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8" yWindow="588" windowWidth="15996" windowHeight="4716"/>
  </bookViews>
  <sheets>
    <sheet name="CPA Fund Revenue" sheetId="1" r:id="rId1"/>
    <sheet name="CPA Debt Service Details" sheetId="2" r:id="rId2"/>
    <sheet name="Change Surcharge in 2021" sheetId="3" r:id="rId3"/>
    <sheet name="Change Surcharge in 2023" sheetId="4" r:id="rId4"/>
    <sheet name="Town Surcharge Examples" sheetId="5" r:id="rId5"/>
    <sheet name="CPA Projects" sheetId="6" r:id="rId6"/>
    <sheet name="CPA Projects - details" sheetId="7" r:id="rId7"/>
    <sheet name="CPA Fund Summary" sheetId="8" r:id="rId8"/>
    <sheet name="2017" sheetId="9" r:id="rId9"/>
    <sheet name="2016" sheetId="10" r:id="rId10"/>
    <sheet name="2015" sheetId="11" r:id="rId11"/>
    <sheet name="2014" sheetId="12" r:id="rId12"/>
    <sheet name="2013" sheetId="13" r:id="rId13"/>
    <sheet name="2012" sheetId="14" r:id="rId14"/>
    <sheet name="2011" sheetId="15" r:id="rId15"/>
    <sheet name="2010" sheetId="16" r:id="rId16"/>
  </sheets>
  <calcPr calcId="145621"/>
</workbook>
</file>

<file path=xl/calcChain.xml><?xml version="1.0" encoding="utf-8"?>
<calcChain xmlns="http://schemas.openxmlformats.org/spreadsheetml/2006/main">
  <c r="D364" i="16" l="1"/>
  <c r="F361" i="16"/>
  <c r="E361" i="16"/>
  <c r="D361" i="16"/>
  <c r="C361" i="16"/>
  <c r="H361" i="16" s="1"/>
  <c r="H359" i="16"/>
  <c r="G359" i="16"/>
  <c r="H358" i="16"/>
  <c r="G358" i="16"/>
  <c r="H357" i="16"/>
  <c r="G357" i="16"/>
  <c r="H356" i="16"/>
  <c r="G356" i="16"/>
  <c r="H355" i="16"/>
  <c r="G355" i="16"/>
  <c r="H354" i="16"/>
  <c r="G354" i="16"/>
  <c r="H353" i="16"/>
  <c r="G353" i="16"/>
  <c r="H352" i="16"/>
  <c r="G352" i="16"/>
  <c r="H351" i="16"/>
  <c r="G351" i="16"/>
  <c r="H350" i="16"/>
  <c r="G350" i="16"/>
  <c r="H349" i="16"/>
  <c r="G349" i="16"/>
  <c r="H348" i="16"/>
  <c r="G348" i="16"/>
  <c r="H347" i="16"/>
  <c r="G347" i="16"/>
  <c r="H346" i="16"/>
  <c r="G346" i="16"/>
  <c r="H345" i="16"/>
  <c r="G345" i="16"/>
  <c r="H344" i="16"/>
  <c r="G344" i="16"/>
  <c r="H343" i="16"/>
  <c r="G343" i="16"/>
  <c r="H342" i="16"/>
  <c r="G342" i="16"/>
  <c r="H341" i="16"/>
  <c r="G341" i="16"/>
  <c r="H340" i="16"/>
  <c r="G340" i="16"/>
  <c r="H339" i="16"/>
  <c r="G339" i="16"/>
  <c r="H338" i="16"/>
  <c r="G338" i="16"/>
  <c r="H337" i="16"/>
  <c r="G337" i="16"/>
  <c r="H336" i="16"/>
  <c r="G336" i="16"/>
  <c r="H335" i="16"/>
  <c r="G335" i="16"/>
  <c r="H334" i="16"/>
  <c r="G334" i="16"/>
  <c r="H333" i="16"/>
  <c r="G333" i="16"/>
  <c r="H332" i="16"/>
  <c r="G332" i="16"/>
  <c r="H331" i="16"/>
  <c r="G331" i="16"/>
  <c r="H330" i="16"/>
  <c r="G330" i="16"/>
  <c r="H329" i="16"/>
  <c r="G329" i="16"/>
  <c r="H328" i="16"/>
  <c r="G328" i="16"/>
  <c r="H327" i="16"/>
  <c r="G327" i="16"/>
  <c r="H326" i="16"/>
  <c r="G326" i="16"/>
  <c r="H325" i="16"/>
  <c r="G325" i="16"/>
  <c r="H324" i="16"/>
  <c r="G324" i="16"/>
  <c r="H323" i="16"/>
  <c r="G323" i="16"/>
  <c r="H322" i="16"/>
  <c r="G322" i="16"/>
  <c r="H321" i="16"/>
  <c r="G321" i="16"/>
  <c r="H320" i="16"/>
  <c r="G320" i="16"/>
  <c r="H319" i="16"/>
  <c r="G319" i="16"/>
  <c r="H318" i="16"/>
  <c r="G318" i="16"/>
  <c r="H317" i="16"/>
  <c r="G317" i="16"/>
  <c r="H316" i="16"/>
  <c r="G316" i="16"/>
  <c r="H315" i="16"/>
  <c r="G315" i="16"/>
  <c r="H314" i="16"/>
  <c r="G314" i="16"/>
  <c r="H313" i="16"/>
  <c r="G313" i="16"/>
  <c r="H312" i="16"/>
  <c r="G312" i="16"/>
  <c r="H311" i="16"/>
  <c r="G311" i="16"/>
  <c r="H310" i="16"/>
  <c r="G310" i="16"/>
  <c r="H309" i="16"/>
  <c r="G309" i="16"/>
  <c r="H308" i="16"/>
  <c r="G308" i="16"/>
  <c r="H307" i="16"/>
  <c r="G307" i="16"/>
  <c r="H306" i="16"/>
  <c r="G306" i="16"/>
  <c r="H305" i="16"/>
  <c r="G305" i="16"/>
  <c r="H304" i="16"/>
  <c r="G304" i="16"/>
  <c r="H303" i="16"/>
  <c r="G303" i="16"/>
  <c r="H302" i="16"/>
  <c r="G302" i="16"/>
  <c r="H301" i="16"/>
  <c r="G301" i="16"/>
  <c r="H300" i="16"/>
  <c r="G300" i="16"/>
  <c r="H299" i="16"/>
  <c r="G299" i="16"/>
  <c r="H298" i="16"/>
  <c r="G298" i="16"/>
  <c r="H297" i="16"/>
  <c r="G297" i="16"/>
  <c r="H296" i="16"/>
  <c r="G296" i="16"/>
  <c r="H295" i="16"/>
  <c r="G295" i="16"/>
  <c r="H294" i="16"/>
  <c r="G294" i="16"/>
  <c r="H293" i="16"/>
  <c r="G293" i="16"/>
  <c r="H292" i="16"/>
  <c r="G292" i="16"/>
  <c r="H291" i="16"/>
  <c r="G291" i="16"/>
  <c r="H290" i="16"/>
  <c r="G290" i="16"/>
  <c r="H289" i="16"/>
  <c r="G289" i="16"/>
  <c r="H288" i="16"/>
  <c r="G288" i="16"/>
  <c r="H287" i="16"/>
  <c r="G287" i="16"/>
  <c r="H286" i="16"/>
  <c r="G286" i="16"/>
  <c r="H285" i="16"/>
  <c r="G285" i="16"/>
  <c r="H284" i="16"/>
  <c r="G284" i="16"/>
  <c r="H283" i="16"/>
  <c r="G283" i="16"/>
  <c r="H282" i="16"/>
  <c r="G282" i="16"/>
  <c r="H281" i="16"/>
  <c r="G281" i="16"/>
  <c r="H280" i="16"/>
  <c r="G280" i="16"/>
  <c r="H279" i="16"/>
  <c r="G279" i="16"/>
  <c r="H278" i="16"/>
  <c r="G278" i="16"/>
  <c r="H277" i="16"/>
  <c r="G277" i="16"/>
  <c r="H276" i="16"/>
  <c r="G276" i="16"/>
  <c r="H275" i="16"/>
  <c r="G275" i="16"/>
  <c r="H274" i="16"/>
  <c r="G274" i="16"/>
  <c r="H273" i="16"/>
  <c r="G273" i="16"/>
  <c r="H272" i="16"/>
  <c r="G272" i="16"/>
  <c r="H271" i="16"/>
  <c r="G271" i="16"/>
  <c r="H270" i="16"/>
  <c r="G270" i="16"/>
  <c r="H269" i="16"/>
  <c r="G269" i="16"/>
  <c r="H268" i="16"/>
  <c r="G268" i="16"/>
  <c r="H267" i="16"/>
  <c r="G267" i="16"/>
  <c r="H266" i="16"/>
  <c r="G266" i="16"/>
  <c r="H265" i="16"/>
  <c r="G265" i="16"/>
  <c r="H264" i="16"/>
  <c r="G264" i="16"/>
  <c r="H263" i="16"/>
  <c r="G263" i="16"/>
  <c r="H262" i="16"/>
  <c r="G262" i="16"/>
  <c r="H261" i="16"/>
  <c r="G261" i="16"/>
  <c r="H260" i="16"/>
  <c r="G260" i="16"/>
  <c r="H259" i="16"/>
  <c r="G259" i="16"/>
  <c r="H258" i="16"/>
  <c r="G258" i="16"/>
  <c r="H257" i="16"/>
  <c r="G257" i="16"/>
  <c r="H256" i="16"/>
  <c r="G256" i="16"/>
  <c r="H255" i="16"/>
  <c r="G255" i="16"/>
  <c r="H254" i="16"/>
  <c r="G254" i="16"/>
  <c r="H253" i="16"/>
  <c r="G253" i="16"/>
  <c r="H252" i="16"/>
  <c r="G252" i="16"/>
  <c r="H251" i="16"/>
  <c r="G251" i="16"/>
  <c r="H250" i="16"/>
  <c r="G250" i="16"/>
  <c r="H249" i="16"/>
  <c r="G249" i="16"/>
  <c r="H248" i="16"/>
  <c r="G248" i="16"/>
  <c r="H247" i="16"/>
  <c r="G247" i="16"/>
  <c r="H246" i="16"/>
  <c r="G246" i="16"/>
  <c r="H245" i="16"/>
  <c r="G245" i="16"/>
  <c r="H244" i="16"/>
  <c r="G244" i="16"/>
  <c r="H243" i="16"/>
  <c r="G243" i="16"/>
  <c r="H242" i="16"/>
  <c r="G242" i="16"/>
  <c r="H241" i="16"/>
  <c r="G241" i="16"/>
  <c r="H240" i="16"/>
  <c r="G240" i="16"/>
  <c r="H239" i="16"/>
  <c r="G239" i="16"/>
  <c r="H238" i="16"/>
  <c r="G238" i="16"/>
  <c r="H237" i="16"/>
  <c r="G237" i="16"/>
  <c r="H236" i="16"/>
  <c r="G236" i="16"/>
  <c r="H235" i="16"/>
  <c r="G235" i="16"/>
  <c r="H234" i="16"/>
  <c r="G234" i="16"/>
  <c r="H233" i="16"/>
  <c r="G233" i="16"/>
  <c r="H232" i="16"/>
  <c r="G232" i="16"/>
  <c r="H231" i="16"/>
  <c r="G231" i="16"/>
  <c r="H230" i="16"/>
  <c r="G230" i="16"/>
  <c r="H229" i="16"/>
  <c r="G229" i="16"/>
  <c r="H228" i="16"/>
  <c r="G228" i="16"/>
  <c r="H227" i="16"/>
  <c r="G227" i="16"/>
  <c r="H226" i="16"/>
  <c r="G226" i="16"/>
  <c r="H225" i="16"/>
  <c r="G225" i="16"/>
  <c r="H224" i="16"/>
  <c r="G224" i="16"/>
  <c r="H223" i="16"/>
  <c r="G223" i="16"/>
  <c r="H222" i="16"/>
  <c r="G222" i="16"/>
  <c r="H221" i="16"/>
  <c r="G221" i="16"/>
  <c r="H220" i="16"/>
  <c r="G220" i="16"/>
  <c r="H219" i="16"/>
  <c r="G219" i="16"/>
  <c r="H218" i="16"/>
  <c r="G218" i="16"/>
  <c r="H217" i="16"/>
  <c r="G217" i="16"/>
  <c r="H216" i="16"/>
  <c r="G216" i="16"/>
  <c r="H215" i="16"/>
  <c r="G215" i="16"/>
  <c r="H214" i="16"/>
  <c r="G214" i="16"/>
  <c r="H213" i="16"/>
  <c r="G213" i="16"/>
  <c r="H212" i="16"/>
  <c r="G212" i="16"/>
  <c r="H211" i="16"/>
  <c r="G211" i="16"/>
  <c r="H210" i="16"/>
  <c r="G210" i="16"/>
  <c r="H209" i="16"/>
  <c r="G209" i="16"/>
  <c r="H208" i="16"/>
  <c r="G208" i="16"/>
  <c r="H207" i="16"/>
  <c r="G207" i="16"/>
  <c r="H206" i="16"/>
  <c r="G206" i="16"/>
  <c r="H205" i="16"/>
  <c r="G205" i="16"/>
  <c r="H204" i="16"/>
  <c r="G204" i="16"/>
  <c r="H203" i="16"/>
  <c r="G203" i="16"/>
  <c r="H202" i="16"/>
  <c r="G202" i="16"/>
  <c r="H201" i="16"/>
  <c r="G201" i="16"/>
  <c r="H200" i="16"/>
  <c r="G200" i="16"/>
  <c r="H199" i="16"/>
  <c r="G199" i="16"/>
  <c r="H198" i="16"/>
  <c r="G198" i="16"/>
  <c r="H197" i="16"/>
  <c r="G197" i="16"/>
  <c r="H196" i="16"/>
  <c r="G196" i="16"/>
  <c r="H195" i="16"/>
  <c r="G195" i="16"/>
  <c r="H194" i="16"/>
  <c r="G194" i="16"/>
  <c r="H193" i="16"/>
  <c r="G193" i="16"/>
  <c r="H192" i="16"/>
  <c r="G192" i="16"/>
  <c r="H191" i="16"/>
  <c r="G191" i="16"/>
  <c r="H190" i="16"/>
  <c r="G190" i="16"/>
  <c r="H189" i="16"/>
  <c r="G189" i="16"/>
  <c r="H188" i="16"/>
  <c r="G188" i="16"/>
  <c r="H187" i="16"/>
  <c r="G187" i="16"/>
  <c r="H186" i="16"/>
  <c r="G186" i="16"/>
  <c r="H185" i="16"/>
  <c r="G185" i="16"/>
  <c r="H184" i="16"/>
  <c r="G184" i="16"/>
  <c r="H183" i="16"/>
  <c r="G183" i="16"/>
  <c r="H182" i="16"/>
  <c r="G182" i="16"/>
  <c r="H181" i="16"/>
  <c r="G181" i="16"/>
  <c r="H180" i="16"/>
  <c r="G180" i="16"/>
  <c r="H179" i="16"/>
  <c r="G179" i="16"/>
  <c r="H178" i="16"/>
  <c r="G178" i="16"/>
  <c r="H177" i="16"/>
  <c r="G177" i="16"/>
  <c r="H176" i="16"/>
  <c r="G176" i="16"/>
  <c r="H175" i="16"/>
  <c r="G175" i="16"/>
  <c r="H174" i="16"/>
  <c r="G174" i="16"/>
  <c r="H173" i="16"/>
  <c r="G173" i="16"/>
  <c r="H172" i="16"/>
  <c r="G172" i="16"/>
  <c r="H171" i="16"/>
  <c r="G171" i="16"/>
  <c r="H170" i="16"/>
  <c r="G170" i="16"/>
  <c r="H169" i="16"/>
  <c r="G169" i="16"/>
  <c r="H168" i="16"/>
  <c r="G168" i="16"/>
  <c r="H167" i="16"/>
  <c r="G167" i="16"/>
  <c r="H166" i="16"/>
  <c r="G166" i="16"/>
  <c r="H165" i="16"/>
  <c r="G165" i="16"/>
  <c r="H164" i="16"/>
  <c r="G164" i="16"/>
  <c r="H163" i="16"/>
  <c r="G163" i="16"/>
  <c r="H162" i="16"/>
  <c r="G162" i="16"/>
  <c r="H161" i="16"/>
  <c r="G161" i="16"/>
  <c r="H160" i="16"/>
  <c r="G160" i="16"/>
  <c r="H159" i="16"/>
  <c r="G159" i="16"/>
  <c r="H158" i="16"/>
  <c r="G158" i="16"/>
  <c r="H157" i="16"/>
  <c r="G157" i="16"/>
  <c r="H156" i="16"/>
  <c r="G156" i="16"/>
  <c r="H155" i="16"/>
  <c r="G155" i="16"/>
  <c r="H154" i="16"/>
  <c r="G154" i="16"/>
  <c r="H153" i="16"/>
  <c r="G153" i="16"/>
  <c r="H152" i="16"/>
  <c r="G152" i="16"/>
  <c r="H151" i="16"/>
  <c r="G151" i="16"/>
  <c r="H150" i="16"/>
  <c r="G150" i="16"/>
  <c r="H149" i="16"/>
  <c r="G149" i="16"/>
  <c r="H148" i="16"/>
  <c r="G148" i="16"/>
  <c r="H147" i="16"/>
  <c r="G147" i="16"/>
  <c r="H146" i="16"/>
  <c r="G146" i="16"/>
  <c r="H145" i="16"/>
  <c r="G145" i="16"/>
  <c r="H144" i="16"/>
  <c r="G144" i="16"/>
  <c r="H143" i="16"/>
  <c r="G143" i="16"/>
  <c r="H142" i="16"/>
  <c r="G142" i="16"/>
  <c r="H141" i="16"/>
  <c r="G141" i="16"/>
  <c r="H140" i="16"/>
  <c r="G140" i="16"/>
  <c r="H139" i="16"/>
  <c r="G139" i="16"/>
  <c r="H138" i="16"/>
  <c r="G138" i="16"/>
  <c r="H137" i="16"/>
  <c r="G137" i="16"/>
  <c r="H136" i="16"/>
  <c r="G136" i="16"/>
  <c r="H135" i="16"/>
  <c r="G135" i="16"/>
  <c r="H134" i="16"/>
  <c r="G134" i="16"/>
  <c r="H133" i="16"/>
  <c r="G133" i="16"/>
  <c r="H132" i="16"/>
  <c r="G132" i="16"/>
  <c r="H131" i="16"/>
  <c r="G131" i="16"/>
  <c r="H130" i="16"/>
  <c r="G130" i="16"/>
  <c r="H129" i="16"/>
  <c r="G129" i="16"/>
  <c r="H128" i="16"/>
  <c r="G128" i="16"/>
  <c r="H127" i="16"/>
  <c r="G127" i="16"/>
  <c r="H126" i="16"/>
  <c r="G126" i="16"/>
  <c r="H125" i="16"/>
  <c r="G125" i="16"/>
  <c r="H124" i="16"/>
  <c r="G124" i="16"/>
  <c r="H123" i="16"/>
  <c r="G123" i="16"/>
  <c r="H122" i="16"/>
  <c r="G122" i="16"/>
  <c r="H121" i="16"/>
  <c r="G121" i="16"/>
  <c r="H120" i="16"/>
  <c r="G120" i="16"/>
  <c r="H119" i="16"/>
  <c r="G119" i="16"/>
  <c r="H118" i="16"/>
  <c r="G118" i="16"/>
  <c r="H117" i="16"/>
  <c r="G117" i="16"/>
  <c r="H116" i="16"/>
  <c r="G116" i="16"/>
  <c r="H115" i="16"/>
  <c r="G115" i="16"/>
  <c r="H114" i="16"/>
  <c r="G114" i="16"/>
  <c r="H113" i="16"/>
  <c r="G113" i="16"/>
  <c r="H112" i="16"/>
  <c r="G112" i="16"/>
  <c r="H111" i="16"/>
  <c r="G111" i="16"/>
  <c r="H110" i="16"/>
  <c r="G110" i="16"/>
  <c r="H109" i="16"/>
  <c r="G109" i="16"/>
  <c r="H108" i="16"/>
  <c r="G108" i="16"/>
  <c r="H107" i="16"/>
  <c r="G107" i="16"/>
  <c r="H106" i="16"/>
  <c r="G106" i="16"/>
  <c r="H105" i="16"/>
  <c r="G105" i="16"/>
  <c r="H104" i="16"/>
  <c r="G104" i="16"/>
  <c r="H103" i="16"/>
  <c r="G103" i="16"/>
  <c r="H102" i="16"/>
  <c r="G102" i="16"/>
  <c r="H101" i="16"/>
  <c r="G101" i="16"/>
  <c r="H100" i="16"/>
  <c r="G100" i="16"/>
  <c r="H99" i="16"/>
  <c r="G99" i="16"/>
  <c r="H98" i="16"/>
  <c r="G98" i="16"/>
  <c r="H97" i="16"/>
  <c r="G97" i="16"/>
  <c r="H96" i="16"/>
  <c r="G96" i="16"/>
  <c r="H95" i="16"/>
  <c r="G95" i="16"/>
  <c r="H94" i="16"/>
  <c r="G94" i="16"/>
  <c r="H93" i="16"/>
  <c r="G93" i="16"/>
  <c r="H92" i="16"/>
  <c r="G92" i="16"/>
  <c r="H91" i="16"/>
  <c r="G91" i="16"/>
  <c r="H90" i="16"/>
  <c r="G90" i="16"/>
  <c r="H89" i="16"/>
  <c r="G89" i="16"/>
  <c r="H88" i="16"/>
  <c r="G88" i="16"/>
  <c r="H87" i="16"/>
  <c r="G87" i="16"/>
  <c r="H86" i="16"/>
  <c r="G86" i="16"/>
  <c r="H85" i="16"/>
  <c r="G85" i="16"/>
  <c r="H84" i="16"/>
  <c r="G84" i="16"/>
  <c r="H83" i="16"/>
  <c r="G83" i="16"/>
  <c r="H82" i="16"/>
  <c r="G82" i="16"/>
  <c r="H81" i="16"/>
  <c r="G81" i="16"/>
  <c r="H80" i="16"/>
  <c r="G80" i="16"/>
  <c r="H79" i="16"/>
  <c r="G79" i="16"/>
  <c r="H78" i="16"/>
  <c r="G78" i="16"/>
  <c r="H77" i="16"/>
  <c r="G77" i="16"/>
  <c r="H76" i="16"/>
  <c r="G76" i="16"/>
  <c r="H75" i="16"/>
  <c r="G75" i="16"/>
  <c r="H74" i="16"/>
  <c r="G74" i="16"/>
  <c r="H73" i="16"/>
  <c r="G73" i="16"/>
  <c r="H72" i="16"/>
  <c r="G72" i="16"/>
  <c r="H71" i="16"/>
  <c r="G71" i="16"/>
  <c r="H70" i="16"/>
  <c r="G70" i="16"/>
  <c r="H69" i="16"/>
  <c r="G69" i="16"/>
  <c r="H68" i="16"/>
  <c r="G68" i="16"/>
  <c r="H67" i="16"/>
  <c r="G67" i="16"/>
  <c r="H66" i="16"/>
  <c r="G66" i="16"/>
  <c r="H65" i="16"/>
  <c r="G65" i="16"/>
  <c r="H64" i="16"/>
  <c r="G64" i="16"/>
  <c r="H63" i="16"/>
  <c r="G63" i="16"/>
  <c r="H62" i="16"/>
  <c r="G62" i="16"/>
  <c r="H61" i="16"/>
  <c r="G61" i="16"/>
  <c r="H60" i="16"/>
  <c r="G60" i="16"/>
  <c r="H59" i="16"/>
  <c r="G59" i="16"/>
  <c r="H58" i="16"/>
  <c r="G58" i="16"/>
  <c r="H57" i="16"/>
  <c r="G57" i="16"/>
  <c r="H56" i="16"/>
  <c r="G56" i="16"/>
  <c r="H55" i="16"/>
  <c r="G55" i="16"/>
  <c r="H54" i="16"/>
  <c r="G54" i="16"/>
  <c r="H53" i="16"/>
  <c r="G53" i="16"/>
  <c r="H52" i="16"/>
  <c r="G52" i="16"/>
  <c r="H51" i="16"/>
  <c r="G51" i="16"/>
  <c r="H50" i="16"/>
  <c r="G50" i="16"/>
  <c r="H49" i="16"/>
  <c r="G49" i="16"/>
  <c r="H48" i="16"/>
  <c r="G48" i="16"/>
  <c r="H47" i="16"/>
  <c r="G47" i="16"/>
  <c r="H46" i="16"/>
  <c r="G46" i="16"/>
  <c r="H45" i="16"/>
  <c r="G45" i="16"/>
  <c r="H44" i="16"/>
  <c r="G44" i="16"/>
  <c r="H43" i="16"/>
  <c r="G43" i="16"/>
  <c r="H42" i="16"/>
  <c r="G42" i="16"/>
  <c r="H41" i="16"/>
  <c r="G41" i="16"/>
  <c r="H40" i="16"/>
  <c r="G40" i="16"/>
  <c r="H39" i="16"/>
  <c r="G39" i="16"/>
  <c r="H38" i="16"/>
  <c r="G38" i="16"/>
  <c r="H37" i="16"/>
  <c r="G37" i="16"/>
  <c r="H36" i="16"/>
  <c r="G36" i="16"/>
  <c r="H35" i="16"/>
  <c r="G35" i="16"/>
  <c r="H34" i="16"/>
  <c r="G34" i="16"/>
  <c r="H33" i="16"/>
  <c r="G33" i="16"/>
  <c r="H32" i="16"/>
  <c r="G32" i="16"/>
  <c r="H31" i="16"/>
  <c r="G31" i="16"/>
  <c r="H30" i="16"/>
  <c r="G30" i="16"/>
  <c r="H29" i="16"/>
  <c r="G29" i="16"/>
  <c r="H28" i="16"/>
  <c r="G28" i="16"/>
  <c r="H27" i="16"/>
  <c r="G27" i="16"/>
  <c r="H26" i="16"/>
  <c r="G26" i="16"/>
  <c r="H25" i="16"/>
  <c r="G25" i="16"/>
  <c r="H24" i="16"/>
  <c r="G24" i="16"/>
  <c r="H23" i="16"/>
  <c r="G23" i="16"/>
  <c r="H22" i="16"/>
  <c r="G22" i="16"/>
  <c r="H21" i="16"/>
  <c r="G21" i="16"/>
  <c r="H20" i="16"/>
  <c r="G20" i="16"/>
  <c r="H19" i="16"/>
  <c r="G19" i="16"/>
  <c r="H18" i="16"/>
  <c r="G18" i="16"/>
  <c r="H17" i="16"/>
  <c r="G17" i="16"/>
  <c r="H16" i="16"/>
  <c r="G16" i="16"/>
  <c r="H15" i="16"/>
  <c r="G15" i="16"/>
  <c r="H14" i="16"/>
  <c r="G14" i="16"/>
  <c r="H13" i="16"/>
  <c r="G13" i="16"/>
  <c r="H12" i="16"/>
  <c r="G12" i="16"/>
  <c r="H11" i="16"/>
  <c r="G11" i="16"/>
  <c r="H10" i="16"/>
  <c r="G10" i="16"/>
  <c r="G361" i="16" s="1"/>
  <c r="H9" i="16"/>
  <c r="G9" i="16"/>
  <c r="AR359" i="14"/>
  <c r="J357" i="14"/>
  <c r="X355" i="14"/>
  <c r="W355" i="14"/>
  <c r="V355" i="14"/>
  <c r="U355" i="14"/>
  <c r="T355" i="14"/>
  <c r="S355" i="14"/>
  <c r="R355" i="14"/>
  <c r="Q355" i="14"/>
  <c r="F355" i="14"/>
  <c r="E355" i="14"/>
  <c r="K354" i="14"/>
  <c r="I353" i="14"/>
  <c r="J353" i="14" s="1"/>
  <c r="AM352" i="14"/>
  <c r="AH352" i="14"/>
  <c r="I352" i="14"/>
  <c r="J352" i="14" s="1"/>
  <c r="AL352" i="14" s="1"/>
  <c r="AM351" i="14"/>
  <c r="AL351" i="14"/>
  <c r="AH351" i="14"/>
  <c r="I351" i="14"/>
  <c r="J351" i="14" s="1"/>
  <c r="AM350" i="14"/>
  <c r="AH350" i="14"/>
  <c r="I350" i="14"/>
  <c r="J350" i="14" s="1"/>
  <c r="AL350" i="14" s="1"/>
  <c r="AM349" i="14"/>
  <c r="AH349" i="14"/>
  <c r="I349" i="14"/>
  <c r="J349" i="14" s="1"/>
  <c r="AL349" i="14" s="1"/>
  <c r="AM348" i="14"/>
  <c r="AH348" i="14"/>
  <c r="J348" i="14"/>
  <c r="AL348" i="14" s="1"/>
  <c r="I348" i="14"/>
  <c r="AM347" i="14"/>
  <c r="AH347" i="14"/>
  <c r="I347" i="14"/>
  <c r="J347" i="14" s="1"/>
  <c r="AL347" i="14" s="1"/>
  <c r="AM346" i="14"/>
  <c r="AL346" i="14"/>
  <c r="AH346" i="14"/>
  <c r="I346" i="14"/>
  <c r="J346" i="14" s="1"/>
  <c r="AM345" i="14"/>
  <c r="AL345" i="14"/>
  <c r="AH345" i="14"/>
  <c r="I345" i="14"/>
  <c r="J345" i="14" s="1"/>
  <c r="AM344" i="14"/>
  <c r="AH344" i="14"/>
  <c r="I344" i="14"/>
  <c r="J344" i="14" s="1"/>
  <c r="AL344" i="14" s="1"/>
  <c r="AM343" i="14"/>
  <c r="AH343" i="14"/>
  <c r="I343" i="14"/>
  <c r="J343" i="14" s="1"/>
  <c r="AM342" i="14"/>
  <c r="AL342" i="14"/>
  <c r="AH342" i="14"/>
  <c r="I342" i="14"/>
  <c r="J342" i="14" s="1"/>
  <c r="AM341" i="14"/>
  <c r="AH341" i="14"/>
  <c r="I341" i="14"/>
  <c r="J341" i="14" s="1"/>
  <c r="AM340" i="14"/>
  <c r="AH340" i="14"/>
  <c r="I340" i="14"/>
  <c r="J340" i="14" s="1"/>
  <c r="AL340" i="14" s="1"/>
  <c r="I339" i="14"/>
  <c r="J339" i="14" s="1"/>
  <c r="AM338" i="14"/>
  <c r="AH338" i="14"/>
  <c r="J338" i="14"/>
  <c r="I338" i="14"/>
  <c r="AM337" i="14"/>
  <c r="AH337" i="14"/>
  <c r="I337" i="14"/>
  <c r="J337" i="14" s="1"/>
  <c r="AL337" i="14" s="1"/>
  <c r="AM336" i="14"/>
  <c r="AH336" i="14"/>
  <c r="J336" i="14"/>
  <c r="I336" i="14"/>
  <c r="I335" i="14"/>
  <c r="J335" i="14" s="1"/>
  <c r="AM334" i="14"/>
  <c r="AH334" i="14"/>
  <c r="J334" i="14"/>
  <c r="AL334" i="14" s="1"/>
  <c r="I334" i="14"/>
  <c r="AM333" i="14"/>
  <c r="AH333" i="14"/>
  <c r="I333" i="14"/>
  <c r="J333" i="14" s="1"/>
  <c r="AL333" i="14" s="1"/>
  <c r="J332" i="14"/>
  <c r="I332" i="14"/>
  <c r="AM331" i="14"/>
  <c r="AH331" i="14"/>
  <c r="I331" i="14"/>
  <c r="J331" i="14" s="1"/>
  <c r="AM330" i="14"/>
  <c r="AH330" i="14"/>
  <c r="J330" i="14"/>
  <c r="AL330" i="14" s="1"/>
  <c r="I330" i="14"/>
  <c r="I329" i="14"/>
  <c r="J329" i="14" s="1"/>
  <c r="AM328" i="14"/>
  <c r="AH328" i="14"/>
  <c r="J328" i="14"/>
  <c r="AL328" i="14" s="1"/>
  <c r="I328" i="14"/>
  <c r="AM327" i="14"/>
  <c r="AH327" i="14"/>
  <c r="J327" i="14"/>
  <c r="I327" i="14"/>
  <c r="J326" i="14"/>
  <c r="I326" i="14"/>
  <c r="AM325" i="14"/>
  <c r="AL325" i="14"/>
  <c r="AH325" i="14"/>
  <c r="I325" i="14"/>
  <c r="J325" i="14" s="1"/>
  <c r="AM324" i="14"/>
  <c r="AH324" i="14"/>
  <c r="I324" i="14"/>
  <c r="J324" i="14" s="1"/>
  <c r="AM323" i="14"/>
  <c r="AH323" i="14"/>
  <c r="I323" i="14"/>
  <c r="J323" i="14" s="1"/>
  <c r="I322" i="14"/>
  <c r="J322" i="14" s="1"/>
  <c r="AM321" i="14"/>
  <c r="AH321" i="14"/>
  <c r="I321" i="14"/>
  <c r="J321" i="14" s="1"/>
  <c r="AL321" i="14" s="1"/>
  <c r="I320" i="14"/>
  <c r="J320" i="14" s="1"/>
  <c r="AM319" i="14"/>
  <c r="AH319" i="14"/>
  <c r="I319" i="14"/>
  <c r="J319" i="14" s="1"/>
  <c r="AM318" i="14"/>
  <c r="AH318" i="14"/>
  <c r="I318" i="14"/>
  <c r="J318" i="14" s="1"/>
  <c r="AL318" i="14" s="1"/>
  <c r="AM317" i="14"/>
  <c r="AH317" i="14"/>
  <c r="I317" i="14"/>
  <c r="J317" i="14" s="1"/>
  <c r="AM316" i="14"/>
  <c r="AH316" i="14"/>
  <c r="I316" i="14"/>
  <c r="J316" i="14" s="1"/>
  <c r="AL316" i="14" s="1"/>
  <c r="AM315" i="14"/>
  <c r="AH315" i="14"/>
  <c r="I315" i="14"/>
  <c r="J315" i="14" s="1"/>
  <c r="AL315" i="14" s="1"/>
  <c r="AM314" i="14"/>
  <c r="AH314" i="14"/>
  <c r="I314" i="14"/>
  <c r="J314" i="14" s="1"/>
  <c r="AL314" i="14" s="1"/>
  <c r="AM313" i="14"/>
  <c r="AH313" i="14"/>
  <c r="I313" i="14"/>
  <c r="J313" i="14" s="1"/>
  <c r="AL313" i="14" s="1"/>
  <c r="I312" i="14"/>
  <c r="J312" i="14" s="1"/>
  <c r="AM311" i="14"/>
  <c r="AH311" i="14"/>
  <c r="I311" i="14"/>
  <c r="J311" i="14" s="1"/>
  <c r="AL311" i="14" s="1"/>
  <c r="AM310" i="14"/>
  <c r="AH310" i="14"/>
  <c r="J310" i="14"/>
  <c r="I310" i="14"/>
  <c r="AM309" i="14"/>
  <c r="AL309" i="14"/>
  <c r="AH309" i="14"/>
  <c r="I309" i="14"/>
  <c r="J309" i="14" s="1"/>
  <c r="AM308" i="14"/>
  <c r="AH308" i="14"/>
  <c r="I308" i="14"/>
  <c r="J308" i="14" s="1"/>
  <c r="AL308" i="14" s="1"/>
  <c r="AM307" i="14"/>
  <c r="AH307" i="14"/>
  <c r="I307" i="14"/>
  <c r="J307" i="14" s="1"/>
  <c r="AL307" i="14" s="1"/>
  <c r="AM306" i="14"/>
  <c r="AH306" i="14"/>
  <c r="J306" i="14"/>
  <c r="AL306" i="14" s="1"/>
  <c r="I306" i="14"/>
  <c r="I305" i="14"/>
  <c r="J305" i="14" s="1"/>
  <c r="AM304" i="14"/>
  <c r="AL304" i="14"/>
  <c r="AH304" i="14"/>
  <c r="J304" i="14"/>
  <c r="I304" i="14"/>
  <c r="J303" i="14"/>
  <c r="I303" i="14"/>
  <c r="J302" i="14"/>
  <c r="I302" i="14"/>
  <c r="AM301" i="14"/>
  <c r="AH301" i="14"/>
  <c r="J301" i="14"/>
  <c r="AL301" i="14" s="1"/>
  <c r="I301" i="14"/>
  <c r="AM300" i="14"/>
  <c r="AL300" i="14"/>
  <c r="AH300" i="14"/>
  <c r="J300" i="14"/>
  <c r="I300" i="14"/>
  <c r="AM299" i="14"/>
  <c r="AH299" i="14"/>
  <c r="J299" i="14"/>
  <c r="AL299" i="14" s="1"/>
  <c r="I299" i="14"/>
  <c r="J298" i="14"/>
  <c r="I298" i="14"/>
  <c r="AM297" i="14"/>
  <c r="AH297" i="14"/>
  <c r="J297" i="14"/>
  <c r="I297" i="14"/>
  <c r="J296" i="14"/>
  <c r="I296" i="14"/>
  <c r="AM295" i="14"/>
  <c r="AH295" i="14"/>
  <c r="J295" i="14"/>
  <c r="AL295" i="14" s="1"/>
  <c r="I295" i="14"/>
  <c r="AM294" i="14"/>
  <c r="AH294" i="14"/>
  <c r="J294" i="14"/>
  <c r="I294" i="14"/>
  <c r="AM293" i="14"/>
  <c r="AH293" i="14"/>
  <c r="J293" i="14"/>
  <c r="AL293" i="14" s="1"/>
  <c r="I293" i="14"/>
  <c r="AM292" i="14"/>
  <c r="AL292" i="14"/>
  <c r="AH292" i="14"/>
  <c r="J292" i="14"/>
  <c r="I292" i="14"/>
  <c r="J291" i="14"/>
  <c r="I291" i="14"/>
  <c r="J290" i="14"/>
  <c r="I290" i="14"/>
  <c r="J289" i="14"/>
  <c r="I289" i="14"/>
  <c r="J288" i="14"/>
  <c r="I288" i="14"/>
  <c r="AM287" i="14"/>
  <c r="AH287" i="14"/>
  <c r="J287" i="14"/>
  <c r="I287" i="14"/>
  <c r="AM286" i="14"/>
  <c r="AL286" i="14"/>
  <c r="AH286" i="14"/>
  <c r="J286" i="14"/>
  <c r="I286" i="14"/>
  <c r="I285" i="14"/>
  <c r="J285" i="14" s="1"/>
  <c r="AM284" i="14"/>
  <c r="AL284" i="14"/>
  <c r="AH284" i="14"/>
  <c r="J284" i="14"/>
  <c r="I284" i="14"/>
  <c r="AM283" i="14"/>
  <c r="AH283" i="14"/>
  <c r="J283" i="14"/>
  <c r="AL283" i="14" s="1"/>
  <c r="I283" i="14"/>
  <c r="AM282" i="14"/>
  <c r="AL282" i="14"/>
  <c r="AH282" i="14"/>
  <c r="J282" i="14"/>
  <c r="I282" i="14"/>
  <c r="J281" i="14"/>
  <c r="I281" i="14"/>
  <c r="AM280" i="14"/>
  <c r="AL280" i="14"/>
  <c r="AH280" i="14"/>
  <c r="J280" i="14"/>
  <c r="I280" i="14"/>
  <c r="AM279" i="14"/>
  <c r="AH279" i="14"/>
  <c r="J279" i="14"/>
  <c r="I279" i="14"/>
  <c r="J278" i="14"/>
  <c r="I278" i="14"/>
  <c r="AM277" i="14"/>
  <c r="AH277" i="14"/>
  <c r="I277" i="14"/>
  <c r="J277" i="14" s="1"/>
  <c r="AL277" i="14" s="1"/>
  <c r="AM276" i="14"/>
  <c r="AL276" i="14"/>
  <c r="AH276" i="14"/>
  <c r="J276" i="14"/>
  <c r="I276" i="14"/>
  <c r="AM275" i="14"/>
  <c r="AH275" i="14"/>
  <c r="I275" i="14"/>
  <c r="J275" i="14" s="1"/>
  <c r="AL275" i="14" s="1"/>
  <c r="AM274" i="14"/>
  <c r="AH274" i="14"/>
  <c r="J274" i="14"/>
  <c r="I274" i="14"/>
  <c r="AM273" i="14"/>
  <c r="AH273" i="14"/>
  <c r="I273" i="14"/>
  <c r="J273" i="14" s="1"/>
  <c r="AL273" i="14" s="1"/>
  <c r="AM272" i="14"/>
  <c r="AL272" i="14"/>
  <c r="AH272" i="14"/>
  <c r="J272" i="14"/>
  <c r="I272" i="14"/>
  <c r="AM271" i="14"/>
  <c r="AH271" i="14"/>
  <c r="I271" i="14"/>
  <c r="J271" i="14" s="1"/>
  <c r="AL271" i="14" s="1"/>
  <c r="AM270" i="14"/>
  <c r="AL270" i="14"/>
  <c r="AH270" i="14"/>
  <c r="J270" i="14"/>
  <c r="I270" i="14"/>
  <c r="AM269" i="14"/>
  <c r="AH269" i="14"/>
  <c r="I269" i="14"/>
  <c r="J269" i="14" s="1"/>
  <c r="AL269" i="14" s="1"/>
  <c r="AM268" i="14"/>
  <c r="AH268" i="14"/>
  <c r="J268" i="14"/>
  <c r="I268" i="14"/>
  <c r="AM267" i="14"/>
  <c r="AH267" i="14"/>
  <c r="I267" i="14"/>
  <c r="J267" i="14" s="1"/>
  <c r="J266" i="14"/>
  <c r="I266" i="14"/>
  <c r="AM265" i="14"/>
  <c r="AH265" i="14"/>
  <c r="I265" i="14"/>
  <c r="J265" i="14" s="1"/>
  <c r="AL265" i="14" s="1"/>
  <c r="AM264" i="14"/>
  <c r="AL264" i="14"/>
  <c r="AH264" i="14"/>
  <c r="J264" i="14"/>
  <c r="I264" i="14"/>
  <c r="I263" i="14"/>
  <c r="J263" i="14" s="1"/>
  <c r="AM262" i="14"/>
  <c r="AL262" i="14"/>
  <c r="AH262" i="14"/>
  <c r="J262" i="14"/>
  <c r="I262" i="14"/>
  <c r="AM261" i="14"/>
  <c r="AH261" i="14"/>
  <c r="I261" i="14"/>
  <c r="J261" i="14" s="1"/>
  <c r="AL261" i="14" s="1"/>
  <c r="AM260" i="14"/>
  <c r="AL260" i="14"/>
  <c r="AH260" i="14"/>
  <c r="J260" i="14"/>
  <c r="I260" i="14"/>
  <c r="AM259" i="14"/>
  <c r="AH259" i="14"/>
  <c r="I259" i="14"/>
  <c r="J259" i="14" s="1"/>
  <c r="AL259" i="14" s="1"/>
  <c r="AM258" i="14"/>
  <c r="AH258" i="14"/>
  <c r="J258" i="14"/>
  <c r="AL258" i="14" s="1"/>
  <c r="I258" i="14"/>
  <c r="I257" i="14"/>
  <c r="J257" i="14" s="1"/>
  <c r="J256" i="14"/>
  <c r="I256" i="14"/>
  <c r="AM255" i="14"/>
  <c r="AH255" i="14"/>
  <c r="I255" i="14"/>
  <c r="J255" i="14" s="1"/>
  <c r="AL255" i="14" s="1"/>
  <c r="J254" i="14"/>
  <c r="I254" i="14"/>
  <c r="AM253" i="14"/>
  <c r="AH253" i="14"/>
  <c r="I253" i="14"/>
  <c r="J253" i="14" s="1"/>
  <c r="AL253" i="14" s="1"/>
  <c r="AM252" i="14"/>
  <c r="AL252" i="14"/>
  <c r="AH252" i="14"/>
  <c r="J252" i="14"/>
  <c r="I252" i="14"/>
  <c r="AM251" i="14"/>
  <c r="AH251" i="14"/>
  <c r="I251" i="14"/>
  <c r="J251" i="14" s="1"/>
  <c r="AL251" i="14" s="1"/>
  <c r="AM250" i="14"/>
  <c r="AL250" i="14"/>
  <c r="AH250" i="14"/>
  <c r="J250" i="14"/>
  <c r="I250" i="14"/>
  <c r="AM249" i="14"/>
  <c r="AH249" i="14"/>
  <c r="I249" i="14"/>
  <c r="J249" i="14" s="1"/>
  <c r="AM248" i="14"/>
  <c r="AL248" i="14"/>
  <c r="AH248" i="14"/>
  <c r="J248" i="14"/>
  <c r="I248" i="14"/>
  <c r="AM247" i="14"/>
  <c r="AH247" i="14"/>
  <c r="I247" i="14"/>
  <c r="J247" i="14" s="1"/>
  <c r="AL247" i="14" s="1"/>
  <c r="AM246" i="14"/>
  <c r="AH246" i="14"/>
  <c r="J246" i="14"/>
  <c r="I246" i="14"/>
  <c r="AM245" i="14"/>
  <c r="AH245" i="14"/>
  <c r="I245" i="14"/>
  <c r="J245" i="14" s="1"/>
  <c r="J244" i="14"/>
  <c r="I244" i="14"/>
  <c r="AM243" i="14"/>
  <c r="AH243" i="14"/>
  <c r="I243" i="14"/>
  <c r="J243" i="14" s="1"/>
  <c r="AL243" i="14" s="1"/>
  <c r="AM242" i="14"/>
  <c r="AH242" i="14"/>
  <c r="J242" i="14"/>
  <c r="I242" i="14"/>
  <c r="AM241" i="14"/>
  <c r="AH241" i="14"/>
  <c r="I241" i="14"/>
  <c r="J241" i="14" s="1"/>
  <c r="AM240" i="14"/>
  <c r="AL240" i="14"/>
  <c r="AH240" i="14"/>
  <c r="J240" i="14"/>
  <c r="I240" i="14"/>
  <c r="AM239" i="14"/>
  <c r="AH239" i="14"/>
  <c r="I239" i="14"/>
  <c r="J239" i="14" s="1"/>
  <c r="AL239" i="14" s="1"/>
  <c r="AM238" i="14"/>
  <c r="AL238" i="14"/>
  <c r="AH238" i="14"/>
  <c r="J238" i="14"/>
  <c r="I238" i="14"/>
  <c r="I237" i="14"/>
  <c r="J237" i="14" s="1"/>
  <c r="AM236" i="14"/>
  <c r="AL236" i="14"/>
  <c r="AH236" i="14"/>
  <c r="J236" i="14"/>
  <c r="I236" i="14"/>
  <c r="AM235" i="14"/>
  <c r="AH235" i="14"/>
  <c r="I235" i="14"/>
  <c r="J235" i="14" s="1"/>
  <c r="AL235" i="14" s="1"/>
  <c r="AM234" i="14"/>
  <c r="AL234" i="14"/>
  <c r="AH234" i="14"/>
  <c r="J234" i="14"/>
  <c r="I234" i="14"/>
  <c r="AM233" i="14"/>
  <c r="AH233" i="14"/>
  <c r="I233" i="14"/>
  <c r="J233" i="14" s="1"/>
  <c r="J232" i="14"/>
  <c r="I232" i="14"/>
  <c r="AM231" i="14"/>
  <c r="AH231" i="14"/>
  <c r="I231" i="14"/>
  <c r="J231" i="14" s="1"/>
  <c r="AM230" i="14"/>
  <c r="AL230" i="14"/>
  <c r="AH230" i="14"/>
  <c r="J230" i="14"/>
  <c r="I230" i="14"/>
  <c r="AM229" i="14"/>
  <c r="AH229" i="14"/>
  <c r="I229" i="14"/>
  <c r="J229" i="14" s="1"/>
  <c r="AL229" i="14" s="1"/>
  <c r="AM228" i="14"/>
  <c r="AL228" i="14"/>
  <c r="AH228" i="14"/>
  <c r="J228" i="14"/>
  <c r="I228" i="14"/>
  <c r="AM227" i="14"/>
  <c r="AH227" i="14"/>
  <c r="I227" i="14"/>
  <c r="J227" i="14" s="1"/>
  <c r="AL227" i="14" s="1"/>
  <c r="J226" i="14"/>
  <c r="I226" i="14"/>
  <c r="AM225" i="14"/>
  <c r="AH225" i="14"/>
  <c r="I225" i="14"/>
  <c r="J225" i="14" s="1"/>
  <c r="AL225" i="14" s="1"/>
  <c r="AM224" i="14"/>
  <c r="AL224" i="14"/>
  <c r="AH224" i="14"/>
  <c r="J224" i="14"/>
  <c r="I224" i="14"/>
  <c r="I223" i="14"/>
  <c r="J223" i="14" s="1"/>
  <c r="AM222" i="14"/>
  <c r="AH222" i="14"/>
  <c r="J222" i="14"/>
  <c r="AL222" i="14" s="1"/>
  <c r="I222" i="14"/>
  <c r="J221" i="14"/>
  <c r="I221" i="14"/>
  <c r="AM220" i="14"/>
  <c r="AH220" i="14"/>
  <c r="J220" i="14"/>
  <c r="AL220" i="14" s="1"/>
  <c r="I220" i="14"/>
  <c r="AM219" i="14"/>
  <c r="AH219" i="14"/>
  <c r="J219" i="14"/>
  <c r="I219" i="14"/>
  <c r="AM218" i="14"/>
  <c r="AH218" i="14"/>
  <c r="J218" i="14"/>
  <c r="AL218" i="14" s="1"/>
  <c r="I218" i="14"/>
  <c r="AM217" i="14"/>
  <c r="AH217" i="14"/>
  <c r="J217" i="14"/>
  <c r="I217" i="14"/>
  <c r="J216" i="14"/>
  <c r="I216" i="14"/>
  <c r="AM215" i="14"/>
  <c r="AH215" i="14"/>
  <c r="J215" i="14"/>
  <c r="AL215" i="14" s="1"/>
  <c r="I215" i="14"/>
  <c r="AM214" i="14"/>
  <c r="AH214" i="14"/>
  <c r="J214" i="14"/>
  <c r="AL214" i="14" s="1"/>
  <c r="I214" i="14"/>
  <c r="AM213" i="14"/>
  <c r="AH213" i="14"/>
  <c r="J213" i="14"/>
  <c r="AL213" i="14" s="1"/>
  <c r="I213" i="14"/>
  <c r="J212" i="14"/>
  <c r="I212" i="14"/>
  <c r="AM211" i="14"/>
  <c r="AH211" i="14"/>
  <c r="J211" i="14"/>
  <c r="AL211" i="14" s="1"/>
  <c r="I211" i="14"/>
  <c r="J210" i="14"/>
  <c r="I210" i="14"/>
  <c r="AM209" i="14"/>
  <c r="AH209" i="14"/>
  <c r="J209" i="14"/>
  <c r="I209" i="14"/>
  <c r="AM208" i="14"/>
  <c r="AH208" i="14"/>
  <c r="J208" i="14"/>
  <c r="I208" i="14"/>
  <c r="AM207" i="14"/>
  <c r="AH207" i="14"/>
  <c r="J207" i="14"/>
  <c r="AL207" i="14" s="1"/>
  <c r="I207" i="14"/>
  <c r="AM206" i="14"/>
  <c r="AH206" i="14"/>
  <c r="J206" i="14"/>
  <c r="AL206" i="14" s="1"/>
  <c r="I206" i="14"/>
  <c r="AM205" i="14"/>
  <c r="AH205" i="14"/>
  <c r="J205" i="14"/>
  <c r="AL205" i="14" s="1"/>
  <c r="I205" i="14"/>
  <c r="AM204" i="14"/>
  <c r="AH204" i="14"/>
  <c r="J204" i="14"/>
  <c r="AL204" i="14" s="1"/>
  <c r="I204" i="14"/>
  <c r="AM203" i="14"/>
  <c r="AH203" i="14"/>
  <c r="J203" i="14"/>
  <c r="AL203" i="14" s="1"/>
  <c r="I203" i="14"/>
  <c r="AM202" i="14"/>
  <c r="AH202" i="14"/>
  <c r="J202" i="14"/>
  <c r="AL202" i="14" s="1"/>
  <c r="I202" i="14"/>
  <c r="AM201" i="14"/>
  <c r="AH201" i="14"/>
  <c r="J201" i="14"/>
  <c r="I201" i="14"/>
  <c r="AM200" i="14"/>
  <c r="AH200" i="14"/>
  <c r="J200" i="14"/>
  <c r="AL200" i="14" s="1"/>
  <c r="I200" i="14"/>
  <c r="J199" i="14"/>
  <c r="I199" i="14"/>
  <c r="J198" i="14"/>
  <c r="I198" i="14"/>
  <c r="AM197" i="14"/>
  <c r="AH197" i="14"/>
  <c r="J197" i="14"/>
  <c r="AL197" i="14" s="1"/>
  <c r="I197" i="14"/>
  <c r="AM196" i="14"/>
  <c r="AL196" i="14"/>
  <c r="AH196" i="14"/>
  <c r="J196" i="14"/>
  <c r="I196" i="14"/>
  <c r="AM195" i="14"/>
  <c r="AH195" i="14"/>
  <c r="J195" i="14"/>
  <c r="AL195" i="14" s="1"/>
  <c r="I195" i="14"/>
  <c r="AM194" i="14"/>
  <c r="AL194" i="14"/>
  <c r="AH194" i="14"/>
  <c r="J194" i="14"/>
  <c r="I194" i="14"/>
  <c r="I193" i="14"/>
  <c r="J193" i="14" s="1"/>
  <c r="AM192" i="14"/>
  <c r="AH192" i="14"/>
  <c r="J192" i="14"/>
  <c r="AL192" i="14" s="1"/>
  <c r="I192" i="14"/>
  <c r="AM191" i="14"/>
  <c r="AH191" i="14"/>
  <c r="J191" i="14"/>
  <c r="AL191" i="14" s="1"/>
  <c r="I191" i="14"/>
  <c r="AM190" i="14"/>
  <c r="AL190" i="14"/>
  <c r="AH190" i="14"/>
  <c r="J190" i="14"/>
  <c r="I190" i="14"/>
  <c r="AM189" i="14"/>
  <c r="AH189" i="14"/>
  <c r="J189" i="14"/>
  <c r="I189" i="14"/>
  <c r="AM188" i="14"/>
  <c r="AL188" i="14"/>
  <c r="AH188" i="14"/>
  <c r="J188" i="14"/>
  <c r="I188" i="14"/>
  <c r="AM187" i="14"/>
  <c r="AH187" i="14"/>
  <c r="J187" i="14"/>
  <c r="AL187" i="14" s="1"/>
  <c r="I187" i="14"/>
  <c r="AM186" i="14"/>
  <c r="AH186" i="14"/>
  <c r="J186" i="14"/>
  <c r="I186" i="14"/>
  <c r="AM185" i="14"/>
  <c r="AH185" i="14"/>
  <c r="I185" i="14"/>
  <c r="J185" i="14" s="1"/>
  <c r="AL185" i="14" s="1"/>
  <c r="AM184" i="14"/>
  <c r="AH184" i="14"/>
  <c r="J184" i="14"/>
  <c r="I184" i="14"/>
  <c r="AM183" i="14"/>
  <c r="AH183" i="14"/>
  <c r="J183" i="14"/>
  <c r="AL183" i="14" s="1"/>
  <c r="I183" i="14"/>
  <c r="AM182" i="14"/>
  <c r="AL182" i="14"/>
  <c r="AH182" i="14"/>
  <c r="J182" i="14"/>
  <c r="I182" i="14"/>
  <c r="J181" i="14"/>
  <c r="I181" i="14"/>
  <c r="AM180" i="14"/>
  <c r="AH180" i="14"/>
  <c r="I180" i="14"/>
  <c r="J180" i="14" s="1"/>
  <c r="AL180" i="14" s="1"/>
  <c r="J179" i="14"/>
  <c r="I179" i="14"/>
  <c r="AM178" i="14"/>
  <c r="AH178" i="14"/>
  <c r="I178" i="14"/>
  <c r="J178" i="14" s="1"/>
  <c r="AL178" i="14" s="1"/>
  <c r="AM177" i="14"/>
  <c r="AL177" i="14"/>
  <c r="AH177" i="14"/>
  <c r="J177" i="14"/>
  <c r="I177" i="14"/>
  <c r="AM176" i="14"/>
  <c r="AH176" i="14"/>
  <c r="I176" i="14"/>
  <c r="J176" i="14" s="1"/>
  <c r="AM175" i="14"/>
  <c r="AH175" i="14"/>
  <c r="J175" i="14"/>
  <c r="I175" i="14"/>
  <c r="I174" i="14"/>
  <c r="J174" i="14" s="1"/>
  <c r="J173" i="14"/>
  <c r="I173" i="14"/>
  <c r="AM172" i="14"/>
  <c r="AH172" i="14"/>
  <c r="I172" i="14"/>
  <c r="J172" i="14" s="1"/>
  <c r="AL172" i="14" s="1"/>
  <c r="AM171" i="14"/>
  <c r="AH171" i="14"/>
  <c r="J171" i="14"/>
  <c r="I171" i="14"/>
  <c r="AM170" i="14"/>
  <c r="AH170" i="14"/>
  <c r="I170" i="14"/>
  <c r="J170" i="14" s="1"/>
  <c r="AL170" i="14" s="1"/>
  <c r="AM169" i="14"/>
  <c r="AL169" i="14"/>
  <c r="AH169" i="14"/>
  <c r="J169" i="14"/>
  <c r="I169" i="14"/>
  <c r="AM168" i="14"/>
  <c r="AH168" i="14"/>
  <c r="I168" i="14"/>
  <c r="J168" i="14" s="1"/>
  <c r="AM167" i="14"/>
  <c r="AL167" i="14"/>
  <c r="AH167" i="14"/>
  <c r="J167" i="14"/>
  <c r="I167" i="14"/>
  <c r="AM166" i="14"/>
  <c r="AH166" i="14"/>
  <c r="I166" i="14"/>
  <c r="J166" i="14" s="1"/>
  <c r="AL166" i="14" s="1"/>
  <c r="AM165" i="14"/>
  <c r="AL165" i="14"/>
  <c r="AH165" i="14"/>
  <c r="J165" i="14"/>
  <c r="I165" i="14"/>
  <c r="AM164" i="14"/>
  <c r="AH164" i="14"/>
  <c r="I164" i="14"/>
  <c r="J164" i="14" s="1"/>
  <c r="AL164" i="14" s="1"/>
  <c r="AM163" i="14"/>
  <c r="AL163" i="14"/>
  <c r="AH163" i="14"/>
  <c r="J163" i="14"/>
  <c r="I163" i="14"/>
  <c r="AM162" i="14"/>
  <c r="AH162" i="14"/>
  <c r="I162" i="14"/>
  <c r="J162" i="14" s="1"/>
  <c r="AL162" i="14" s="1"/>
  <c r="AM161" i="14"/>
  <c r="AH161" i="14"/>
  <c r="J161" i="14"/>
  <c r="I161" i="14"/>
  <c r="AM160" i="14"/>
  <c r="AH160" i="14"/>
  <c r="I160" i="14"/>
  <c r="J160" i="14" s="1"/>
  <c r="J159" i="14"/>
  <c r="I159" i="14"/>
  <c r="AM158" i="14"/>
  <c r="AH158" i="14"/>
  <c r="I158" i="14"/>
  <c r="J158" i="14" s="1"/>
  <c r="AL158" i="14" s="1"/>
  <c r="J157" i="14"/>
  <c r="I157" i="14"/>
  <c r="I156" i="14"/>
  <c r="J156" i="14" s="1"/>
  <c r="AM155" i="14"/>
  <c r="AL155" i="14"/>
  <c r="AH155" i="14"/>
  <c r="J155" i="14"/>
  <c r="I155" i="14"/>
  <c r="I154" i="14"/>
  <c r="J154" i="14" s="1"/>
  <c r="AM153" i="14"/>
  <c r="AL153" i="14"/>
  <c r="AH153" i="14"/>
  <c r="J153" i="14"/>
  <c r="I153" i="14"/>
  <c r="AM152" i="14"/>
  <c r="AH152" i="14"/>
  <c r="I152" i="14"/>
  <c r="J152" i="14" s="1"/>
  <c r="AL152" i="14" s="1"/>
  <c r="AM151" i="14"/>
  <c r="AH151" i="14"/>
  <c r="J151" i="14"/>
  <c r="AL151" i="14" s="1"/>
  <c r="I151" i="14"/>
  <c r="AM150" i="14"/>
  <c r="AH150" i="14"/>
  <c r="I150" i="14"/>
  <c r="J150" i="14" s="1"/>
  <c r="AL150" i="14" s="1"/>
  <c r="AM149" i="14"/>
  <c r="AH149" i="14"/>
  <c r="J149" i="14"/>
  <c r="AL149" i="14" s="1"/>
  <c r="I149" i="14"/>
  <c r="AM148" i="14"/>
  <c r="AH148" i="14"/>
  <c r="I148" i="14"/>
  <c r="J148" i="14" s="1"/>
  <c r="AL148" i="14" s="1"/>
  <c r="J147" i="14"/>
  <c r="I147" i="14"/>
  <c r="AM146" i="14"/>
  <c r="AH146" i="14"/>
  <c r="I146" i="14"/>
  <c r="J146" i="14" s="1"/>
  <c r="AL146" i="14" s="1"/>
  <c r="AM145" i="14"/>
  <c r="AL145" i="14"/>
  <c r="AH145" i="14"/>
  <c r="J145" i="14"/>
  <c r="I145" i="14"/>
  <c r="AM144" i="14"/>
  <c r="AH144" i="14"/>
  <c r="I144" i="14"/>
  <c r="J144" i="14" s="1"/>
  <c r="AL144" i="14" s="1"/>
  <c r="AM143" i="14"/>
  <c r="AH143" i="14"/>
  <c r="J143" i="14"/>
  <c r="I143" i="14"/>
  <c r="AM142" i="14"/>
  <c r="AH142" i="14"/>
  <c r="I142" i="14"/>
  <c r="J142" i="14" s="1"/>
  <c r="AM141" i="14"/>
  <c r="AH141" i="14"/>
  <c r="J141" i="14"/>
  <c r="I141" i="14"/>
  <c r="AM140" i="14"/>
  <c r="AH140" i="14"/>
  <c r="I140" i="14"/>
  <c r="J140" i="14" s="1"/>
  <c r="AL140" i="14" s="1"/>
  <c r="AM139" i="14"/>
  <c r="AH139" i="14"/>
  <c r="J139" i="14"/>
  <c r="AL139" i="14" s="1"/>
  <c r="I139" i="14"/>
  <c r="AM138" i="14"/>
  <c r="AH138" i="14"/>
  <c r="I138" i="14"/>
  <c r="J138" i="14" s="1"/>
  <c r="AM137" i="14"/>
  <c r="AH137" i="14"/>
  <c r="I137" i="14"/>
  <c r="J137" i="14" s="1"/>
  <c r="AL137" i="14" s="1"/>
  <c r="AM136" i="14"/>
  <c r="AL136" i="14"/>
  <c r="AH136" i="14"/>
  <c r="I136" i="14"/>
  <c r="J136" i="14" s="1"/>
  <c r="AM135" i="14"/>
  <c r="AH135" i="14"/>
  <c r="J135" i="14"/>
  <c r="AL135" i="14" s="1"/>
  <c r="I135" i="14"/>
  <c r="AM134" i="14"/>
  <c r="AH134" i="14"/>
  <c r="J134" i="14"/>
  <c r="AL134" i="14" s="1"/>
  <c r="I134" i="14"/>
  <c r="AM133" i="14"/>
  <c r="AH133" i="14"/>
  <c r="I133" i="14"/>
  <c r="J133" i="14" s="1"/>
  <c r="AM132" i="14"/>
  <c r="AL132" i="14"/>
  <c r="AH132" i="14"/>
  <c r="J132" i="14"/>
  <c r="I132" i="14"/>
  <c r="AM131" i="14"/>
  <c r="AH131" i="14"/>
  <c r="I131" i="14"/>
  <c r="J131" i="14" s="1"/>
  <c r="AL131" i="14" s="1"/>
  <c r="AM130" i="14"/>
  <c r="AL130" i="14"/>
  <c r="AH130" i="14"/>
  <c r="J130" i="14"/>
  <c r="I130" i="14"/>
  <c r="I129" i="14"/>
  <c r="J129" i="14" s="1"/>
  <c r="J128" i="14"/>
  <c r="I128" i="14"/>
  <c r="AM127" i="14"/>
  <c r="AH127" i="14"/>
  <c r="I127" i="14"/>
  <c r="J127" i="14" s="1"/>
  <c r="AM126" i="14"/>
  <c r="AL126" i="14"/>
  <c r="AH126" i="14"/>
  <c r="J126" i="14"/>
  <c r="I126" i="14"/>
  <c r="AM125" i="14"/>
  <c r="AH125" i="14"/>
  <c r="I125" i="14"/>
  <c r="J125" i="14" s="1"/>
  <c r="J124" i="14"/>
  <c r="I124" i="14"/>
  <c r="AM123" i="14"/>
  <c r="AH123" i="14"/>
  <c r="I123" i="14"/>
  <c r="J123" i="14" s="1"/>
  <c r="AL123" i="14" s="1"/>
  <c r="AM122" i="14"/>
  <c r="AH122" i="14"/>
  <c r="J122" i="14"/>
  <c r="I122" i="14"/>
  <c r="AM121" i="14"/>
  <c r="AH121" i="14"/>
  <c r="I121" i="14"/>
  <c r="J121" i="14" s="1"/>
  <c r="AM120" i="14"/>
  <c r="AL120" i="14"/>
  <c r="AH120" i="14"/>
  <c r="J120" i="14"/>
  <c r="I120" i="14"/>
  <c r="I119" i="14"/>
  <c r="J119" i="14" s="1"/>
  <c r="J118" i="14"/>
  <c r="I118" i="14"/>
  <c r="I117" i="14"/>
  <c r="J117" i="14" s="1"/>
  <c r="AM116" i="14"/>
  <c r="AL116" i="14"/>
  <c r="AH116" i="14"/>
  <c r="J116" i="14"/>
  <c r="I116" i="14"/>
  <c r="AM115" i="14"/>
  <c r="AH115" i="14"/>
  <c r="I115" i="14"/>
  <c r="J115" i="14" s="1"/>
  <c r="AL115" i="14" s="1"/>
  <c r="AM114" i="14"/>
  <c r="AH114" i="14"/>
  <c r="J114" i="14"/>
  <c r="I114" i="14"/>
  <c r="AM113" i="14"/>
  <c r="AH113" i="14"/>
  <c r="I113" i="14"/>
  <c r="J113" i="14" s="1"/>
  <c r="AL113" i="14" s="1"/>
  <c r="AM112" i="14"/>
  <c r="AH112" i="14"/>
  <c r="J112" i="14"/>
  <c r="I112" i="14"/>
  <c r="AM111" i="14"/>
  <c r="AH111" i="14"/>
  <c r="I111" i="14"/>
  <c r="J111" i="14" s="1"/>
  <c r="J110" i="14"/>
  <c r="I110" i="14"/>
  <c r="AM109" i="14"/>
  <c r="AH109" i="14"/>
  <c r="I109" i="14"/>
  <c r="J109" i="14" s="1"/>
  <c r="AM108" i="14"/>
  <c r="AL108" i="14"/>
  <c r="AH108" i="14"/>
  <c r="J108" i="14"/>
  <c r="I108" i="14"/>
  <c r="I107" i="14"/>
  <c r="J107" i="14" s="1"/>
  <c r="J106" i="14"/>
  <c r="I106" i="14"/>
  <c r="AM105" i="14"/>
  <c r="AH105" i="14"/>
  <c r="I105" i="14"/>
  <c r="J105" i="14" s="1"/>
  <c r="AL105" i="14" s="1"/>
  <c r="AM104" i="14"/>
  <c r="AL104" i="14"/>
  <c r="AH104" i="14"/>
  <c r="J104" i="14"/>
  <c r="I104" i="14"/>
  <c r="AM103" i="14"/>
  <c r="AH103" i="14"/>
  <c r="I103" i="14"/>
  <c r="J103" i="14" s="1"/>
  <c r="AL103" i="14" s="1"/>
  <c r="AM102" i="14"/>
  <c r="AL102" i="14"/>
  <c r="AH102" i="14"/>
  <c r="J102" i="14"/>
  <c r="I102" i="14"/>
  <c r="AM101" i="14"/>
  <c r="AH101" i="14"/>
  <c r="I101" i="14"/>
  <c r="J101" i="14" s="1"/>
  <c r="AL101" i="14" s="1"/>
  <c r="AM100" i="14"/>
  <c r="AL100" i="14"/>
  <c r="AH100" i="14"/>
  <c r="J100" i="14"/>
  <c r="I100" i="14"/>
  <c r="AM99" i="14"/>
  <c r="AH99" i="14"/>
  <c r="I99" i="14"/>
  <c r="J99" i="14" s="1"/>
  <c r="AL99" i="14" s="1"/>
  <c r="J98" i="14"/>
  <c r="I98" i="14"/>
  <c r="AM97" i="14"/>
  <c r="AH97" i="14"/>
  <c r="I97" i="14"/>
  <c r="J97" i="14" s="1"/>
  <c r="AL97" i="14" s="1"/>
  <c r="AM96" i="14"/>
  <c r="AH96" i="14"/>
  <c r="J96" i="14"/>
  <c r="I96" i="14"/>
  <c r="AM95" i="14"/>
  <c r="AH95" i="14"/>
  <c r="I95" i="14"/>
  <c r="J95" i="14" s="1"/>
  <c r="AL95" i="14" s="1"/>
  <c r="AM94" i="14"/>
  <c r="AH94" i="14"/>
  <c r="J94" i="14"/>
  <c r="I94" i="14"/>
  <c r="AM93" i="14"/>
  <c r="AH93" i="14"/>
  <c r="I93" i="14"/>
  <c r="J93" i="14" s="1"/>
  <c r="AL93" i="14" s="1"/>
  <c r="AM92" i="14"/>
  <c r="AL92" i="14"/>
  <c r="AH92" i="14"/>
  <c r="J92" i="14"/>
  <c r="I92" i="14"/>
  <c r="I91" i="14"/>
  <c r="J91" i="14" s="1"/>
  <c r="J90" i="14"/>
  <c r="I90" i="14"/>
  <c r="I89" i="14"/>
  <c r="J89" i="14" s="1"/>
  <c r="J88" i="14"/>
  <c r="I88" i="14"/>
  <c r="AM87" i="14"/>
  <c r="AH87" i="14"/>
  <c r="I87" i="14"/>
  <c r="J87" i="14" s="1"/>
  <c r="AM86" i="14"/>
  <c r="AH86" i="14"/>
  <c r="J86" i="14"/>
  <c r="AL86" i="14" s="1"/>
  <c r="I86" i="14"/>
  <c r="AM85" i="14"/>
  <c r="AL85" i="14"/>
  <c r="AH85" i="14"/>
  <c r="I85" i="14"/>
  <c r="J85" i="14" s="1"/>
  <c r="I84" i="14"/>
  <c r="J84" i="14" s="1"/>
  <c r="I83" i="14"/>
  <c r="J83" i="14" s="1"/>
  <c r="AM82" i="14"/>
  <c r="AH82" i="14"/>
  <c r="I82" i="14"/>
  <c r="J82" i="14" s="1"/>
  <c r="AL82" i="14" s="1"/>
  <c r="AM81" i="14"/>
  <c r="AH81" i="14"/>
  <c r="J81" i="14"/>
  <c r="I81" i="14"/>
  <c r="AM80" i="14"/>
  <c r="AH80" i="14"/>
  <c r="I80" i="14"/>
  <c r="J80" i="14" s="1"/>
  <c r="AL80" i="14" s="1"/>
  <c r="AM79" i="14"/>
  <c r="AL79" i="14"/>
  <c r="AH79" i="14"/>
  <c r="J79" i="14"/>
  <c r="I79" i="14"/>
  <c r="AM78" i="14"/>
  <c r="AH78" i="14"/>
  <c r="I78" i="14"/>
  <c r="J78" i="14" s="1"/>
  <c r="J77" i="14"/>
  <c r="I77" i="14"/>
  <c r="I76" i="14"/>
  <c r="J76" i="14" s="1"/>
  <c r="AM75" i="14"/>
  <c r="AL75" i="14"/>
  <c r="AH75" i="14"/>
  <c r="J75" i="14"/>
  <c r="I75" i="14"/>
  <c r="AM74" i="14"/>
  <c r="AH74" i="14"/>
  <c r="I74" i="14"/>
  <c r="J74" i="14" s="1"/>
  <c r="AM73" i="14"/>
  <c r="AL73" i="14"/>
  <c r="AH73" i="14"/>
  <c r="J73" i="14"/>
  <c r="I73" i="14"/>
  <c r="AM72" i="14"/>
  <c r="AH72" i="14"/>
  <c r="I72" i="14"/>
  <c r="J72" i="14" s="1"/>
  <c r="AL72" i="14" s="1"/>
  <c r="AM71" i="14"/>
  <c r="AL71" i="14"/>
  <c r="AH71" i="14"/>
  <c r="J71" i="14"/>
  <c r="I71" i="14"/>
  <c r="AM70" i="14"/>
  <c r="AH70" i="14"/>
  <c r="I70" i="14"/>
  <c r="J70" i="14" s="1"/>
  <c r="AM69" i="14"/>
  <c r="AH69" i="14"/>
  <c r="J69" i="14"/>
  <c r="I69" i="14"/>
  <c r="AM68" i="14"/>
  <c r="AH68" i="14"/>
  <c r="I68" i="14"/>
  <c r="J68" i="14" s="1"/>
  <c r="AL68" i="14" s="1"/>
  <c r="AM67" i="14"/>
  <c r="AH67" i="14"/>
  <c r="J67" i="14"/>
  <c r="I67" i="14"/>
  <c r="AM66" i="14"/>
  <c r="AH66" i="14"/>
  <c r="I66" i="14"/>
  <c r="J66" i="14" s="1"/>
  <c r="AL66" i="14" s="1"/>
  <c r="AM65" i="14"/>
  <c r="AL65" i="14"/>
  <c r="AH65" i="14"/>
  <c r="J65" i="14"/>
  <c r="I65" i="14"/>
  <c r="I64" i="14"/>
  <c r="J64" i="14" s="1"/>
  <c r="AM63" i="14"/>
  <c r="AL63" i="14"/>
  <c r="AH63" i="14"/>
  <c r="J63" i="14"/>
  <c r="I63" i="14"/>
  <c r="AM62" i="14"/>
  <c r="AH62" i="14"/>
  <c r="I62" i="14"/>
  <c r="J62" i="14" s="1"/>
  <c r="AL62" i="14" s="1"/>
  <c r="AM61" i="14"/>
  <c r="AL61" i="14"/>
  <c r="AH61" i="14"/>
  <c r="J61" i="14"/>
  <c r="I61" i="14"/>
  <c r="AM60" i="14"/>
  <c r="AH60" i="14"/>
  <c r="I60" i="14"/>
  <c r="J60" i="14" s="1"/>
  <c r="AL60" i="14" s="1"/>
  <c r="AM59" i="14"/>
  <c r="AL59" i="14"/>
  <c r="AH59" i="14"/>
  <c r="J59" i="14"/>
  <c r="I59" i="14"/>
  <c r="AM58" i="14"/>
  <c r="AH58" i="14"/>
  <c r="I58" i="14"/>
  <c r="J58" i="14" s="1"/>
  <c r="J57" i="14"/>
  <c r="I57" i="14"/>
  <c r="AM56" i="14"/>
  <c r="AH56" i="14"/>
  <c r="I56" i="14"/>
  <c r="J56" i="14" s="1"/>
  <c r="AL56" i="14" s="1"/>
  <c r="AM55" i="14"/>
  <c r="AL55" i="14"/>
  <c r="AH55" i="14"/>
  <c r="J55" i="14"/>
  <c r="I55" i="14"/>
  <c r="I54" i="14"/>
  <c r="J54" i="14" s="1"/>
  <c r="AM53" i="14"/>
  <c r="AH53" i="14"/>
  <c r="J53" i="14"/>
  <c r="I53" i="14"/>
  <c r="AM52" i="14"/>
  <c r="AH52" i="14"/>
  <c r="I52" i="14"/>
  <c r="J52" i="14" s="1"/>
  <c r="AL52" i="14" s="1"/>
  <c r="J51" i="14"/>
  <c r="I51" i="14"/>
  <c r="AM50" i="14"/>
  <c r="AH50" i="14"/>
  <c r="I50" i="14"/>
  <c r="J50" i="14" s="1"/>
  <c r="AL50" i="14" s="1"/>
  <c r="AM49" i="14"/>
  <c r="AL49" i="14"/>
  <c r="AH49" i="14"/>
  <c r="J49" i="14"/>
  <c r="I49" i="14"/>
  <c r="AM48" i="14"/>
  <c r="AH48" i="14"/>
  <c r="I48" i="14"/>
  <c r="J48" i="14" s="1"/>
  <c r="AL48" i="14" s="1"/>
  <c r="AM47" i="14"/>
  <c r="AL47" i="14"/>
  <c r="AH47" i="14"/>
  <c r="J47" i="14"/>
  <c r="I47" i="14"/>
  <c r="AM46" i="14"/>
  <c r="AH46" i="14"/>
  <c r="I46" i="14"/>
  <c r="J46" i="14" s="1"/>
  <c r="AL46" i="14" s="1"/>
  <c r="AM45" i="14"/>
  <c r="AL45" i="14"/>
  <c r="AH45" i="14"/>
  <c r="J45" i="14"/>
  <c r="I45" i="14"/>
  <c r="AM44" i="14"/>
  <c r="AH44" i="14"/>
  <c r="I44" i="14"/>
  <c r="J44" i="14" s="1"/>
  <c r="J43" i="14"/>
  <c r="I43" i="14"/>
  <c r="AM42" i="14"/>
  <c r="AH42" i="14"/>
  <c r="I42" i="14"/>
  <c r="J42" i="14" s="1"/>
  <c r="AM41" i="14"/>
  <c r="AL41" i="14"/>
  <c r="AH41" i="14"/>
  <c r="J41" i="14"/>
  <c r="I41" i="14"/>
  <c r="I40" i="14"/>
  <c r="J40" i="14" s="1"/>
  <c r="AM39" i="14"/>
  <c r="AL39" i="14"/>
  <c r="AH39" i="14"/>
  <c r="J39" i="14"/>
  <c r="I39" i="14"/>
  <c r="I38" i="14"/>
  <c r="J38" i="14" s="1"/>
  <c r="AM37" i="14"/>
  <c r="AL37" i="14"/>
  <c r="AH37" i="14"/>
  <c r="J37" i="14"/>
  <c r="I37" i="14"/>
  <c r="AM36" i="14"/>
  <c r="AH36" i="14"/>
  <c r="I36" i="14"/>
  <c r="J36" i="14" s="1"/>
  <c r="AL36" i="14" s="1"/>
  <c r="AM35" i="14"/>
  <c r="AL35" i="14"/>
  <c r="AH35" i="14"/>
  <c r="J35" i="14"/>
  <c r="I35" i="14"/>
  <c r="AM34" i="14"/>
  <c r="AH34" i="14"/>
  <c r="I34" i="14"/>
  <c r="J34" i="14" s="1"/>
  <c r="AL34" i="14" s="1"/>
  <c r="AM33" i="14"/>
  <c r="AH33" i="14"/>
  <c r="J33" i="14"/>
  <c r="AL33" i="14" s="1"/>
  <c r="I33" i="14"/>
  <c r="AM32" i="14"/>
  <c r="AH32" i="14"/>
  <c r="I32" i="14"/>
  <c r="J32" i="14" s="1"/>
  <c r="AL32" i="14" s="1"/>
  <c r="AM31" i="14"/>
  <c r="AL31" i="14"/>
  <c r="AH31" i="14"/>
  <c r="J31" i="14"/>
  <c r="I31" i="14"/>
  <c r="AM30" i="14"/>
  <c r="AH30" i="14"/>
  <c r="I30" i="14"/>
  <c r="J30" i="14" s="1"/>
  <c r="AL30" i="14" s="1"/>
  <c r="AM29" i="14"/>
  <c r="AH29" i="14"/>
  <c r="J29" i="14"/>
  <c r="AL29" i="14" s="1"/>
  <c r="I29" i="14"/>
  <c r="AM28" i="14"/>
  <c r="AH28" i="14"/>
  <c r="I28" i="14"/>
  <c r="J28" i="14" s="1"/>
  <c r="AM27" i="14"/>
  <c r="AL27" i="14"/>
  <c r="AH27" i="14"/>
  <c r="J27" i="14"/>
  <c r="I27" i="14"/>
  <c r="AM26" i="14"/>
  <c r="AH26" i="14"/>
  <c r="I26" i="14"/>
  <c r="J26" i="14" s="1"/>
  <c r="J25" i="14"/>
  <c r="I25" i="14"/>
  <c r="AM24" i="14"/>
  <c r="AH24" i="14"/>
  <c r="I24" i="14"/>
  <c r="J24" i="14" s="1"/>
  <c r="AM23" i="14"/>
  <c r="AH23" i="14"/>
  <c r="J23" i="14"/>
  <c r="AL23" i="14" s="1"/>
  <c r="I23" i="14"/>
  <c r="I22" i="14"/>
  <c r="J22" i="14" s="1"/>
  <c r="AM21" i="14"/>
  <c r="AH21" i="14"/>
  <c r="J21" i="14"/>
  <c r="I21" i="14"/>
  <c r="AM20" i="14"/>
  <c r="AH20" i="14"/>
  <c r="I20" i="14"/>
  <c r="J20" i="14" s="1"/>
  <c r="AL20" i="14" s="1"/>
  <c r="AM19" i="14"/>
  <c r="AL19" i="14"/>
  <c r="AH19" i="14"/>
  <c r="J19" i="14"/>
  <c r="I19" i="14"/>
  <c r="AM18" i="14"/>
  <c r="AH18" i="14"/>
  <c r="I18" i="14"/>
  <c r="J18" i="14" s="1"/>
  <c r="AL18" i="14" s="1"/>
  <c r="AM17" i="14"/>
  <c r="AH17" i="14"/>
  <c r="I17" i="14"/>
  <c r="J17" i="14" s="1"/>
  <c r="AL17" i="14" s="1"/>
  <c r="I16" i="14"/>
  <c r="J16" i="14" s="1"/>
  <c r="AM15" i="14"/>
  <c r="AH15" i="14"/>
  <c r="I15" i="14"/>
  <c r="J15" i="14" s="1"/>
  <c r="AL15" i="14" s="1"/>
  <c r="AM14" i="14"/>
  <c r="AL14" i="14"/>
  <c r="AH14" i="14"/>
  <c r="I14" i="14"/>
  <c r="J14" i="14" s="1"/>
  <c r="AM13" i="14"/>
  <c r="AH13" i="14"/>
  <c r="I13" i="14"/>
  <c r="J13" i="14" s="1"/>
  <c r="AL13" i="14" s="1"/>
  <c r="AM12" i="14"/>
  <c r="AH12" i="14"/>
  <c r="I12" i="14"/>
  <c r="J12" i="14" s="1"/>
  <c r="AL12" i="14" s="1"/>
  <c r="AM11" i="14"/>
  <c r="AH11" i="14"/>
  <c r="I11" i="14"/>
  <c r="J11" i="14" s="1"/>
  <c r="AL11" i="14" s="1"/>
  <c r="AM10" i="14"/>
  <c r="AH10" i="14"/>
  <c r="I10" i="14"/>
  <c r="J10" i="14" s="1"/>
  <c r="AM9" i="14"/>
  <c r="AH9" i="14"/>
  <c r="I9" i="14"/>
  <c r="J9" i="14" s="1"/>
  <c r="AL9" i="14" s="1"/>
  <c r="AM8" i="14"/>
  <c r="AH8" i="14"/>
  <c r="I8" i="14"/>
  <c r="J8" i="14" s="1"/>
  <c r="AL8" i="14" s="1"/>
  <c r="AM7" i="14"/>
  <c r="AH7" i="14"/>
  <c r="I7" i="14"/>
  <c r="J7" i="14" s="1"/>
  <c r="AM6" i="14"/>
  <c r="AH6" i="14"/>
  <c r="I6" i="14"/>
  <c r="J6" i="14" s="1"/>
  <c r="AL6" i="14" s="1"/>
  <c r="AM5" i="14"/>
  <c r="AH5" i="14"/>
  <c r="I5" i="14"/>
  <c r="J5" i="14" s="1"/>
  <c r="AM4" i="14"/>
  <c r="AH4" i="14"/>
  <c r="I4" i="14"/>
  <c r="J4" i="14" s="1"/>
  <c r="AM3" i="14"/>
  <c r="AH3" i="14"/>
  <c r="I3" i="14"/>
  <c r="J3" i="14" s="1"/>
  <c r="E21" i="8"/>
  <c r="C24" i="8" s="1"/>
  <c r="C10" i="8"/>
  <c r="C4" i="8"/>
  <c r="C12" i="8" s="1"/>
  <c r="C23" i="8" s="1"/>
  <c r="C25" i="8" s="1"/>
  <c r="G84" i="7"/>
  <c r="F84" i="7"/>
  <c r="F55" i="7"/>
  <c r="G54" i="7"/>
  <c r="F54" i="7"/>
  <c r="E54" i="7"/>
  <c r="F53" i="7"/>
  <c r="F52" i="7"/>
  <c r="F50" i="7"/>
  <c r="F49" i="7"/>
  <c r="F48" i="7"/>
  <c r="F45" i="7"/>
  <c r="F44" i="7"/>
  <c r="F41" i="7"/>
  <c r="F40" i="7"/>
  <c r="F39" i="7"/>
  <c r="F38" i="7"/>
  <c r="G36" i="7"/>
  <c r="G31" i="7"/>
  <c r="F30" i="7"/>
  <c r="F29" i="7"/>
  <c r="F28" i="7"/>
  <c r="E28" i="7"/>
  <c r="G26" i="7"/>
  <c r="F25" i="7"/>
  <c r="F24" i="7"/>
  <c r="G22" i="7"/>
  <c r="F20" i="7"/>
  <c r="F19" i="7"/>
  <c r="F18" i="7"/>
  <c r="F17" i="7"/>
  <c r="G15" i="7"/>
  <c r="F14" i="7"/>
  <c r="F13" i="7"/>
  <c r="F12" i="7"/>
  <c r="F11" i="7"/>
  <c r="F10" i="7"/>
  <c r="F9" i="7"/>
  <c r="F8" i="7"/>
  <c r="F7" i="7"/>
  <c r="F6" i="7"/>
  <c r="F5" i="7"/>
  <c r="B24" i="6"/>
  <c r="B16" i="6"/>
  <c r="G43" i="4"/>
  <c r="D43" i="4"/>
  <c r="V39" i="4"/>
  <c r="U39" i="4"/>
  <c r="T39" i="4"/>
  <c r="S39" i="4"/>
  <c r="R39" i="4"/>
  <c r="Q39" i="4"/>
  <c r="P39" i="4"/>
  <c r="O39" i="4"/>
  <c r="N39" i="4"/>
  <c r="M39" i="4"/>
  <c r="L39" i="4"/>
  <c r="K39" i="4"/>
  <c r="J39" i="4"/>
  <c r="I39" i="4"/>
  <c r="H39" i="4"/>
  <c r="G39" i="4"/>
  <c r="F39" i="4"/>
  <c r="E39" i="4"/>
  <c r="P31" i="4"/>
  <c r="L31" i="4"/>
  <c r="V29" i="4"/>
  <c r="U29" i="4"/>
  <c r="T29" i="4"/>
  <c r="S29" i="4"/>
  <c r="R29" i="4"/>
  <c r="Q29" i="4"/>
  <c r="P29" i="4"/>
  <c r="O29" i="4"/>
  <c r="N29" i="4"/>
  <c r="M29" i="4"/>
  <c r="L29" i="4"/>
  <c r="K29" i="4"/>
  <c r="J29" i="4"/>
  <c r="I29" i="4"/>
  <c r="H29" i="4"/>
  <c r="G29" i="4"/>
  <c r="F29" i="4"/>
  <c r="E29" i="4"/>
  <c r="W29" i="4" s="1"/>
  <c r="D29" i="4"/>
  <c r="C29" i="4"/>
  <c r="V28" i="4"/>
  <c r="U28" i="4"/>
  <c r="T28" i="4"/>
  <c r="S28" i="4"/>
  <c r="R28" i="4"/>
  <c r="Q28" i="4"/>
  <c r="P28" i="4"/>
  <c r="O28" i="4"/>
  <c r="N28" i="4"/>
  <c r="M28" i="4"/>
  <c r="L28" i="4"/>
  <c r="K28" i="4"/>
  <c r="J28" i="4"/>
  <c r="I28" i="4"/>
  <c r="H28" i="4"/>
  <c r="G28" i="4"/>
  <c r="F28" i="4"/>
  <c r="W28" i="4" s="1"/>
  <c r="E28" i="4"/>
  <c r="D28" i="4"/>
  <c r="C28" i="4"/>
  <c r="V27" i="4"/>
  <c r="U27" i="4"/>
  <c r="T27" i="4"/>
  <c r="S27" i="4"/>
  <c r="R27" i="4"/>
  <c r="Q27" i="4"/>
  <c r="P27" i="4"/>
  <c r="O27" i="4"/>
  <c r="N27" i="4"/>
  <c r="M27" i="4"/>
  <c r="L27" i="4"/>
  <c r="K27" i="4"/>
  <c r="J27" i="4"/>
  <c r="I27" i="4"/>
  <c r="H27" i="4"/>
  <c r="G27" i="4"/>
  <c r="W27" i="4" s="1"/>
  <c r="F27" i="4"/>
  <c r="E27" i="4"/>
  <c r="D27" i="4"/>
  <c r="C27" i="4"/>
  <c r="V26" i="4"/>
  <c r="V31" i="4" s="1"/>
  <c r="U26" i="4"/>
  <c r="T26" i="4"/>
  <c r="T31" i="4" s="1"/>
  <c r="S26" i="4"/>
  <c r="R26" i="4"/>
  <c r="R31" i="4" s="1"/>
  <c r="Q26" i="4"/>
  <c r="P26" i="4"/>
  <c r="O26" i="4"/>
  <c r="N26" i="4"/>
  <c r="N31" i="4" s="1"/>
  <c r="M26" i="4"/>
  <c r="L26" i="4"/>
  <c r="K26" i="4"/>
  <c r="J26" i="4"/>
  <c r="J31" i="4" s="1"/>
  <c r="I26" i="4"/>
  <c r="H26" i="4"/>
  <c r="H31" i="4" s="1"/>
  <c r="G26" i="4"/>
  <c r="F26" i="4"/>
  <c r="F31" i="4" s="1"/>
  <c r="E26" i="4"/>
  <c r="D26" i="4"/>
  <c r="D31" i="4" s="1"/>
  <c r="C26" i="4"/>
  <c r="V25" i="4"/>
  <c r="U25" i="4"/>
  <c r="T25" i="4"/>
  <c r="S25" i="4"/>
  <c r="S31" i="4" s="1"/>
  <c r="S35" i="4" s="1"/>
  <c r="R25" i="4"/>
  <c r="Q25" i="4"/>
  <c r="P25" i="4"/>
  <c r="O25" i="4"/>
  <c r="O31" i="4" s="1"/>
  <c r="O35" i="4" s="1"/>
  <c r="N25" i="4"/>
  <c r="M25" i="4"/>
  <c r="L25" i="4"/>
  <c r="K25" i="4"/>
  <c r="K31" i="4" s="1"/>
  <c r="K35" i="4" s="1"/>
  <c r="J25" i="4"/>
  <c r="I25" i="4"/>
  <c r="H25" i="4"/>
  <c r="G25" i="4"/>
  <c r="G31" i="4" s="1"/>
  <c r="G35" i="4" s="1"/>
  <c r="F25" i="4"/>
  <c r="E25" i="4"/>
  <c r="D25" i="4"/>
  <c r="C25" i="4"/>
  <c r="C31" i="4" s="1"/>
  <c r="V22" i="4"/>
  <c r="U22" i="4"/>
  <c r="T22" i="4"/>
  <c r="S22" i="4"/>
  <c r="R22" i="4"/>
  <c r="Q22" i="4"/>
  <c r="P22" i="4"/>
  <c r="O22" i="4"/>
  <c r="N22" i="4"/>
  <c r="M22" i="4"/>
  <c r="L22" i="4"/>
  <c r="K22" i="4"/>
  <c r="J22" i="4"/>
  <c r="I22" i="4"/>
  <c r="H22" i="4"/>
  <c r="G22" i="4"/>
  <c r="F22" i="4"/>
  <c r="W22" i="4" s="1"/>
  <c r="E22" i="4"/>
  <c r="D22" i="4"/>
  <c r="C22" i="4"/>
  <c r="W20" i="4"/>
  <c r="W19" i="4"/>
  <c r="W18" i="4"/>
  <c r="W17" i="4"/>
  <c r="W16" i="4"/>
  <c r="V12" i="4"/>
  <c r="U12" i="4"/>
  <c r="T12" i="4"/>
  <c r="S12" i="4"/>
  <c r="R12" i="4"/>
  <c r="Q12" i="4"/>
  <c r="P12" i="4"/>
  <c r="O12" i="4"/>
  <c r="N12" i="4"/>
  <c r="M12" i="4"/>
  <c r="L12" i="4"/>
  <c r="K12" i="4"/>
  <c r="J12" i="4"/>
  <c r="I12" i="4"/>
  <c r="H12" i="4"/>
  <c r="G12" i="4"/>
  <c r="F12" i="4"/>
  <c r="E12" i="4"/>
  <c r="D12" i="4"/>
  <c r="C12" i="4"/>
  <c r="W10" i="4"/>
  <c r="W9" i="4"/>
  <c r="W8" i="4"/>
  <c r="W7" i="4"/>
  <c r="W6" i="4"/>
  <c r="E1" i="4"/>
  <c r="F1" i="4" s="1"/>
  <c r="G1" i="4" s="1"/>
  <c r="H1" i="4" s="1"/>
  <c r="I1" i="4" s="1"/>
  <c r="J1" i="4" s="1"/>
  <c r="K1" i="4" s="1"/>
  <c r="L1" i="4" s="1"/>
  <c r="M1" i="4" s="1"/>
  <c r="N1" i="4" s="1"/>
  <c r="O1" i="4" s="1"/>
  <c r="P1" i="4" s="1"/>
  <c r="Q1" i="4" s="1"/>
  <c r="R1" i="4" s="1"/>
  <c r="S1" i="4" s="1"/>
  <c r="T1" i="4" s="1"/>
  <c r="U1" i="4" s="1"/>
  <c r="V1" i="4" s="1"/>
  <c r="D1" i="4"/>
  <c r="D43" i="3"/>
  <c r="V39" i="3"/>
  <c r="U39" i="3"/>
  <c r="T39" i="3"/>
  <c r="S39" i="3"/>
  <c r="R39" i="3"/>
  <c r="Q39" i="3"/>
  <c r="P39" i="3"/>
  <c r="O39" i="3"/>
  <c r="N39" i="3"/>
  <c r="M39" i="3"/>
  <c r="L39" i="3"/>
  <c r="K39" i="3"/>
  <c r="J39" i="3"/>
  <c r="I39" i="3"/>
  <c r="H39" i="3"/>
  <c r="G39" i="3"/>
  <c r="F39" i="3"/>
  <c r="E39" i="3"/>
  <c r="V35" i="3"/>
  <c r="R35" i="3"/>
  <c r="F35" i="3"/>
  <c r="U31" i="3"/>
  <c r="E31" i="3"/>
  <c r="V29" i="3"/>
  <c r="U29" i="3"/>
  <c r="T29" i="3"/>
  <c r="S29" i="3"/>
  <c r="R29" i="3"/>
  <c r="Q29" i="3"/>
  <c r="P29" i="3"/>
  <c r="O29" i="3"/>
  <c r="N29" i="3"/>
  <c r="M29" i="3"/>
  <c r="L29" i="3"/>
  <c r="K29" i="3"/>
  <c r="J29" i="3"/>
  <c r="I29" i="3"/>
  <c r="H29" i="3"/>
  <c r="G29" i="3"/>
  <c r="F29" i="3"/>
  <c r="E29" i="3"/>
  <c r="W29" i="3" s="1"/>
  <c r="D29" i="3"/>
  <c r="C29" i="3"/>
  <c r="V28" i="3"/>
  <c r="U28" i="3"/>
  <c r="T28" i="3"/>
  <c r="S28" i="3"/>
  <c r="R28" i="3"/>
  <c r="Q28" i="3"/>
  <c r="P28" i="3"/>
  <c r="O28" i="3"/>
  <c r="N28" i="3"/>
  <c r="M28" i="3"/>
  <c r="L28" i="3"/>
  <c r="K28" i="3"/>
  <c r="J28" i="3"/>
  <c r="I28" i="3"/>
  <c r="H28" i="3"/>
  <c r="G28" i="3"/>
  <c r="W28" i="3" s="1"/>
  <c r="F28" i="3"/>
  <c r="E28" i="3"/>
  <c r="D28" i="3"/>
  <c r="C28" i="3"/>
  <c r="V27" i="3"/>
  <c r="U27" i="3"/>
  <c r="T27" i="3"/>
  <c r="S27" i="3"/>
  <c r="R27" i="3"/>
  <c r="Q27" i="3"/>
  <c r="P27" i="3"/>
  <c r="O27" i="3"/>
  <c r="N27" i="3"/>
  <c r="M27" i="3"/>
  <c r="L27" i="3"/>
  <c r="K27" i="3"/>
  <c r="J27" i="3"/>
  <c r="I27" i="3"/>
  <c r="H27" i="3"/>
  <c r="G27" i="3"/>
  <c r="F27" i="3"/>
  <c r="E27" i="3"/>
  <c r="D27" i="3"/>
  <c r="C27" i="3"/>
  <c r="V26" i="3"/>
  <c r="U26" i="3"/>
  <c r="T26" i="3"/>
  <c r="S26" i="3"/>
  <c r="S31" i="3" s="1"/>
  <c r="R26" i="3"/>
  <c r="Q26" i="3"/>
  <c r="Q31" i="3" s="1"/>
  <c r="P26" i="3"/>
  <c r="O26" i="3"/>
  <c r="O31" i="3" s="1"/>
  <c r="N26" i="3"/>
  <c r="M26" i="3"/>
  <c r="M31" i="3" s="1"/>
  <c r="L26" i="3"/>
  <c r="K26" i="3"/>
  <c r="K31" i="3" s="1"/>
  <c r="J26" i="3"/>
  <c r="I26" i="3"/>
  <c r="I31" i="3" s="1"/>
  <c r="H26" i="3"/>
  <c r="G26" i="3"/>
  <c r="G31" i="3" s="1"/>
  <c r="F26" i="3"/>
  <c r="E26" i="3"/>
  <c r="W26" i="3" s="1"/>
  <c r="D26" i="3"/>
  <c r="C26" i="3"/>
  <c r="C31" i="3" s="1"/>
  <c r="V25" i="3"/>
  <c r="V31" i="3" s="1"/>
  <c r="V43" i="3" s="1"/>
  <c r="U25" i="3"/>
  <c r="T25" i="3"/>
  <c r="T31" i="3" s="1"/>
  <c r="T35" i="3" s="1"/>
  <c r="S25" i="3"/>
  <c r="R25" i="3"/>
  <c r="R31" i="3" s="1"/>
  <c r="R43" i="3" s="1"/>
  <c r="Q25" i="3"/>
  <c r="P25" i="3"/>
  <c r="P31" i="3" s="1"/>
  <c r="P35" i="3" s="1"/>
  <c r="O25" i="3"/>
  <c r="N25" i="3"/>
  <c r="N31" i="3" s="1"/>
  <c r="N43" i="3" s="1"/>
  <c r="M25" i="3"/>
  <c r="L25" i="3"/>
  <c r="L31" i="3" s="1"/>
  <c r="L35" i="3" s="1"/>
  <c r="K25" i="3"/>
  <c r="J25" i="3"/>
  <c r="J31" i="3" s="1"/>
  <c r="J43" i="3" s="1"/>
  <c r="I25" i="3"/>
  <c r="H25" i="3"/>
  <c r="H31" i="3" s="1"/>
  <c r="H35" i="3" s="1"/>
  <c r="G25" i="3"/>
  <c r="F25" i="3"/>
  <c r="F31" i="3" s="1"/>
  <c r="F43" i="3" s="1"/>
  <c r="F41" i="3" s="1"/>
  <c r="E25" i="3"/>
  <c r="W25" i="3" s="1"/>
  <c r="D25" i="3"/>
  <c r="D31" i="3" s="1"/>
  <c r="C25" i="3"/>
  <c r="V22" i="3"/>
  <c r="U22" i="3"/>
  <c r="T22" i="3"/>
  <c r="S22" i="3"/>
  <c r="R22" i="3"/>
  <c r="Q22" i="3"/>
  <c r="P22" i="3"/>
  <c r="O22" i="3"/>
  <c r="N22" i="3"/>
  <c r="M22" i="3"/>
  <c r="L22" i="3"/>
  <c r="K22" i="3"/>
  <c r="J22" i="3"/>
  <c r="I22" i="3"/>
  <c r="H22" i="3"/>
  <c r="G22" i="3"/>
  <c r="W22" i="3" s="1"/>
  <c r="F22" i="3"/>
  <c r="E22" i="3"/>
  <c r="D22" i="3"/>
  <c r="C22" i="3"/>
  <c r="W20" i="3"/>
  <c r="W19" i="3"/>
  <c r="W18" i="3"/>
  <c r="W17" i="3"/>
  <c r="W16" i="3"/>
  <c r="V12" i="3"/>
  <c r="U12" i="3"/>
  <c r="T12" i="3"/>
  <c r="S12" i="3"/>
  <c r="R12" i="3"/>
  <c r="Q12" i="3"/>
  <c r="P12" i="3"/>
  <c r="O12" i="3"/>
  <c r="N12" i="3"/>
  <c r="M12" i="3"/>
  <c r="L12" i="3"/>
  <c r="K12" i="3"/>
  <c r="J12" i="3"/>
  <c r="I12" i="3"/>
  <c r="H12" i="3"/>
  <c r="G12" i="3"/>
  <c r="F12" i="3"/>
  <c r="E12" i="3"/>
  <c r="W12" i="3" s="1"/>
  <c r="D12" i="3"/>
  <c r="C12" i="3"/>
  <c r="W10" i="3"/>
  <c r="W9" i="3"/>
  <c r="W8" i="3"/>
  <c r="W7" i="3"/>
  <c r="W6" i="3"/>
  <c r="D1" i="3"/>
  <c r="E1" i="3" s="1"/>
  <c r="F1" i="3" s="1"/>
  <c r="G1" i="3" s="1"/>
  <c r="H1" i="3" s="1"/>
  <c r="I1" i="3" s="1"/>
  <c r="J1" i="3" s="1"/>
  <c r="K1" i="3" s="1"/>
  <c r="L1" i="3" s="1"/>
  <c r="M1" i="3" s="1"/>
  <c r="N1" i="3" s="1"/>
  <c r="O1" i="3" s="1"/>
  <c r="P1" i="3" s="1"/>
  <c r="Q1" i="3" s="1"/>
  <c r="R1" i="3" s="1"/>
  <c r="S1" i="3" s="1"/>
  <c r="T1" i="3" s="1"/>
  <c r="U1" i="3" s="1"/>
  <c r="V1" i="3" s="1"/>
  <c r="AN34" i="2"/>
  <c r="AN37" i="2" s="1"/>
  <c r="AB34" i="2"/>
  <c r="AB37" i="2" s="1"/>
  <c r="X34" i="2"/>
  <c r="X37" i="2" s="1"/>
  <c r="AO32" i="2"/>
  <c r="AN32" i="2"/>
  <c r="AM32" i="2"/>
  <c r="AL32" i="2"/>
  <c r="AK32" i="2"/>
  <c r="AJ32" i="2"/>
  <c r="AI32" i="2"/>
  <c r="AH32" i="2"/>
  <c r="AG32" i="2"/>
  <c r="AF32" i="2"/>
  <c r="AE32" i="2"/>
  <c r="AD32" i="2"/>
  <c r="AC32" i="2"/>
  <c r="AB32" i="2"/>
  <c r="AA32" i="2"/>
  <c r="Z32" i="2"/>
  <c r="Y32" i="2"/>
  <c r="X32" i="2"/>
  <c r="W32" i="2"/>
  <c r="V32" i="2"/>
  <c r="AO31" i="2"/>
  <c r="AN31" i="2"/>
  <c r="AM31" i="2"/>
  <c r="AL31" i="2"/>
  <c r="AK31" i="2"/>
  <c r="AJ31" i="2"/>
  <c r="AI31" i="2"/>
  <c r="AH31" i="2"/>
  <c r="AG31" i="2"/>
  <c r="AF31" i="2"/>
  <c r="AE31" i="2"/>
  <c r="AD31" i="2"/>
  <c r="AC31" i="2"/>
  <c r="AB31" i="2"/>
  <c r="AA31" i="2"/>
  <c r="Z31" i="2"/>
  <c r="Y31" i="2"/>
  <c r="X31" i="2"/>
  <c r="W31" i="2"/>
  <c r="V31" i="2"/>
  <c r="AO30" i="2"/>
  <c r="AN30" i="2"/>
  <c r="AM30" i="2"/>
  <c r="AL30" i="2"/>
  <c r="AK30" i="2"/>
  <c r="AJ30" i="2"/>
  <c r="AI30" i="2"/>
  <c r="AH30" i="2"/>
  <c r="AG30" i="2"/>
  <c r="AF30" i="2"/>
  <c r="AE30" i="2"/>
  <c r="AD30" i="2"/>
  <c r="AC30" i="2"/>
  <c r="AB30" i="2"/>
  <c r="AA30" i="2"/>
  <c r="Z30" i="2"/>
  <c r="Y30" i="2"/>
  <c r="X30" i="2"/>
  <c r="W30" i="2"/>
  <c r="V30" i="2"/>
  <c r="AO29" i="2"/>
  <c r="AN29" i="2"/>
  <c r="AM29" i="2"/>
  <c r="AL29" i="2"/>
  <c r="AK29" i="2"/>
  <c r="AJ29" i="2"/>
  <c r="AI29" i="2"/>
  <c r="AH29" i="2"/>
  <c r="AG29" i="2"/>
  <c r="AF29" i="2"/>
  <c r="AE29" i="2"/>
  <c r="AD29" i="2"/>
  <c r="AC29" i="2"/>
  <c r="AB29" i="2"/>
  <c r="AA29" i="2"/>
  <c r="Z29" i="2"/>
  <c r="Y29" i="2"/>
  <c r="X29" i="2"/>
  <c r="W29" i="2"/>
  <c r="V29" i="2"/>
  <c r="AO28" i="2"/>
  <c r="AO34" i="2" s="1"/>
  <c r="AO37" i="2" s="1"/>
  <c r="AN28" i="2"/>
  <c r="AM28" i="2"/>
  <c r="AM34" i="2" s="1"/>
  <c r="AM37" i="2" s="1"/>
  <c r="AL28" i="2"/>
  <c r="AL34" i="2" s="1"/>
  <c r="AL37" i="2" s="1"/>
  <c r="AK28" i="2"/>
  <c r="AK34" i="2" s="1"/>
  <c r="AK37" i="2" s="1"/>
  <c r="AJ28" i="2"/>
  <c r="AJ34" i="2" s="1"/>
  <c r="AJ37" i="2" s="1"/>
  <c r="AI28" i="2"/>
  <c r="AI34" i="2" s="1"/>
  <c r="AI37" i="2" s="1"/>
  <c r="AH28" i="2"/>
  <c r="AH34" i="2" s="1"/>
  <c r="AH37" i="2" s="1"/>
  <c r="AG28" i="2"/>
  <c r="AG34" i="2" s="1"/>
  <c r="AG37" i="2" s="1"/>
  <c r="AF28" i="2"/>
  <c r="AF34" i="2" s="1"/>
  <c r="AF37" i="2" s="1"/>
  <c r="AE28" i="2"/>
  <c r="AE34" i="2" s="1"/>
  <c r="AE37" i="2" s="1"/>
  <c r="AD28" i="2"/>
  <c r="AD34" i="2" s="1"/>
  <c r="AD37" i="2" s="1"/>
  <c r="AC28" i="2"/>
  <c r="AC34" i="2" s="1"/>
  <c r="AC37" i="2" s="1"/>
  <c r="AB28" i="2"/>
  <c r="AA28" i="2"/>
  <c r="AA34" i="2" s="1"/>
  <c r="AA37" i="2" s="1"/>
  <c r="Z28" i="2"/>
  <c r="Z34" i="2" s="1"/>
  <c r="Z37" i="2" s="1"/>
  <c r="Y28" i="2"/>
  <c r="Y34" i="2" s="1"/>
  <c r="Y37" i="2" s="1"/>
  <c r="X28" i="2"/>
  <c r="W28" i="2"/>
  <c r="W34" i="2" s="1"/>
  <c r="W37" i="2" s="1"/>
  <c r="V28" i="2"/>
  <c r="V34" i="2" s="1"/>
  <c r="V37" i="2" s="1"/>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AZ15" i="2"/>
  <c r="AY15" i="2"/>
  <c r="AX15" i="2"/>
  <c r="AW15" i="2"/>
  <c r="AV15" i="2"/>
  <c r="AU15" i="2"/>
  <c r="AT15" i="2"/>
  <c r="AS15" i="2"/>
  <c r="AR15" i="2"/>
  <c r="AQ15" i="2"/>
  <c r="AP15" i="2"/>
  <c r="AO15" i="2"/>
  <c r="AN15" i="2"/>
  <c r="AM15" i="2"/>
  <c r="AL15" i="2"/>
  <c r="AK15" i="2"/>
  <c r="AJ15" i="2"/>
  <c r="AI15" i="2"/>
  <c r="AH15" i="2"/>
  <c r="AG15" i="2"/>
  <c r="AF15" i="2"/>
  <c r="AE15" i="2"/>
  <c r="AD15" i="2"/>
  <c r="AC15" i="2"/>
  <c r="AB15" i="2"/>
  <c r="AA15" i="2"/>
  <c r="Z15" i="2"/>
  <c r="Y15" i="2"/>
  <c r="X15" i="2"/>
  <c r="W15" i="2"/>
  <c r="V15" i="2"/>
  <c r="P4" i="2"/>
  <c r="Q4" i="2" s="1"/>
  <c r="R4" i="2" s="1"/>
  <c r="S4" i="2" s="1"/>
  <c r="T4" i="2" s="1"/>
  <c r="U4" i="2" s="1"/>
  <c r="V4" i="2" s="1"/>
  <c r="W4" i="2" s="1"/>
  <c r="X4" i="2" s="1"/>
  <c r="Y4" i="2" s="1"/>
  <c r="Z4" i="2" s="1"/>
  <c r="AA4" i="2" s="1"/>
  <c r="AB4" i="2" s="1"/>
  <c r="AC4" i="2" s="1"/>
  <c r="AD4" i="2" s="1"/>
  <c r="AE4" i="2" s="1"/>
  <c r="AF4" i="2" s="1"/>
  <c r="AG4" i="2" s="1"/>
  <c r="AH4" i="2" s="1"/>
  <c r="AI4" i="2" s="1"/>
  <c r="AJ4" i="2" s="1"/>
  <c r="AK4" i="2" s="1"/>
  <c r="AL4" i="2" s="1"/>
  <c r="AM4" i="2" s="1"/>
  <c r="AN4" i="2" s="1"/>
  <c r="AO4" i="2" s="1"/>
  <c r="AP4" i="2" s="1"/>
  <c r="AQ4" i="2" s="1"/>
  <c r="AR4" i="2" s="1"/>
  <c r="AS4" i="2" s="1"/>
  <c r="AT4" i="2" s="1"/>
  <c r="AU4" i="2" s="1"/>
  <c r="AV4" i="2" s="1"/>
  <c r="AW4" i="2" s="1"/>
  <c r="AX4" i="2" s="1"/>
  <c r="AY4" i="2" s="1"/>
  <c r="AZ4" i="2" s="1"/>
  <c r="BA4" i="2" s="1"/>
  <c r="BB4" i="2" s="1"/>
  <c r="BC4" i="2" s="1"/>
  <c r="L4" i="2"/>
  <c r="M4" i="2" s="1"/>
  <c r="N4" i="2" s="1"/>
  <c r="O4" i="2" s="1"/>
  <c r="K4" i="2"/>
  <c r="F18" i="1"/>
  <c r="E18" i="1"/>
  <c r="D18" i="1"/>
  <c r="B18" i="1"/>
  <c r="G16" i="1"/>
  <c r="G15" i="1"/>
  <c r="G14" i="1"/>
  <c r="G13" i="1"/>
  <c r="G12" i="1"/>
  <c r="G11" i="1"/>
  <c r="G10" i="1"/>
  <c r="J9" i="1"/>
  <c r="I9" i="1"/>
  <c r="H9" i="1"/>
  <c r="C9" i="1"/>
  <c r="C18" i="1" s="1"/>
  <c r="J8" i="1"/>
  <c r="I8" i="1"/>
  <c r="H8" i="1"/>
  <c r="G8" i="1"/>
  <c r="J7" i="1"/>
  <c r="I7" i="1"/>
  <c r="H7" i="1"/>
  <c r="G7" i="1"/>
  <c r="J6" i="1"/>
  <c r="I6" i="1"/>
  <c r="H6" i="1"/>
  <c r="G6" i="1"/>
  <c r="J5" i="1"/>
  <c r="I5" i="1"/>
  <c r="H5" i="1"/>
  <c r="G5" i="1"/>
  <c r="J4" i="1"/>
  <c r="I4" i="1"/>
  <c r="H4" i="1"/>
  <c r="G4" i="1"/>
  <c r="J3" i="1"/>
  <c r="I3" i="1"/>
  <c r="H3" i="1"/>
  <c r="G3" i="1"/>
  <c r="J2" i="1"/>
  <c r="I2" i="1"/>
  <c r="H2" i="1"/>
  <c r="G2" i="1"/>
  <c r="H35" i="4" l="1"/>
  <c r="H43" i="4"/>
  <c r="T35" i="4"/>
  <c r="T43" i="4"/>
  <c r="I35" i="3"/>
  <c r="I43" i="3"/>
  <c r="M35" i="3"/>
  <c r="M43" i="3"/>
  <c r="Q35" i="3"/>
  <c r="Q43" i="3"/>
  <c r="E35" i="3"/>
  <c r="W31" i="3"/>
  <c r="E43" i="3"/>
  <c r="T43" i="3"/>
  <c r="F43" i="4"/>
  <c r="F41" i="4" s="1"/>
  <c r="G41" i="4" s="1"/>
  <c r="H41" i="4" s="1"/>
  <c r="F35" i="4"/>
  <c r="R43" i="4"/>
  <c r="R35" i="4"/>
  <c r="G33" i="7"/>
  <c r="W27" i="3"/>
  <c r="J35" i="3"/>
  <c r="L43" i="3"/>
  <c r="W12" i="4"/>
  <c r="O43" i="4"/>
  <c r="U35" i="3"/>
  <c r="U43" i="3"/>
  <c r="J43" i="4"/>
  <c r="J35" i="4"/>
  <c r="N43" i="4"/>
  <c r="N35" i="4"/>
  <c r="V43" i="4"/>
  <c r="V35" i="4"/>
  <c r="L35" i="4"/>
  <c r="L43" i="4"/>
  <c r="H43" i="3"/>
  <c r="P35" i="4"/>
  <c r="P43" i="4"/>
  <c r="K43" i="4"/>
  <c r="G43" i="3"/>
  <c r="G41" i="3" s="1"/>
  <c r="H41" i="3" s="1"/>
  <c r="I41" i="3" s="1"/>
  <c r="J41" i="3" s="1"/>
  <c r="K41" i="3" s="1"/>
  <c r="L41" i="3" s="1"/>
  <c r="G35" i="3"/>
  <c r="K43" i="3"/>
  <c r="K35" i="3"/>
  <c r="O43" i="3"/>
  <c r="O35" i="3"/>
  <c r="S43" i="3"/>
  <c r="S35" i="3"/>
  <c r="N35" i="3"/>
  <c r="P43" i="3"/>
  <c r="W25" i="4"/>
  <c r="E31" i="4"/>
  <c r="I31" i="4"/>
  <c r="M31" i="4"/>
  <c r="Q31" i="4"/>
  <c r="U31" i="4"/>
  <c r="W26" i="4"/>
  <c r="S43" i="4"/>
  <c r="J355" i="14"/>
  <c r="AL3" i="14"/>
  <c r="G9" i="1"/>
  <c r="AB353" i="14"/>
  <c r="AE353" i="14" s="1"/>
  <c r="AC341" i="14"/>
  <c r="AC343" i="14"/>
  <c r="AC345" i="14"/>
  <c r="AC347" i="14"/>
  <c r="AC349" i="14"/>
  <c r="AC351" i="14"/>
  <c r="AD351" i="14" s="1"/>
  <c r="AC353" i="14"/>
  <c r="AD353" i="14" s="1"/>
  <c r="AB351" i="14"/>
  <c r="AE351" i="14" s="1"/>
  <c r="I41" i="4" l="1"/>
  <c r="J41" i="4" s="1"/>
  <c r="K41" i="4" s="1"/>
  <c r="L41" i="4" s="1"/>
  <c r="M41" i="4" s="1"/>
  <c r="N41" i="4" s="1"/>
  <c r="O41" i="4" s="1"/>
  <c r="P41" i="4" s="1"/>
  <c r="Q41" i="4" s="1"/>
  <c r="R41" i="4" s="1"/>
  <c r="S41" i="4" s="1"/>
  <c r="T41" i="4" s="1"/>
  <c r="U41" i="4" s="1"/>
  <c r="V41" i="4" s="1"/>
  <c r="M41" i="3"/>
  <c r="N41" i="3" s="1"/>
  <c r="O41" i="3" s="1"/>
  <c r="P41" i="3" s="1"/>
  <c r="Q41" i="3" s="1"/>
  <c r="R41" i="3" s="1"/>
  <c r="S41" i="3" s="1"/>
  <c r="T41" i="3" s="1"/>
  <c r="U41" i="3" s="1"/>
  <c r="V41" i="3" s="1"/>
  <c r="AF353" i="14"/>
  <c r="AG353" i="14"/>
  <c r="Z353" i="14" s="1"/>
  <c r="U43" i="4"/>
  <c r="U35" i="4"/>
  <c r="W31" i="4"/>
  <c r="E43" i="4"/>
  <c r="E35" i="4"/>
  <c r="M43" i="4"/>
  <c r="M35" i="4"/>
  <c r="I43" i="4"/>
  <c r="I35" i="4"/>
  <c r="AD341" i="14"/>
  <c r="AF351" i="14"/>
  <c r="AG351" i="14"/>
  <c r="Z351" i="14" s="1"/>
  <c r="AI351" i="14"/>
  <c r="AJ351" i="14" s="1"/>
  <c r="AK351" i="14" s="1"/>
  <c r="AB349" i="14"/>
  <c r="AE349" i="14" s="1"/>
  <c r="AB355" i="14"/>
  <c r="AC339" i="14"/>
  <c r="AB350" i="14"/>
  <c r="AE350" i="14" s="1"/>
  <c r="AC348" i="14"/>
  <c r="AC346" i="14"/>
  <c r="AD346" i="14" s="1"/>
  <c r="AC342" i="14"/>
  <c r="AC337" i="14"/>
  <c r="AC335" i="14"/>
  <c r="AC333" i="14"/>
  <c r="AD333" i="14" s="1"/>
  <c r="AB352" i="14"/>
  <c r="AE352" i="14" s="1"/>
  <c r="AC350" i="14"/>
  <c r="AD350" i="14" s="1"/>
  <c r="AB347" i="14"/>
  <c r="AE347" i="14" s="1"/>
  <c r="AD347" i="14" s="1"/>
  <c r="AB344" i="14"/>
  <c r="AE344" i="14" s="1"/>
  <c r="AB343" i="14"/>
  <c r="AE343" i="14" s="1"/>
  <c r="AB340" i="14"/>
  <c r="AE340" i="14" s="1"/>
  <c r="AB339" i="14"/>
  <c r="AE339" i="14" s="1"/>
  <c r="AB338" i="14"/>
  <c r="AE338" i="14" s="1"/>
  <c r="AB336" i="14"/>
  <c r="AE336" i="14" s="1"/>
  <c r="AB334" i="14"/>
  <c r="AE334" i="14" s="1"/>
  <c r="AB332" i="14"/>
  <c r="AE332" i="14" s="1"/>
  <c r="AB330" i="14"/>
  <c r="AE330" i="14" s="1"/>
  <c r="AB328" i="14"/>
  <c r="AE328" i="14" s="1"/>
  <c r="AB326" i="14"/>
  <c r="AE326" i="14" s="1"/>
  <c r="AC352" i="14"/>
  <c r="AD352" i="14" s="1"/>
  <c r="AB345" i="14"/>
  <c r="AE345" i="14" s="1"/>
  <c r="AB341" i="14"/>
  <c r="AE341" i="14" s="1"/>
  <c r="AC338" i="14"/>
  <c r="AB329" i="14"/>
  <c r="AE329" i="14" s="1"/>
  <c r="AC328" i="14"/>
  <c r="AD328" i="14" s="1"/>
  <c r="AC325" i="14"/>
  <c r="AC323" i="14"/>
  <c r="AD323" i="14" s="1"/>
  <c r="AB346" i="14"/>
  <c r="AE346" i="14" s="1"/>
  <c r="AB342" i="14"/>
  <c r="AE342" i="14" s="1"/>
  <c r="AB333" i="14"/>
  <c r="AE333" i="14" s="1"/>
  <c r="AB331" i="14"/>
  <c r="AE331" i="14" s="1"/>
  <c r="AC330" i="14"/>
  <c r="AC327" i="14"/>
  <c r="AC324" i="14"/>
  <c r="AB348" i="14"/>
  <c r="AE348" i="14" s="1"/>
  <c r="AC340" i="14"/>
  <c r="AC334" i="14"/>
  <c r="AD334" i="14" s="1"/>
  <c r="AC321" i="14"/>
  <c r="AC319" i="14"/>
  <c r="AC317" i="14"/>
  <c r="AC315" i="14"/>
  <c r="AC313" i="14"/>
  <c r="AC311" i="14"/>
  <c r="AD311" i="14" s="1"/>
  <c r="AC309" i="14"/>
  <c r="AC307" i="14"/>
  <c r="AD307" i="14" s="1"/>
  <c r="AC305" i="14"/>
  <c r="AC336" i="14"/>
  <c r="AD336" i="14" s="1"/>
  <c r="AC331" i="14"/>
  <c r="AB327" i="14"/>
  <c r="AE327" i="14" s="1"/>
  <c r="AB321" i="14"/>
  <c r="AE321" i="14" s="1"/>
  <c r="AB319" i="14"/>
  <c r="AE319" i="14" s="1"/>
  <c r="AB317" i="14"/>
  <c r="AE317" i="14" s="1"/>
  <c r="AB315" i="14"/>
  <c r="AE315" i="14" s="1"/>
  <c r="AB313" i="14"/>
  <c r="AE313" i="14" s="1"/>
  <c r="AB335" i="14"/>
  <c r="AE335" i="14" s="1"/>
  <c r="AC329" i="14"/>
  <c r="AD329" i="14" s="1"/>
  <c r="AC326" i="14"/>
  <c r="AD326" i="14" s="1"/>
  <c r="AB323" i="14"/>
  <c r="AE323" i="14" s="1"/>
  <c r="AC322" i="14"/>
  <c r="AD322" i="14" s="1"/>
  <c r="AC320" i="14"/>
  <c r="AC318" i="14"/>
  <c r="AD318" i="14" s="1"/>
  <c r="AC316" i="14"/>
  <c r="AC314" i="14"/>
  <c r="AD314" i="14" s="1"/>
  <c r="AC312" i="14"/>
  <c r="AB325" i="14"/>
  <c r="AE325" i="14" s="1"/>
  <c r="AB314" i="14"/>
  <c r="AE314" i="14" s="1"/>
  <c r="AC310" i="14"/>
  <c r="AC306" i="14"/>
  <c r="AC304" i="14"/>
  <c r="AC302" i="14"/>
  <c r="AC300" i="14"/>
  <c r="AC298" i="14"/>
  <c r="AC296" i="14"/>
  <c r="AC294" i="14"/>
  <c r="AC292" i="14"/>
  <c r="AC290" i="14"/>
  <c r="AC288" i="14"/>
  <c r="AC286" i="14"/>
  <c r="AC284" i="14"/>
  <c r="AC282" i="14"/>
  <c r="AC280" i="14"/>
  <c r="AC344" i="14"/>
  <c r="AB337" i="14"/>
  <c r="AE337" i="14" s="1"/>
  <c r="AB316" i="14"/>
  <c r="AE316" i="14" s="1"/>
  <c r="AB310" i="14"/>
  <c r="AE310" i="14" s="1"/>
  <c r="AB309" i="14"/>
  <c r="AE309" i="14" s="1"/>
  <c r="AB306" i="14"/>
  <c r="AE306" i="14" s="1"/>
  <c r="AB305" i="14"/>
  <c r="AE305" i="14" s="1"/>
  <c r="AB304" i="14"/>
  <c r="AE304" i="14" s="1"/>
  <c r="AB302" i="14"/>
  <c r="AE302" i="14" s="1"/>
  <c r="AB300" i="14"/>
  <c r="AE300" i="14" s="1"/>
  <c r="AB298" i="14"/>
  <c r="AE298" i="14" s="1"/>
  <c r="AB296" i="14"/>
  <c r="AE296" i="14" s="1"/>
  <c r="AB294" i="14"/>
  <c r="AE294" i="14" s="1"/>
  <c r="AB292" i="14"/>
  <c r="AE292" i="14" s="1"/>
  <c r="AB290" i="14"/>
  <c r="AE290" i="14" s="1"/>
  <c r="AB288" i="14"/>
  <c r="AE288" i="14" s="1"/>
  <c r="AB286" i="14"/>
  <c r="AE286" i="14" s="1"/>
  <c r="AB284" i="14"/>
  <c r="AE284" i="14" s="1"/>
  <c r="AB282" i="14"/>
  <c r="AE282" i="14" s="1"/>
  <c r="AB280" i="14"/>
  <c r="AE280" i="14" s="1"/>
  <c r="AB320" i="14"/>
  <c r="AE320" i="14" s="1"/>
  <c r="AB308" i="14"/>
  <c r="AE308" i="14" s="1"/>
  <c r="AB307" i="14"/>
  <c r="AE307" i="14" s="1"/>
  <c r="AB303" i="14"/>
  <c r="AE303" i="14" s="1"/>
  <c r="AB301" i="14"/>
  <c r="AE301" i="14" s="1"/>
  <c r="AB299" i="14"/>
  <c r="AE299" i="14" s="1"/>
  <c r="AB297" i="14"/>
  <c r="AE297" i="14" s="1"/>
  <c r="AB295" i="14"/>
  <c r="AE295" i="14" s="1"/>
  <c r="AB293" i="14"/>
  <c r="AE293" i="14" s="1"/>
  <c r="AB291" i="14"/>
  <c r="AE291" i="14" s="1"/>
  <c r="AB289" i="14"/>
  <c r="AE289" i="14" s="1"/>
  <c r="AB287" i="14"/>
  <c r="AE287" i="14" s="1"/>
  <c r="AB324" i="14"/>
  <c r="AE324" i="14" s="1"/>
  <c r="AB318" i="14"/>
  <c r="AE318" i="14" s="1"/>
  <c r="AC289" i="14"/>
  <c r="AD289" i="14" s="1"/>
  <c r="AC287" i="14"/>
  <c r="AC283" i="14"/>
  <c r="AC281" i="14"/>
  <c r="AD281" i="14" s="1"/>
  <c r="AC279" i="14"/>
  <c r="AB278" i="14"/>
  <c r="AE278" i="14" s="1"/>
  <c r="AB276" i="14"/>
  <c r="AE276" i="14" s="1"/>
  <c r="AB274" i="14"/>
  <c r="AE274" i="14" s="1"/>
  <c r="AB272" i="14"/>
  <c r="AE272" i="14" s="1"/>
  <c r="AB270" i="14"/>
  <c r="AE270" i="14" s="1"/>
  <c r="AB268" i="14"/>
  <c r="AE268" i="14" s="1"/>
  <c r="AB266" i="14"/>
  <c r="AE266" i="14" s="1"/>
  <c r="AB264" i="14"/>
  <c r="AE264" i="14" s="1"/>
  <c r="AB262" i="14"/>
  <c r="AE262" i="14" s="1"/>
  <c r="AB260" i="14"/>
  <c r="AE260" i="14" s="1"/>
  <c r="AB258" i="14"/>
  <c r="AE258" i="14" s="1"/>
  <c r="AB256" i="14"/>
  <c r="AE256" i="14" s="1"/>
  <c r="AB254" i="14"/>
  <c r="AE254" i="14" s="1"/>
  <c r="AB311" i="14"/>
  <c r="AE311" i="14" s="1"/>
  <c r="AC308" i="14"/>
  <c r="AD308" i="14" s="1"/>
  <c r="AC299" i="14"/>
  <c r="AC297" i="14"/>
  <c r="AD297" i="14" s="1"/>
  <c r="AC295" i="14"/>
  <c r="AB283" i="14"/>
  <c r="AE283" i="14" s="1"/>
  <c r="AB281" i="14"/>
  <c r="AE281" i="14" s="1"/>
  <c r="AB279" i="14"/>
  <c r="AE279" i="14" s="1"/>
  <c r="AC277" i="14"/>
  <c r="AC275" i="14"/>
  <c r="AD275" i="14" s="1"/>
  <c r="AC273" i="14"/>
  <c r="AC271" i="14"/>
  <c r="AD271" i="14" s="1"/>
  <c r="AC269" i="14"/>
  <c r="AC267" i="14"/>
  <c r="AD267" i="14" s="1"/>
  <c r="AC265" i="14"/>
  <c r="AC263" i="14"/>
  <c r="AC261" i="14"/>
  <c r="AC259" i="14"/>
  <c r="AC257" i="14"/>
  <c r="AC255" i="14"/>
  <c r="AD255" i="14" s="1"/>
  <c r="AC253" i="14"/>
  <c r="AB312" i="14"/>
  <c r="AE312" i="14" s="1"/>
  <c r="AC303" i="14"/>
  <c r="AC301" i="14"/>
  <c r="AD301" i="14" s="1"/>
  <c r="AB285" i="14"/>
  <c r="AE285" i="14" s="1"/>
  <c r="AC278" i="14"/>
  <c r="AC276" i="14"/>
  <c r="AD276" i="14" s="1"/>
  <c r="AC274" i="14"/>
  <c r="AD274" i="14" s="1"/>
  <c r="AC272" i="14"/>
  <c r="AD272" i="14" s="1"/>
  <c r="AC270" i="14"/>
  <c r="AC268" i="14"/>
  <c r="AD268" i="14" s="1"/>
  <c r="AC266" i="14"/>
  <c r="AD266" i="14" s="1"/>
  <c r="AC264" i="14"/>
  <c r="AD264" i="14" s="1"/>
  <c r="AC262" i="14"/>
  <c r="AC260" i="14"/>
  <c r="AD260" i="14" s="1"/>
  <c r="AB277" i="14"/>
  <c r="AE277" i="14" s="1"/>
  <c r="AB275" i="14"/>
  <c r="AE275" i="14" s="1"/>
  <c r="AB273" i="14"/>
  <c r="AE273" i="14" s="1"/>
  <c r="AB271" i="14"/>
  <c r="AE271" i="14" s="1"/>
  <c r="AB269" i="14"/>
  <c r="AE269" i="14" s="1"/>
  <c r="AB267" i="14"/>
  <c r="AE267" i="14" s="1"/>
  <c r="AC256" i="14"/>
  <c r="AD256" i="14" s="1"/>
  <c r="AC254" i="14"/>
  <c r="AC252" i="14"/>
  <c r="AB250" i="14"/>
  <c r="AE250" i="14" s="1"/>
  <c r="AB248" i="14"/>
  <c r="AE248" i="14" s="1"/>
  <c r="AB246" i="14"/>
  <c r="AE246" i="14" s="1"/>
  <c r="AB244" i="14"/>
  <c r="AE244" i="14" s="1"/>
  <c r="AB242" i="14"/>
  <c r="AE242" i="14" s="1"/>
  <c r="AB240" i="14"/>
  <c r="AE240" i="14" s="1"/>
  <c r="AB238" i="14"/>
  <c r="AE238" i="14" s="1"/>
  <c r="AB236" i="14"/>
  <c r="AE236" i="14" s="1"/>
  <c r="AB234" i="14"/>
  <c r="AE234" i="14" s="1"/>
  <c r="AB232" i="14"/>
  <c r="AE232" i="14" s="1"/>
  <c r="AB230" i="14"/>
  <c r="AE230" i="14" s="1"/>
  <c r="AB228" i="14"/>
  <c r="AE228" i="14" s="1"/>
  <c r="AB226" i="14"/>
  <c r="AE226" i="14" s="1"/>
  <c r="AB224" i="14"/>
  <c r="AE224" i="14" s="1"/>
  <c r="AC293" i="14"/>
  <c r="AD293" i="14" s="1"/>
  <c r="AB263" i="14"/>
  <c r="AE263" i="14" s="1"/>
  <c r="AB261" i="14"/>
  <c r="AE261" i="14" s="1"/>
  <c r="AB259" i="14"/>
  <c r="AE259" i="14" s="1"/>
  <c r="AC258" i="14"/>
  <c r="AB257" i="14"/>
  <c r="AE257" i="14" s="1"/>
  <c r="AB255" i="14"/>
  <c r="AE255" i="14" s="1"/>
  <c r="AB252" i="14"/>
  <c r="AE252" i="14" s="1"/>
  <c r="AC251" i="14"/>
  <c r="AC249" i="14"/>
  <c r="AD249" i="14" s="1"/>
  <c r="AC247" i="14"/>
  <c r="AC245" i="14"/>
  <c r="AD245" i="14" s="1"/>
  <c r="AC243" i="14"/>
  <c r="AC241" i="14"/>
  <c r="AD241" i="14" s="1"/>
  <c r="AC239" i="14"/>
  <c r="AC237" i="14"/>
  <c r="AD237" i="14" s="1"/>
  <c r="AC235" i="14"/>
  <c r="AC233" i="14"/>
  <c r="AD233" i="14" s="1"/>
  <c r="AC231" i="14"/>
  <c r="AC229" i="14"/>
  <c r="AD229" i="14" s="1"/>
  <c r="AC227" i="14"/>
  <c r="AC225" i="14"/>
  <c r="AD225" i="14" s="1"/>
  <c r="AC223" i="14"/>
  <c r="AC291" i="14"/>
  <c r="AD291" i="14" s="1"/>
  <c r="AC285" i="14"/>
  <c r="AD285" i="14" s="1"/>
  <c r="AB265" i="14"/>
  <c r="AE265" i="14" s="1"/>
  <c r="AB253" i="14"/>
  <c r="AE253" i="14" s="1"/>
  <c r="AC250" i="14"/>
  <c r="AD250" i="14" s="1"/>
  <c r="AC248" i="14"/>
  <c r="AC246" i="14"/>
  <c r="AD246" i="14" s="1"/>
  <c r="AC244" i="14"/>
  <c r="AC242" i="14"/>
  <c r="AD242" i="14" s="1"/>
  <c r="AC240" i="14"/>
  <c r="AC238" i="14"/>
  <c r="AD238" i="14" s="1"/>
  <c r="AC236" i="14"/>
  <c r="AC234" i="14"/>
  <c r="AD234" i="14" s="1"/>
  <c r="AC232" i="14"/>
  <c r="AC230" i="14"/>
  <c r="AD230" i="14" s="1"/>
  <c r="AC228" i="14"/>
  <c r="AB243" i="14"/>
  <c r="AE243" i="14" s="1"/>
  <c r="AB241" i="14"/>
  <c r="AE241" i="14" s="1"/>
  <c r="AB239" i="14"/>
  <c r="AE239" i="14" s="1"/>
  <c r="AB225" i="14"/>
  <c r="AE225" i="14" s="1"/>
  <c r="AC224" i="14"/>
  <c r="AD224" i="14" s="1"/>
  <c r="AB223" i="14"/>
  <c r="AE223" i="14" s="1"/>
  <c r="AB222" i="14"/>
  <c r="AE222" i="14" s="1"/>
  <c r="AB220" i="14"/>
  <c r="AE220" i="14" s="1"/>
  <c r="AB218" i="14"/>
  <c r="AE218" i="14" s="1"/>
  <c r="AB216" i="14"/>
  <c r="AE216" i="14" s="1"/>
  <c r="AB214" i="14"/>
  <c r="AE214" i="14" s="1"/>
  <c r="AB212" i="14"/>
  <c r="AE212" i="14" s="1"/>
  <c r="AB210" i="14"/>
  <c r="AE210" i="14" s="1"/>
  <c r="AB208" i="14"/>
  <c r="AE208" i="14" s="1"/>
  <c r="AB206" i="14"/>
  <c r="AE206" i="14" s="1"/>
  <c r="AB204" i="14"/>
  <c r="AE204" i="14" s="1"/>
  <c r="AB202" i="14"/>
  <c r="AE202" i="14" s="1"/>
  <c r="AB200" i="14"/>
  <c r="AE200" i="14" s="1"/>
  <c r="AB198" i="14"/>
  <c r="AE198" i="14" s="1"/>
  <c r="AB196" i="14"/>
  <c r="AE196" i="14" s="1"/>
  <c r="AB194" i="14"/>
  <c r="AE194" i="14" s="1"/>
  <c r="AB192" i="14"/>
  <c r="AE192" i="14" s="1"/>
  <c r="AB190" i="14"/>
  <c r="AE190" i="14" s="1"/>
  <c r="AB188" i="14"/>
  <c r="AE188" i="14" s="1"/>
  <c r="AB186" i="14"/>
  <c r="AE186" i="14" s="1"/>
  <c r="AB184" i="14"/>
  <c r="AE184" i="14" s="1"/>
  <c r="AB182" i="14"/>
  <c r="AE182" i="14" s="1"/>
  <c r="AB322" i="14"/>
  <c r="AE322" i="14" s="1"/>
  <c r="AB251" i="14"/>
  <c r="AE251" i="14" s="1"/>
  <c r="AB249" i="14"/>
  <c r="AE249" i="14" s="1"/>
  <c r="AB247" i="14"/>
  <c r="AE247" i="14" s="1"/>
  <c r="AB245" i="14"/>
  <c r="AE245" i="14" s="1"/>
  <c r="AB231" i="14"/>
  <c r="AE231" i="14" s="1"/>
  <c r="AB229" i="14"/>
  <c r="AE229" i="14" s="1"/>
  <c r="AB227" i="14"/>
  <c r="AE227" i="14" s="1"/>
  <c r="AC221" i="14"/>
  <c r="AC219" i="14"/>
  <c r="AD219" i="14" s="1"/>
  <c r="AC217" i="14"/>
  <c r="AC215" i="14"/>
  <c r="AD215" i="14" s="1"/>
  <c r="AC213" i="14"/>
  <c r="AC211" i="14"/>
  <c r="AD211" i="14" s="1"/>
  <c r="AC209" i="14"/>
  <c r="AC207" i="14"/>
  <c r="AD207" i="14" s="1"/>
  <c r="AC205" i="14"/>
  <c r="AC203" i="14"/>
  <c r="AD203" i="14" s="1"/>
  <c r="AC201" i="14"/>
  <c r="AC332" i="14"/>
  <c r="AD332" i="14" s="1"/>
  <c r="AB237" i="14"/>
  <c r="AE237" i="14" s="1"/>
  <c r="AB235" i="14"/>
  <c r="AE235" i="14" s="1"/>
  <c r="AB233" i="14"/>
  <c r="AE233" i="14" s="1"/>
  <c r="AB221" i="14"/>
  <c r="AE221" i="14" s="1"/>
  <c r="AB219" i="14"/>
  <c r="AE219" i="14" s="1"/>
  <c r="AB217" i="14"/>
  <c r="AE217" i="14" s="1"/>
  <c r="AB215" i="14"/>
  <c r="AE215" i="14" s="1"/>
  <c r="AB213" i="14"/>
  <c r="AE213" i="14" s="1"/>
  <c r="AB211" i="14"/>
  <c r="AE211" i="14" s="1"/>
  <c r="AB209" i="14"/>
  <c r="AE209" i="14" s="1"/>
  <c r="AB207" i="14"/>
  <c r="AE207" i="14" s="1"/>
  <c r="AB205" i="14"/>
  <c r="AE205" i="14" s="1"/>
  <c r="AB203" i="14"/>
  <c r="AE203" i="14" s="1"/>
  <c r="AB201" i="14"/>
  <c r="AE201" i="14" s="1"/>
  <c r="AB199" i="14"/>
  <c r="AE199" i="14" s="1"/>
  <c r="AC218" i="14"/>
  <c r="AD218" i="14" s="1"/>
  <c r="AC214" i="14"/>
  <c r="AC206" i="14"/>
  <c r="AD206" i="14" s="1"/>
  <c r="AC195" i="14"/>
  <c r="AC189" i="14"/>
  <c r="AB187" i="14"/>
  <c r="AE187" i="14" s="1"/>
  <c r="AC186" i="14"/>
  <c r="AD186" i="14" s="1"/>
  <c r="AB181" i="14"/>
  <c r="AE181" i="14" s="1"/>
  <c r="AB179" i="14"/>
  <c r="AE179" i="14" s="1"/>
  <c r="AB177" i="14"/>
  <c r="AE177" i="14" s="1"/>
  <c r="AB175" i="14"/>
  <c r="AE175" i="14" s="1"/>
  <c r="AB173" i="14"/>
  <c r="AE173" i="14" s="1"/>
  <c r="AB171" i="14"/>
  <c r="AE171" i="14" s="1"/>
  <c r="AB169" i="14"/>
  <c r="AE169" i="14" s="1"/>
  <c r="AB167" i="14"/>
  <c r="AE167" i="14" s="1"/>
  <c r="AB165" i="14"/>
  <c r="AE165" i="14" s="1"/>
  <c r="AB163" i="14"/>
  <c r="AE163" i="14" s="1"/>
  <c r="AB161" i="14"/>
  <c r="AE161" i="14" s="1"/>
  <c r="AB159" i="14"/>
  <c r="AE159" i="14" s="1"/>
  <c r="AB157" i="14"/>
  <c r="AE157" i="14" s="1"/>
  <c r="AB155" i="14"/>
  <c r="AE155" i="14" s="1"/>
  <c r="AB153" i="14"/>
  <c r="AE153" i="14" s="1"/>
  <c r="AB151" i="14"/>
  <c r="AE151" i="14" s="1"/>
  <c r="AB149" i="14"/>
  <c r="AE149" i="14" s="1"/>
  <c r="AB147" i="14"/>
  <c r="AE147" i="14" s="1"/>
  <c r="AB145" i="14"/>
  <c r="AE145" i="14" s="1"/>
  <c r="AB143" i="14"/>
  <c r="AE143" i="14" s="1"/>
  <c r="AB141" i="14"/>
  <c r="AE141" i="14" s="1"/>
  <c r="AC204" i="14"/>
  <c r="AD204" i="14" s="1"/>
  <c r="AC200" i="14"/>
  <c r="AD200" i="14" s="1"/>
  <c r="AC199" i="14"/>
  <c r="AD199" i="14" s="1"/>
  <c r="AC198" i="14"/>
  <c r="AC197" i="14"/>
  <c r="AB195" i="14"/>
  <c r="AE195" i="14" s="1"/>
  <c r="AC194" i="14"/>
  <c r="AD194" i="14" s="1"/>
  <c r="AC191" i="14"/>
  <c r="AB189" i="14"/>
  <c r="AE189" i="14" s="1"/>
  <c r="AC188" i="14"/>
  <c r="AD188" i="14" s="1"/>
  <c r="AC183" i="14"/>
  <c r="AD183" i="14" s="1"/>
  <c r="AC180" i="14"/>
  <c r="AC178" i="14"/>
  <c r="AC176" i="14"/>
  <c r="AC174" i="14"/>
  <c r="AD174" i="14" s="1"/>
  <c r="AC172" i="14"/>
  <c r="AC170" i="14"/>
  <c r="AC168" i="14"/>
  <c r="AC166" i="14"/>
  <c r="AC164" i="14"/>
  <c r="AC162" i="14"/>
  <c r="AC160" i="14"/>
  <c r="AC158" i="14"/>
  <c r="AD158" i="14" s="1"/>
  <c r="AC156" i="14"/>
  <c r="AC154" i="14"/>
  <c r="AD154" i="14" s="1"/>
  <c r="AC152" i="14"/>
  <c r="AC150" i="14"/>
  <c r="AD150" i="14" s="1"/>
  <c r="AC148" i="14"/>
  <c r="AC146" i="14"/>
  <c r="AD146" i="14" s="1"/>
  <c r="AC144" i="14"/>
  <c r="AC142" i="14"/>
  <c r="AD142" i="14" s="1"/>
  <c r="AC140" i="14"/>
  <c r="AC138" i="14"/>
  <c r="AC136" i="14"/>
  <c r="AC134" i="14"/>
  <c r="AD134" i="14" s="1"/>
  <c r="AC226" i="14"/>
  <c r="AD226" i="14" s="1"/>
  <c r="AC222" i="14"/>
  <c r="AD222" i="14" s="1"/>
  <c r="AC220" i="14"/>
  <c r="AD220" i="14" s="1"/>
  <c r="AC216" i="14"/>
  <c r="AD216" i="14" s="1"/>
  <c r="AC212" i="14"/>
  <c r="AD212" i="14" s="1"/>
  <c r="AC208" i="14"/>
  <c r="AD208" i="14" s="1"/>
  <c r="AB193" i="14"/>
  <c r="AE193" i="14" s="1"/>
  <c r="AC192" i="14"/>
  <c r="AD192" i="14" s="1"/>
  <c r="AC187" i="14"/>
  <c r="AD187" i="14" s="1"/>
  <c r="AB185" i="14"/>
  <c r="AE185" i="14" s="1"/>
  <c r="AC184" i="14"/>
  <c r="AD184" i="14" s="1"/>
  <c r="AC181" i="14"/>
  <c r="AD181" i="14" s="1"/>
  <c r="AC179" i="14"/>
  <c r="AC177" i="14"/>
  <c r="AD177" i="14" s="1"/>
  <c r="AC175" i="14"/>
  <c r="AC173" i="14"/>
  <c r="AD173" i="14" s="1"/>
  <c r="AC171" i="14"/>
  <c r="AC169" i="14"/>
  <c r="AD169" i="14" s="1"/>
  <c r="AC167" i="14"/>
  <c r="AC165" i="14"/>
  <c r="AD165" i="14" s="1"/>
  <c r="AC163" i="14"/>
  <c r="AC161" i="14"/>
  <c r="AD161" i="14" s="1"/>
  <c r="AC159" i="14"/>
  <c r="AC157" i="14"/>
  <c r="AD157" i="14" s="1"/>
  <c r="AC202" i="14"/>
  <c r="AC196" i="14"/>
  <c r="AD196" i="14" s="1"/>
  <c r="AB191" i="14"/>
  <c r="AE191" i="14" s="1"/>
  <c r="AB178" i="14"/>
  <c r="AE178" i="14" s="1"/>
  <c r="AB176" i="14"/>
  <c r="AE176" i="14" s="1"/>
  <c r="AB158" i="14"/>
  <c r="AE158" i="14" s="1"/>
  <c r="AB152" i="14"/>
  <c r="AE152" i="14" s="1"/>
  <c r="AC151" i="14"/>
  <c r="AD151" i="14" s="1"/>
  <c r="AB142" i="14"/>
  <c r="AE142" i="14" s="1"/>
  <c r="AC141" i="14"/>
  <c r="AD141" i="14" s="1"/>
  <c r="AB139" i="14"/>
  <c r="AE139" i="14" s="1"/>
  <c r="AB138" i="14"/>
  <c r="AE138" i="14" s="1"/>
  <c r="AB135" i="14"/>
  <c r="AE135" i="14" s="1"/>
  <c r="AB134" i="14"/>
  <c r="AE134" i="14" s="1"/>
  <c r="AB132" i="14"/>
  <c r="AE132" i="14" s="1"/>
  <c r="AB130" i="14"/>
  <c r="AE130" i="14" s="1"/>
  <c r="AB128" i="14"/>
  <c r="AE128" i="14" s="1"/>
  <c r="AB126" i="14"/>
  <c r="AE126" i="14" s="1"/>
  <c r="AB124" i="14"/>
  <c r="AE124" i="14" s="1"/>
  <c r="AB122" i="14"/>
  <c r="AE122" i="14" s="1"/>
  <c r="AB120" i="14"/>
  <c r="AE120" i="14" s="1"/>
  <c r="AB118" i="14"/>
  <c r="AE118" i="14" s="1"/>
  <c r="AB116" i="14"/>
  <c r="AE116" i="14" s="1"/>
  <c r="AB114" i="14"/>
  <c r="AE114" i="14" s="1"/>
  <c r="AB112" i="14"/>
  <c r="AE112" i="14" s="1"/>
  <c r="AB110" i="14"/>
  <c r="AE110" i="14" s="1"/>
  <c r="AB108" i="14"/>
  <c r="AE108" i="14" s="1"/>
  <c r="AB106" i="14"/>
  <c r="AE106" i="14" s="1"/>
  <c r="AB104" i="14"/>
  <c r="AE104" i="14" s="1"/>
  <c r="AB102" i="14"/>
  <c r="AE102" i="14" s="1"/>
  <c r="AB100" i="14"/>
  <c r="AE100" i="14" s="1"/>
  <c r="AB98" i="14"/>
  <c r="AE98" i="14" s="1"/>
  <c r="AB96" i="14"/>
  <c r="AE96" i="14" s="1"/>
  <c r="AB94" i="14"/>
  <c r="AE94" i="14" s="1"/>
  <c r="AB92" i="14"/>
  <c r="AE92" i="14" s="1"/>
  <c r="AB90" i="14"/>
  <c r="AE90" i="14" s="1"/>
  <c r="AB88" i="14"/>
  <c r="AE88" i="14" s="1"/>
  <c r="AB197" i="14"/>
  <c r="AE197" i="14" s="1"/>
  <c r="AC185" i="14"/>
  <c r="AB180" i="14"/>
  <c r="AE180" i="14" s="1"/>
  <c r="AB172" i="14"/>
  <c r="AE172" i="14" s="1"/>
  <c r="AB170" i="14"/>
  <c r="AE170" i="14" s="1"/>
  <c r="AB168" i="14"/>
  <c r="AE168" i="14" s="1"/>
  <c r="AB166" i="14"/>
  <c r="AE166" i="14" s="1"/>
  <c r="AB164" i="14"/>
  <c r="AE164" i="14" s="1"/>
  <c r="AB162" i="14"/>
  <c r="AE162" i="14" s="1"/>
  <c r="AB160" i="14"/>
  <c r="AE160" i="14" s="1"/>
  <c r="AB156" i="14"/>
  <c r="AE156" i="14" s="1"/>
  <c r="AB150" i="14"/>
  <c r="AE150" i="14" s="1"/>
  <c r="AC149" i="14"/>
  <c r="AD149" i="14" s="1"/>
  <c r="AC147" i="14"/>
  <c r="AC137" i="14"/>
  <c r="AD137" i="14" s="1"/>
  <c r="AC133" i="14"/>
  <c r="AC131" i="14"/>
  <c r="AC129" i="14"/>
  <c r="AC127" i="14"/>
  <c r="AD127" i="14" s="1"/>
  <c r="AC125" i="14"/>
  <c r="AC123" i="14"/>
  <c r="AD123" i="14" s="1"/>
  <c r="AC121" i="14"/>
  <c r="AC119" i="14"/>
  <c r="AD119" i="14" s="1"/>
  <c r="AC117" i="14"/>
  <c r="AC115" i="14"/>
  <c r="AD115" i="14" s="1"/>
  <c r="AC113" i="14"/>
  <c r="AC111" i="14"/>
  <c r="AD111" i="14" s="1"/>
  <c r="AC109" i="14"/>
  <c r="AC107" i="14"/>
  <c r="AC105" i="14"/>
  <c r="AC103" i="14"/>
  <c r="AD103" i="14" s="1"/>
  <c r="AC101" i="14"/>
  <c r="AC99" i="14"/>
  <c r="AD99" i="14" s="1"/>
  <c r="AC97" i="14"/>
  <c r="AC95" i="14"/>
  <c r="AC93" i="14"/>
  <c r="AC91" i="14"/>
  <c r="AD91" i="14" s="1"/>
  <c r="AC89" i="14"/>
  <c r="AC87" i="14"/>
  <c r="AC85" i="14"/>
  <c r="AC83" i="14"/>
  <c r="AC210" i="14"/>
  <c r="AC190" i="14"/>
  <c r="AD190" i="14" s="1"/>
  <c r="AB183" i="14"/>
  <c r="AE183" i="14" s="1"/>
  <c r="AC155" i="14"/>
  <c r="AD155" i="14" s="1"/>
  <c r="AB154" i="14"/>
  <c r="AE154" i="14" s="1"/>
  <c r="AC153" i="14"/>
  <c r="AD153" i="14" s="1"/>
  <c r="AB144" i="14"/>
  <c r="AE144" i="14" s="1"/>
  <c r="AC143" i="14"/>
  <c r="AD143" i="14" s="1"/>
  <c r="AC139" i="14"/>
  <c r="AD139" i="14" s="1"/>
  <c r="AC135" i="14"/>
  <c r="AD135" i="14" s="1"/>
  <c r="AC132" i="14"/>
  <c r="AD132" i="14" s="1"/>
  <c r="AC130" i="14"/>
  <c r="AC128" i="14"/>
  <c r="AD128" i="14" s="1"/>
  <c r="AC126" i="14"/>
  <c r="AD126" i="14" s="1"/>
  <c r="AC124" i="14"/>
  <c r="AD124" i="14" s="1"/>
  <c r="AC122" i="14"/>
  <c r="AC120" i="14"/>
  <c r="AD120" i="14" s="1"/>
  <c r="AC118" i="14"/>
  <c r="AD118" i="14" s="1"/>
  <c r="AC116" i="14"/>
  <c r="AD116" i="14" s="1"/>
  <c r="AC114" i="14"/>
  <c r="AC112" i="14"/>
  <c r="AD112" i="14" s="1"/>
  <c r="AC110" i="14"/>
  <c r="AD110" i="14" s="1"/>
  <c r="AC108" i="14"/>
  <c r="AD108" i="14" s="1"/>
  <c r="AC106" i="14"/>
  <c r="AC104" i="14"/>
  <c r="AD104" i="14" s="1"/>
  <c r="AC102" i="14"/>
  <c r="AD102" i="14" s="1"/>
  <c r="AC100" i="14"/>
  <c r="AD100" i="14" s="1"/>
  <c r="AB148" i="14"/>
  <c r="AE148" i="14" s="1"/>
  <c r="AB137" i="14"/>
  <c r="AE137" i="14" s="1"/>
  <c r="AB129" i="14"/>
  <c r="AE129" i="14" s="1"/>
  <c r="AB119" i="14"/>
  <c r="AE119" i="14" s="1"/>
  <c r="AB109" i="14"/>
  <c r="AE109" i="14" s="1"/>
  <c r="AB97" i="14"/>
  <c r="AE97" i="14" s="1"/>
  <c r="AC96" i="14"/>
  <c r="AD96" i="14" s="1"/>
  <c r="AC88" i="14"/>
  <c r="AD88" i="14" s="1"/>
  <c r="AC86" i="14"/>
  <c r="AD86" i="14" s="1"/>
  <c r="AB81" i="14"/>
  <c r="AE81" i="14" s="1"/>
  <c r="AB79" i="14"/>
  <c r="AE79" i="14" s="1"/>
  <c r="AB77" i="14"/>
  <c r="AE77" i="14" s="1"/>
  <c r="AB75" i="14"/>
  <c r="AE75" i="14" s="1"/>
  <c r="AB73" i="14"/>
  <c r="AE73" i="14" s="1"/>
  <c r="AB71" i="14"/>
  <c r="AE71" i="14" s="1"/>
  <c r="AB69" i="14"/>
  <c r="AE69" i="14" s="1"/>
  <c r="AB67" i="14"/>
  <c r="AE67" i="14" s="1"/>
  <c r="AB65" i="14"/>
  <c r="AE65" i="14" s="1"/>
  <c r="AB63" i="14"/>
  <c r="AE63" i="14" s="1"/>
  <c r="AB61" i="14"/>
  <c r="AE61" i="14" s="1"/>
  <c r="AB59" i="14"/>
  <c r="AE59" i="14" s="1"/>
  <c r="AB57" i="14"/>
  <c r="AE57" i="14" s="1"/>
  <c r="AB55" i="14"/>
  <c r="AE55" i="14" s="1"/>
  <c r="AB53" i="14"/>
  <c r="AE53" i="14" s="1"/>
  <c r="AB51" i="14"/>
  <c r="AE51" i="14" s="1"/>
  <c r="AB49" i="14"/>
  <c r="AE49" i="14" s="1"/>
  <c r="AB47" i="14"/>
  <c r="AE47" i="14" s="1"/>
  <c r="AB45" i="14"/>
  <c r="AE45" i="14" s="1"/>
  <c r="AB43" i="14"/>
  <c r="AE43" i="14" s="1"/>
  <c r="AB41" i="14"/>
  <c r="AE41" i="14" s="1"/>
  <c r="AB39" i="14"/>
  <c r="AE39" i="14" s="1"/>
  <c r="AB37" i="14"/>
  <c r="AE37" i="14" s="1"/>
  <c r="AB35" i="14"/>
  <c r="AE35" i="14" s="1"/>
  <c r="AB33" i="14"/>
  <c r="AE33" i="14" s="1"/>
  <c r="AB31" i="14"/>
  <c r="AE31" i="14" s="1"/>
  <c r="AB29" i="14"/>
  <c r="AE29" i="14" s="1"/>
  <c r="AB27" i="14"/>
  <c r="AE27" i="14" s="1"/>
  <c r="AB25" i="14"/>
  <c r="AE25" i="14" s="1"/>
  <c r="AB23" i="14"/>
  <c r="AE23" i="14" s="1"/>
  <c r="AB21" i="14"/>
  <c r="AE21" i="14" s="1"/>
  <c r="AB19" i="14"/>
  <c r="AE19" i="14" s="1"/>
  <c r="AC193" i="14"/>
  <c r="AD193" i="14" s="1"/>
  <c r="AB117" i="14"/>
  <c r="AE117" i="14" s="1"/>
  <c r="AB115" i="14"/>
  <c r="AE115" i="14" s="1"/>
  <c r="AB113" i="14"/>
  <c r="AE113" i="14" s="1"/>
  <c r="AB111" i="14"/>
  <c r="AE111" i="14" s="1"/>
  <c r="AB105" i="14"/>
  <c r="AE105" i="14" s="1"/>
  <c r="AB103" i="14"/>
  <c r="AE103" i="14" s="1"/>
  <c r="AB101" i="14"/>
  <c r="AE101" i="14" s="1"/>
  <c r="AB99" i="14"/>
  <c r="AE99" i="14" s="1"/>
  <c r="AB95" i="14"/>
  <c r="AE95" i="14" s="1"/>
  <c r="AC94" i="14"/>
  <c r="AC90" i="14"/>
  <c r="AB89" i="14"/>
  <c r="AE89" i="14" s="1"/>
  <c r="AB87" i="14"/>
  <c r="AE87" i="14" s="1"/>
  <c r="AB86" i="14"/>
  <c r="AE86" i="14" s="1"/>
  <c r="AB85" i="14"/>
  <c r="AE85" i="14" s="1"/>
  <c r="AC84" i="14"/>
  <c r="AC82" i="14"/>
  <c r="AD82" i="14" s="1"/>
  <c r="AC80" i="14"/>
  <c r="AC78" i="14"/>
  <c r="AD78" i="14" s="1"/>
  <c r="AC76" i="14"/>
  <c r="AC74" i="14"/>
  <c r="AD74" i="14" s="1"/>
  <c r="AC72" i="14"/>
  <c r="AC70" i="14"/>
  <c r="AD70" i="14" s="1"/>
  <c r="AC68" i="14"/>
  <c r="AC66" i="14"/>
  <c r="AD66" i="14" s="1"/>
  <c r="AC64" i="14"/>
  <c r="AC62" i="14"/>
  <c r="AC60" i="14"/>
  <c r="AC58" i="14"/>
  <c r="AC56" i="14"/>
  <c r="AC54" i="14"/>
  <c r="AC52" i="14"/>
  <c r="AC50" i="14"/>
  <c r="AD50" i="14" s="1"/>
  <c r="AC48" i="14"/>
  <c r="AC46" i="14"/>
  <c r="AD46" i="14" s="1"/>
  <c r="AC44" i="14"/>
  <c r="AC42" i="14"/>
  <c r="AC40" i="14"/>
  <c r="AC38" i="14"/>
  <c r="AD38" i="14" s="1"/>
  <c r="AC36" i="14"/>
  <c r="AC34" i="14"/>
  <c r="AD34" i="14" s="1"/>
  <c r="AC32" i="14"/>
  <c r="AC30" i="14"/>
  <c r="AD30" i="14" s="1"/>
  <c r="AC28" i="14"/>
  <c r="AC26" i="14"/>
  <c r="AD26" i="14" s="1"/>
  <c r="AC24" i="14"/>
  <c r="AC22" i="14"/>
  <c r="AD22" i="14" s="1"/>
  <c r="AC20" i="14"/>
  <c r="AC18" i="14"/>
  <c r="AC16" i="14"/>
  <c r="AC14" i="14"/>
  <c r="AD14" i="14" s="1"/>
  <c r="AC12" i="14"/>
  <c r="AC182" i="14"/>
  <c r="AD182" i="14" s="1"/>
  <c r="AB146" i="14"/>
  <c r="AE146" i="14" s="1"/>
  <c r="AB127" i="14"/>
  <c r="AE127" i="14" s="1"/>
  <c r="AB125" i="14"/>
  <c r="AE125" i="14" s="1"/>
  <c r="AC98" i="14"/>
  <c r="AD98" i="14" s="1"/>
  <c r="AC81" i="14"/>
  <c r="AD81" i="14" s="1"/>
  <c r="AC79" i="14"/>
  <c r="AC77" i="14"/>
  <c r="AD77" i="14" s="1"/>
  <c r="AC75" i="14"/>
  <c r="AD75" i="14" s="1"/>
  <c r="AC73" i="14"/>
  <c r="AD73" i="14" s="1"/>
  <c r="AC71" i="14"/>
  <c r="AC69" i="14"/>
  <c r="AD69" i="14" s="1"/>
  <c r="AC67" i="14"/>
  <c r="AD67" i="14" s="1"/>
  <c r="AC65" i="14"/>
  <c r="AD65" i="14" s="1"/>
  <c r="AC63" i="14"/>
  <c r="AC61" i="14"/>
  <c r="AD61" i="14" s="1"/>
  <c r="AC59" i="14"/>
  <c r="AD59" i="14" s="1"/>
  <c r="AC57" i="14"/>
  <c r="AD57" i="14" s="1"/>
  <c r="AC55" i="14"/>
  <c r="AC53" i="14"/>
  <c r="AD53" i="14" s="1"/>
  <c r="AC51" i="14"/>
  <c r="AD51" i="14" s="1"/>
  <c r="AC49" i="14"/>
  <c r="AD49" i="14" s="1"/>
  <c r="AC47" i="14"/>
  <c r="AC45" i="14"/>
  <c r="AD45" i="14" s="1"/>
  <c r="AC43" i="14"/>
  <c r="AD43" i="14" s="1"/>
  <c r="AC41" i="14"/>
  <c r="AD41" i="14" s="1"/>
  <c r="AC39" i="14"/>
  <c r="AC37" i="14"/>
  <c r="AD37" i="14" s="1"/>
  <c r="AC35" i="14"/>
  <c r="AD35" i="14" s="1"/>
  <c r="AB174" i="14"/>
  <c r="AE174" i="14" s="1"/>
  <c r="AB133" i="14"/>
  <c r="AE133" i="14" s="1"/>
  <c r="AB121" i="14"/>
  <c r="AE121" i="14" s="1"/>
  <c r="AB84" i="14"/>
  <c r="AE84" i="14" s="1"/>
  <c r="AB64" i="14"/>
  <c r="AE64" i="14" s="1"/>
  <c r="AB62" i="14"/>
  <c r="AE62" i="14" s="1"/>
  <c r="AB60" i="14"/>
  <c r="AE60" i="14" s="1"/>
  <c r="AB58" i="14"/>
  <c r="AE58" i="14" s="1"/>
  <c r="AB50" i="14"/>
  <c r="AE50" i="14" s="1"/>
  <c r="AB48" i="14"/>
  <c r="AE48" i="14" s="1"/>
  <c r="AB46" i="14"/>
  <c r="AE46" i="14" s="1"/>
  <c r="AB44" i="14"/>
  <c r="AE44" i="14" s="1"/>
  <c r="AB28" i="14"/>
  <c r="AE28" i="14" s="1"/>
  <c r="AC27" i="14"/>
  <c r="AD27" i="14" s="1"/>
  <c r="AC25" i="14"/>
  <c r="AD25" i="14" s="1"/>
  <c r="AB17" i="14"/>
  <c r="AE17" i="14" s="1"/>
  <c r="AB16" i="14"/>
  <c r="AE16" i="14" s="1"/>
  <c r="AB13" i="14"/>
  <c r="AE13" i="14" s="1"/>
  <c r="AB12" i="14"/>
  <c r="AE12" i="14" s="1"/>
  <c r="AC10" i="14"/>
  <c r="AD10" i="14" s="1"/>
  <c r="AC8" i="14"/>
  <c r="AC6" i="14"/>
  <c r="AD6" i="14" s="1"/>
  <c r="AC4" i="14"/>
  <c r="AB42" i="14"/>
  <c r="AE42" i="14" s="1"/>
  <c r="AB34" i="14"/>
  <c r="AE34" i="14" s="1"/>
  <c r="AC13" i="14"/>
  <c r="AD13" i="14" s="1"/>
  <c r="AB9" i="14"/>
  <c r="AE9" i="14" s="1"/>
  <c r="AB131" i="14"/>
  <c r="AE131" i="14" s="1"/>
  <c r="AC92" i="14"/>
  <c r="AD92" i="14" s="1"/>
  <c r="AB83" i="14"/>
  <c r="AE83" i="14" s="1"/>
  <c r="AB82" i="14"/>
  <c r="AE82" i="14" s="1"/>
  <c r="AB80" i="14"/>
  <c r="AE80" i="14" s="1"/>
  <c r="AB78" i="14"/>
  <c r="AE78" i="14" s="1"/>
  <c r="AB54" i="14"/>
  <c r="AE54" i="14" s="1"/>
  <c r="AB52" i="14"/>
  <c r="AE52" i="14" s="1"/>
  <c r="AB40" i="14"/>
  <c r="AE40" i="14" s="1"/>
  <c r="AC33" i="14"/>
  <c r="AD33" i="14" s="1"/>
  <c r="AB26" i="14"/>
  <c r="AE26" i="14" s="1"/>
  <c r="AB24" i="14"/>
  <c r="AE24" i="14" s="1"/>
  <c r="AC23" i="14"/>
  <c r="AD23" i="14" s="1"/>
  <c r="AB22" i="14"/>
  <c r="AE22" i="14" s="1"/>
  <c r="AC21" i="14"/>
  <c r="AD21" i="14" s="1"/>
  <c r="AC15" i="14"/>
  <c r="AC11" i="14"/>
  <c r="AD11" i="14" s="1"/>
  <c r="AB10" i="14"/>
  <c r="AE10" i="14" s="1"/>
  <c r="AB8" i="14"/>
  <c r="AE8" i="14" s="1"/>
  <c r="AB6" i="14"/>
  <c r="AE6" i="14" s="1"/>
  <c r="AB4" i="14"/>
  <c r="AE4" i="14" s="1"/>
  <c r="AB56" i="14"/>
  <c r="AE56" i="14" s="1"/>
  <c r="AB36" i="14"/>
  <c r="AE36" i="14" s="1"/>
  <c r="AB30" i="14"/>
  <c r="AE30" i="14" s="1"/>
  <c r="AC29" i="14"/>
  <c r="AD29" i="14" s="1"/>
  <c r="AC17" i="14"/>
  <c r="AB5" i="14"/>
  <c r="AE5" i="14" s="1"/>
  <c r="AB140" i="14"/>
  <c r="AE140" i="14" s="1"/>
  <c r="AB93" i="14"/>
  <c r="AE93" i="14" s="1"/>
  <c r="AB91" i="14"/>
  <c r="AE91" i="14" s="1"/>
  <c r="AB76" i="14"/>
  <c r="AE76" i="14" s="1"/>
  <c r="AB74" i="14"/>
  <c r="AE74" i="14" s="1"/>
  <c r="AB72" i="14"/>
  <c r="AE72" i="14" s="1"/>
  <c r="AB70" i="14"/>
  <c r="AE70" i="14" s="1"/>
  <c r="AB68" i="14"/>
  <c r="AE68" i="14" s="1"/>
  <c r="AB66" i="14"/>
  <c r="AE66" i="14" s="1"/>
  <c r="AB32" i="14"/>
  <c r="AE32" i="14" s="1"/>
  <c r="AC31" i="14"/>
  <c r="AB20" i="14"/>
  <c r="AE20" i="14" s="1"/>
  <c r="AC19" i="14"/>
  <c r="AB15" i="14"/>
  <c r="AE15" i="14" s="1"/>
  <c r="AB14" i="14"/>
  <c r="AE14" i="14" s="1"/>
  <c r="AB11" i="14"/>
  <c r="AE11" i="14" s="1"/>
  <c r="AC9" i="14"/>
  <c r="AD9" i="14" s="1"/>
  <c r="AC7" i="14"/>
  <c r="AD7" i="14" s="1"/>
  <c r="AC5" i="14"/>
  <c r="AC3" i="14"/>
  <c r="AC145" i="14"/>
  <c r="AD145" i="14" s="1"/>
  <c r="AB136" i="14"/>
  <c r="AE136" i="14" s="1"/>
  <c r="AB123" i="14"/>
  <c r="AE123" i="14" s="1"/>
  <c r="AB107" i="14"/>
  <c r="AE107" i="14" s="1"/>
  <c r="AB38" i="14"/>
  <c r="AE38" i="14" s="1"/>
  <c r="AB18" i="14"/>
  <c r="AE18" i="14" s="1"/>
  <c r="AB7" i="14"/>
  <c r="AE7" i="14" s="1"/>
  <c r="AB3" i="14"/>
  <c r="AE3" i="14" s="1"/>
  <c r="Q43" i="4"/>
  <c r="Q35" i="4"/>
  <c r="AN351" i="14" l="1"/>
  <c r="AO351" i="14" s="1"/>
  <c r="AP351" i="14" s="1"/>
  <c r="AK136" i="14"/>
  <c r="AG136" i="14"/>
  <c r="Z136" i="14" s="1"/>
  <c r="AF136" i="14"/>
  <c r="AI136" i="14"/>
  <c r="AJ136" i="14" s="1"/>
  <c r="AK32" i="14"/>
  <c r="AG32" i="14"/>
  <c r="Z32" i="14" s="1"/>
  <c r="AF32" i="14"/>
  <c r="AI32" i="14"/>
  <c r="AJ32" i="14" s="1"/>
  <c r="AK4" i="14"/>
  <c r="AG4" i="14"/>
  <c r="Z4" i="14" s="1"/>
  <c r="AF4" i="14"/>
  <c r="AI4" i="14"/>
  <c r="AJ4" i="14" s="1"/>
  <c r="AK80" i="14"/>
  <c r="AG80" i="14"/>
  <c r="Z80" i="14" s="1"/>
  <c r="AI80" i="14"/>
  <c r="AJ80" i="14" s="1"/>
  <c r="AF80" i="14"/>
  <c r="AK58" i="14"/>
  <c r="AG58" i="14"/>
  <c r="Z58" i="14" s="1"/>
  <c r="AI58" i="14"/>
  <c r="AJ58" i="14" s="1"/>
  <c r="AF58" i="14"/>
  <c r="AD58" i="14"/>
  <c r="AK87" i="14"/>
  <c r="AG87" i="14"/>
  <c r="Z87" i="14" s="1"/>
  <c r="AI87" i="14"/>
  <c r="AJ87" i="14" s="1"/>
  <c r="AF87" i="14"/>
  <c r="AK95" i="14"/>
  <c r="AG95" i="14"/>
  <c r="Z95" i="14" s="1"/>
  <c r="AI95" i="14"/>
  <c r="AJ95" i="14" s="1"/>
  <c r="AF95" i="14"/>
  <c r="AF23" i="14"/>
  <c r="AG23" i="14"/>
  <c r="Z23" i="14" s="1"/>
  <c r="AI23" i="14"/>
  <c r="AJ23" i="14" s="1"/>
  <c r="AK23" i="14" s="1"/>
  <c r="AF47" i="14"/>
  <c r="AG47" i="14"/>
  <c r="Z47" i="14" s="1"/>
  <c r="AI47" i="14"/>
  <c r="AJ47" i="14" s="1"/>
  <c r="AK47" i="14" s="1"/>
  <c r="AF71" i="14"/>
  <c r="AG71" i="14"/>
  <c r="Z71" i="14" s="1"/>
  <c r="AI71" i="14"/>
  <c r="AJ71" i="14" s="1"/>
  <c r="AK71" i="14" s="1"/>
  <c r="AF79" i="14"/>
  <c r="AG79" i="14"/>
  <c r="Z79" i="14" s="1"/>
  <c r="AI79" i="14"/>
  <c r="AJ79" i="14" s="1"/>
  <c r="AK79" i="14" s="1"/>
  <c r="AD87" i="14"/>
  <c r="AD95" i="14"/>
  <c r="AG156" i="14"/>
  <c r="Z156" i="14" s="1"/>
  <c r="AF156" i="14"/>
  <c r="AG166" i="14"/>
  <c r="Z166" i="14" s="1"/>
  <c r="AI166" i="14"/>
  <c r="AJ166" i="14" s="1"/>
  <c r="AK166" i="14" s="1"/>
  <c r="AF166" i="14"/>
  <c r="AG180" i="14"/>
  <c r="Z180" i="14" s="1"/>
  <c r="AI180" i="14"/>
  <c r="AJ180" i="14" s="1"/>
  <c r="AK180" i="14" s="1"/>
  <c r="AF180" i="14"/>
  <c r="AF90" i="14"/>
  <c r="AG90" i="14"/>
  <c r="Z90" i="14" s="1"/>
  <c r="AF98" i="14"/>
  <c r="AG98" i="14"/>
  <c r="Z98" i="14" s="1"/>
  <c r="AF106" i="14"/>
  <c r="AG106" i="14"/>
  <c r="Z106" i="14" s="1"/>
  <c r="AF114" i="14"/>
  <c r="AK114" i="14"/>
  <c r="AG114" i="14"/>
  <c r="Z114" i="14" s="1"/>
  <c r="AI114" i="14"/>
  <c r="AJ114" i="14" s="1"/>
  <c r="AF122" i="14"/>
  <c r="AK122" i="14"/>
  <c r="AG122" i="14"/>
  <c r="Z122" i="14" s="1"/>
  <c r="AI122" i="14"/>
  <c r="AJ122" i="14" s="1"/>
  <c r="AF130" i="14"/>
  <c r="AK130" i="14"/>
  <c r="AG130" i="14"/>
  <c r="Z130" i="14" s="1"/>
  <c r="AI130" i="14"/>
  <c r="AJ130" i="14" s="1"/>
  <c r="AG138" i="14"/>
  <c r="Z138" i="14" s="1"/>
  <c r="AF138" i="14"/>
  <c r="AI138" i="14"/>
  <c r="AJ138" i="14" s="1"/>
  <c r="AK138" i="14" s="1"/>
  <c r="AG178" i="14"/>
  <c r="Z178" i="14" s="1"/>
  <c r="AI178" i="14"/>
  <c r="AJ178" i="14" s="1"/>
  <c r="AK178" i="14" s="1"/>
  <c r="AF178" i="14"/>
  <c r="AD166" i="14"/>
  <c r="AF143" i="14"/>
  <c r="AG143" i="14"/>
  <c r="Z143" i="14" s="1"/>
  <c r="AK143" i="14"/>
  <c r="AI143" i="14"/>
  <c r="AJ143" i="14" s="1"/>
  <c r="AF151" i="14"/>
  <c r="AK151" i="14"/>
  <c r="AG151" i="14"/>
  <c r="Z151" i="14" s="1"/>
  <c r="AI151" i="14"/>
  <c r="AJ151" i="14" s="1"/>
  <c r="AF159" i="14"/>
  <c r="AG159" i="14"/>
  <c r="Z159" i="14" s="1"/>
  <c r="AF167" i="14"/>
  <c r="AK167" i="14"/>
  <c r="AG167" i="14"/>
  <c r="Z167" i="14" s="1"/>
  <c r="AI167" i="14"/>
  <c r="AJ167" i="14" s="1"/>
  <c r="AF175" i="14"/>
  <c r="AK175" i="14"/>
  <c r="AG175" i="14"/>
  <c r="Z175" i="14" s="1"/>
  <c r="AI175" i="14"/>
  <c r="AJ175" i="14" s="1"/>
  <c r="AG201" i="14"/>
  <c r="Z201" i="14" s="1"/>
  <c r="AF201" i="14"/>
  <c r="AI201" i="14"/>
  <c r="AJ201" i="14" s="1"/>
  <c r="AK201" i="14" s="1"/>
  <c r="AG209" i="14"/>
  <c r="Z209" i="14" s="1"/>
  <c r="AF209" i="14"/>
  <c r="AI209" i="14"/>
  <c r="AJ209" i="14" s="1"/>
  <c r="AK209" i="14" s="1"/>
  <c r="AG217" i="14"/>
  <c r="Z217" i="14" s="1"/>
  <c r="AF217" i="14"/>
  <c r="AI217" i="14"/>
  <c r="AJ217" i="14" s="1"/>
  <c r="AK217" i="14" s="1"/>
  <c r="AG235" i="14"/>
  <c r="Z235" i="14" s="1"/>
  <c r="AI235" i="14"/>
  <c r="AJ235" i="14" s="1"/>
  <c r="AK235" i="14" s="1"/>
  <c r="AF235" i="14"/>
  <c r="AG231" i="14"/>
  <c r="Z231" i="14" s="1"/>
  <c r="AI231" i="14"/>
  <c r="AJ231" i="14" s="1"/>
  <c r="AK231" i="14" s="1"/>
  <c r="AF231" i="14"/>
  <c r="AG251" i="14"/>
  <c r="Z251" i="14" s="1"/>
  <c r="AI251" i="14"/>
  <c r="AJ251" i="14" s="1"/>
  <c r="AK251" i="14" s="1"/>
  <c r="AF251" i="14"/>
  <c r="AF186" i="14"/>
  <c r="AG186" i="14"/>
  <c r="Z186" i="14" s="1"/>
  <c r="AI186" i="14"/>
  <c r="AJ186" i="14" s="1"/>
  <c r="AK186" i="14" s="1"/>
  <c r="AF194" i="14"/>
  <c r="AI194" i="14"/>
  <c r="AJ194" i="14" s="1"/>
  <c r="AK194" i="14"/>
  <c r="AG194" i="14"/>
  <c r="Z194" i="14" s="1"/>
  <c r="AF202" i="14"/>
  <c r="AI202" i="14"/>
  <c r="AJ202" i="14" s="1"/>
  <c r="AK202" i="14" s="1"/>
  <c r="AG202" i="14"/>
  <c r="Z202" i="14" s="1"/>
  <c r="AF210" i="14"/>
  <c r="AG210" i="14"/>
  <c r="Z210" i="14" s="1"/>
  <c r="AF218" i="14"/>
  <c r="AI218" i="14"/>
  <c r="AJ218" i="14" s="1"/>
  <c r="AK218" i="14"/>
  <c r="AG218" i="14"/>
  <c r="Z218" i="14" s="1"/>
  <c r="AG243" i="14"/>
  <c r="Z243" i="14" s="1"/>
  <c r="AI243" i="14"/>
  <c r="AJ243" i="14" s="1"/>
  <c r="AK243" i="14" s="1"/>
  <c r="AF243" i="14"/>
  <c r="AG252" i="14"/>
  <c r="Z252" i="14" s="1"/>
  <c r="AF252" i="14"/>
  <c r="AI252" i="14"/>
  <c r="AJ252" i="14" s="1"/>
  <c r="AK252" i="14" s="1"/>
  <c r="AG259" i="14"/>
  <c r="Z259" i="14" s="1"/>
  <c r="AI259" i="14"/>
  <c r="AJ259" i="14" s="1"/>
  <c r="AK259" i="14" s="1"/>
  <c r="AF259" i="14"/>
  <c r="AF224" i="14"/>
  <c r="AG224" i="14"/>
  <c r="Z224" i="14" s="1"/>
  <c r="AI224" i="14"/>
  <c r="AJ224" i="14" s="1"/>
  <c r="AK224" i="14" s="1"/>
  <c r="AF232" i="14"/>
  <c r="AG232" i="14"/>
  <c r="Z232" i="14" s="1"/>
  <c r="AF240" i="14"/>
  <c r="AG240" i="14"/>
  <c r="Z240" i="14" s="1"/>
  <c r="AI240" i="14"/>
  <c r="AJ240" i="14" s="1"/>
  <c r="AK240" i="14" s="1"/>
  <c r="AF248" i="14"/>
  <c r="AG248" i="14"/>
  <c r="Z248" i="14" s="1"/>
  <c r="AI248" i="14"/>
  <c r="AJ248" i="14" s="1"/>
  <c r="AK248" i="14" s="1"/>
  <c r="AK273" i="14"/>
  <c r="AG273" i="14"/>
  <c r="Z273" i="14" s="1"/>
  <c r="AI273" i="14"/>
  <c r="AJ273" i="14" s="1"/>
  <c r="AF273" i="14"/>
  <c r="AD262" i="14"/>
  <c r="AD270" i="14"/>
  <c r="AD278" i="14"/>
  <c r="AG312" i="14"/>
  <c r="Z312" i="14" s="1"/>
  <c r="AF312" i="14"/>
  <c r="AD259" i="14"/>
  <c r="AI283" i="14"/>
  <c r="AJ283" i="14" s="1"/>
  <c r="AK283" i="14"/>
  <c r="AF283" i="14"/>
  <c r="AG283" i="14"/>
  <c r="Z283" i="14" s="1"/>
  <c r="AF258" i="14"/>
  <c r="AK258" i="14"/>
  <c r="AG258" i="14"/>
  <c r="Z258" i="14" s="1"/>
  <c r="AI258" i="14"/>
  <c r="AJ258" i="14" s="1"/>
  <c r="AF266" i="14"/>
  <c r="AG266" i="14"/>
  <c r="Z266" i="14" s="1"/>
  <c r="AF274" i="14"/>
  <c r="AK274" i="14"/>
  <c r="AG274" i="14"/>
  <c r="Z274" i="14" s="1"/>
  <c r="AI274" i="14"/>
  <c r="AJ274" i="14" s="1"/>
  <c r="AG318" i="14"/>
  <c r="Z318" i="14" s="1"/>
  <c r="AF318" i="14"/>
  <c r="AI318" i="14"/>
  <c r="AJ318" i="14" s="1"/>
  <c r="AK318" i="14" s="1"/>
  <c r="AF291" i="14"/>
  <c r="AG291" i="14"/>
  <c r="Z291" i="14" s="1"/>
  <c r="AI299" i="14"/>
  <c r="AJ299" i="14" s="1"/>
  <c r="AF299" i="14"/>
  <c r="AG299" i="14"/>
  <c r="Z299" i="14" s="1"/>
  <c r="AK299" i="14"/>
  <c r="AF308" i="14"/>
  <c r="AG308" i="14"/>
  <c r="Z308" i="14" s="1"/>
  <c r="AI308" i="14"/>
  <c r="AJ308" i="14" s="1"/>
  <c r="AK308" i="14" s="1"/>
  <c r="AG284" i="14"/>
  <c r="Z284" i="14" s="1"/>
  <c r="AF284" i="14"/>
  <c r="AI284" i="14"/>
  <c r="AJ284" i="14" s="1"/>
  <c r="AK284" i="14" s="1"/>
  <c r="AG292" i="14"/>
  <c r="Z292" i="14" s="1"/>
  <c r="AF292" i="14"/>
  <c r="AI292" i="14"/>
  <c r="AJ292" i="14" s="1"/>
  <c r="AK292" i="14" s="1"/>
  <c r="AG300" i="14"/>
  <c r="Z300" i="14" s="1"/>
  <c r="AF300" i="14"/>
  <c r="AI300" i="14"/>
  <c r="AJ300" i="14" s="1"/>
  <c r="AK300" i="14" s="1"/>
  <c r="AG306" i="14"/>
  <c r="Z306" i="14" s="1"/>
  <c r="AF306" i="14"/>
  <c r="AI306" i="14"/>
  <c r="AJ306" i="14" s="1"/>
  <c r="AK306" i="14" s="1"/>
  <c r="AG337" i="14"/>
  <c r="Z337" i="14" s="1"/>
  <c r="AF337" i="14"/>
  <c r="AI337" i="14"/>
  <c r="AJ337" i="14" s="1"/>
  <c r="AK337" i="14" s="1"/>
  <c r="AD284" i="14"/>
  <c r="AD292" i="14"/>
  <c r="AD300" i="14"/>
  <c r="AD310" i="14"/>
  <c r="AG335" i="14"/>
  <c r="Z335" i="14" s="1"/>
  <c r="AF335" i="14"/>
  <c r="AK319" i="14"/>
  <c r="AG319" i="14"/>
  <c r="Z319" i="14" s="1"/>
  <c r="AF319" i="14"/>
  <c r="AI319" i="14"/>
  <c r="AJ319" i="14" s="1"/>
  <c r="AD319" i="14"/>
  <c r="AF348" i="14"/>
  <c r="AG348" i="14"/>
  <c r="Z348" i="14" s="1"/>
  <c r="AI348" i="14"/>
  <c r="AJ348" i="14" s="1"/>
  <c r="AK348" i="14" s="1"/>
  <c r="AF331" i="14"/>
  <c r="AI331" i="14"/>
  <c r="AJ331" i="14" s="1"/>
  <c r="AK331" i="14"/>
  <c r="AG331" i="14"/>
  <c r="Z331" i="14" s="1"/>
  <c r="AD338" i="14"/>
  <c r="AF326" i="14"/>
  <c r="AG326" i="14"/>
  <c r="Z326" i="14" s="1"/>
  <c r="AF334" i="14"/>
  <c r="AG334" i="14"/>
  <c r="Z334" i="14" s="1"/>
  <c r="AI334" i="14"/>
  <c r="AJ334" i="14" s="1"/>
  <c r="AK334" i="14" s="1"/>
  <c r="AF340" i="14"/>
  <c r="AG340" i="14"/>
  <c r="Z340" i="14" s="1"/>
  <c r="AI340" i="14"/>
  <c r="AJ340" i="14" s="1"/>
  <c r="AK340" i="14" s="1"/>
  <c r="AD337" i="14"/>
  <c r="AF350" i="14"/>
  <c r="AK350" i="14"/>
  <c r="AG350" i="14"/>
  <c r="Z350" i="14" s="1"/>
  <c r="AI350" i="14"/>
  <c r="AJ350" i="14" s="1"/>
  <c r="AF349" i="14"/>
  <c r="AK349" i="14"/>
  <c r="AG349" i="14"/>
  <c r="Z349" i="14" s="1"/>
  <c r="AI349" i="14"/>
  <c r="AJ349" i="14" s="1"/>
  <c r="AG38" i="14"/>
  <c r="Z38" i="14" s="1"/>
  <c r="AF38" i="14"/>
  <c r="AD19" i="14"/>
  <c r="AG66" i="14"/>
  <c r="Z66" i="14" s="1"/>
  <c r="AI66" i="14"/>
  <c r="AJ66" i="14" s="1"/>
  <c r="AK66" i="14" s="1"/>
  <c r="AF66" i="14"/>
  <c r="AG74" i="14"/>
  <c r="Z74" i="14" s="1"/>
  <c r="AI74" i="14"/>
  <c r="AJ74" i="14" s="1"/>
  <c r="AK74" i="14" s="1"/>
  <c r="AF74" i="14"/>
  <c r="AG140" i="14"/>
  <c r="Z140" i="14" s="1"/>
  <c r="AI140" i="14"/>
  <c r="AJ140" i="14" s="1"/>
  <c r="AK140" i="14" s="1"/>
  <c r="AF140" i="14"/>
  <c r="AG30" i="14"/>
  <c r="Z30" i="14" s="1"/>
  <c r="AF30" i="14"/>
  <c r="AI30" i="14"/>
  <c r="AJ30" i="14" s="1"/>
  <c r="AK30" i="14" s="1"/>
  <c r="AG6" i="14"/>
  <c r="Z6" i="14" s="1"/>
  <c r="AF6" i="14"/>
  <c r="AI6" i="14"/>
  <c r="AJ6" i="14" s="1"/>
  <c r="AK6" i="14" s="1"/>
  <c r="AD15" i="14"/>
  <c r="AK24" i="14"/>
  <c r="AG24" i="14"/>
  <c r="Z24" i="14" s="1"/>
  <c r="AF24" i="14"/>
  <c r="AI24" i="14"/>
  <c r="AJ24" i="14" s="1"/>
  <c r="AK52" i="14"/>
  <c r="AG52" i="14"/>
  <c r="Z52" i="14" s="1"/>
  <c r="AI52" i="14"/>
  <c r="AJ52" i="14" s="1"/>
  <c r="AF52" i="14"/>
  <c r="AK82" i="14"/>
  <c r="AG82" i="14"/>
  <c r="Z82" i="14" s="1"/>
  <c r="AI82" i="14"/>
  <c r="AJ82" i="14" s="1"/>
  <c r="AF82" i="14"/>
  <c r="AF9" i="14"/>
  <c r="AK9" i="14"/>
  <c r="AG9" i="14"/>
  <c r="Z9" i="14" s="1"/>
  <c r="AI9" i="14"/>
  <c r="AJ9" i="14" s="1"/>
  <c r="AD4" i="14"/>
  <c r="AK12" i="14"/>
  <c r="AG12" i="14"/>
  <c r="Z12" i="14" s="1"/>
  <c r="AI12" i="14"/>
  <c r="AJ12" i="14" s="1"/>
  <c r="AF12" i="14"/>
  <c r="AK46" i="14"/>
  <c r="AG46" i="14"/>
  <c r="Z46" i="14" s="1"/>
  <c r="AI46" i="14"/>
  <c r="AJ46" i="14" s="1"/>
  <c r="AF46" i="14"/>
  <c r="AK60" i="14"/>
  <c r="AG60" i="14"/>
  <c r="Z60" i="14" s="1"/>
  <c r="AI60" i="14"/>
  <c r="AJ60" i="14" s="1"/>
  <c r="AF60" i="14"/>
  <c r="AK121" i="14"/>
  <c r="AG121" i="14"/>
  <c r="Z121" i="14" s="1"/>
  <c r="AI121" i="14"/>
  <c r="AJ121" i="14" s="1"/>
  <c r="AF121" i="14"/>
  <c r="AK125" i="14"/>
  <c r="AG125" i="14"/>
  <c r="Z125" i="14" s="1"/>
  <c r="AI125" i="14"/>
  <c r="AJ125" i="14" s="1"/>
  <c r="AF125" i="14"/>
  <c r="AD12" i="14"/>
  <c r="AD20" i="14"/>
  <c r="AD28" i="14"/>
  <c r="AD36" i="14"/>
  <c r="AD44" i="14"/>
  <c r="AD52" i="14"/>
  <c r="AD60" i="14"/>
  <c r="AD68" i="14"/>
  <c r="AD76" i="14"/>
  <c r="AD84" i="14"/>
  <c r="AG89" i="14"/>
  <c r="Z89" i="14" s="1"/>
  <c r="AF89" i="14"/>
  <c r="AG99" i="14"/>
  <c r="Z99" i="14" s="1"/>
  <c r="AI99" i="14"/>
  <c r="AJ99" i="14" s="1"/>
  <c r="AK99" i="14" s="1"/>
  <c r="AF99" i="14"/>
  <c r="AG111" i="14"/>
  <c r="Z111" i="14" s="1"/>
  <c r="AI111" i="14"/>
  <c r="AJ111" i="14" s="1"/>
  <c r="AK111" i="14" s="1"/>
  <c r="AF111" i="14"/>
  <c r="AF25" i="14"/>
  <c r="AG25" i="14"/>
  <c r="Z25" i="14" s="1"/>
  <c r="AF33" i="14"/>
  <c r="AG33" i="14"/>
  <c r="Z33" i="14" s="1"/>
  <c r="AI33" i="14"/>
  <c r="AJ33" i="14" s="1"/>
  <c r="AK33" i="14" s="1"/>
  <c r="AF41" i="14"/>
  <c r="AG41" i="14"/>
  <c r="Z41" i="14" s="1"/>
  <c r="AI41" i="14"/>
  <c r="AJ41" i="14" s="1"/>
  <c r="AK41" i="14" s="1"/>
  <c r="AF49" i="14"/>
  <c r="AG49" i="14"/>
  <c r="Z49" i="14" s="1"/>
  <c r="AI49" i="14"/>
  <c r="AJ49" i="14" s="1"/>
  <c r="AK49" i="14" s="1"/>
  <c r="AF57" i="14"/>
  <c r="AG57" i="14"/>
  <c r="Z57" i="14" s="1"/>
  <c r="AF65" i="14"/>
  <c r="AK65" i="14"/>
  <c r="AG65" i="14"/>
  <c r="Z65" i="14" s="1"/>
  <c r="AI65" i="14"/>
  <c r="AJ65" i="14" s="1"/>
  <c r="AF73" i="14"/>
  <c r="AK73" i="14"/>
  <c r="AG73" i="14"/>
  <c r="Z73" i="14" s="1"/>
  <c r="AI73" i="14"/>
  <c r="AJ73" i="14" s="1"/>
  <c r="AF81" i="14"/>
  <c r="AK81" i="14"/>
  <c r="AG81" i="14"/>
  <c r="Z81" i="14" s="1"/>
  <c r="AI81" i="14"/>
  <c r="AJ81" i="14" s="1"/>
  <c r="AK97" i="14"/>
  <c r="AG97" i="14"/>
  <c r="Z97" i="14" s="1"/>
  <c r="AI97" i="14"/>
  <c r="AJ97" i="14" s="1"/>
  <c r="AF97" i="14"/>
  <c r="AK137" i="14"/>
  <c r="AF137" i="14"/>
  <c r="AG137" i="14"/>
  <c r="Z137" i="14" s="1"/>
  <c r="AI137" i="14"/>
  <c r="AJ137" i="14" s="1"/>
  <c r="AG154" i="14"/>
  <c r="Z154" i="14" s="1"/>
  <c r="AF154" i="14"/>
  <c r="AD210" i="14"/>
  <c r="AD89" i="14"/>
  <c r="AD97" i="14"/>
  <c r="AD105" i="14"/>
  <c r="AD113" i="14"/>
  <c r="AD121" i="14"/>
  <c r="AD129" i="14"/>
  <c r="AD147" i="14"/>
  <c r="AG160" i="14"/>
  <c r="Z160" i="14" s="1"/>
  <c r="AI160" i="14"/>
  <c r="AJ160" i="14" s="1"/>
  <c r="AK160" i="14" s="1"/>
  <c r="AF160" i="14"/>
  <c r="AG168" i="14"/>
  <c r="Z168" i="14" s="1"/>
  <c r="AI168" i="14"/>
  <c r="AJ168" i="14" s="1"/>
  <c r="AK168" i="14" s="1"/>
  <c r="AF168" i="14"/>
  <c r="AD185" i="14"/>
  <c r="AF92" i="14"/>
  <c r="AG92" i="14"/>
  <c r="Z92" i="14" s="1"/>
  <c r="AI92" i="14"/>
  <c r="AJ92" i="14" s="1"/>
  <c r="AK92" i="14" s="1"/>
  <c r="AF100" i="14"/>
  <c r="AK100" i="14"/>
  <c r="AG100" i="14"/>
  <c r="Z100" i="14" s="1"/>
  <c r="AI100" i="14"/>
  <c r="AJ100" i="14" s="1"/>
  <c r="AF108" i="14"/>
  <c r="AK108" i="14"/>
  <c r="AG108" i="14"/>
  <c r="Z108" i="14" s="1"/>
  <c r="AI108" i="14"/>
  <c r="AJ108" i="14" s="1"/>
  <c r="AF116" i="14"/>
  <c r="AK116" i="14"/>
  <c r="AG116" i="14"/>
  <c r="Z116" i="14" s="1"/>
  <c r="AI116" i="14"/>
  <c r="AJ116" i="14" s="1"/>
  <c r="AF124" i="14"/>
  <c r="AG124" i="14"/>
  <c r="Z124" i="14" s="1"/>
  <c r="AF132" i="14"/>
  <c r="AK132" i="14"/>
  <c r="AG132" i="14"/>
  <c r="Z132" i="14" s="1"/>
  <c r="AI132" i="14"/>
  <c r="AJ132" i="14" s="1"/>
  <c r="AG139" i="14"/>
  <c r="Z139" i="14" s="1"/>
  <c r="AK139" i="14"/>
  <c r="AF139" i="14"/>
  <c r="AI139" i="14"/>
  <c r="AJ139" i="14" s="1"/>
  <c r="AG152" i="14"/>
  <c r="Z152" i="14" s="1"/>
  <c r="AI152" i="14"/>
  <c r="AJ152" i="14" s="1"/>
  <c r="AK152" i="14" s="1"/>
  <c r="AF152" i="14"/>
  <c r="AI191" i="14"/>
  <c r="AJ191" i="14" s="1"/>
  <c r="AF191" i="14"/>
  <c r="AK191" i="14"/>
  <c r="AG191" i="14"/>
  <c r="Z191" i="14" s="1"/>
  <c r="AD159" i="14"/>
  <c r="AD167" i="14"/>
  <c r="AD175" i="14"/>
  <c r="AF193" i="14"/>
  <c r="AG193" i="14"/>
  <c r="Z193" i="14" s="1"/>
  <c r="AD136" i="14"/>
  <c r="AD144" i="14"/>
  <c r="AD152" i="14"/>
  <c r="AD160" i="14"/>
  <c r="AD168" i="14"/>
  <c r="AD176" i="14"/>
  <c r="AG195" i="14"/>
  <c r="Z195" i="14" s="1"/>
  <c r="AI195" i="14"/>
  <c r="AJ195" i="14" s="1"/>
  <c r="AK195" i="14" s="1"/>
  <c r="AF195" i="14"/>
  <c r="AF145" i="14"/>
  <c r="AG145" i="14"/>
  <c r="Z145" i="14" s="1"/>
  <c r="AK145" i="14"/>
  <c r="AI145" i="14"/>
  <c r="AJ145" i="14" s="1"/>
  <c r="AF153" i="14"/>
  <c r="AG153" i="14"/>
  <c r="Z153" i="14" s="1"/>
  <c r="AK153" i="14"/>
  <c r="AI153" i="14"/>
  <c r="AJ153" i="14" s="1"/>
  <c r="AF161" i="14"/>
  <c r="AK161" i="14"/>
  <c r="AG161" i="14"/>
  <c r="Z161" i="14" s="1"/>
  <c r="AI161" i="14"/>
  <c r="AJ161" i="14" s="1"/>
  <c r="AF169" i="14"/>
  <c r="AK169" i="14"/>
  <c r="AG169" i="14"/>
  <c r="Z169" i="14" s="1"/>
  <c r="AI169" i="14"/>
  <c r="AJ169" i="14" s="1"/>
  <c r="AF177" i="14"/>
  <c r="AK177" i="14"/>
  <c r="AG177" i="14"/>
  <c r="Z177" i="14" s="1"/>
  <c r="AI177" i="14"/>
  <c r="AJ177" i="14" s="1"/>
  <c r="AG187" i="14"/>
  <c r="Z187" i="14" s="1"/>
  <c r="AF187" i="14"/>
  <c r="AI187" i="14"/>
  <c r="AJ187" i="14" s="1"/>
  <c r="AK187" i="14" s="1"/>
  <c r="AD214" i="14"/>
  <c r="AK203" i="14"/>
  <c r="AG203" i="14"/>
  <c r="Z203" i="14" s="1"/>
  <c r="AF203" i="14"/>
  <c r="AI203" i="14"/>
  <c r="AJ203" i="14" s="1"/>
  <c r="AK211" i="14"/>
  <c r="AG211" i="14"/>
  <c r="Z211" i="14" s="1"/>
  <c r="AF211" i="14"/>
  <c r="AI211" i="14"/>
  <c r="AJ211" i="14" s="1"/>
  <c r="AK219" i="14"/>
  <c r="AG219" i="14"/>
  <c r="Z219" i="14" s="1"/>
  <c r="AF219" i="14"/>
  <c r="AI219" i="14"/>
  <c r="AJ219" i="14" s="1"/>
  <c r="AG237" i="14"/>
  <c r="Z237" i="14" s="1"/>
  <c r="AF237" i="14"/>
  <c r="AD205" i="14"/>
  <c r="AD213" i="14"/>
  <c r="AD221" i="14"/>
  <c r="AG245" i="14"/>
  <c r="Z245" i="14" s="1"/>
  <c r="AI245" i="14"/>
  <c r="AJ245" i="14" s="1"/>
  <c r="AK245" i="14" s="1"/>
  <c r="AF245" i="14"/>
  <c r="AF322" i="14"/>
  <c r="AG322" i="14"/>
  <c r="Z322" i="14" s="1"/>
  <c r="AF188" i="14"/>
  <c r="AI188" i="14"/>
  <c r="AJ188" i="14" s="1"/>
  <c r="AK188" i="14" s="1"/>
  <c r="AG188" i="14"/>
  <c r="Z188" i="14" s="1"/>
  <c r="AF196" i="14"/>
  <c r="AG196" i="14"/>
  <c r="Z196" i="14" s="1"/>
  <c r="AI196" i="14"/>
  <c r="AJ196" i="14" s="1"/>
  <c r="AK196" i="14" s="1"/>
  <c r="AF204" i="14"/>
  <c r="AI204" i="14"/>
  <c r="AJ204" i="14" s="1"/>
  <c r="AG204" i="14"/>
  <c r="Z204" i="14" s="1"/>
  <c r="AK204" i="14"/>
  <c r="AF212" i="14"/>
  <c r="AG212" i="14"/>
  <c r="Z212" i="14" s="1"/>
  <c r="AF220" i="14"/>
  <c r="AI220" i="14"/>
  <c r="AJ220" i="14" s="1"/>
  <c r="AK220" i="14" s="1"/>
  <c r="AG220" i="14"/>
  <c r="Z220" i="14" s="1"/>
  <c r="AK225" i="14"/>
  <c r="AG225" i="14"/>
  <c r="Z225" i="14" s="1"/>
  <c r="AI225" i="14"/>
  <c r="AJ225" i="14" s="1"/>
  <c r="AF225" i="14"/>
  <c r="AD228" i="14"/>
  <c r="AD236" i="14"/>
  <c r="AD244" i="14"/>
  <c r="AG253" i="14"/>
  <c r="Z253" i="14" s="1"/>
  <c r="AF253" i="14"/>
  <c r="AI253" i="14"/>
  <c r="AJ253" i="14" s="1"/>
  <c r="AK253" i="14" s="1"/>
  <c r="AD223" i="14"/>
  <c r="AD231" i="14"/>
  <c r="AD239" i="14"/>
  <c r="AD247" i="14"/>
  <c r="AG255" i="14"/>
  <c r="Z255" i="14" s="1"/>
  <c r="AI255" i="14"/>
  <c r="AJ255" i="14" s="1"/>
  <c r="AK255" i="14" s="1"/>
  <c r="AF255" i="14"/>
  <c r="AG261" i="14"/>
  <c r="Z261" i="14" s="1"/>
  <c r="AI261" i="14"/>
  <c r="AJ261" i="14" s="1"/>
  <c r="AK261" i="14" s="1"/>
  <c r="AF261" i="14"/>
  <c r="AF226" i="14"/>
  <c r="AG226" i="14"/>
  <c r="Z226" i="14" s="1"/>
  <c r="AF234" i="14"/>
  <c r="AG234" i="14"/>
  <c r="Z234" i="14" s="1"/>
  <c r="AI234" i="14"/>
  <c r="AJ234" i="14" s="1"/>
  <c r="AK234" i="14" s="1"/>
  <c r="AF242" i="14"/>
  <c r="AG242" i="14"/>
  <c r="Z242" i="14" s="1"/>
  <c r="AI242" i="14"/>
  <c r="AJ242" i="14" s="1"/>
  <c r="AK242" i="14" s="1"/>
  <c r="AF250" i="14"/>
  <c r="AG250" i="14"/>
  <c r="Z250" i="14" s="1"/>
  <c r="AI250" i="14"/>
  <c r="AJ250" i="14" s="1"/>
  <c r="AK250" i="14" s="1"/>
  <c r="AG267" i="14"/>
  <c r="Z267" i="14" s="1"/>
  <c r="AI267" i="14"/>
  <c r="AJ267" i="14" s="1"/>
  <c r="AK267" i="14" s="1"/>
  <c r="AF267" i="14"/>
  <c r="AG275" i="14"/>
  <c r="Z275" i="14" s="1"/>
  <c r="AI275" i="14"/>
  <c r="AJ275" i="14" s="1"/>
  <c r="AK275" i="14" s="1"/>
  <c r="AF275" i="14"/>
  <c r="AG285" i="14"/>
  <c r="Z285" i="14" s="1"/>
  <c r="AF285" i="14"/>
  <c r="AD253" i="14"/>
  <c r="AD261" i="14"/>
  <c r="AD269" i="14"/>
  <c r="AD277" i="14"/>
  <c r="AD295" i="14"/>
  <c r="AG311" i="14"/>
  <c r="Z311" i="14" s="1"/>
  <c r="AF311" i="14"/>
  <c r="AI311" i="14"/>
  <c r="AJ311" i="14" s="1"/>
  <c r="AK311" i="14" s="1"/>
  <c r="AF260" i="14"/>
  <c r="AG260" i="14"/>
  <c r="Z260" i="14" s="1"/>
  <c r="AI260" i="14"/>
  <c r="AJ260" i="14" s="1"/>
  <c r="AK260" i="14" s="1"/>
  <c r="AF268" i="14"/>
  <c r="AG268" i="14"/>
  <c r="Z268" i="14" s="1"/>
  <c r="AI268" i="14"/>
  <c r="AJ268" i="14" s="1"/>
  <c r="AK268" i="14" s="1"/>
  <c r="AF276" i="14"/>
  <c r="AG276" i="14"/>
  <c r="Z276" i="14" s="1"/>
  <c r="AI276" i="14"/>
  <c r="AJ276" i="14" s="1"/>
  <c r="AK276" i="14" s="1"/>
  <c r="AD283" i="14"/>
  <c r="AG324" i="14"/>
  <c r="Z324" i="14" s="1"/>
  <c r="AF324" i="14"/>
  <c r="AI324" i="14"/>
  <c r="AJ324" i="14" s="1"/>
  <c r="AK324" i="14" s="1"/>
  <c r="AI293" i="14"/>
  <c r="AJ293" i="14" s="1"/>
  <c r="AK293" i="14" s="1"/>
  <c r="AF293" i="14"/>
  <c r="AG293" i="14"/>
  <c r="Z293" i="14" s="1"/>
  <c r="AI301" i="14"/>
  <c r="AJ301" i="14" s="1"/>
  <c r="AF301" i="14"/>
  <c r="AK301" i="14"/>
  <c r="AG301" i="14"/>
  <c r="Z301" i="14" s="1"/>
  <c r="AG320" i="14"/>
  <c r="Z320" i="14" s="1"/>
  <c r="AF320" i="14"/>
  <c r="AG286" i="14"/>
  <c r="Z286" i="14" s="1"/>
  <c r="AF286" i="14"/>
  <c r="AI286" i="14"/>
  <c r="AJ286" i="14" s="1"/>
  <c r="AK286" i="14" s="1"/>
  <c r="AG294" i="14"/>
  <c r="Z294" i="14" s="1"/>
  <c r="AF294" i="14"/>
  <c r="AI294" i="14"/>
  <c r="AJ294" i="14" s="1"/>
  <c r="AK294" i="14" s="1"/>
  <c r="AG302" i="14"/>
  <c r="Z302" i="14" s="1"/>
  <c r="AF302" i="14"/>
  <c r="AK309" i="14"/>
  <c r="AG309" i="14"/>
  <c r="Z309" i="14" s="1"/>
  <c r="AI309" i="14"/>
  <c r="AJ309" i="14" s="1"/>
  <c r="AF309" i="14"/>
  <c r="AD344" i="14"/>
  <c r="AD286" i="14"/>
  <c r="AD294" i="14"/>
  <c r="AD302" i="14"/>
  <c r="AK314" i="14"/>
  <c r="AG314" i="14"/>
  <c r="Z314" i="14" s="1"/>
  <c r="AF314" i="14"/>
  <c r="AI314" i="14"/>
  <c r="AJ314" i="14" s="1"/>
  <c r="AD316" i="14"/>
  <c r="AG323" i="14"/>
  <c r="Z323" i="14" s="1"/>
  <c r="AF323" i="14"/>
  <c r="AI323" i="14"/>
  <c r="AJ323" i="14" s="1"/>
  <c r="AK323" i="14" s="1"/>
  <c r="AG313" i="14"/>
  <c r="Z313" i="14" s="1"/>
  <c r="AF313" i="14"/>
  <c r="AI313" i="14"/>
  <c r="AJ313" i="14" s="1"/>
  <c r="AK313" i="14" s="1"/>
  <c r="AG321" i="14"/>
  <c r="Z321" i="14" s="1"/>
  <c r="AF321" i="14"/>
  <c r="AI321" i="14"/>
  <c r="AJ321" i="14" s="1"/>
  <c r="AK321" i="14" s="1"/>
  <c r="AD305" i="14"/>
  <c r="AD313" i="14"/>
  <c r="AD321" i="14"/>
  <c r="AD324" i="14"/>
  <c r="AG333" i="14"/>
  <c r="Z333" i="14" s="1"/>
  <c r="AF333" i="14"/>
  <c r="AI333" i="14"/>
  <c r="AJ333" i="14" s="1"/>
  <c r="AK333" i="14" s="1"/>
  <c r="AD325" i="14"/>
  <c r="AK341" i="14"/>
  <c r="AG341" i="14"/>
  <c r="Z341" i="14" s="1"/>
  <c r="AF341" i="14"/>
  <c r="AI341" i="14"/>
  <c r="AJ341" i="14" s="1"/>
  <c r="AF328" i="14"/>
  <c r="AI328" i="14"/>
  <c r="AJ328" i="14" s="1"/>
  <c r="AK328" i="14" s="1"/>
  <c r="AG328" i="14"/>
  <c r="Z328" i="14" s="1"/>
  <c r="AF336" i="14"/>
  <c r="AG336" i="14"/>
  <c r="Z336" i="14" s="1"/>
  <c r="AK336" i="14"/>
  <c r="AI336" i="14"/>
  <c r="AJ336" i="14" s="1"/>
  <c r="AK343" i="14"/>
  <c r="AG343" i="14"/>
  <c r="Z343" i="14" s="1"/>
  <c r="AF343" i="14"/>
  <c r="AI343" i="14"/>
  <c r="AJ343" i="14" s="1"/>
  <c r="AG352" i="14"/>
  <c r="Z352" i="14" s="1"/>
  <c r="AK352" i="14"/>
  <c r="AF352" i="14"/>
  <c r="AI352" i="14"/>
  <c r="AJ352" i="14" s="1"/>
  <c r="AD342" i="14"/>
  <c r="AD339" i="14"/>
  <c r="AD343" i="14"/>
  <c r="AG18" i="14"/>
  <c r="Z18" i="14" s="1"/>
  <c r="AI18" i="14"/>
  <c r="AJ18" i="14" s="1"/>
  <c r="AK18" i="14" s="1"/>
  <c r="AF18" i="14"/>
  <c r="AF15" i="14"/>
  <c r="AG15" i="14"/>
  <c r="Z15" i="14" s="1"/>
  <c r="AI15" i="14"/>
  <c r="AJ15" i="14" s="1"/>
  <c r="AK15" i="14" s="1"/>
  <c r="AG93" i="14"/>
  <c r="Z93" i="14" s="1"/>
  <c r="AF93" i="14"/>
  <c r="AI93" i="14"/>
  <c r="AJ93" i="14" s="1"/>
  <c r="AK93" i="14" s="1"/>
  <c r="AG40" i="14"/>
  <c r="Z40" i="14" s="1"/>
  <c r="AF40" i="14"/>
  <c r="AK131" i="14"/>
  <c r="AG131" i="14"/>
  <c r="Z131" i="14" s="1"/>
  <c r="AI131" i="14"/>
  <c r="AJ131" i="14" s="1"/>
  <c r="AF131" i="14"/>
  <c r="AG17" i="14"/>
  <c r="Z17" i="14" s="1"/>
  <c r="AF17" i="14"/>
  <c r="AI17" i="14"/>
  <c r="AJ17" i="14" s="1"/>
  <c r="AK17" i="14" s="1"/>
  <c r="AF84" i="14"/>
  <c r="AG84" i="14"/>
  <c r="Z84" i="14" s="1"/>
  <c r="AG117" i="14"/>
  <c r="Z117" i="14" s="1"/>
  <c r="AF117" i="14"/>
  <c r="AF39" i="14"/>
  <c r="AK39" i="14"/>
  <c r="AG39" i="14"/>
  <c r="Z39" i="14" s="1"/>
  <c r="AI39" i="14"/>
  <c r="AJ39" i="14" s="1"/>
  <c r="AF63" i="14"/>
  <c r="AK63" i="14"/>
  <c r="AG63" i="14"/>
  <c r="Z63" i="14" s="1"/>
  <c r="AI63" i="14"/>
  <c r="AJ63" i="14" s="1"/>
  <c r="AE355" i="14"/>
  <c r="AG3" i="14"/>
  <c r="Z3" i="14" s="1"/>
  <c r="AF3" i="14"/>
  <c r="AI3" i="14"/>
  <c r="AK11" i="14"/>
  <c r="AF11" i="14"/>
  <c r="AG11" i="14"/>
  <c r="Z11" i="14" s="1"/>
  <c r="AI11" i="14"/>
  <c r="AJ11" i="14" s="1"/>
  <c r="AK68" i="14"/>
  <c r="AG68" i="14"/>
  <c r="Z68" i="14" s="1"/>
  <c r="AI68" i="14"/>
  <c r="AJ68" i="14" s="1"/>
  <c r="AF68" i="14"/>
  <c r="AK5" i="14"/>
  <c r="AG5" i="14"/>
  <c r="Z5" i="14" s="1"/>
  <c r="AF5" i="14"/>
  <c r="AI5" i="14"/>
  <c r="AJ5" i="14" s="1"/>
  <c r="AK8" i="14"/>
  <c r="AG8" i="14"/>
  <c r="Z8" i="14" s="1"/>
  <c r="AF8" i="14"/>
  <c r="AI8" i="14"/>
  <c r="AJ8" i="14" s="1"/>
  <c r="AG54" i="14"/>
  <c r="Z54" i="14" s="1"/>
  <c r="AF54" i="14"/>
  <c r="AG13" i="14"/>
  <c r="Z13" i="14" s="1"/>
  <c r="AK13" i="14"/>
  <c r="AF13" i="14"/>
  <c r="AI13" i="14"/>
  <c r="AJ13" i="14" s="1"/>
  <c r="AG48" i="14"/>
  <c r="Z48" i="14" s="1"/>
  <c r="AI48" i="14"/>
  <c r="AJ48" i="14" s="1"/>
  <c r="AK48" i="14" s="1"/>
  <c r="AF48" i="14"/>
  <c r="AG62" i="14"/>
  <c r="Z62" i="14" s="1"/>
  <c r="AI62" i="14"/>
  <c r="AJ62" i="14" s="1"/>
  <c r="AK62" i="14" s="1"/>
  <c r="AF62" i="14"/>
  <c r="AD39" i="14"/>
  <c r="AD55" i="14"/>
  <c r="AD71" i="14"/>
  <c r="AD79" i="14"/>
  <c r="AD62" i="14"/>
  <c r="AK85" i="14"/>
  <c r="AG85" i="14"/>
  <c r="Z85" i="14" s="1"/>
  <c r="AF85" i="14"/>
  <c r="AI85" i="14"/>
  <c r="AJ85" i="14" s="1"/>
  <c r="AK101" i="14"/>
  <c r="AG101" i="14"/>
  <c r="Z101" i="14" s="1"/>
  <c r="AI101" i="14"/>
  <c r="AJ101" i="14" s="1"/>
  <c r="AF101" i="14"/>
  <c r="AF27" i="14"/>
  <c r="AK27" i="14"/>
  <c r="AG27" i="14"/>
  <c r="Z27" i="14" s="1"/>
  <c r="AI27" i="14"/>
  <c r="AJ27" i="14" s="1"/>
  <c r="AF43" i="14"/>
  <c r="AG43" i="14"/>
  <c r="Z43" i="14" s="1"/>
  <c r="AF59" i="14"/>
  <c r="AK59" i="14"/>
  <c r="AG59" i="14"/>
  <c r="Z59" i="14" s="1"/>
  <c r="AI59" i="14"/>
  <c r="AJ59" i="14" s="1"/>
  <c r="AF75" i="14"/>
  <c r="AK75" i="14"/>
  <c r="AG75" i="14"/>
  <c r="Z75" i="14" s="1"/>
  <c r="AI75" i="14"/>
  <c r="AJ75" i="14" s="1"/>
  <c r="AK148" i="14"/>
  <c r="AG148" i="14"/>
  <c r="Z148" i="14" s="1"/>
  <c r="AF148" i="14"/>
  <c r="AI148" i="14"/>
  <c r="AJ148" i="14" s="1"/>
  <c r="AD114" i="14"/>
  <c r="AD130" i="14"/>
  <c r="AD107" i="14"/>
  <c r="AF94" i="14"/>
  <c r="AG94" i="14"/>
  <c r="Z94" i="14" s="1"/>
  <c r="AI94" i="14"/>
  <c r="AJ94" i="14" s="1"/>
  <c r="AK94" i="14" s="1"/>
  <c r="AF110" i="14"/>
  <c r="AG110" i="14"/>
  <c r="Z110" i="14" s="1"/>
  <c r="AF126" i="14"/>
  <c r="AG126" i="14"/>
  <c r="Z126" i="14" s="1"/>
  <c r="AI126" i="14"/>
  <c r="AJ126" i="14" s="1"/>
  <c r="AK126" i="14" s="1"/>
  <c r="AF185" i="14"/>
  <c r="AI185" i="14"/>
  <c r="AJ185" i="14" s="1"/>
  <c r="AK185" i="14"/>
  <c r="AG185" i="14"/>
  <c r="Z185" i="14" s="1"/>
  <c r="AD138" i="14"/>
  <c r="AD162" i="14"/>
  <c r="AG189" i="14"/>
  <c r="Z189" i="14" s="1"/>
  <c r="AI189" i="14"/>
  <c r="AJ189" i="14" s="1"/>
  <c r="AK189" i="14" s="1"/>
  <c r="AF189" i="14"/>
  <c r="AF147" i="14"/>
  <c r="AG147" i="14"/>
  <c r="Z147" i="14" s="1"/>
  <c r="AF163" i="14"/>
  <c r="AG163" i="14"/>
  <c r="Z163" i="14" s="1"/>
  <c r="AI163" i="14"/>
  <c r="AJ163" i="14" s="1"/>
  <c r="AK163" i="14" s="1"/>
  <c r="AF179" i="14"/>
  <c r="AG179" i="14"/>
  <c r="Z179" i="14" s="1"/>
  <c r="AK213" i="14"/>
  <c r="AG213" i="14"/>
  <c r="Z213" i="14" s="1"/>
  <c r="AF213" i="14"/>
  <c r="AI213" i="14"/>
  <c r="AJ213" i="14" s="1"/>
  <c r="AK247" i="14"/>
  <c r="AG247" i="14"/>
  <c r="Z247" i="14" s="1"/>
  <c r="AI247" i="14"/>
  <c r="AJ247" i="14" s="1"/>
  <c r="AF247" i="14"/>
  <c r="AF190" i="14"/>
  <c r="AG190" i="14"/>
  <c r="Z190" i="14" s="1"/>
  <c r="AI190" i="14"/>
  <c r="AJ190" i="14" s="1"/>
  <c r="AK190" i="14" s="1"/>
  <c r="AF206" i="14"/>
  <c r="AI206" i="14"/>
  <c r="AJ206" i="14" s="1"/>
  <c r="AK206" i="14"/>
  <c r="AG206" i="14"/>
  <c r="Z206" i="14" s="1"/>
  <c r="AF222" i="14"/>
  <c r="AI222" i="14"/>
  <c r="AJ222" i="14" s="1"/>
  <c r="AK222" i="14"/>
  <c r="AG222" i="14"/>
  <c r="Z222" i="14" s="1"/>
  <c r="AK265" i="14"/>
  <c r="AG265" i="14"/>
  <c r="Z265" i="14" s="1"/>
  <c r="AI265" i="14"/>
  <c r="AJ265" i="14" s="1"/>
  <c r="AF265" i="14"/>
  <c r="AG263" i="14"/>
  <c r="Z263" i="14" s="1"/>
  <c r="AF263" i="14"/>
  <c r="AF244" i="14"/>
  <c r="AG244" i="14"/>
  <c r="Z244" i="14" s="1"/>
  <c r="AG269" i="14"/>
  <c r="Z269" i="14" s="1"/>
  <c r="AI269" i="14"/>
  <c r="AJ269" i="14" s="1"/>
  <c r="AK269" i="14" s="1"/>
  <c r="AF269" i="14"/>
  <c r="AG277" i="14"/>
  <c r="Z277" i="14" s="1"/>
  <c r="AI277" i="14"/>
  <c r="AJ277" i="14" s="1"/>
  <c r="AK277" i="14" s="1"/>
  <c r="AF277" i="14"/>
  <c r="AG279" i="14"/>
  <c r="Z279" i="14" s="1"/>
  <c r="AI279" i="14"/>
  <c r="AJ279" i="14" s="1"/>
  <c r="AK279" i="14" s="1"/>
  <c r="AF279" i="14"/>
  <c r="AF262" i="14"/>
  <c r="AK262" i="14"/>
  <c r="AG262" i="14"/>
  <c r="Z262" i="14" s="1"/>
  <c r="AI262" i="14"/>
  <c r="AJ262" i="14" s="1"/>
  <c r="AF270" i="14"/>
  <c r="AK270" i="14"/>
  <c r="AG270" i="14"/>
  <c r="Z270" i="14" s="1"/>
  <c r="AI270" i="14"/>
  <c r="AJ270" i="14" s="1"/>
  <c r="AI287" i="14"/>
  <c r="AJ287" i="14" s="1"/>
  <c r="AF287" i="14"/>
  <c r="AK287" i="14"/>
  <c r="AG287" i="14"/>
  <c r="Z287" i="14" s="1"/>
  <c r="AI295" i="14"/>
  <c r="AJ295" i="14" s="1"/>
  <c r="AK295" i="14" s="1"/>
  <c r="AF295" i="14"/>
  <c r="AG295" i="14"/>
  <c r="Z295" i="14" s="1"/>
  <c r="AK280" i="14"/>
  <c r="AG280" i="14"/>
  <c r="Z280" i="14" s="1"/>
  <c r="AF280" i="14"/>
  <c r="AI280" i="14"/>
  <c r="AJ280" i="14" s="1"/>
  <c r="AG296" i="14"/>
  <c r="Z296" i="14" s="1"/>
  <c r="AF296" i="14"/>
  <c r="AG304" i="14"/>
  <c r="Z304" i="14" s="1"/>
  <c r="AF304" i="14"/>
  <c r="AI304" i="14"/>
  <c r="AJ304" i="14" s="1"/>
  <c r="AK304" i="14" s="1"/>
  <c r="AD280" i="14"/>
  <c r="AD296" i="14"/>
  <c r="AK325" i="14"/>
  <c r="AG325" i="14"/>
  <c r="Z325" i="14" s="1"/>
  <c r="AF325" i="14"/>
  <c r="AI325" i="14"/>
  <c r="AJ325" i="14" s="1"/>
  <c r="AK315" i="14"/>
  <c r="AG315" i="14"/>
  <c r="Z315" i="14" s="1"/>
  <c r="AF315" i="14"/>
  <c r="AI315" i="14"/>
  <c r="AJ315" i="14" s="1"/>
  <c r="AD327" i="14"/>
  <c r="AF330" i="14"/>
  <c r="AI330" i="14"/>
  <c r="AJ330" i="14" s="1"/>
  <c r="AK330" i="14" s="1"/>
  <c r="AG330" i="14"/>
  <c r="Z330" i="14" s="1"/>
  <c r="AK72" i="14"/>
  <c r="AG72" i="14"/>
  <c r="Z72" i="14" s="1"/>
  <c r="AI72" i="14"/>
  <c r="AJ72" i="14" s="1"/>
  <c r="AF72" i="14"/>
  <c r="AK42" i="14"/>
  <c r="AG42" i="14"/>
  <c r="Z42" i="14" s="1"/>
  <c r="AI42" i="14"/>
  <c r="AJ42" i="14" s="1"/>
  <c r="AF42" i="14"/>
  <c r="AK44" i="14"/>
  <c r="AG44" i="14"/>
  <c r="Z44" i="14" s="1"/>
  <c r="AI44" i="14"/>
  <c r="AJ44" i="14" s="1"/>
  <c r="AF44" i="14"/>
  <c r="AD18" i="14"/>
  <c r="AD42" i="14"/>
  <c r="AG105" i="14"/>
  <c r="Z105" i="14" s="1"/>
  <c r="AI105" i="14"/>
  <c r="AJ105" i="14" s="1"/>
  <c r="AK105" i="14" s="1"/>
  <c r="AF105" i="14"/>
  <c r="AF31" i="14"/>
  <c r="AG31" i="14"/>
  <c r="Z31" i="14" s="1"/>
  <c r="AK31" i="14"/>
  <c r="AI31" i="14"/>
  <c r="AJ31" i="14" s="1"/>
  <c r="AF55" i="14"/>
  <c r="AK55" i="14"/>
  <c r="AG55" i="14"/>
  <c r="Z55" i="14" s="1"/>
  <c r="AI55" i="14"/>
  <c r="AJ55" i="14" s="1"/>
  <c r="AG129" i="14"/>
  <c r="Z129" i="14" s="1"/>
  <c r="AF129" i="14"/>
  <c r="AG107" i="14"/>
  <c r="Z107" i="14" s="1"/>
  <c r="AF107" i="14"/>
  <c r="AC355" i="14"/>
  <c r="AD3" i="14"/>
  <c r="AK20" i="14"/>
  <c r="AG20" i="14"/>
  <c r="Z20" i="14" s="1"/>
  <c r="AF20" i="14"/>
  <c r="AI20" i="14"/>
  <c r="AJ20" i="14" s="1"/>
  <c r="AG76" i="14"/>
  <c r="Z76" i="14" s="1"/>
  <c r="AF76" i="14"/>
  <c r="AG36" i="14"/>
  <c r="Z36" i="14" s="1"/>
  <c r="AI36" i="14"/>
  <c r="AJ36" i="14" s="1"/>
  <c r="AK36" i="14" s="1"/>
  <c r="AF36" i="14"/>
  <c r="AG26" i="14"/>
  <c r="Z26" i="14" s="1"/>
  <c r="AI26" i="14"/>
  <c r="AJ26" i="14" s="1"/>
  <c r="AK26" i="14" s="1"/>
  <c r="AF26" i="14"/>
  <c r="AG83" i="14"/>
  <c r="Z83" i="14" s="1"/>
  <c r="AF83" i="14"/>
  <c r="AK133" i="14"/>
  <c r="AG133" i="14"/>
  <c r="Z133" i="14" s="1"/>
  <c r="AI133" i="14"/>
  <c r="AJ133" i="14" s="1"/>
  <c r="AF133" i="14"/>
  <c r="AD47" i="14"/>
  <c r="AD63" i="14"/>
  <c r="AG127" i="14"/>
  <c r="Z127" i="14" s="1"/>
  <c r="AI127" i="14"/>
  <c r="AJ127" i="14" s="1"/>
  <c r="AK127" i="14" s="1"/>
  <c r="AF127" i="14"/>
  <c r="AD54" i="14"/>
  <c r="AD90" i="14"/>
  <c r="AK113" i="14"/>
  <c r="AG113" i="14"/>
  <c r="Z113" i="14" s="1"/>
  <c r="AI113" i="14"/>
  <c r="AJ113" i="14" s="1"/>
  <c r="AF113" i="14"/>
  <c r="AF19" i="14"/>
  <c r="AG19" i="14"/>
  <c r="Z19" i="14" s="1"/>
  <c r="AI19" i="14"/>
  <c r="AJ19" i="14" s="1"/>
  <c r="AK19" i="14" s="1"/>
  <c r="AF35" i="14"/>
  <c r="AG35" i="14"/>
  <c r="Z35" i="14" s="1"/>
  <c r="AI35" i="14"/>
  <c r="AJ35" i="14" s="1"/>
  <c r="AK35" i="14" s="1"/>
  <c r="AF51" i="14"/>
  <c r="AG51" i="14"/>
  <c r="Z51" i="14" s="1"/>
  <c r="AF67" i="14"/>
  <c r="AK67" i="14"/>
  <c r="AG67" i="14"/>
  <c r="Z67" i="14" s="1"/>
  <c r="AI67" i="14"/>
  <c r="AJ67" i="14" s="1"/>
  <c r="AK109" i="14"/>
  <c r="AG109" i="14"/>
  <c r="Z109" i="14" s="1"/>
  <c r="AI109" i="14"/>
  <c r="AJ109" i="14" s="1"/>
  <c r="AF109" i="14"/>
  <c r="AD106" i="14"/>
  <c r="AD122" i="14"/>
  <c r="AD83" i="14"/>
  <c r="AD131" i="14"/>
  <c r="AK162" i="14"/>
  <c r="AG162" i="14"/>
  <c r="Z162" i="14" s="1"/>
  <c r="AI162" i="14"/>
  <c r="AJ162" i="14" s="1"/>
  <c r="AF162" i="14"/>
  <c r="AK170" i="14"/>
  <c r="AG170" i="14"/>
  <c r="Z170" i="14" s="1"/>
  <c r="AI170" i="14"/>
  <c r="AJ170" i="14" s="1"/>
  <c r="AF170" i="14"/>
  <c r="AI197" i="14"/>
  <c r="AJ197" i="14" s="1"/>
  <c r="AK197" i="14" s="1"/>
  <c r="AF197" i="14"/>
  <c r="AG197" i="14"/>
  <c r="Z197" i="14" s="1"/>
  <c r="AF102" i="14"/>
  <c r="AK102" i="14"/>
  <c r="AG102" i="14"/>
  <c r="Z102" i="14" s="1"/>
  <c r="AI102" i="14"/>
  <c r="AJ102" i="14" s="1"/>
  <c r="AF118" i="14"/>
  <c r="AG118" i="14"/>
  <c r="Z118" i="14" s="1"/>
  <c r="AK134" i="14"/>
  <c r="AG134" i="14"/>
  <c r="Z134" i="14" s="1"/>
  <c r="AF134" i="14"/>
  <c r="AI134" i="14"/>
  <c r="AJ134" i="14" s="1"/>
  <c r="AG158" i="14"/>
  <c r="Z158" i="14" s="1"/>
  <c r="AI158" i="14"/>
  <c r="AJ158" i="14" s="1"/>
  <c r="AK158" i="14" s="1"/>
  <c r="AF158" i="14"/>
  <c r="AD170" i="14"/>
  <c r="AD178" i="14"/>
  <c r="AD197" i="14"/>
  <c r="AF155" i="14"/>
  <c r="AG155" i="14"/>
  <c r="Z155" i="14" s="1"/>
  <c r="AI155" i="14"/>
  <c r="AJ155" i="14" s="1"/>
  <c r="AK155" i="14" s="1"/>
  <c r="AF171" i="14"/>
  <c r="AG171" i="14"/>
  <c r="Z171" i="14" s="1"/>
  <c r="AI171" i="14"/>
  <c r="AJ171" i="14" s="1"/>
  <c r="AK171" i="14" s="1"/>
  <c r="AD189" i="14"/>
  <c r="AK205" i="14"/>
  <c r="AG205" i="14"/>
  <c r="Z205" i="14" s="1"/>
  <c r="AF205" i="14"/>
  <c r="AI205" i="14"/>
  <c r="AJ205" i="14" s="1"/>
  <c r="AG221" i="14"/>
  <c r="Z221" i="14" s="1"/>
  <c r="AF221" i="14"/>
  <c r="AG227" i="14"/>
  <c r="Z227" i="14" s="1"/>
  <c r="AI227" i="14"/>
  <c r="AJ227" i="14" s="1"/>
  <c r="AK227" i="14" s="1"/>
  <c r="AF227" i="14"/>
  <c r="AF182" i="14"/>
  <c r="AG182" i="14"/>
  <c r="Z182" i="14" s="1"/>
  <c r="AI182" i="14"/>
  <c r="AJ182" i="14" s="1"/>
  <c r="AK182" i="14" s="1"/>
  <c r="AF198" i="14"/>
  <c r="AG198" i="14"/>
  <c r="Z198" i="14" s="1"/>
  <c r="AF214" i="14"/>
  <c r="AI214" i="14"/>
  <c r="AJ214" i="14" s="1"/>
  <c r="AK214" i="14"/>
  <c r="AG214" i="14"/>
  <c r="Z214" i="14" s="1"/>
  <c r="AK239" i="14"/>
  <c r="AG239" i="14"/>
  <c r="Z239" i="14" s="1"/>
  <c r="AI239" i="14"/>
  <c r="AJ239" i="14" s="1"/>
  <c r="AF239" i="14"/>
  <c r="AG257" i="14"/>
  <c r="Z257" i="14" s="1"/>
  <c r="AF257" i="14"/>
  <c r="AF228" i="14"/>
  <c r="AK228" i="14"/>
  <c r="AG228" i="14"/>
  <c r="Z228" i="14" s="1"/>
  <c r="AI228" i="14"/>
  <c r="AJ228" i="14" s="1"/>
  <c r="AF236" i="14"/>
  <c r="AK236" i="14"/>
  <c r="AG236" i="14"/>
  <c r="Z236" i="14" s="1"/>
  <c r="AI236" i="14"/>
  <c r="AJ236" i="14" s="1"/>
  <c r="AD252" i="14"/>
  <c r="AD263" i="14"/>
  <c r="AF254" i="14"/>
  <c r="AG254" i="14"/>
  <c r="Z254" i="14" s="1"/>
  <c r="AF278" i="14"/>
  <c r="AG278" i="14"/>
  <c r="Z278" i="14" s="1"/>
  <c r="AD287" i="14"/>
  <c r="AF303" i="14"/>
  <c r="AG303" i="14"/>
  <c r="Z303" i="14" s="1"/>
  <c r="AG288" i="14"/>
  <c r="Z288" i="14" s="1"/>
  <c r="AF288" i="14"/>
  <c r="AG310" i="14"/>
  <c r="Z310" i="14" s="1"/>
  <c r="AK310" i="14"/>
  <c r="AF310" i="14"/>
  <c r="AI310" i="14"/>
  <c r="AJ310" i="14" s="1"/>
  <c r="AD288" i="14"/>
  <c r="AD304" i="14"/>
  <c r="AF327" i="14"/>
  <c r="AI327" i="14"/>
  <c r="AJ327" i="14" s="1"/>
  <c r="AK327" i="14" s="1"/>
  <c r="AG327" i="14"/>
  <c r="Z327" i="14" s="1"/>
  <c r="AD315" i="14"/>
  <c r="AG342" i="14"/>
  <c r="Z342" i="14" s="1"/>
  <c r="AF342" i="14"/>
  <c r="AI342" i="14"/>
  <c r="AJ342" i="14" s="1"/>
  <c r="AK342" i="14" s="1"/>
  <c r="AG345" i="14"/>
  <c r="Z345" i="14" s="1"/>
  <c r="AF345" i="14"/>
  <c r="AI345" i="14"/>
  <c r="AJ345" i="14" s="1"/>
  <c r="AK345" i="14" s="1"/>
  <c r="AF338" i="14"/>
  <c r="AG338" i="14"/>
  <c r="Z338" i="14" s="1"/>
  <c r="AI338" i="14"/>
  <c r="AJ338" i="14" s="1"/>
  <c r="AK338" i="14" s="1"/>
  <c r="AF344" i="14"/>
  <c r="AG344" i="14"/>
  <c r="Z344" i="14" s="1"/>
  <c r="AI344" i="14"/>
  <c r="AJ344" i="14" s="1"/>
  <c r="AK344" i="14" s="1"/>
  <c r="AF7" i="14"/>
  <c r="AG7" i="14"/>
  <c r="Z7" i="14" s="1"/>
  <c r="AI7" i="14"/>
  <c r="AJ7" i="14" s="1"/>
  <c r="AK7" i="14" s="1"/>
  <c r="AG123" i="14"/>
  <c r="Z123" i="14" s="1"/>
  <c r="AI123" i="14"/>
  <c r="AJ123" i="14" s="1"/>
  <c r="AK123" i="14" s="1"/>
  <c r="AF123" i="14"/>
  <c r="AD5" i="14"/>
  <c r="AG14" i="14"/>
  <c r="Z14" i="14" s="1"/>
  <c r="AI14" i="14"/>
  <c r="AJ14" i="14" s="1"/>
  <c r="AK14" i="14" s="1"/>
  <c r="AF14" i="14"/>
  <c r="AD31" i="14"/>
  <c r="AK70" i="14"/>
  <c r="AG70" i="14"/>
  <c r="Z70" i="14" s="1"/>
  <c r="AI70" i="14"/>
  <c r="AJ70" i="14" s="1"/>
  <c r="AF70" i="14"/>
  <c r="AG91" i="14"/>
  <c r="Z91" i="14" s="1"/>
  <c r="AF91" i="14"/>
  <c r="AD17" i="14"/>
  <c r="AK56" i="14"/>
  <c r="AG56" i="14"/>
  <c r="Z56" i="14" s="1"/>
  <c r="AI56" i="14"/>
  <c r="AJ56" i="14" s="1"/>
  <c r="AF56" i="14"/>
  <c r="AK10" i="14"/>
  <c r="AG10" i="14"/>
  <c r="Z10" i="14" s="1"/>
  <c r="AF10" i="14"/>
  <c r="AI10" i="14"/>
  <c r="AJ10" i="14" s="1"/>
  <c r="AG22" i="14"/>
  <c r="Z22" i="14" s="1"/>
  <c r="AF22" i="14"/>
  <c r="AG78" i="14"/>
  <c r="Z78" i="14" s="1"/>
  <c r="AI78" i="14"/>
  <c r="AJ78" i="14" s="1"/>
  <c r="AK78" i="14" s="1"/>
  <c r="AF78" i="14"/>
  <c r="AG34" i="14"/>
  <c r="Z34" i="14" s="1"/>
  <c r="AI34" i="14"/>
  <c r="AJ34" i="14" s="1"/>
  <c r="AK34" i="14" s="1"/>
  <c r="AF34" i="14"/>
  <c r="AD8" i="14"/>
  <c r="AG16" i="14"/>
  <c r="Z16" i="14" s="1"/>
  <c r="AF16" i="14"/>
  <c r="AG28" i="14"/>
  <c r="Z28" i="14" s="1"/>
  <c r="AI28" i="14"/>
  <c r="AJ28" i="14" s="1"/>
  <c r="AK28" i="14" s="1"/>
  <c r="AF28" i="14"/>
  <c r="AG50" i="14"/>
  <c r="Z50" i="14" s="1"/>
  <c r="AI50" i="14"/>
  <c r="AJ50" i="14" s="1"/>
  <c r="AK50" i="14" s="1"/>
  <c r="AF50" i="14"/>
  <c r="AG64" i="14"/>
  <c r="Z64" i="14" s="1"/>
  <c r="AF64" i="14"/>
  <c r="AG174" i="14"/>
  <c r="Z174" i="14" s="1"/>
  <c r="AF174" i="14"/>
  <c r="AK146" i="14"/>
  <c r="AG146" i="14"/>
  <c r="Z146" i="14" s="1"/>
  <c r="AF146" i="14"/>
  <c r="AI146" i="14"/>
  <c r="AJ146" i="14" s="1"/>
  <c r="AD16" i="14"/>
  <c r="AD24" i="14"/>
  <c r="AD32" i="14"/>
  <c r="AD40" i="14"/>
  <c r="AD48" i="14"/>
  <c r="AD56" i="14"/>
  <c r="AD64" i="14"/>
  <c r="AD72" i="14"/>
  <c r="AD80" i="14"/>
  <c r="AG86" i="14"/>
  <c r="Z86" i="14" s="1"/>
  <c r="AF86" i="14"/>
  <c r="AI86" i="14"/>
  <c r="AJ86" i="14" s="1"/>
  <c r="AK86" i="14" s="1"/>
  <c r="AD94" i="14"/>
  <c r="AG103" i="14"/>
  <c r="Z103" i="14" s="1"/>
  <c r="AI103" i="14"/>
  <c r="AJ103" i="14" s="1"/>
  <c r="AK103" i="14" s="1"/>
  <c r="AF103" i="14"/>
  <c r="AG115" i="14"/>
  <c r="Z115" i="14" s="1"/>
  <c r="AI115" i="14"/>
  <c r="AJ115" i="14" s="1"/>
  <c r="AK115" i="14" s="1"/>
  <c r="AF115" i="14"/>
  <c r="AF21" i="14"/>
  <c r="AK21" i="14"/>
  <c r="AG21" i="14"/>
  <c r="Z21" i="14" s="1"/>
  <c r="AI21" i="14"/>
  <c r="AJ21" i="14" s="1"/>
  <c r="AF29" i="14"/>
  <c r="AK29" i="14"/>
  <c r="AG29" i="14"/>
  <c r="Z29" i="14" s="1"/>
  <c r="AI29" i="14"/>
  <c r="AJ29" i="14" s="1"/>
  <c r="AF37" i="14"/>
  <c r="AK37" i="14"/>
  <c r="AG37" i="14"/>
  <c r="Z37" i="14" s="1"/>
  <c r="AI37" i="14"/>
  <c r="AJ37" i="14" s="1"/>
  <c r="AF45" i="14"/>
  <c r="AK45" i="14"/>
  <c r="AG45" i="14"/>
  <c r="Z45" i="14" s="1"/>
  <c r="AI45" i="14"/>
  <c r="AJ45" i="14" s="1"/>
  <c r="AF53" i="14"/>
  <c r="AK53" i="14"/>
  <c r="AG53" i="14"/>
  <c r="Z53" i="14" s="1"/>
  <c r="AI53" i="14"/>
  <c r="AJ53" i="14" s="1"/>
  <c r="AF61" i="14"/>
  <c r="AK61" i="14"/>
  <c r="AG61" i="14"/>
  <c r="Z61" i="14" s="1"/>
  <c r="AI61" i="14"/>
  <c r="AJ61" i="14" s="1"/>
  <c r="AF69" i="14"/>
  <c r="AK69" i="14"/>
  <c r="AG69" i="14"/>
  <c r="Z69" i="14" s="1"/>
  <c r="AI69" i="14"/>
  <c r="AJ69" i="14" s="1"/>
  <c r="AF77" i="14"/>
  <c r="AG77" i="14"/>
  <c r="Z77" i="14" s="1"/>
  <c r="AG119" i="14"/>
  <c r="Z119" i="14" s="1"/>
  <c r="AF119" i="14"/>
  <c r="AK144" i="14"/>
  <c r="AG144" i="14"/>
  <c r="Z144" i="14" s="1"/>
  <c r="AF144" i="14"/>
  <c r="AI144" i="14"/>
  <c r="AJ144" i="14" s="1"/>
  <c r="AI183" i="14"/>
  <c r="AJ183" i="14" s="1"/>
  <c r="AK183" i="14" s="1"/>
  <c r="AF183" i="14"/>
  <c r="AG183" i="14"/>
  <c r="Z183" i="14" s="1"/>
  <c r="AD85" i="14"/>
  <c r="AD93" i="14"/>
  <c r="AD101" i="14"/>
  <c r="AD109" i="14"/>
  <c r="AD117" i="14"/>
  <c r="AD125" i="14"/>
  <c r="AD133" i="14"/>
  <c r="AK150" i="14"/>
  <c r="AG150" i="14"/>
  <c r="Z150" i="14" s="1"/>
  <c r="AI150" i="14"/>
  <c r="AJ150" i="14" s="1"/>
  <c r="AF150" i="14"/>
  <c r="AK164" i="14"/>
  <c r="AG164" i="14"/>
  <c r="Z164" i="14" s="1"/>
  <c r="AI164" i="14"/>
  <c r="AJ164" i="14" s="1"/>
  <c r="AF164" i="14"/>
  <c r="AK172" i="14"/>
  <c r="AG172" i="14"/>
  <c r="Z172" i="14" s="1"/>
  <c r="AI172" i="14"/>
  <c r="AJ172" i="14" s="1"/>
  <c r="AF172" i="14"/>
  <c r="AF88" i="14"/>
  <c r="AG88" i="14"/>
  <c r="Z88" i="14" s="1"/>
  <c r="AF96" i="14"/>
  <c r="AK96" i="14"/>
  <c r="AG96" i="14"/>
  <c r="Z96" i="14" s="1"/>
  <c r="AI96" i="14"/>
  <c r="AJ96" i="14" s="1"/>
  <c r="AF104" i="14"/>
  <c r="AK104" i="14"/>
  <c r="AG104" i="14"/>
  <c r="Z104" i="14" s="1"/>
  <c r="AI104" i="14"/>
  <c r="AJ104" i="14" s="1"/>
  <c r="AF112" i="14"/>
  <c r="AK112" i="14"/>
  <c r="AG112" i="14"/>
  <c r="Z112" i="14" s="1"/>
  <c r="AI112" i="14"/>
  <c r="AJ112" i="14" s="1"/>
  <c r="AF120" i="14"/>
  <c r="AK120" i="14"/>
  <c r="AG120" i="14"/>
  <c r="Z120" i="14" s="1"/>
  <c r="AI120" i="14"/>
  <c r="AJ120" i="14" s="1"/>
  <c r="AF128" i="14"/>
  <c r="AG128" i="14"/>
  <c r="Z128" i="14" s="1"/>
  <c r="AG135" i="14"/>
  <c r="Z135" i="14" s="1"/>
  <c r="AF135" i="14"/>
  <c r="AI135" i="14"/>
  <c r="AJ135" i="14" s="1"/>
  <c r="AK135" i="14" s="1"/>
  <c r="AG142" i="14"/>
  <c r="Z142" i="14" s="1"/>
  <c r="AI142" i="14"/>
  <c r="AJ142" i="14" s="1"/>
  <c r="AK142" i="14" s="1"/>
  <c r="AF142" i="14"/>
  <c r="AG176" i="14"/>
  <c r="Z176" i="14" s="1"/>
  <c r="AI176" i="14"/>
  <c r="AJ176" i="14" s="1"/>
  <c r="AK176" i="14" s="1"/>
  <c r="AF176" i="14"/>
  <c r="AD202" i="14"/>
  <c r="AD163" i="14"/>
  <c r="AD171" i="14"/>
  <c r="AD179" i="14"/>
  <c r="AD140" i="14"/>
  <c r="AD148" i="14"/>
  <c r="AD156" i="14"/>
  <c r="AD164" i="14"/>
  <c r="AD172" i="14"/>
  <c r="AD180" i="14"/>
  <c r="AD191" i="14"/>
  <c r="AD198" i="14"/>
  <c r="AF141" i="14"/>
  <c r="AG141" i="14"/>
  <c r="Z141" i="14" s="1"/>
  <c r="AI141" i="14"/>
  <c r="AJ141" i="14" s="1"/>
  <c r="AK141" i="14" s="1"/>
  <c r="AF149" i="14"/>
  <c r="AG149" i="14"/>
  <c r="Z149" i="14" s="1"/>
  <c r="AI149" i="14"/>
  <c r="AJ149" i="14" s="1"/>
  <c r="AK149" i="14" s="1"/>
  <c r="AF157" i="14"/>
  <c r="AG157" i="14"/>
  <c r="Z157" i="14" s="1"/>
  <c r="AF165" i="14"/>
  <c r="AG165" i="14"/>
  <c r="Z165" i="14" s="1"/>
  <c r="AI165" i="14"/>
  <c r="AJ165" i="14" s="1"/>
  <c r="AK165" i="14" s="1"/>
  <c r="AF173" i="14"/>
  <c r="AG173" i="14"/>
  <c r="Z173" i="14" s="1"/>
  <c r="AG181" i="14"/>
  <c r="Z181" i="14" s="1"/>
  <c r="AF181" i="14"/>
  <c r="AD195" i="14"/>
  <c r="AF199" i="14"/>
  <c r="AG199" i="14"/>
  <c r="Z199" i="14" s="1"/>
  <c r="AG207" i="14"/>
  <c r="Z207" i="14" s="1"/>
  <c r="AF207" i="14"/>
  <c r="AI207" i="14"/>
  <c r="AJ207" i="14" s="1"/>
  <c r="AK207" i="14" s="1"/>
  <c r="AG215" i="14"/>
  <c r="Z215" i="14" s="1"/>
  <c r="AF215" i="14"/>
  <c r="AI215" i="14"/>
  <c r="AJ215" i="14" s="1"/>
  <c r="AK215" i="14" s="1"/>
  <c r="AG233" i="14"/>
  <c r="Z233" i="14" s="1"/>
  <c r="AI233" i="14"/>
  <c r="AJ233" i="14" s="1"/>
  <c r="AK233" i="14" s="1"/>
  <c r="AF233" i="14"/>
  <c r="AD201" i="14"/>
  <c r="AD209" i="14"/>
  <c r="AD217" i="14"/>
  <c r="AG229" i="14"/>
  <c r="Z229" i="14" s="1"/>
  <c r="AI229" i="14"/>
  <c r="AJ229" i="14" s="1"/>
  <c r="AK229" i="14" s="1"/>
  <c r="AF229" i="14"/>
  <c r="AG249" i="14"/>
  <c r="Z249" i="14" s="1"/>
  <c r="AI249" i="14"/>
  <c r="AJ249" i="14" s="1"/>
  <c r="AK249" i="14" s="1"/>
  <c r="AF249" i="14"/>
  <c r="AF184" i="14"/>
  <c r="AG184" i="14"/>
  <c r="Z184" i="14" s="1"/>
  <c r="AI184" i="14"/>
  <c r="AJ184" i="14" s="1"/>
  <c r="AK184" i="14" s="1"/>
  <c r="AF192" i="14"/>
  <c r="AG192" i="14"/>
  <c r="Z192" i="14" s="1"/>
  <c r="AI192" i="14"/>
  <c r="AJ192" i="14" s="1"/>
  <c r="AK192" i="14" s="1"/>
  <c r="AF200" i="14"/>
  <c r="AI200" i="14"/>
  <c r="AJ200" i="14" s="1"/>
  <c r="AK200" i="14" s="1"/>
  <c r="AG200" i="14"/>
  <c r="Z200" i="14" s="1"/>
  <c r="AF208" i="14"/>
  <c r="AI208" i="14"/>
  <c r="AJ208" i="14" s="1"/>
  <c r="AK208" i="14"/>
  <c r="AG208" i="14"/>
  <c r="Z208" i="14" s="1"/>
  <c r="AF216" i="14"/>
  <c r="AG216" i="14"/>
  <c r="Z216" i="14" s="1"/>
  <c r="AG223" i="14"/>
  <c r="Z223" i="14" s="1"/>
  <c r="AF223" i="14"/>
  <c r="AK241" i="14"/>
  <c r="AG241" i="14"/>
  <c r="Z241" i="14" s="1"/>
  <c r="AI241" i="14"/>
  <c r="AJ241" i="14" s="1"/>
  <c r="AF241" i="14"/>
  <c r="AD232" i="14"/>
  <c r="AD240" i="14"/>
  <c r="AD248" i="14"/>
  <c r="AD227" i="14"/>
  <c r="AD235" i="14"/>
  <c r="AD243" i="14"/>
  <c r="AD251" i="14"/>
  <c r="AD258" i="14"/>
  <c r="AF230" i="14"/>
  <c r="AK230" i="14"/>
  <c r="AG230" i="14"/>
  <c r="Z230" i="14" s="1"/>
  <c r="AI230" i="14"/>
  <c r="AJ230" i="14" s="1"/>
  <c r="AF238" i="14"/>
  <c r="AK238" i="14"/>
  <c r="AG238" i="14"/>
  <c r="Z238" i="14" s="1"/>
  <c r="AI238" i="14"/>
  <c r="AJ238" i="14" s="1"/>
  <c r="AF246" i="14"/>
  <c r="AK246" i="14"/>
  <c r="AG246" i="14"/>
  <c r="Z246" i="14" s="1"/>
  <c r="AI246" i="14"/>
  <c r="AJ246" i="14" s="1"/>
  <c r="AD254" i="14"/>
  <c r="AK271" i="14"/>
  <c r="AG271" i="14"/>
  <c r="Z271" i="14" s="1"/>
  <c r="AI271" i="14"/>
  <c r="AJ271" i="14" s="1"/>
  <c r="AF271" i="14"/>
  <c r="AD303" i="14"/>
  <c r="AD257" i="14"/>
  <c r="AD265" i="14"/>
  <c r="AD273" i="14"/>
  <c r="AF281" i="14"/>
  <c r="AG281" i="14"/>
  <c r="Z281" i="14" s="1"/>
  <c r="AD299" i="14"/>
  <c r="AF256" i="14"/>
  <c r="AG256" i="14"/>
  <c r="Z256" i="14" s="1"/>
  <c r="AF264" i="14"/>
  <c r="AK264" i="14"/>
  <c r="AG264" i="14"/>
  <c r="Z264" i="14" s="1"/>
  <c r="AI264" i="14"/>
  <c r="AJ264" i="14" s="1"/>
  <c r="AF272" i="14"/>
  <c r="AK272" i="14"/>
  <c r="AG272" i="14"/>
  <c r="Z272" i="14" s="1"/>
  <c r="AI272" i="14"/>
  <c r="AJ272" i="14" s="1"/>
  <c r="AD279" i="14"/>
  <c r="AF289" i="14"/>
  <c r="AG289" i="14"/>
  <c r="Z289" i="14" s="1"/>
  <c r="AI297" i="14"/>
  <c r="AJ297" i="14" s="1"/>
  <c r="AK297" i="14" s="1"/>
  <c r="AF297" i="14"/>
  <c r="AG297" i="14"/>
  <c r="Z297" i="14" s="1"/>
  <c r="AK307" i="14"/>
  <c r="AG307" i="14"/>
  <c r="Z307" i="14" s="1"/>
  <c r="AF307" i="14"/>
  <c r="AI307" i="14"/>
  <c r="AJ307" i="14" s="1"/>
  <c r="AK282" i="14"/>
  <c r="AG282" i="14"/>
  <c r="Z282" i="14" s="1"/>
  <c r="AF282" i="14"/>
  <c r="AI282" i="14"/>
  <c r="AJ282" i="14" s="1"/>
  <c r="AG290" i="14"/>
  <c r="Z290" i="14" s="1"/>
  <c r="AF290" i="14"/>
  <c r="AG298" i="14"/>
  <c r="Z298" i="14" s="1"/>
  <c r="AF298" i="14"/>
  <c r="AG305" i="14"/>
  <c r="Z305" i="14" s="1"/>
  <c r="AF305" i="14"/>
  <c r="AK316" i="14"/>
  <c r="AG316" i="14"/>
  <c r="Z316" i="14" s="1"/>
  <c r="AF316" i="14"/>
  <c r="AI316" i="14"/>
  <c r="AJ316" i="14" s="1"/>
  <c r="AD282" i="14"/>
  <c r="AD290" i="14"/>
  <c r="AD298" i="14"/>
  <c r="AD306" i="14"/>
  <c r="AD312" i="14"/>
  <c r="AD320" i="14"/>
  <c r="AK317" i="14"/>
  <c r="AG317" i="14"/>
  <c r="Z317" i="14" s="1"/>
  <c r="AF317" i="14"/>
  <c r="AI317" i="14"/>
  <c r="AJ317" i="14" s="1"/>
  <c r="AD331" i="14"/>
  <c r="AD309" i="14"/>
  <c r="AD317" i="14"/>
  <c r="AD340" i="14"/>
  <c r="AD330" i="14"/>
  <c r="AG346" i="14"/>
  <c r="Z346" i="14" s="1"/>
  <c r="AK346" i="14"/>
  <c r="AF346" i="14"/>
  <c r="AI346" i="14"/>
  <c r="AJ346" i="14" s="1"/>
  <c r="AG329" i="14"/>
  <c r="Z329" i="14" s="1"/>
  <c r="AF329" i="14"/>
  <c r="AF332" i="14"/>
  <c r="AG332" i="14"/>
  <c r="Z332" i="14" s="1"/>
  <c r="AG339" i="14"/>
  <c r="Z339" i="14" s="1"/>
  <c r="AF339" i="14"/>
  <c r="AK347" i="14"/>
  <c r="AG347" i="14"/>
  <c r="Z347" i="14" s="1"/>
  <c r="AF347" i="14"/>
  <c r="AI347" i="14"/>
  <c r="AJ347" i="14" s="1"/>
  <c r="AD335" i="14"/>
  <c r="AD348" i="14"/>
  <c r="AD349" i="14"/>
  <c r="AD345" i="14"/>
  <c r="AN233" i="14" l="1"/>
  <c r="AO233" i="14" s="1"/>
  <c r="AP233" i="14" s="1"/>
  <c r="AL233" i="14"/>
  <c r="AP135" i="14"/>
  <c r="AN135" i="14"/>
  <c r="AO135" i="14" s="1"/>
  <c r="AN86" i="14"/>
  <c r="AO86" i="14" s="1"/>
  <c r="AP86" i="14" s="1"/>
  <c r="AP7" i="14"/>
  <c r="AN7" i="14"/>
  <c r="AO7" i="14" s="1"/>
  <c r="AL7" i="14"/>
  <c r="AN182" i="14"/>
  <c r="AO182" i="14" s="1"/>
  <c r="AP182" i="14"/>
  <c r="AN155" i="14"/>
  <c r="AO155" i="14" s="1"/>
  <c r="AP155" i="14"/>
  <c r="AN26" i="14"/>
  <c r="AO26" i="14" s="1"/>
  <c r="AP26" i="14" s="1"/>
  <c r="AL26" i="14"/>
  <c r="AN277" i="14"/>
  <c r="AO277" i="14" s="1"/>
  <c r="AP277" i="14" s="1"/>
  <c r="AN126" i="14"/>
  <c r="AO126" i="14" s="1"/>
  <c r="AP126" i="14" s="1"/>
  <c r="AN328" i="14"/>
  <c r="AO328" i="14" s="1"/>
  <c r="AP328" i="14"/>
  <c r="AP293" i="14"/>
  <c r="AN293" i="14"/>
  <c r="AO293" i="14" s="1"/>
  <c r="AN234" i="14"/>
  <c r="AO234" i="14" s="1"/>
  <c r="AP234" i="14"/>
  <c r="AN334" i="14"/>
  <c r="AO334" i="14" s="1"/>
  <c r="AP334" i="14" s="1"/>
  <c r="AN284" i="14"/>
  <c r="AO284" i="14" s="1"/>
  <c r="AP284" i="14"/>
  <c r="AN186" i="14"/>
  <c r="AO186" i="14" s="1"/>
  <c r="AP186" i="14" s="1"/>
  <c r="AL186" i="14"/>
  <c r="AN217" i="14"/>
  <c r="AO217" i="14" s="1"/>
  <c r="AP217" i="14" s="1"/>
  <c r="AL217" i="14"/>
  <c r="AN166" i="14"/>
  <c r="AO166" i="14" s="1"/>
  <c r="AP166" i="14" s="1"/>
  <c r="AN47" i="14"/>
  <c r="AO47" i="14" s="1"/>
  <c r="AP47" i="14" s="1"/>
  <c r="AN103" i="14"/>
  <c r="AO103" i="14" s="1"/>
  <c r="AP103" i="14" s="1"/>
  <c r="AP50" i="14"/>
  <c r="AN50" i="14"/>
  <c r="AO50" i="14" s="1"/>
  <c r="AN78" i="14"/>
  <c r="AO78" i="14" s="1"/>
  <c r="AP78" i="14" s="1"/>
  <c r="AL78" i="14"/>
  <c r="AN345" i="14"/>
  <c r="AO345" i="14" s="1"/>
  <c r="AP345" i="14"/>
  <c r="AN327" i="14"/>
  <c r="AO327" i="14" s="1"/>
  <c r="AP327" i="14" s="1"/>
  <c r="AL327" i="14"/>
  <c r="AN171" i="14"/>
  <c r="AO171" i="14" s="1"/>
  <c r="AL171" i="14"/>
  <c r="AP171" i="14"/>
  <c r="AN197" i="14"/>
  <c r="AO197" i="14" s="1"/>
  <c r="AP197" i="14" s="1"/>
  <c r="AN127" i="14"/>
  <c r="AO127" i="14" s="1"/>
  <c r="AP127" i="14" s="1"/>
  <c r="AL127" i="14"/>
  <c r="AN279" i="14"/>
  <c r="AO279" i="14" s="1"/>
  <c r="AP279" i="14" s="1"/>
  <c r="AL279" i="14"/>
  <c r="AN190" i="14"/>
  <c r="AO190" i="14" s="1"/>
  <c r="AP190" i="14"/>
  <c r="AN94" i="14"/>
  <c r="AO94" i="14" s="1"/>
  <c r="AP94" i="14"/>
  <c r="AL94" i="14"/>
  <c r="AN313" i="14"/>
  <c r="AO313" i="14" s="1"/>
  <c r="AP313" i="14"/>
  <c r="AN286" i="14"/>
  <c r="AO286" i="14" s="1"/>
  <c r="AP286" i="14" s="1"/>
  <c r="AN324" i="14"/>
  <c r="AO324" i="14" s="1"/>
  <c r="AL324" i="14"/>
  <c r="AP324" i="14"/>
  <c r="AN276" i="14"/>
  <c r="AO276" i="14" s="1"/>
  <c r="AP276" i="14"/>
  <c r="AN275" i="14"/>
  <c r="AO275" i="14" s="1"/>
  <c r="AP275" i="14" s="1"/>
  <c r="AN242" i="14"/>
  <c r="AO242" i="14" s="1"/>
  <c r="AL242" i="14"/>
  <c r="AP242" i="14"/>
  <c r="AP255" i="14"/>
  <c r="AN255" i="14"/>
  <c r="AO255" i="14" s="1"/>
  <c r="AN152" i="14"/>
  <c r="AO152" i="14" s="1"/>
  <c r="AP152" i="14" s="1"/>
  <c r="AN92" i="14"/>
  <c r="AO92" i="14" s="1"/>
  <c r="AP92" i="14" s="1"/>
  <c r="AN160" i="14"/>
  <c r="AO160" i="14" s="1"/>
  <c r="AP160" i="14" s="1"/>
  <c r="AL160" i="14"/>
  <c r="AN33" i="14"/>
  <c r="AO33" i="14" s="1"/>
  <c r="AP33" i="14" s="1"/>
  <c r="AN30" i="14"/>
  <c r="AO30" i="14" s="1"/>
  <c r="AP30" i="14" s="1"/>
  <c r="AP140" i="14"/>
  <c r="AN140" i="14"/>
  <c r="AO140" i="14" s="1"/>
  <c r="AN340" i="14"/>
  <c r="AO340" i="14" s="1"/>
  <c r="AP340" i="14" s="1"/>
  <c r="AN292" i="14"/>
  <c r="AO292" i="14" s="1"/>
  <c r="AP292" i="14" s="1"/>
  <c r="AN252" i="14"/>
  <c r="AO252" i="14" s="1"/>
  <c r="AP252" i="14" s="1"/>
  <c r="AP243" i="14"/>
  <c r="AN243" i="14"/>
  <c r="AO243" i="14" s="1"/>
  <c r="AN178" i="14"/>
  <c r="AO178" i="14" s="1"/>
  <c r="AP178" i="14" s="1"/>
  <c r="AN180" i="14"/>
  <c r="AO180" i="14" s="1"/>
  <c r="AP180" i="14" s="1"/>
  <c r="AN71" i="14"/>
  <c r="AO71" i="14" s="1"/>
  <c r="AP71" i="14"/>
  <c r="AN200" i="14"/>
  <c r="AO200" i="14" s="1"/>
  <c r="AP200" i="14" s="1"/>
  <c r="AN229" i="14"/>
  <c r="AO229" i="14" s="1"/>
  <c r="AP229" i="14" s="1"/>
  <c r="AP215" i="14"/>
  <c r="AN215" i="14"/>
  <c r="AO215" i="14" s="1"/>
  <c r="AN142" i="14"/>
  <c r="AO142" i="14" s="1"/>
  <c r="AP142" i="14" s="1"/>
  <c r="AL142" i="14"/>
  <c r="AN115" i="14"/>
  <c r="AO115" i="14" s="1"/>
  <c r="AP115" i="14" s="1"/>
  <c r="AP34" i="14"/>
  <c r="AN34" i="14"/>
  <c r="AO34" i="14" s="1"/>
  <c r="AN14" i="14"/>
  <c r="AO14" i="14" s="1"/>
  <c r="AP14" i="14" s="1"/>
  <c r="AP123" i="14"/>
  <c r="AN123" i="14"/>
  <c r="AO123" i="14" s="1"/>
  <c r="AN338" i="14"/>
  <c r="AO338" i="14" s="1"/>
  <c r="AL338" i="14"/>
  <c r="AP338" i="14"/>
  <c r="AP105" i="14"/>
  <c r="AN105" i="14"/>
  <c r="AO105" i="14" s="1"/>
  <c r="AN163" i="14"/>
  <c r="AO163" i="14" s="1"/>
  <c r="AP163" i="14"/>
  <c r="AP48" i="14"/>
  <c r="AN48" i="14"/>
  <c r="AO48" i="14" s="1"/>
  <c r="AN17" i="14"/>
  <c r="AO17" i="14" s="1"/>
  <c r="AP17" i="14" s="1"/>
  <c r="AN15" i="14"/>
  <c r="AO15" i="14" s="1"/>
  <c r="AP15" i="14" s="1"/>
  <c r="AN18" i="14"/>
  <c r="AO18" i="14" s="1"/>
  <c r="AP18" i="14" s="1"/>
  <c r="AN321" i="14"/>
  <c r="AO321" i="14" s="1"/>
  <c r="AP321" i="14" s="1"/>
  <c r="AN294" i="14"/>
  <c r="AO294" i="14" s="1"/>
  <c r="AP294" i="14"/>
  <c r="AL294" i="14"/>
  <c r="AN311" i="14"/>
  <c r="AO311" i="14" s="1"/>
  <c r="AP311" i="14"/>
  <c r="AN250" i="14"/>
  <c r="AO250" i="14" s="1"/>
  <c r="AP250" i="14" s="1"/>
  <c r="AN261" i="14"/>
  <c r="AO261" i="14" s="1"/>
  <c r="AP261" i="14" s="1"/>
  <c r="AN220" i="14"/>
  <c r="AO220" i="14" s="1"/>
  <c r="AP220" i="14" s="1"/>
  <c r="AN196" i="14"/>
  <c r="AO196" i="14" s="1"/>
  <c r="AP196" i="14"/>
  <c r="AN188" i="14"/>
  <c r="AO188" i="14" s="1"/>
  <c r="AP188" i="14" s="1"/>
  <c r="AN168" i="14"/>
  <c r="AO168" i="14" s="1"/>
  <c r="AP168" i="14" s="1"/>
  <c r="AL168" i="14"/>
  <c r="AN41" i="14"/>
  <c r="AO41" i="14" s="1"/>
  <c r="AP41" i="14" s="1"/>
  <c r="AN99" i="14"/>
  <c r="AO99" i="14" s="1"/>
  <c r="AP99" i="14" s="1"/>
  <c r="AN6" i="14"/>
  <c r="AO6" i="14" s="1"/>
  <c r="AP6" i="14" s="1"/>
  <c r="AN348" i="14"/>
  <c r="AO348" i="14" s="1"/>
  <c r="AP348" i="14" s="1"/>
  <c r="AN300" i="14"/>
  <c r="AO300" i="14" s="1"/>
  <c r="AP300" i="14" s="1"/>
  <c r="AN240" i="14"/>
  <c r="AO240" i="14" s="1"/>
  <c r="AP240" i="14"/>
  <c r="AN202" i="14"/>
  <c r="AO202" i="14" s="1"/>
  <c r="AP202" i="14" s="1"/>
  <c r="AN235" i="14"/>
  <c r="AO235" i="14" s="1"/>
  <c r="AP235" i="14" s="1"/>
  <c r="AP201" i="14"/>
  <c r="AN201" i="14"/>
  <c r="AO201" i="14" s="1"/>
  <c r="AL201" i="14"/>
  <c r="AN79" i="14"/>
  <c r="AO79" i="14" s="1"/>
  <c r="AP79" i="14" s="1"/>
  <c r="AN192" i="14"/>
  <c r="AO192" i="14" s="1"/>
  <c r="AP192" i="14"/>
  <c r="AN149" i="14"/>
  <c r="AO149" i="14" s="1"/>
  <c r="AP149" i="14" s="1"/>
  <c r="AN183" i="14"/>
  <c r="AO183" i="14" s="1"/>
  <c r="AP183" i="14" s="1"/>
  <c r="AP28" i="14"/>
  <c r="AN28" i="14"/>
  <c r="AO28" i="14" s="1"/>
  <c r="AL28" i="14"/>
  <c r="AN342" i="14"/>
  <c r="AO342" i="14" s="1"/>
  <c r="AP342" i="14"/>
  <c r="AP227" i="14"/>
  <c r="AN227" i="14"/>
  <c r="AO227" i="14" s="1"/>
  <c r="AN35" i="14"/>
  <c r="AO35" i="14" s="1"/>
  <c r="AP35" i="14"/>
  <c r="AN304" i="14"/>
  <c r="AO304" i="14" s="1"/>
  <c r="AP304" i="14" s="1"/>
  <c r="AN189" i="14"/>
  <c r="AO189" i="14" s="1"/>
  <c r="AP189" i="14" s="1"/>
  <c r="AL189" i="14"/>
  <c r="AN323" i="14"/>
  <c r="AO323" i="14" s="1"/>
  <c r="AP323" i="14" s="1"/>
  <c r="AL323" i="14"/>
  <c r="AN268" i="14"/>
  <c r="AO268" i="14" s="1"/>
  <c r="AL268" i="14"/>
  <c r="AP268" i="14"/>
  <c r="AP267" i="14"/>
  <c r="AN267" i="14"/>
  <c r="AO267" i="14" s="1"/>
  <c r="AL267" i="14"/>
  <c r="AN74" i="14"/>
  <c r="AO74" i="14" s="1"/>
  <c r="AP74" i="14" s="1"/>
  <c r="AL74" i="14"/>
  <c r="AN337" i="14"/>
  <c r="AO337" i="14" s="1"/>
  <c r="AP337" i="14" s="1"/>
  <c r="AP318" i="14"/>
  <c r="AN318" i="14"/>
  <c r="AO318" i="14" s="1"/>
  <c r="AN251" i="14"/>
  <c r="AO251" i="14" s="1"/>
  <c r="AP251" i="14" s="1"/>
  <c r="AP207" i="14"/>
  <c r="AN207" i="14"/>
  <c r="AO207" i="14" s="1"/>
  <c r="AN297" i="14"/>
  <c r="AO297" i="14" s="1"/>
  <c r="AP297" i="14" s="1"/>
  <c r="AL297" i="14"/>
  <c r="AN184" i="14"/>
  <c r="AO184" i="14" s="1"/>
  <c r="AP184" i="14" s="1"/>
  <c r="AL184" i="14"/>
  <c r="AP249" i="14"/>
  <c r="AN249" i="14"/>
  <c r="AO249" i="14" s="1"/>
  <c r="AL249" i="14"/>
  <c r="AN165" i="14"/>
  <c r="AO165" i="14" s="1"/>
  <c r="AP165" i="14"/>
  <c r="AN141" i="14"/>
  <c r="AO141" i="14" s="1"/>
  <c r="AP141" i="14" s="1"/>
  <c r="AL141" i="14"/>
  <c r="AP176" i="14"/>
  <c r="AN176" i="14"/>
  <c r="AO176" i="14" s="1"/>
  <c r="AL176" i="14"/>
  <c r="AN344" i="14"/>
  <c r="AO344" i="14" s="1"/>
  <c r="AP344" i="14" s="1"/>
  <c r="AP158" i="14"/>
  <c r="AN158" i="14"/>
  <c r="AO158" i="14" s="1"/>
  <c r="AN19" i="14"/>
  <c r="AO19" i="14" s="1"/>
  <c r="AP19" i="14"/>
  <c r="AP36" i="14"/>
  <c r="AN36" i="14"/>
  <c r="AO36" i="14" s="1"/>
  <c r="AN330" i="14"/>
  <c r="AO330" i="14" s="1"/>
  <c r="AP330" i="14"/>
  <c r="AP295" i="14"/>
  <c r="AN295" i="14"/>
  <c r="AO295" i="14" s="1"/>
  <c r="AN269" i="14"/>
  <c r="AO269" i="14" s="1"/>
  <c r="AP269" i="14" s="1"/>
  <c r="AP62" i="14"/>
  <c r="AN62" i="14"/>
  <c r="AO62" i="14" s="1"/>
  <c r="AN93" i="14"/>
  <c r="AO93" i="14" s="1"/>
  <c r="AP93" i="14" s="1"/>
  <c r="AP333" i="14"/>
  <c r="AN333" i="14"/>
  <c r="AO333" i="14" s="1"/>
  <c r="AN260" i="14"/>
  <c r="AO260" i="14" s="1"/>
  <c r="AP260" i="14"/>
  <c r="AP253" i="14"/>
  <c r="AN253" i="14"/>
  <c r="AO253" i="14" s="1"/>
  <c r="AN245" i="14"/>
  <c r="AO245" i="14" s="1"/>
  <c r="AP245" i="14" s="1"/>
  <c r="AL245" i="14"/>
  <c r="AN187" i="14"/>
  <c r="AO187" i="14" s="1"/>
  <c r="AP187" i="14" s="1"/>
  <c r="AP195" i="14"/>
  <c r="AN195" i="14"/>
  <c r="AO195" i="14" s="1"/>
  <c r="AN49" i="14"/>
  <c r="AO49" i="14" s="1"/>
  <c r="AP49" i="14"/>
  <c r="AP111" i="14"/>
  <c r="AN111" i="14"/>
  <c r="AO111" i="14" s="1"/>
  <c r="AL111" i="14"/>
  <c r="AN66" i="14"/>
  <c r="AO66" i="14" s="1"/>
  <c r="AP66" i="14" s="1"/>
  <c r="AP306" i="14"/>
  <c r="AN306" i="14"/>
  <c r="AO306" i="14" s="1"/>
  <c r="AN308" i="14"/>
  <c r="AO308" i="14" s="1"/>
  <c r="AP308" i="14"/>
  <c r="AN248" i="14"/>
  <c r="AO248" i="14" s="1"/>
  <c r="AP248" i="14" s="1"/>
  <c r="AN224" i="14"/>
  <c r="AO224" i="14" s="1"/>
  <c r="AP224" i="14"/>
  <c r="AP259" i="14"/>
  <c r="AN259" i="14"/>
  <c r="AO259" i="14" s="1"/>
  <c r="AN231" i="14"/>
  <c r="AO231" i="14" s="1"/>
  <c r="AP231" i="14" s="1"/>
  <c r="AL231" i="14"/>
  <c r="AN209" i="14"/>
  <c r="AO209" i="14" s="1"/>
  <c r="AP209" i="14" s="1"/>
  <c r="AL209" i="14"/>
  <c r="AN138" i="14"/>
  <c r="AO138" i="14" s="1"/>
  <c r="AP138" i="14" s="1"/>
  <c r="AL138" i="14"/>
  <c r="AN23" i="14"/>
  <c r="AO23" i="14" s="1"/>
  <c r="AP23" i="14" s="1"/>
  <c r="AR351" i="14"/>
  <c r="AA351" i="14" s="1"/>
  <c r="AT351" i="14"/>
  <c r="AQ351" i="14"/>
  <c r="AP347" i="14"/>
  <c r="AN347" i="14"/>
  <c r="AO347" i="14" s="1"/>
  <c r="AN346" i="14"/>
  <c r="AO346" i="14" s="1"/>
  <c r="AP346" i="14"/>
  <c r="AN264" i="14"/>
  <c r="AO264" i="14" s="1"/>
  <c r="AP264" i="14" s="1"/>
  <c r="AN271" i="14"/>
  <c r="AO271" i="14" s="1"/>
  <c r="AP271" i="14" s="1"/>
  <c r="AN238" i="14"/>
  <c r="AO238" i="14" s="1"/>
  <c r="AP238" i="14" s="1"/>
  <c r="AN146" i="14"/>
  <c r="AO146" i="14" s="1"/>
  <c r="AP146" i="14" s="1"/>
  <c r="AN236" i="14"/>
  <c r="AO236" i="14" s="1"/>
  <c r="AP236" i="14" s="1"/>
  <c r="AN102" i="14"/>
  <c r="AO102" i="14" s="1"/>
  <c r="AP102" i="14"/>
  <c r="AP44" i="14"/>
  <c r="AN44" i="14"/>
  <c r="AO44" i="14" s="1"/>
  <c r="AL44" i="14"/>
  <c r="AP72" i="14"/>
  <c r="AN72" i="14"/>
  <c r="AO72" i="14" s="1"/>
  <c r="AN265" i="14"/>
  <c r="AO265" i="14" s="1"/>
  <c r="AP265" i="14" s="1"/>
  <c r="AP247" i="14"/>
  <c r="AN247" i="14"/>
  <c r="AO247" i="14" s="1"/>
  <c r="AN27" i="14"/>
  <c r="AO27" i="14" s="1"/>
  <c r="AP27" i="14"/>
  <c r="AN336" i="14"/>
  <c r="AO336" i="14" s="1"/>
  <c r="AP336" i="14" s="1"/>
  <c r="AL336" i="14"/>
  <c r="AN314" i="14"/>
  <c r="AO314" i="14" s="1"/>
  <c r="AP314" i="14" s="1"/>
  <c r="AN309" i="14"/>
  <c r="AO309" i="14" s="1"/>
  <c r="AP309" i="14" s="1"/>
  <c r="AN301" i="14"/>
  <c r="AO301" i="14" s="1"/>
  <c r="AP301" i="14" s="1"/>
  <c r="AP191" i="14"/>
  <c r="AN191" i="14"/>
  <c r="AO191" i="14" s="1"/>
  <c r="AN116" i="14"/>
  <c r="AO116" i="14" s="1"/>
  <c r="AP116" i="14"/>
  <c r="AN100" i="14"/>
  <c r="AO100" i="14" s="1"/>
  <c r="AP100" i="14" s="1"/>
  <c r="AN81" i="14"/>
  <c r="AO81" i="14" s="1"/>
  <c r="AP81" i="14"/>
  <c r="AL81" i="14"/>
  <c r="AN65" i="14"/>
  <c r="AO65" i="14" s="1"/>
  <c r="AP65" i="14"/>
  <c r="AP121" i="14"/>
  <c r="AN121" i="14"/>
  <c r="AO121" i="14" s="1"/>
  <c r="AL121" i="14"/>
  <c r="AN46" i="14"/>
  <c r="AO46" i="14" s="1"/>
  <c r="AP46" i="14" s="1"/>
  <c r="AP9" i="14"/>
  <c r="AN9" i="14"/>
  <c r="AO9" i="14" s="1"/>
  <c r="AN319" i="14"/>
  <c r="AO319" i="14" s="1"/>
  <c r="AP319" i="14"/>
  <c r="AL319" i="14"/>
  <c r="AN258" i="14"/>
  <c r="AO258" i="14" s="1"/>
  <c r="AP258" i="14"/>
  <c r="AP283" i="14"/>
  <c r="AN283" i="14"/>
  <c r="AO283" i="14" s="1"/>
  <c r="AN194" i="14"/>
  <c r="AO194" i="14" s="1"/>
  <c r="AP194" i="14"/>
  <c r="AN151" i="14"/>
  <c r="AO151" i="14" s="1"/>
  <c r="AP151" i="14" s="1"/>
  <c r="AN95" i="14"/>
  <c r="AO95" i="14" s="1"/>
  <c r="AP95" i="14" s="1"/>
  <c r="AP87" i="14"/>
  <c r="AN87" i="14"/>
  <c r="AO87" i="14" s="1"/>
  <c r="AL87" i="14"/>
  <c r="AN208" i="14"/>
  <c r="AO208" i="14" s="1"/>
  <c r="AP208" i="14"/>
  <c r="AL208" i="14"/>
  <c r="AN112" i="14"/>
  <c r="AO112" i="14" s="1"/>
  <c r="AL112" i="14"/>
  <c r="AP112" i="14"/>
  <c r="AN96" i="14"/>
  <c r="AO96" i="14" s="1"/>
  <c r="AP96" i="14" s="1"/>
  <c r="AL96" i="14"/>
  <c r="AP172" i="14"/>
  <c r="AN172" i="14"/>
  <c r="AO172" i="14" s="1"/>
  <c r="AN150" i="14"/>
  <c r="AO150" i="14" s="1"/>
  <c r="AP150" i="14" s="1"/>
  <c r="AN61" i="14"/>
  <c r="AO61" i="14" s="1"/>
  <c r="AP61" i="14" s="1"/>
  <c r="AN45" i="14"/>
  <c r="AO45" i="14" s="1"/>
  <c r="AP45" i="14"/>
  <c r="AN29" i="14"/>
  <c r="AO29" i="14" s="1"/>
  <c r="AP29" i="14" s="1"/>
  <c r="AN56" i="14"/>
  <c r="AO56" i="14" s="1"/>
  <c r="AP56" i="14" s="1"/>
  <c r="AP70" i="14"/>
  <c r="AN70" i="14"/>
  <c r="AO70" i="14" s="1"/>
  <c r="AL70" i="14"/>
  <c r="AN162" i="14"/>
  <c r="AO162" i="14" s="1"/>
  <c r="AP162" i="14" s="1"/>
  <c r="AP109" i="14"/>
  <c r="AN109" i="14"/>
  <c r="AO109" i="14" s="1"/>
  <c r="AL109" i="14"/>
  <c r="AN315" i="14"/>
  <c r="AO315" i="14" s="1"/>
  <c r="AP315" i="14" s="1"/>
  <c r="AN325" i="14"/>
  <c r="AO325" i="14" s="1"/>
  <c r="AP325" i="14"/>
  <c r="AN270" i="14"/>
  <c r="AO270" i="14" s="1"/>
  <c r="AP270" i="14" s="1"/>
  <c r="AN262" i="14"/>
  <c r="AO262" i="14" s="1"/>
  <c r="AP262" i="14"/>
  <c r="AN75" i="14"/>
  <c r="AO75" i="14" s="1"/>
  <c r="AP75" i="14" s="1"/>
  <c r="AN101" i="14"/>
  <c r="AO101" i="14" s="1"/>
  <c r="AP101" i="14" s="1"/>
  <c r="AP5" i="14"/>
  <c r="AN5" i="14"/>
  <c r="AO5" i="14" s="1"/>
  <c r="AL5" i="14"/>
  <c r="AN11" i="14"/>
  <c r="AO11" i="14" s="1"/>
  <c r="AP11" i="14"/>
  <c r="AN39" i="14"/>
  <c r="AO39" i="14" s="1"/>
  <c r="AP39" i="14" s="1"/>
  <c r="AN352" i="14"/>
  <c r="AO352" i="14" s="1"/>
  <c r="AP352" i="14" s="1"/>
  <c r="AP219" i="14"/>
  <c r="AN219" i="14"/>
  <c r="AO219" i="14" s="1"/>
  <c r="AL219" i="14"/>
  <c r="AN169" i="14"/>
  <c r="AO169" i="14" s="1"/>
  <c r="AP169" i="14" s="1"/>
  <c r="AN132" i="14"/>
  <c r="AO132" i="14" s="1"/>
  <c r="AP132" i="14"/>
  <c r="AP97" i="14"/>
  <c r="AN97" i="14"/>
  <c r="AO97" i="14" s="1"/>
  <c r="AN52" i="14"/>
  <c r="AO52" i="14" s="1"/>
  <c r="AP52" i="14" s="1"/>
  <c r="AP24" i="14"/>
  <c r="AN24" i="14"/>
  <c r="AO24" i="14" s="1"/>
  <c r="AL24" i="14"/>
  <c r="AN350" i="14"/>
  <c r="AO350" i="14" s="1"/>
  <c r="AP350" i="14" s="1"/>
  <c r="AP331" i="14"/>
  <c r="AN331" i="14"/>
  <c r="AO331" i="14" s="1"/>
  <c r="AL331" i="14"/>
  <c r="AN274" i="14"/>
  <c r="AO274" i="14" s="1"/>
  <c r="AP274" i="14" s="1"/>
  <c r="AL274" i="14"/>
  <c r="AN175" i="14"/>
  <c r="AO175" i="14" s="1"/>
  <c r="AP175" i="14" s="1"/>
  <c r="AL175" i="14"/>
  <c r="AN122" i="14"/>
  <c r="AO122" i="14" s="1"/>
  <c r="AP122" i="14"/>
  <c r="AL122" i="14"/>
  <c r="AN114" i="14"/>
  <c r="AO114" i="14" s="1"/>
  <c r="AL114" i="14"/>
  <c r="AP114" i="14"/>
  <c r="AP58" i="14"/>
  <c r="AN58" i="14"/>
  <c r="AO58" i="14" s="1"/>
  <c r="AL58" i="14"/>
  <c r="AN80" i="14"/>
  <c r="AO80" i="14" s="1"/>
  <c r="AP80" i="14" s="1"/>
  <c r="AP32" i="14"/>
  <c r="AN32" i="14"/>
  <c r="AO32" i="14" s="1"/>
  <c r="AN317" i="14"/>
  <c r="AO317" i="14" s="1"/>
  <c r="AP317" i="14"/>
  <c r="AL317" i="14"/>
  <c r="AN214" i="14"/>
  <c r="AO214" i="14" s="1"/>
  <c r="AP214" i="14"/>
  <c r="AP205" i="14"/>
  <c r="AN205" i="14"/>
  <c r="AO205" i="14" s="1"/>
  <c r="AN134" i="14"/>
  <c r="AO134" i="14" s="1"/>
  <c r="AP134" i="14"/>
  <c r="AP20" i="14"/>
  <c r="AN20" i="14"/>
  <c r="AO20" i="14" s="1"/>
  <c r="AN280" i="14"/>
  <c r="AO280" i="14" s="1"/>
  <c r="AP280" i="14"/>
  <c r="AN222" i="14"/>
  <c r="AO222" i="14" s="1"/>
  <c r="AP222" i="14" s="1"/>
  <c r="AN206" i="14"/>
  <c r="AO206" i="14" s="1"/>
  <c r="AP206" i="14"/>
  <c r="AP185" i="14"/>
  <c r="AN185" i="14"/>
  <c r="AO185" i="14" s="1"/>
  <c r="AN148" i="14"/>
  <c r="AO148" i="14" s="1"/>
  <c r="AP148" i="14" s="1"/>
  <c r="AJ3" i="14"/>
  <c r="AG355" i="14"/>
  <c r="AF355" i="14"/>
  <c r="J358" i="14"/>
  <c r="J359" i="14" s="1"/>
  <c r="AP343" i="14"/>
  <c r="AN343" i="14"/>
  <c r="AO343" i="14" s="1"/>
  <c r="AL343" i="14"/>
  <c r="AN341" i="14"/>
  <c r="AO341" i="14" s="1"/>
  <c r="AP341" i="14" s="1"/>
  <c r="AL341" i="14"/>
  <c r="AN316" i="14"/>
  <c r="AO316" i="14" s="1"/>
  <c r="AP316" i="14" s="1"/>
  <c r="AN272" i="14"/>
  <c r="AO272" i="14" s="1"/>
  <c r="AP272" i="14" s="1"/>
  <c r="AN246" i="14"/>
  <c r="AO246" i="14" s="1"/>
  <c r="AP246" i="14" s="1"/>
  <c r="AL246" i="14"/>
  <c r="AN230" i="14"/>
  <c r="AO230" i="14" s="1"/>
  <c r="AP230" i="14"/>
  <c r="AP144" i="14"/>
  <c r="AN144" i="14"/>
  <c r="AO144" i="14" s="1"/>
  <c r="AN228" i="14"/>
  <c r="AO228" i="14" s="1"/>
  <c r="AP228" i="14"/>
  <c r="AP239" i="14"/>
  <c r="AN239" i="14"/>
  <c r="AO239" i="14" s="1"/>
  <c r="AN67" i="14"/>
  <c r="AO67" i="14" s="1"/>
  <c r="AP67" i="14"/>
  <c r="AL67" i="14"/>
  <c r="AP113" i="14"/>
  <c r="AN113" i="14"/>
  <c r="AO113" i="14" s="1"/>
  <c r="AN133" i="14"/>
  <c r="AO133" i="14" s="1"/>
  <c r="AP133" i="14" s="1"/>
  <c r="AL133" i="14"/>
  <c r="AN31" i="14"/>
  <c r="AO31" i="14" s="1"/>
  <c r="AP31" i="14"/>
  <c r="AP42" i="14"/>
  <c r="AN42" i="14"/>
  <c r="AO42" i="14" s="1"/>
  <c r="AL42" i="14"/>
  <c r="AN287" i="14"/>
  <c r="AO287" i="14" s="1"/>
  <c r="AP287" i="14" s="1"/>
  <c r="AL287" i="14"/>
  <c r="AN213" i="14"/>
  <c r="AO213" i="14" s="1"/>
  <c r="AP213" i="14" s="1"/>
  <c r="AP131" i="14"/>
  <c r="AN131" i="14"/>
  <c r="AO131" i="14" s="1"/>
  <c r="AN153" i="14"/>
  <c r="AO153" i="14" s="1"/>
  <c r="AP153" i="14"/>
  <c r="AN145" i="14"/>
  <c r="AO145" i="14" s="1"/>
  <c r="AP145" i="14" s="1"/>
  <c r="AN108" i="14"/>
  <c r="AO108" i="14" s="1"/>
  <c r="AP108" i="14"/>
  <c r="AN73" i="14"/>
  <c r="AO73" i="14" s="1"/>
  <c r="AP73" i="14" s="1"/>
  <c r="AN125" i="14"/>
  <c r="AO125" i="14" s="1"/>
  <c r="AP125" i="14" s="1"/>
  <c r="AL125" i="14"/>
  <c r="AP60" i="14"/>
  <c r="AN60" i="14"/>
  <c r="AO60" i="14" s="1"/>
  <c r="AN12" i="14"/>
  <c r="AO12" i="14" s="1"/>
  <c r="AP12" i="14"/>
  <c r="AP299" i="14"/>
  <c r="AN299" i="14"/>
  <c r="AO299" i="14" s="1"/>
  <c r="AN273" i="14"/>
  <c r="AO273" i="14" s="1"/>
  <c r="AP273" i="14" s="1"/>
  <c r="AN282" i="14"/>
  <c r="AO282" i="14" s="1"/>
  <c r="AP282" i="14" s="1"/>
  <c r="AN307" i="14"/>
  <c r="AO307" i="14" s="1"/>
  <c r="AP307" i="14" s="1"/>
  <c r="AP241" i="14"/>
  <c r="AN241" i="14"/>
  <c r="AO241" i="14" s="1"/>
  <c r="AL241" i="14"/>
  <c r="AN120" i="14"/>
  <c r="AO120" i="14" s="1"/>
  <c r="AP120" i="14" s="1"/>
  <c r="AN104" i="14"/>
  <c r="AO104" i="14" s="1"/>
  <c r="AP104" i="14"/>
  <c r="AP164" i="14"/>
  <c r="AN164" i="14"/>
  <c r="AO164" i="14" s="1"/>
  <c r="AN69" i="14"/>
  <c r="AO69" i="14" s="1"/>
  <c r="AP69" i="14"/>
  <c r="AL69" i="14"/>
  <c r="AN53" i="14"/>
  <c r="AO53" i="14" s="1"/>
  <c r="AL53" i="14"/>
  <c r="AP53" i="14"/>
  <c r="AN37" i="14"/>
  <c r="AO37" i="14" s="1"/>
  <c r="AP37" i="14" s="1"/>
  <c r="AN21" i="14"/>
  <c r="AO21" i="14" s="1"/>
  <c r="AP21" i="14"/>
  <c r="AL21" i="14"/>
  <c r="AP10" i="14"/>
  <c r="AN10" i="14"/>
  <c r="AO10" i="14" s="1"/>
  <c r="AL10" i="14"/>
  <c r="AN310" i="14"/>
  <c r="AO310" i="14" s="1"/>
  <c r="AP310" i="14" s="1"/>
  <c r="AL310" i="14"/>
  <c r="AN170" i="14"/>
  <c r="AO170" i="14" s="1"/>
  <c r="AP170" i="14" s="1"/>
  <c r="AN55" i="14"/>
  <c r="AO55" i="14" s="1"/>
  <c r="AP55" i="14" s="1"/>
  <c r="AN59" i="14"/>
  <c r="AO59" i="14" s="1"/>
  <c r="AP59" i="14"/>
  <c r="AN85" i="14"/>
  <c r="AO85" i="14" s="1"/>
  <c r="AP85" i="14"/>
  <c r="AN13" i="14"/>
  <c r="AO13" i="14" s="1"/>
  <c r="AP13" i="14" s="1"/>
  <c r="AN8" i="14"/>
  <c r="AO8" i="14" s="1"/>
  <c r="AP8" i="14"/>
  <c r="AN68" i="14"/>
  <c r="AO68" i="14" s="1"/>
  <c r="AP68" i="14" s="1"/>
  <c r="AN63" i="14"/>
  <c r="AO63" i="14" s="1"/>
  <c r="AP63" i="14"/>
  <c r="AN225" i="14"/>
  <c r="AO225" i="14" s="1"/>
  <c r="AP225" i="14" s="1"/>
  <c r="AN204" i="14"/>
  <c r="AO204" i="14" s="1"/>
  <c r="AP204" i="14"/>
  <c r="AN211" i="14"/>
  <c r="AO211" i="14" s="1"/>
  <c r="AP211" i="14" s="1"/>
  <c r="AN203" i="14"/>
  <c r="AO203" i="14" s="1"/>
  <c r="AP203" i="14" s="1"/>
  <c r="AN177" i="14"/>
  <c r="AO177" i="14" s="1"/>
  <c r="AP177" i="14"/>
  <c r="AN161" i="14"/>
  <c r="AO161" i="14" s="1"/>
  <c r="AL161" i="14"/>
  <c r="AP161" i="14"/>
  <c r="AP139" i="14"/>
  <c r="AN139" i="14"/>
  <c r="AO139" i="14" s="1"/>
  <c r="AN137" i="14"/>
  <c r="AO137" i="14" s="1"/>
  <c r="AP137" i="14"/>
  <c r="AP82" i="14"/>
  <c r="AN82" i="14"/>
  <c r="AO82" i="14" s="1"/>
  <c r="AN349" i="14"/>
  <c r="AO349" i="14" s="1"/>
  <c r="AP349" i="14"/>
  <c r="AN218" i="14"/>
  <c r="AO218" i="14" s="1"/>
  <c r="AP218" i="14" s="1"/>
  <c r="AN167" i="14"/>
  <c r="AO167" i="14" s="1"/>
  <c r="AP167" i="14"/>
  <c r="AN130" i="14"/>
  <c r="AO130" i="14" s="1"/>
  <c r="AP130" i="14" s="1"/>
  <c r="AN4" i="14"/>
  <c r="AO4" i="14" s="1"/>
  <c r="AP4" i="14"/>
  <c r="AL4" i="14"/>
  <c r="AN136" i="14"/>
  <c r="AO136" i="14" s="1"/>
  <c r="AP136" i="14" s="1"/>
  <c r="AD355" i="14"/>
  <c r="AN143" i="14"/>
  <c r="AO143" i="14" s="1"/>
  <c r="AP143" i="14" s="1"/>
  <c r="AL143" i="14"/>
  <c r="AT211" i="14" l="1"/>
  <c r="AR211" i="14"/>
  <c r="AA211" i="14" s="1"/>
  <c r="AQ211" i="14"/>
  <c r="AR37" i="14"/>
  <c r="AA37" i="14" s="1"/>
  <c r="AQ37" i="14"/>
  <c r="AT37" i="14"/>
  <c r="AT203" i="14"/>
  <c r="AR203" i="14"/>
  <c r="AA203" i="14" s="1"/>
  <c r="AQ203" i="14"/>
  <c r="AT225" i="14"/>
  <c r="AQ225" i="14"/>
  <c r="AR225" i="14"/>
  <c r="AA225" i="14" s="1"/>
  <c r="AT170" i="14"/>
  <c r="AQ170" i="14"/>
  <c r="AR170" i="14"/>
  <c r="AA170" i="14" s="1"/>
  <c r="AR120" i="14"/>
  <c r="AA120" i="14" s="1"/>
  <c r="AQ120" i="14"/>
  <c r="AT120" i="14"/>
  <c r="AT307" i="14"/>
  <c r="AQ307" i="14"/>
  <c r="AR307" i="14"/>
  <c r="AA307" i="14" s="1"/>
  <c r="AT133" i="14"/>
  <c r="AQ133" i="14"/>
  <c r="AR133" i="14"/>
  <c r="AA133" i="14" s="1"/>
  <c r="AR272" i="14"/>
  <c r="AA272" i="14" s="1"/>
  <c r="AQ272" i="14"/>
  <c r="AT272" i="14"/>
  <c r="AQ222" i="14"/>
  <c r="AT222" i="14"/>
  <c r="AR222" i="14"/>
  <c r="AA222" i="14" s="1"/>
  <c r="AT80" i="14"/>
  <c r="AQ80" i="14"/>
  <c r="AR80" i="14"/>
  <c r="AA80" i="14" s="1"/>
  <c r="AT315" i="14"/>
  <c r="AR315" i="14"/>
  <c r="AA315" i="14" s="1"/>
  <c r="AQ315" i="14"/>
  <c r="AT162" i="14"/>
  <c r="AQ162" i="14"/>
  <c r="AR162" i="14"/>
  <c r="AA162" i="14" s="1"/>
  <c r="AT56" i="14"/>
  <c r="AQ56" i="14"/>
  <c r="AR56" i="14"/>
  <c r="AA56" i="14" s="1"/>
  <c r="AR61" i="14"/>
  <c r="AA61" i="14" s="1"/>
  <c r="AQ61" i="14"/>
  <c r="AT61" i="14"/>
  <c r="AR151" i="14"/>
  <c r="AA151" i="14" s="1"/>
  <c r="AQ151" i="14"/>
  <c r="AT151" i="14"/>
  <c r="AT46" i="14"/>
  <c r="AQ46" i="14"/>
  <c r="AR46" i="14"/>
  <c r="AA46" i="14" s="1"/>
  <c r="AQ314" i="14"/>
  <c r="AT314" i="14"/>
  <c r="AR314" i="14"/>
  <c r="AA314" i="14" s="1"/>
  <c r="AT146" i="14"/>
  <c r="AR146" i="14"/>
  <c r="AA146" i="14" s="1"/>
  <c r="AQ146" i="14"/>
  <c r="AT93" i="14"/>
  <c r="AR93" i="14"/>
  <c r="AA93" i="14" s="1"/>
  <c r="AQ93" i="14"/>
  <c r="AQ297" i="14"/>
  <c r="AR297" i="14"/>
  <c r="AA297" i="14" s="1"/>
  <c r="AT297" i="14"/>
  <c r="AT74" i="14"/>
  <c r="AQ74" i="14"/>
  <c r="AR74" i="14"/>
  <c r="AA74" i="14" s="1"/>
  <c r="AT323" i="14"/>
  <c r="AR323" i="14"/>
  <c r="AA323" i="14" s="1"/>
  <c r="AQ323" i="14"/>
  <c r="AT99" i="14"/>
  <c r="AQ99" i="14"/>
  <c r="AR99" i="14"/>
  <c r="AA99" i="14" s="1"/>
  <c r="AR188" i="14"/>
  <c r="AA188" i="14" s="1"/>
  <c r="AT188" i="14"/>
  <c r="AQ188" i="14"/>
  <c r="AT261" i="14"/>
  <c r="AQ261" i="14"/>
  <c r="AR261" i="14"/>
  <c r="AA261" i="14" s="1"/>
  <c r="AT18" i="14"/>
  <c r="AR18" i="14"/>
  <c r="AA18" i="14" s="1"/>
  <c r="AQ18" i="14"/>
  <c r="AQ340" i="14"/>
  <c r="AR340" i="14"/>
  <c r="AA340" i="14" s="1"/>
  <c r="AT340" i="14"/>
  <c r="AR33" i="14"/>
  <c r="AA33" i="14" s="1"/>
  <c r="AQ33" i="14"/>
  <c r="AT33" i="14"/>
  <c r="AT152" i="14"/>
  <c r="AQ152" i="14"/>
  <c r="AR152" i="14"/>
  <c r="AA152" i="14" s="1"/>
  <c r="AT286" i="14"/>
  <c r="AR286" i="14"/>
  <c r="AA286" i="14" s="1"/>
  <c r="AQ286" i="14"/>
  <c r="AR197" i="14"/>
  <c r="AA197" i="14" s="1"/>
  <c r="AT197" i="14"/>
  <c r="AQ197" i="14"/>
  <c r="AT103" i="14"/>
  <c r="AQ103" i="14"/>
  <c r="AR103" i="14"/>
  <c r="AA103" i="14" s="1"/>
  <c r="AT217" i="14"/>
  <c r="AR217" i="14"/>
  <c r="AA217" i="14" s="1"/>
  <c r="AQ217" i="14"/>
  <c r="AR126" i="14"/>
  <c r="AA126" i="14" s="1"/>
  <c r="AQ126" i="14"/>
  <c r="AT126" i="14"/>
  <c r="AQ287" i="14"/>
  <c r="AR287" i="14"/>
  <c r="AA287" i="14" s="1"/>
  <c r="AT287" i="14"/>
  <c r="AQ350" i="14"/>
  <c r="AR350" i="14"/>
  <c r="AA350" i="14" s="1"/>
  <c r="AT350" i="14"/>
  <c r="AT101" i="14"/>
  <c r="AQ101" i="14"/>
  <c r="AR101" i="14"/>
  <c r="AA101" i="14" s="1"/>
  <c r="AR29" i="14"/>
  <c r="AA29" i="14" s="1"/>
  <c r="AQ29" i="14"/>
  <c r="AT29" i="14"/>
  <c r="AT150" i="14"/>
  <c r="AR150" i="14"/>
  <c r="AA150" i="14" s="1"/>
  <c r="AQ150" i="14"/>
  <c r="AR238" i="14"/>
  <c r="AA238" i="14" s="1"/>
  <c r="AQ238" i="14"/>
  <c r="AT238" i="14"/>
  <c r="AT138" i="14"/>
  <c r="AR138" i="14"/>
  <c r="AA138" i="14" s="1"/>
  <c r="AQ138" i="14"/>
  <c r="AT231" i="14"/>
  <c r="AQ231" i="14"/>
  <c r="AR231" i="14"/>
  <c r="AA231" i="14" s="1"/>
  <c r="AT245" i="14"/>
  <c r="AQ245" i="14"/>
  <c r="AR245" i="14"/>
  <c r="AA245" i="14" s="1"/>
  <c r="AT183" i="14"/>
  <c r="AR183" i="14"/>
  <c r="AA183" i="14" s="1"/>
  <c r="AQ183" i="14"/>
  <c r="AR79" i="14"/>
  <c r="AA79" i="14" s="1"/>
  <c r="AQ79" i="14"/>
  <c r="AT79" i="14"/>
  <c r="AT235" i="14"/>
  <c r="AQ235" i="14"/>
  <c r="AR235" i="14"/>
  <c r="AA235" i="14" s="1"/>
  <c r="AT300" i="14"/>
  <c r="AR300" i="14"/>
  <c r="AA300" i="14" s="1"/>
  <c r="AQ300" i="14"/>
  <c r="AR41" i="14"/>
  <c r="AA41" i="14" s="1"/>
  <c r="AQ41" i="14"/>
  <c r="AT41" i="14"/>
  <c r="AR250" i="14"/>
  <c r="AA250" i="14" s="1"/>
  <c r="AQ250" i="14"/>
  <c r="AT250" i="14"/>
  <c r="AQ15" i="14"/>
  <c r="AT15" i="14"/>
  <c r="AR15" i="14"/>
  <c r="AA15" i="14" s="1"/>
  <c r="AT115" i="14"/>
  <c r="AQ115" i="14"/>
  <c r="AR115" i="14"/>
  <c r="AA115" i="14" s="1"/>
  <c r="AQ279" i="14"/>
  <c r="AT279" i="14"/>
  <c r="AR279" i="14"/>
  <c r="AA279" i="14" s="1"/>
  <c r="AR327" i="14"/>
  <c r="AA327" i="14" s="1"/>
  <c r="AT327" i="14"/>
  <c r="AQ327" i="14"/>
  <c r="AT78" i="14"/>
  <c r="AQ78" i="14"/>
  <c r="AR78" i="14"/>
  <c r="AA78" i="14" s="1"/>
  <c r="AR47" i="14"/>
  <c r="AA47" i="14" s="1"/>
  <c r="AQ47" i="14"/>
  <c r="AT47" i="14"/>
  <c r="AQ334" i="14"/>
  <c r="AR334" i="14"/>
  <c r="AA334" i="14" s="1"/>
  <c r="AT334" i="14"/>
  <c r="AT277" i="14"/>
  <c r="AQ277" i="14"/>
  <c r="AR277" i="14"/>
  <c r="AA277" i="14" s="1"/>
  <c r="AR218" i="14"/>
  <c r="AA218" i="14" s="1"/>
  <c r="AQ218" i="14"/>
  <c r="AT218" i="14"/>
  <c r="AQ13" i="14"/>
  <c r="AR13" i="14"/>
  <c r="AA13" i="14" s="1"/>
  <c r="AT13" i="14"/>
  <c r="AQ310" i="14"/>
  <c r="AT310" i="14"/>
  <c r="AR310" i="14"/>
  <c r="AA310" i="14" s="1"/>
  <c r="AT273" i="14"/>
  <c r="AQ273" i="14"/>
  <c r="AR273" i="14"/>
  <c r="AA273" i="14" s="1"/>
  <c r="AT125" i="14"/>
  <c r="AQ125" i="14"/>
  <c r="AR125" i="14"/>
  <c r="AA125" i="14" s="1"/>
  <c r="AR145" i="14"/>
  <c r="AA145" i="14" s="1"/>
  <c r="AQ145" i="14"/>
  <c r="AT145" i="14"/>
  <c r="AR169" i="14"/>
  <c r="AA169" i="14" s="1"/>
  <c r="AQ169" i="14"/>
  <c r="AT169" i="14"/>
  <c r="AQ352" i="14"/>
  <c r="AT352" i="14"/>
  <c r="AR352" i="14"/>
  <c r="AA352" i="14" s="1"/>
  <c r="AR75" i="14"/>
  <c r="AA75" i="14" s="1"/>
  <c r="AQ75" i="14"/>
  <c r="AT75" i="14"/>
  <c r="AQ301" i="14"/>
  <c r="AR301" i="14"/>
  <c r="AA301" i="14" s="1"/>
  <c r="AT301" i="14"/>
  <c r="AQ336" i="14"/>
  <c r="AR336" i="14"/>
  <c r="AA336" i="14" s="1"/>
  <c r="AT336" i="14"/>
  <c r="AT271" i="14"/>
  <c r="AQ271" i="14"/>
  <c r="AR271" i="14"/>
  <c r="AA271" i="14" s="1"/>
  <c r="AR248" i="14"/>
  <c r="AA248" i="14" s="1"/>
  <c r="AQ248" i="14"/>
  <c r="AT248" i="14"/>
  <c r="AQ344" i="14"/>
  <c r="AR344" i="14"/>
  <c r="AA344" i="14" s="1"/>
  <c r="AT344" i="14"/>
  <c r="AR184" i="14"/>
  <c r="AA184" i="14" s="1"/>
  <c r="AQ184" i="14"/>
  <c r="AT184" i="14"/>
  <c r="AT337" i="14"/>
  <c r="AR337" i="14"/>
  <c r="AA337" i="14" s="1"/>
  <c r="AQ337" i="14"/>
  <c r="AR189" i="14"/>
  <c r="AA189" i="14" s="1"/>
  <c r="AQ189" i="14"/>
  <c r="AT189" i="14"/>
  <c r="AR149" i="14"/>
  <c r="AA149" i="14" s="1"/>
  <c r="AQ149" i="14"/>
  <c r="AT149" i="14"/>
  <c r="AR202" i="14"/>
  <c r="AA202" i="14" s="1"/>
  <c r="AQ202" i="14"/>
  <c r="AT202" i="14"/>
  <c r="AQ348" i="14"/>
  <c r="AR348" i="14"/>
  <c r="AA348" i="14" s="1"/>
  <c r="AT348" i="14"/>
  <c r="AQ17" i="14"/>
  <c r="AR17" i="14"/>
  <c r="AA17" i="14" s="1"/>
  <c r="AT17" i="14"/>
  <c r="AT14" i="14"/>
  <c r="AQ14" i="14"/>
  <c r="AR14" i="14"/>
  <c r="AA14" i="14" s="1"/>
  <c r="AT229" i="14"/>
  <c r="AQ229" i="14"/>
  <c r="AR229" i="14"/>
  <c r="AA229" i="14" s="1"/>
  <c r="AT180" i="14"/>
  <c r="AQ180" i="14"/>
  <c r="AR180" i="14"/>
  <c r="AA180" i="14" s="1"/>
  <c r="AQ252" i="14"/>
  <c r="AR252" i="14"/>
  <c r="AA252" i="14" s="1"/>
  <c r="AT252" i="14"/>
  <c r="AT160" i="14"/>
  <c r="AQ160" i="14"/>
  <c r="AR160" i="14"/>
  <c r="AA160" i="14" s="1"/>
  <c r="AT275" i="14"/>
  <c r="AQ275" i="14"/>
  <c r="AR275" i="14"/>
  <c r="AA275" i="14" s="1"/>
  <c r="AT166" i="14"/>
  <c r="AQ166" i="14"/>
  <c r="AR166" i="14"/>
  <c r="AA166" i="14" s="1"/>
  <c r="AR186" i="14"/>
  <c r="AA186" i="14" s="1"/>
  <c r="AT186" i="14"/>
  <c r="AQ186" i="14"/>
  <c r="AR143" i="14"/>
  <c r="AA143" i="14" s="1"/>
  <c r="AQ143" i="14"/>
  <c r="AT143" i="14"/>
  <c r="AT282" i="14"/>
  <c r="AR282" i="14"/>
  <c r="AA282" i="14" s="1"/>
  <c r="AQ282" i="14"/>
  <c r="AQ316" i="14"/>
  <c r="AT316" i="14"/>
  <c r="AR316" i="14"/>
  <c r="AA316" i="14" s="1"/>
  <c r="AR274" i="14"/>
  <c r="AA274" i="14" s="1"/>
  <c r="AQ274" i="14"/>
  <c r="AT274" i="14"/>
  <c r="AT52" i="14"/>
  <c r="AQ52" i="14"/>
  <c r="AR52" i="14"/>
  <c r="AA52" i="14" s="1"/>
  <c r="AR270" i="14"/>
  <c r="AA270" i="14" s="1"/>
  <c r="AQ270" i="14"/>
  <c r="AT270" i="14"/>
  <c r="AR96" i="14"/>
  <c r="AA96" i="14" s="1"/>
  <c r="AQ96" i="14"/>
  <c r="AT96" i="14"/>
  <c r="AR100" i="14"/>
  <c r="AA100" i="14" s="1"/>
  <c r="AQ100" i="14"/>
  <c r="AT100" i="14"/>
  <c r="AT136" i="14"/>
  <c r="AQ136" i="14"/>
  <c r="AR136" i="14"/>
  <c r="AA136" i="14" s="1"/>
  <c r="AR130" i="14"/>
  <c r="AA130" i="14" s="1"/>
  <c r="AQ130" i="14"/>
  <c r="AT130" i="14"/>
  <c r="AT68" i="14"/>
  <c r="AQ68" i="14"/>
  <c r="AR68" i="14"/>
  <c r="AA68" i="14" s="1"/>
  <c r="AR55" i="14"/>
  <c r="AA55" i="14" s="1"/>
  <c r="AQ55" i="14"/>
  <c r="AT55" i="14"/>
  <c r="AR73" i="14"/>
  <c r="AA73" i="14" s="1"/>
  <c r="AQ73" i="14"/>
  <c r="AT73" i="14"/>
  <c r="AT213" i="14"/>
  <c r="AR213" i="14"/>
  <c r="AA213" i="14" s="1"/>
  <c r="AQ213" i="14"/>
  <c r="AR246" i="14"/>
  <c r="AA246" i="14" s="1"/>
  <c r="AQ246" i="14"/>
  <c r="AT246" i="14"/>
  <c r="AT341" i="14"/>
  <c r="AQ341" i="14"/>
  <c r="AR341" i="14"/>
  <c r="AA341" i="14" s="1"/>
  <c r="AT148" i="14"/>
  <c r="AR148" i="14"/>
  <c r="AA148" i="14" s="1"/>
  <c r="AQ148" i="14"/>
  <c r="AR175" i="14"/>
  <c r="AA175" i="14" s="1"/>
  <c r="AQ175" i="14"/>
  <c r="AT175" i="14"/>
  <c r="AR39" i="14"/>
  <c r="AA39" i="14" s="1"/>
  <c r="AQ39" i="14"/>
  <c r="AT39" i="14"/>
  <c r="AT95" i="14"/>
  <c r="AR95" i="14"/>
  <c r="AA95" i="14" s="1"/>
  <c r="AQ95" i="14"/>
  <c r="AT309" i="14"/>
  <c r="AR309" i="14"/>
  <c r="AA309" i="14" s="1"/>
  <c r="AQ309" i="14"/>
  <c r="AT265" i="14"/>
  <c r="AQ265" i="14"/>
  <c r="AR265" i="14"/>
  <c r="AA265" i="14" s="1"/>
  <c r="AR236" i="14"/>
  <c r="AA236" i="14" s="1"/>
  <c r="AQ236" i="14"/>
  <c r="AT236" i="14"/>
  <c r="AR264" i="14"/>
  <c r="AA264" i="14" s="1"/>
  <c r="AQ264" i="14"/>
  <c r="AT264" i="14"/>
  <c r="AR23" i="14"/>
  <c r="AA23" i="14" s="1"/>
  <c r="AQ23" i="14"/>
  <c r="AT23" i="14"/>
  <c r="AT209" i="14"/>
  <c r="AR209" i="14"/>
  <c r="AA209" i="14" s="1"/>
  <c r="AQ209" i="14"/>
  <c r="AT66" i="14"/>
  <c r="AQ66" i="14"/>
  <c r="AR66" i="14"/>
  <c r="AA66" i="14" s="1"/>
  <c r="AQ187" i="14"/>
  <c r="AR187" i="14"/>
  <c r="AA187" i="14" s="1"/>
  <c r="AT187" i="14"/>
  <c r="AT269" i="14"/>
  <c r="AQ269" i="14"/>
  <c r="AR269" i="14"/>
  <c r="AA269" i="14" s="1"/>
  <c r="AR141" i="14"/>
  <c r="AA141" i="14" s="1"/>
  <c r="AQ141" i="14"/>
  <c r="AT141" i="14"/>
  <c r="AT251" i="14"/>
  <c r="AQ251" i="14"/>
  <c r="AR251" i="14"/>
  <c r="AA251" i="14" s="1"/>
  <c r="AQ304" i="14"/>
  <c r="AT304" i="14"/>
  <c r="AR304" i="14"/>
  <c r="AA304" i="14" s="1"/>
  <c r="AT6" i="14"/>
  <c r="AR6" i="14"/>
  <c r="AA6" i="14" s="1"/>
  <c r="AQ6" i="14"/>
  <c r="AT168" i="14"/>
  <c r="AQ168" i="14"/>
  <c r="AR168" i="14"/>
  <c r="AA168" i="14" s="1"/>
  <c r="AR220" i="14"/>
  <c r="AA220" i="14" s="1"/>
  <c r="AQ220" i="14"/>
  <c r="AT220" i="14"/>
  <c r="AT321" i="14"/>
  <c r="AR321" i="14"/>
  <c r="AA321" i="14" s="1"/>
  <c r="AQ321" i="14"/>
  <c r="AT142" i="14"/>
  <c r="AQ142" i="14"/>
  <c r="AR142" i="14"/>
  <c r="AA142" i="14" s="1"/>
  <c r="AR200" i="14"/>
  <c r="AA200" i="14" s="1"/>
  <c r="AQ200" i="14"/>
  <c r="AT200" i="14"/>
  <c r="AT178" i="14"/>
  <c r="AQ178" i="14"/>
  <c r="AR178" i="14"/>
  <c r="AA178" i="14" s="1"/>
  <c r="AT292" i="14"/>
  <c r="AR292" i="14"/>
  <c r="AA292" i="14" s="1"/>
  <c r="AQ292" i="14"/>
  <c r="AT30" i="14"/>
  <c r="AQ30" i="14"/>
  <c r="AR30" i="14"/>
  <c r="AA30" i="14" s="1"/>
  <c r="AR92" i="14"/>
  <c r="AA92" i="14" s="1"/>
  <c r="AQ92" i="14"/>
  <c r="AT92" i="14"/>
  <c r="AT127" i="14"/>
  <c r="AQ127" i="14"/>
  <c r="AR127" i="14"/>
  <c r="AA127" i="14" s="1"/>
  <c r="AT26" i="14"/>
  <c r="AR26" i="14"/>
  <c r="AA26" i="14" s="1"/>
  <c r="AQ26" i="14"/>
  <c r="AR86" i="14"/>
  <c r="AA86" i="14" s="1"/>
  <c r="AQ86" i="14"/>
  <c r="AT86" i="14"/>
  <c r="AT233" i="14"/>
  <c r="AQ233" i="14"/>
  <c r="AR233" i="14"/>
  <c r="AA233" i="14" s="1"/>
  <c r="AQ82" i="14"/>
  <c r="AR82" i="14"/>
  <c r="AA82" i="14" s="1"/>
  <c r="AT82" i="14"/>
  <c r="AT239" i="14"/>
  <c r="AQ239" i="14"/>
  <c r="AR239" i="14"/>
  <c r="AA239" i="14" s="1"/>
  <c r="AT172" i="14"/>
  <c r="AQ172" i="14"/>
  <c r="AR172" i="14"/>
  <c r="AA172" i="14" s="1"/>
  <c r="AR102" i="14"/>
  <c r="AA102" i="14" s="1"/>
  <c r="AQ102" i="14"/>
  <c r="AT102" i="14"/>
  <c r="AR195" i="14"/>
  <c r="AA195" i="14" s="1"/>
  <c r="AQ195" i="14"/>
  <c r="AT195" i="14"/>
  <c r="AT249" i="14"/>
  <c r="AQ249" i="14"/>
  <c r="AR249" i="14"/>
  <c r="AA249" i="14" s="1"/>
  <c r="AT294" i="14"/>
  <c r="AR294" i="14"/>
  <c r="AA294" i="14" s="1"/>
  <c r="AQ294" i="14"/>
  <c r="AR163" i="14"/>
  <c r="AA163" i="14" s="1"/>
  <c r="AQ163" i="14"/>
  <c r="AT163" i="14"/>
  <c r="AQ338" i="14"/>
  <c r="AR338" i="14"/>
  <c r="AA338" i="14" s="1"/>
  <c r="AT338" i="14"/>
  <c r="AT123" i="14"/>
  <c r="AQ123" i="14"/>
  <c r="AR123" i="14"/>
  <c r="AA123" i="14" s="1"/>
  <c r="AT34" i="14"/>
  <c r="AQ34" i="14"/>
  <c r="AR34" i="14"/>
  <c r="AA34" i="14" s="1"/>
  <c r="AR71" i="14"/>
  <c r="AA71" i="14" s="1"/>
  <c r="AQ71" i="14"/>
  <c r="AT71" i="14"/>
  <c r="AT255" i="14"/>
  <c r="AR255" i="14"/>
  <c r="AA255" i="14" s="1"/>
  <c r="AQ255" i="14"/>
  <c r="AQ324" i="14"/>
  <c r="AT324" i="14"/>
  <c r="AR324" i="14"/>
  <c r="AA324" i="14" s="1"/>
  <c r="AR94" i="14"/>
  <c r="AA94" i="14" s="1"/>
  <c r="AQ94" i="14"/>
  <c r="AT94" i="14"/>
  <c r="AR171" i="14"/>
  <c r="AA171" i="14" s="1"/>
  <c r="AQ171" i="14"/>
  <c r="AT171" i="14"/>
  <c r="AT50" i="14"/>
  <c r="AQ50" i="14"/>
  <c r="AR50" i="14"/>
  <c r="AA50" i="14" s="1"/>
  <c r="AQ293" i="14"/>
  <c r="AR293" i="14"/>
  <c r="AA293" i="14" s="1"/>
  <c r="AT293" i="14"/>
  <c r="AR182" i="14"/>
  <c r="AA182" i="14" s="1"/>
  <c r="AQ182" i="14"/>
  <c r="AT182" i="14"/>
  <c r="AQ7" i="14"/>
  <c r="AR7" i="14"/>
  <c r="AA7" i="14" s="1"/>
  <c r="AT7" i="14"/>
  <c r="AQ135" i="14"/>
  <c r="AR135" i="14"/>
  <c r="AA135" i="14" s="1"/>
  <c r="AT135" i="14"/>
  <c r="AQ139" i="14"/>
  <c r="AR139" i="14"/>
  <c r="AA139" i="14" s="1"/>
  <c r="AT139" i="14"/>
  <c r="AR177" i="14"/>
  <c r="AA177" i="14" s="1"/>
  <c r="AQ177" i="14"/>
  <c r="AT177" i="14"/>
  <c r="AR59" i="14"/>
  <c r="AA59" i="14" s="1"/>
  <c r="AQ59" i="14"/>
  <c r="AT59" i="14"/>
  <c r="AT164" i="14"/>
  <c r="AQ164" i="14"/>
  <c r="AR164" i="14"/>
  <c r="AA164" i="14" s="1"/>
  <c r="AT12" i="14"/>
  <c r="AR12" i="14"/>
  <c r="AA12" i="14" s="1"/>
  <c r="AQ12" i="14"/>
  <c r="AT131" i="14"/>
  <c r="AQ131" i="14"/>
  <c r="AR131" i="14"/>
  <c r="AA131" i="14" s="1"/>
  <c r="AT42" i="14"/>
  <c r="AQ42" i="14"/>
  <c r="AR42" i="14"/>
  <c r="AA42" i="14" s="1"/>
  <c r="AT144" i="14"/>
  <c r="AQ144" i="14"/>
  <c r="AR144" i="14"/>
  <c r="AA144" i="14" s="1"/>
  <c r="AT20" i="14"/>
  <c r="AR20" i="14"/>
  <c r="AA20" i="14" s="1"/>
  <c r="AQ20" i="14"/>
  <c r="AT205" i="14"/>
  <c r="AR205" i="14"/>
  <c r="AA205" i="14" s="1"/>
  <c r="AQ205" i="14"/>
  <c r="AT317" i="14"/>
  <c r="AR317" i="14"/>
  <c r="AA317" i="14" s="1"/>
  <c r="AQ317" i="14"/>
  <c r="AT58" i="14"/>
  <c r="AQ58" i="14"/>
  <c r="AR58" i="14"/>
  <c r="AA58" i="14" s="1"/>
  <c r="AT24" i="14"/>
  <c r="AR24" i="14"/>
  <c r="AA24" i="14" s="1"/>
  <c r="AQ24" i="14"/>
  <c r="AT97" i="14"/>
  <c r="AQ97" i="14"/>
  <c r="AR97" i="14"/>
  <c r="AA97" i="14" s="1"/>
  <c r="AQ11" i="14"/>
  <c r="AT11" i="14"/>
  <c r="AR11" i="14"/>
  <c r="AA11" i="14" s="1"/>
  <c r="AQ5" i="14"/>
  <c r="AR5" i="14"/>
  <c r="AA5" i="14" s="1"/>
  <c r="AT5" i="14"/>
  <c r="AT70" i="14"/>
  <c r="AQ70" i="14"/>
  <c r="AR70" i="14"/>
  <c r="AA70" i="14" s="1"/>
  <c r="AR208" i="14"/>
  <c r="AA208" i="14" s="1"/>
  <c r="AQ208" i="14"/>
  <c r="AT208" i="14"/>
  <c r="AT319" i="14"/>
  <c r="AR319" i="14"/>
  <c r="AA319" i="14" s="1"/>
  <c r="AQ319" i="14"/>
  <c r="AR81" i="14"/>
  <c r="AA81" i="14" s="1"/>
  <c r="AQ81" i="14"/>
  <c r="AT81" i="14"/>
  <c r="AT247" i="14"/>
  <c r="AQ247" i="14"/>
  <c r="AR247" i="14"/>
  <c r="AA247" i="14" s="1"/>
  <c r="AR224" i="14"/>
  <c r="AA224" i="14" s="1"/>
  <c r="AQ224" i="14"/>
  <c r="AT224" i="14"/>
  <c r="AQ308" i="14"/>
  <c r="AT308" i="14"/>
  <c r="AR308" i="14"/>
  <c r="AA308" i="14" s="1"/>
  <c r="AT111" i="14"/>
  <c r="AQ111" i="14"/>
  <c r="AR111" i="14"/>
  <c r="AA111" i="14" s="1"/>
  <c r="AR330" i="14"/>
  <c r="AA330" i="14" s="1"/>
  <c r="AQ330" i="14"/>
  <c r="AT330" i="14"/>
  <c r="AR19" i="14"/>
  <c r="AA19" i="14" s="1"/>
  <c r="AQ19" i="14"/>
  <c r="AT19" i="14"/>
  <c r="AT176" i="14"/>
  <c r="AQ176" i="14"/>
  <c r="AR176" i="14"/>
  <c r="AA176" i="14" s="1"/>
  <c r="AR165" i="14"/>
  <c r="AA165" i="14" s="1"/>
  <c r="AQ165" i="14"/>
  <c r="AT165" i="14"/>
  <c r="AT207" i="14"/>
  <c r="AR207" i="14"/>
  <c r="AA207" i="14" s="1"/>
  <c r="AQ207" i="14"/>
  <c r="AQ318" i="14"/>
  <c r="AT318" i="14"/>
  <c r="AR318" i="14"/>
  <c r="AA318" i="14" s="1"/>
  <c r="AT267" i="14"/>
  <c r="AQ267" i="14"/>
  <c r="AR267" i="14"/>
  <c r="AA267" i="14" s="1"/>
  <c r="AR35" i="14"/>
  <c r="AA35" i="14" s="1"/>
  <c r="AQ35" i="14"/>
  <c r="AT35" i="14"/>
  <c r="AQ342" i="14"/>
  <c r="AR342" i="14"/>
  <c r="AA342" i="14" s="1"/>
  <c r="AT342" i="14"/>
  <c r="AT28" i="14"/>
  <c r="AQ28" i="14"/>
  <c r="AR28" i="14"/>
  <c r="AA28" i="14" s="1"/>
  <c r="AR240" i="14"/>
  <c r="AA240" i="14" s="1"/>
  <c r="AQ240" i="14"/>
  <c r="AT240" i="14"/>
  <c r="AT4" i="14"/>
  <c r="AR4" i="14"/>
  <c r="AA4" i="14" s="1"/>
  <c r="AQ4" i="14"/>
  <c r="AR349" i="14"/>
  <c r="AA349" i="14" s="1"/>
  <c r="AT349" i="14"/>
  <c r="AQ349" i="14"/>
  <c r="AR53" i="14"/>
  <c r="AA53" i="14" s="1"/>
  <c r="AQ53" i="14"/>
  <c r="AT53" i="14"/>
  <c r="AR67" i="14"/>
  <c r="AA67" i="14" s="1"/>
  <c r="AQ67" i="14"/>
  <c r="AT67" i="14"/>
  <c r="AT280" i="14"/>
  <c r="AR280" i="14"/>
  <c r="AA280" i="14" s="1"/>
  <c r="AQ280" i="14"/>
  <c r="AR114" i="14"/>
  <c r="AA114" i="14" s="1"/>
  <c r="AQ114" i="14"/>
  <c r="AT114" i="14"/>
  <c r="AR132" i="14"/>
  <c r="AA132" i="14" s="1"/>
  <c r="AQ132" i="14"/>
  <c r="AT132" i="14"/>
  <c r="AR45" i="14"/>
  <c r="AA45" i="14" s="1"/>
  <c r="AQ45" i="14"/>
  <c r="AT45" i="14"/>
  <c r="AR65" i="14"/>
  <c r="AA65" i="14" s="1"/>
  <c r="AQ65" i="14"/>
  <c r="AT65" i="14"/>
  <c r="AR27" i="14"/>
  <c r="AA27" i="14" s="1"/>
  <c r="AQ27" i="14"/>
  <c r="AT27" i="14"/>
  <c r="AR268" i="14"/>
  <c r="AA268" i="14" s="1"/>
  <c r="AQ268" i="14"/>
  <c r="AT268" i="14"/>
  <c r="AT311" i="14"/>
  <c r="AQ311" i="14"/>
  <c r="AR311" i="14"/>
  <c r="AA311" i="14" s="1"/>
  <c r="AR242" i="14"/>
  <c r="AA242" i="14" s="1"/>
  <c r="AQ242" i="14"/>
  <c r="AT242" i="14"/>
  <c r="AT284" i="14"/>
  <c r="AR284" i="14"/>
  <c r="AA284" i="14" s="1"/>
  <c r="AQ284" i="14"/>
  <c r="AT85" i="14"/>
  <c r="AR85" i="14"/>
  <c r="AA85" i="14" s="1"/>
  <c r="AQ85" i="14"/>
  <c r="AR276" i="14"/>
  <c r="AA276" i="14" s="1"/>
  <c r="AQ276" i="14"/>
  <c r="AT276" i="14"/>
  <c r="AR190" i="14"/>
  <c r="AA190" i="14" s="1"/>
  <c r="AQ190" i="14"/>
  <c r="AT190" i="14"/>
  <c r="AT345" i="14"/>
  <c r="AQ345" i="14"/>
  <c r="AR345" i="14"/>
  <c r="AA345" i="14" s="1"/>
  <c r="AR155" i="14"/>
  <c r="AA155" i="14" s="1"/>
  <c r="AQ155" i="14"/>
  <c r="AT155" i="14"/>
  <c r="AH339" i="14"/>
  <c r="AI339" i="14" s="1"/>
  <c r="AJ339" i="14" s="1"/>
  <c r="AK339" i="14" s="1"/>
  <c r="AH335" i="14"/>
  <c r="AI335" i="14" s="1"/>
  <c r="AJ335" i="14" s="1"/>
  <c r="AK335" i="14" s="1"/>
  <c r="AH329" i="14"/>
  <c r="AI329" i="14" s="1"/>
  <c r="AJ329" i="14" s="1"/>
  <c r="AK329" i="14" s="1"/>
  <c r="AH353" i="14"/>
  <c r="AI353" i="14" s="1"/>
  <c r="AJ353" i="14" s="1"/>
  <c r="AK353" i="14" s="1"/>
  <c r="AH332" i="14"/>
  <c r="AI332" i="14" s="1"/>
  <c r="AJ332" i="14" s="1"/>
  <c r="AK332" i="14" s="1"/>
  <c r="AH326" i="14"/>
  <c r="AI326" i="14" s="1"/>
  <c r="AJ326" i="14" s="1"/>
  <c r="AK326" i="14" s="1"/>
  <c r="AH320" i="14"/>
  <c r="AI320" i="14" s="1"/>
  <c r="AJ320" i="14" s="1"/>
  <c r="AK320" i="14" s="1"/>
  <c r="AH312" i="14"/>
  <c r="AI312" i="14" s="1"/>
  <c r="AJ312" i="14" s="1"/>
  <c r="AK312" i="14" s="1"/>
  <c r="AH322" i="14"/>
  <c r="AI322" i="14" s="1"/>
  <c r="AJ322" i="14" s="1"/>
  <c r="AK322" i="14" s="1"/>
  <c r="AH305" i="14"/>
  <c r="AI305" i="14" s="1"/>
  <c r="AJ305" i="14" s="1"/>
  <c r="AK305" i="14" s="1"/>
  <c r="AH303" i="14"/>
  <c r="AI303" i="14" s="1"/>
  <c r="AJ303" i="14" s="1"/>
  <c r="AK303" i="14" s="1"/>
  <c r="AH291" i="14"/>
  <c r="AI291" i="14" s="1"/>
  <c r="AJ291" i="14" s="1"/>
  <c r="AK291" i="14" s="1"/>
  <c r="AH289" i="14"/>
  <c r="AI289" i="14" s="1"/>
  <c r="AJ289" i="14" s="1"/>
  <c r="AK289" i="14" s="1"/>
  <c r="AH285" i="14"/>
  <c r="AI285" i="14" s="1"/>
  <c r="AJ285" i="14" s="1"/>
  <c r="AK285" i="14" s="1"/>
  <c r="AH281" i="14"/>
  <c r="AI281" i="14" s="1"/>
  <c r="AJ281" i="14" s="1"/>
  <c r="AK281" i="14" s="1"/>
  <c r="AH302" i="14"/>
  <c r="AI302" i="14" s="1"/>
  <c r="AJ302" i="14" s="1"/>
  <c r="AK302" i="14" s="1"/>
  <c r="AH298" i="14"/>
  <c r="AI298" i="14" s="1"/>
  <c r="AJ298" i="14" s="1"/>
  <c r="AK298" i="14" s="1"/>
  <c r="AH296" i="14"/>
  <c r="AI296" i="14" s="1"/>
  <c r="AJ296" i="14" s="1"/>
  <c r="AK296" i="14" s="1"/>
  <c r="AH290" i="14"/>
  <c r="AI290" i="14" s="1"/>
  <c r="AJ290" i="14" s="1"/>
  <c r="AK290" i="14" s="1"/>
  <c r="AH288" i="14"/>
  <c r="AI288" i="14" s="1"/>
  <c r="AJ288" i="14" s="1"/>
  <c r="AK288" i="14" s="1"/>
  <c r="AH263" i="14"/>
  <c r="AI263" i="14" s="1"/>
  <c r="AJ263" i="14" s="1"/>
  <c r="AK263" i="14" s="1"/>
  <c r="AH257" i="14"/>
  <c r="AI257" i="14" s="1"/>
  <c r="AJ257" i="14" s="1"/>
  <c r="AK257" i="14" s="1"/>
  <c r="AH266" i="14"/>
  <c r="AI266" i="14" s="1"/>
  <c r="AJ266" i="14" s="1"/>
  <c r="AK266" i="14" s="1"/>
  <c r="AH237" i="14"/>
  <c r="AI237" i="14" s="1"/>
  <c r="AJ237" i="14" s="1"/>
  <c r="AK237" i="14" s="1"/>
  <c r="AH223" i="14"/>
  <c r="AI223" i="14" s="1"/>
  <c r="AJ223" i="14" s="1"/>
  <c r="AK223" i="14" s="1"/>
  <c r="AH278" i="14"/>
  <c r="AI278" i="14" s="1"/>
  <c r="AJ278" i="14" s="1"/>
  <c r="AK278" i="14" s="1"/>
  <c r="AH256" i="14"/>
  <c r="AI256" i="14" s="1"/>
  <c r="AJ256" i="14" s="1"/>
  <c r="AK256" i="14" s="1"/>
  <c r="AH254" i="14"/>
  <c r="AI254" i="14" s="1"/>
  <c r="AJ254" i="14" s="1"/>
  <c r="AK254" i="14" s="1"/>
  <c r="AH221" i="14"/>
  <c r="AI221" i="14" s="1"/>
  <c r="AJ221" i="14" s="1"/>
  <c r="AK221" i="14" s="1"/>
  <c r="AH199" i="14"/>
  <c r="AI199" i="14" s="1"/>
  <c r="AJ199" i="14" s="1"/>
  <c r="AK199" i="14" s="1"/>
  <c r="AH193" i="14"/>
  <c r="AI193" i="14" s="1"/>
  <c r="AJ193" i="14" s="1"/>
  <c r="AK193" i="14" s="1"/>
  <c r="AH181" i="14"/>
  <c r="AI181" i="14" s="1"/>
  <c r="AJ181" i="14" s="1"/>
  <c r="AK181" i="14" s="1"/>
  <c r="AH244" i="14"/>
  <c r="AI244" i="14" s="1"/>
  <c r="AJ244" i="14" s="1"/>
  <c r="AK244" i="14" s="1"/>
  <c r="AH226" i="14"/>
  <c r="AI226" i="14" s="1"/>
  <c r="AJ226" i="14" s="1"/>
  <c r="AK226" i="14" s="1"/>
  <c r="AH232" i="14"/>
  <c r="AI232" i="14" s="1"/>
  <c r="AJ232" i="14" s="1"/>
  <c r="AK232" i="14" s="1"/>
  <c r="AH216" i="14"/>
  <c r="AI216" i="14" s="1"/>
  <c r="AJ216" i="14" s="1"/>
  <c r="AK216" i="14" s="1"/>
  <c r="AH212" i="14"/>
  <c r="AI212" i="14" s="1"/>
  <c r="AJ212" i="14" s="1"/>
  <c r="AK212" i="14" s="1"/>
  <c r="AH210" i="14"/>
  <c r="AI210" i="14" s="1"/>
  <c r="AJ210" i="14" s="1"/>
  <c r="AK210" i="14" s="1"/>
  <c r="AH198" i="14"/>
  <c r="AI198" i="14" s="1"/>
  <c r="AJ198" i="14" s="1"/>
  <c r="AK198" i="14" s="1"/>
  <c r="AH174" i="14"/>
  <c r="AI174" i="14" s="1"/>
  <c r="AJ174" i="14" s="1"/>
  <c r="AK174" i="14" s="1"/>
  <c r="AH156" i="14"/>
  <c r="AI156" i="14" s="1"/>
  <c r="AJ156" i="14" s="1"/>
  <c r="AK156" i="14" s="1"/>
  <c r="AH154" i="14"/>
  <c r="AI154" i="14" s="1"/>
  <c r="AJ154" i="14" s="1"/>
  <c r="AK154" i="14" s="1"/>
  <c r="AH157" i="14"/>
  <c r="AI157" i="14" s="1"/>
  <c r="AJ157" i="14" s="1"/>
  <c r="AK157" i="14" s="1"/>
  <c r="AH129" i="14"/>
  <c r="AI129" i="14" s="1"/>
  <c r="AJ129" i="14" s="1"/>
  <c r="AK129" i="14" s="1"/>
  <c r="AH119" i="14"/>
  <c r="AI119" i="14" s="1"/>
  <c r="AJ119" i="14" s="1"/>
  <c r="AK119" i="14" s="1"/>
  <c r="AH117" i="14"/>
  <c r="AI117" i="14" s="1"/>
  <c r="AJ117" i="14" s="1"/>
  <c r="AK117" i="14" s="1"/>
  <c r="AH107" i="14"/>
  <c r="AI107" i="14" s="1"/>
  <c r="AJ107" i="14" s="1"/>
  <c r="AK107" i="14" s="1"/>
  <c r="AH91" i="14"/>
  <c r="AI91" i="14" s="1"/>
  <c r="AJ91" i="14" s="1"/>
  <c r="AK91" i="14" s="1"/>
  <c r="AH89" i="14"/>
  <c r="AI89" i="14" s="1"/>
  <c r="AJ89" i="14" s="1"/>
  <c r="AK89" i="14" s="1"/>
  <c r="AH179" i="14"/>
  <c r="AI179" i="14" s="1"/>
  <c r="AJ179" i="14" s="1"/>
  <c r="AK179" i="14" s="1"/>
  <c r="AH159" i="14"/>
  <c r="AI159" i="14" s="1"/>
  <c r="AJ159" i="14" s="1"/>
  <c r="AK159" i="14" s="1"/>
  <c r="AH173" i="14"/>
  <c r="AI173" i="14" s="1"/>
  <c r="AJ173" i="14" s="1"/>
  <c r="AK173" i="14" s="1"/>
  <c r="AH128" i="14"/>
  <c r="AI128" i="14" s="1"/>
  <c r="AJ128" i="14" s="1"/>
  <c r="AK128" i="14" s="1"/>
  <c r="AH118" i="14"/>
  <c r="AI118" i="14" s="1"/>
  <c r="AJ118" i="14" s="1"/>
  <c r="AK118" i="14" s="1"/>
  <c r="AH76" i="14"/>
  <c r="AI76" i="14" s="1"/>
  <c r="AJ76" i="14" s="1"/>
  <c r="AK76" i="14" s="1"/>
  <c r="AH64" i="14"/>
  <c r="AI64" i="14" s="1"/>
  <c r="AJ64" i="14" s="1"/>
  <c r="AK64" i="14" s="1"/>
  <c r="AH54" i="14"/>
  <c r="AI54" i="14" s="1"/>
  <c r="AJ54" i="14" s="1"/>
  <c r="AK54" i="14" s="1"/>
  <c r="AH40" i="14"/>
  <c r="AI40" i="14" s="1"/>
  <c r="AJ40" i="14" s="1"/>
  <c r="AK40" i="14" s="1"/>
  <c r="AH38" i="14"/>
  <c r="AI38" i="14" s="1"/>
  <c r="AJ38" i="14" s="1"/>
  <c r="AK38" i="14" s="1"/>
  <c r="AH22" i="14"/>
  <c r="AI22" i="14" s="1"/>
  <c r="AJ22" i="14" s="1"/>
  <c r="AK22" i="14" s="1"/>
  <c r="AH110" i="14"/>
  <c r="AI110" i="14" s="1"/>
  <c r="AJ110" i="14" s="1"/>
  <c r="AK110" i="14" s="1"/>
  <c r="AH98" i="14"/>
  <c r="AI98" i="14" s="1"/>
  <c r="AJ98" i="14" s="1"/>
  <c r="AK98" i="14" s="1"/>
  <c r="AH88" i="14"/>
  <c r="AI88" i="14" s="1"/>
  <c r="AJ88" i="14" s="1"/>
  <c r="AK88" i="14" s="1"/>
  <c r="AH84" i="14"/>
  <c r="AI84" i="14" s="1"/>
  <c r="AJ84" i="14" s="1"/>
  <c r="AK84" i="14" s="1"/>
  <c r="AH147" i="14"/>
  <c r="AI147" i="14" s="1"/>
  <c r="AJ147" i="14" s="1"/>
  <c r="AK147" i="14" s="1"/>
  <c r="AH124" i="14"/>
  <c r="AI124" i="14" s="1"/>
  <c r="AJ124" i="14" s="1"/>
  <c r="AK124" i="14" s="1"/>
  <c r="AH83" i="14"/>
  <c r="AI83" i="14" s="1"/>
  <c r="AJ83" i="14" s="1"/>
  <c r="AK83" i="14" s="1"/>
  <c r="AH57" i="14"/>
  <c r="AI57" i="14" s="1"/>
  <c r="AJ57" i="14" s="1"/>
  <c r="AK57" i="14" s="1"/>
  <c r="AH43" i="14"/>
  <c r="AI43" i="14" s="1"/>
  <c r="AJ43" i="14" s="1"/>
  <c r="AK43" i="14" s="1"/>
  <c r="AH16" i="14"/>
  <c r="AH106" i="14"/>
  <c r="AI106" i="14" s="1"/>
  <c r="AJ106" i="14" s="1"/>
  <c r="AK106" i="14" s="1"/>
  <c r="AH90" i="14"/>
  <c r="AI90" i="14" s="1"/>
  <c r="AJ90" i="14" s="1"/>
  <c r="AK90" i="14" s="1"/>
  <c r="AH77" i="14"/>
  <c r="AI77" i="14" s="1"/>
  <c r="AJ77" i="14" s="1"/>
  <c r="AK77" i="14" s="1"/>
  <c r="AH51" i="14"/>
  <c r="AI51" i="14" s="1"/>
  <c r="AJ51" i="14" s="1"/>
  <c r="AK51" i="14" s="1"/>
  <c r="AH25" i="14"/>
  <c r="AI25" i="14" s="1"/>
  <c r="AJ25" i="14" s="1"/>
  <c r="AK25" i="14" s="1"/>
  <c r="AT185" i="14"/>
  <c r="AQ185" i="14"/>
  <c r="AR185" i="14"/>
  <c r="AA185" i="14" s="1"/>
  <c r="AR112" i="14"/>
  <c r="AA112" i="14" s="1"/>
  <c r="AQ112" i="14"/>
  <c r="AT112" i="14"/>
  <c r="AT87" i="14"/>
  <c r="AR87" i="14"/>
  <c r="AA87" i="14" s="1"/>
  <c r="AQ87" i="14"/>
  <c r="AQ283" i="14"/>
  <c r="AR283" i="14"/>
  <c r="AA283" i="14" s="1"/>
  <c r="AT283" i="14"/>
  <c r="AT121" i="14"/>
  <c r="AQ121" i="14"/>
  <c r="AR121" i="14"/>
  <c r="AA121" i="14" s="1"/>
  <c r="AR116" i="14"/>
  <c r="AA116" i="14" s="1"/>
  <c r="AQ116" i="14"/>
  <c r="AT116" i="14"/>
  <c r="AT72" i="14"/>
  <c r="AQ72" i="14"/>
  <c r="AR72" i="14"/>
  <c r="AA72" i="14" s="1"/>
  <c r="AQ346" i="14"/>
  <c r="AR346" i="14"/>
  <c r="AA346" i="14" s="1"/>
  <c r="AT346" i="14"/>
  <c r="AR260" i="14"/>
  <c r="AA260" i="14" s="1"/>
  <c r="AQ260" i="14"/>
  <c r="AT260" i="14"/>
  <c r="AR167" i="14"/>
  <c r="AA167" i="14" s="1"/>
  <c r="AQ167" i="14"/>
  <c r="AT167" i="14"/>
  <c r="AQ137" i="14"/>
  <c r="AT137" i="14"/>
  <c r="AR137" i="14"/>
  <c r="AA137" i="14" s="1"/>
  <c r="AR161" i="14"/>
  <c r="AA161" i="14" s="1"/>
  <c r="AQ161" i="14"/>
  <c r="AT161" i="14"/>
  <c r="AR21" i="14"/>
  <c r="AA21" i="14" s="1"/>
  <c r="AQ21" i="14"/>
  <c r="AT21" i="14"/>
  <c r="AR69" i="14"/>
  <c r="AA69" i="14" s="1"/>
  <c r="AQ69" i="14"/>
  <c r="AT69" i="14"/>
  <c r="AR104" i="14"/>
  <c r="AA104" i="14" s="1"/>
  <c r="AQ104" i="14"/>
  <c r="AT104" i="14"/>
  <c r="AR108" i="14"/>
  <c r="AA108" i="14" s="1"/>
  <c r="AQ108" i="14"/>
  <c r="AT108" i="14"/>
  <c r="AR153" i="14"/>
  <c r="AA153" i="14" s="1"/>
  <c r="AQ153" i="14"/>
  <c r="AT153" i="14"/>
  <c r="AR31" i="14"/>
  <c r="AA31" i="14" s="1"/>
  <c r="AQ31" i="14"/>
  <c r="AT31" i="14"/>
  <c r="AR228" i="14"/>
  <c r="AA228" i="14" s="1"/>
  <c r="AQ228" i="14"/>
  <c r="AT228" i="14"/>
  <c r="AR230" i="14"/>
  <c r="AA230" i="14" s="1"/>
  <c r="AQ230" i="14"/>
  <c r="AT230" i="14"/>
  <c r="AR206" i="14"/>
  <c r="AA206" i="14" s="1"/>
  <c r="AQ206" i="14"/>
  <c r="AT206" i="14"/>
  <c r="AT134" i="14"/>
  <c r="AR134" i="14"/>
  <c r="AA134" i="14" s="1"/>
  <c r="AQ134" i="14"/>
  <c r="AR214" i="14"/>
  <c r="AA214" i="14" s="1"/>
  <c r="AQ214" i="14"/>
  <c r="AT214" i="14"/>
  <c r="AR122" i="14"/>
  <c r="AA122" i="14" s="1"/>
  <c r="AQ122" i="14"/>
  <c r="AT122" i="14"/>
  <c r="AR262" i="14"/>
  <c r="AA262" i="14" s="1"/>
  <c r="AQ262" i="14"/>
  <c r="AT262" i="14"/>
  <c r="AT325" i="14"/>
  <c r="AQ325" i="14"/>
  <c r="AR325" i="14"/>
  <c r="AA325" i="14" s="1"/>
  <c r="AR194" i="14"/>
  <c r="AA194" i="14" s="1"/>
  <c r="AT194" i="14"/>
  <c r="AQ194" i="14"/>
  <c r="AR258" i="14"/>
  <c r="AA258" i="14" s="1"/>
  <c r="AQ258" i="14"/>
  <c r="AT258" i="14"/>
  <c r="AR49" i="14"/>
  <c r="AA49" i="14" s="1"/>
  <c r="AQ49" i="14"/>
  <c r="AT49" i="14"/>
  <c r="AR192" i="14"/>
  <c r="AA192" i="14" s="1"/>
  <c r="AQ192" i="14"/>
  <c r="AT192" i="14"/>
  <c r="AR196" i="14"/>
  <c r="AA196" i="14" s="1"/>
  <c r="AQ196" i="14"/>
  <c r="AT196" i="14"/>
  <c r="AT313" i="14"/>
  <c r="AR313" i="14"/>
  <c r="AA313" i="14" s="1"/>
  <c r="AQ313" i="14"/>
  <c r="AR234" i="14"/>
  <c r="AA234" i="14" s="1"/>
  <c r="AQ234" i="14"/>
  <c r="AT234" i="14"/>
  <c r="AR328" i="14"/>
  <c r="AA328" i="14" s="1"/>
  <c r="AT328" i="14"/>
  <c r="AQ328" i="14"/>
  <c r="AR204" i="14"/>
  <c r="AA204" i="14" s="1"/>
  <c r="AQ204" i="14"/>
  <c r="AT204" i="14"/>
  <c r="AR63" i="14"/>
  <c r="AA63" i="14" s="1"/>
  <c r="AQ63" i="14"/>
  <c r="AT63" i="14"/>
  <c r="AT8" i="14"/>
  <c r="AR8" i="14"/>
  <c r="AA8" i="14" s="1"/>
  <c r="AQ8" i="14"/>
  <c r="AT10" i="14"/>
  <c r="AQ10" i="14"/>
  <c r="AR10" i="14"/>
  <c r="AA10" i="14" s="1"/>
  <c r="AT241" i="14"/>
  <c r="AQ241" i="14"/>
  <c r="AR241" i="14"/>
  <c r="AA241" i="14" s="1"/>
  <c r="AQ299" i="14"/>
  <c r="AR299" i="14"/>
  <c r="AA299" i="14" s="1"/>
  <c r="AT299" i="14"/>
  <c r="AT60" i="14"/>
  <c r="AQ60" i="14"/>
  <c r="AR60" i="14"/>
  <c r="AA60" i="14" s="1"/>
  <c r="AT113" i="14"/>
  <c r="AQ113" i="14"/>
  <c r="AR113" i="14"/>
  <c r="AA113" i="14" s="1"/>
  <c r="AT343" i="14"/>
  <c r="AQ343" i="14"/>
  <c r="AR343" i="14"/>
  <c r="AA343" i="14" s="1"/>
  <c r="AK3" i="14"/>
  <c r="AT32" i="14"/>
  <c r="AR32" i="14"/>
  <c r="AA32" i="14" s="1"/>
  <c r="AQ32" i="14"/>
  <c r="AT331" i="14"/>
  <c r="AQ331" i="14"/>
  <c r="AR331" i="14"/>
  <c r="AA331" i="14" s="1"/>
  <c r="AT219" i="14"/>
  <c r="AR219" i="14"/>
  <c r="AA219" i="14" s="1"/>
  <c r="AQ219" i="14"/>
  <c r="AT109" i="14"/>
  <c r="AQ109" i="14"/>
  <c r="AR109" i="14"/>
  <c r="AA109" i="14" s="1"/>
  <c r="AQ9" i="14"/>
  <c r="AR9" i="14"/>
  <c r="AA9" i="14" s="1"/>
  <c r="AT9" i="14"/>
  <c r="AT191" i="14"/>
  <c r="AR191" i="14"/>
  <c r="AA191" i="14" s="1"/>
  <c r="AQ191" i="14"/>
  <c r="AT44" i="14"/>
  <c r="AQ44" i="14"/>
  <c r="AR44" i="14"/>
  <c r="AA44" i="14" s="1"/>
  <c r="AR347" i="14"/>
  <c r="AA347" i="14" s="1"/>
  <c r="AT347" i="14"/>
  <c r="AQ347" i="14"/>
  <c r="AT259" i="14"/>
  <c r="AQ259" i="14"/>
  <c r="AR259" i="14"/>
  <c r="AA259" i="14" s="1"/>
  <c r="AQ306" i="14"/>
  <c r="AR306" i="14"/>
  <c r="AA306" i="14" s="1"/>
  <c r="AT306" i="14"/>
  <c r="AT253" i="14"/>
  <c r="AR253" i="14"/>
  <c r="AA253" i="14" s="1"/>
  <c r="AQ253" i="14"/>
  <c r="AT333" i="14"/>
  <c r="AQ333" i="14"/>
  <c r="AR333" i="14"/>
  <c r="AA333" i="14" s="1"/>
  <c r="AT62" i="14"/>
  <c r="AQ62" i="14"/>
  <c r="AR62" i="14"/>
  <c r="AA62" i="14" s="1"/>
  <c r="AQ295" i="14"/>
  <c r="AR295" i="14"/>
  <c r="AA295" i="14" s="1"/>
  <c r="AT295" i="14"/>
  <c r="AT36" i="14"/>
  <c r="AQ36" i="14"/>
  <c r="AR36" i="14"/>
  <c r="AA36" i="14" s="1"/>
  <c r="AT158" i="14"/>
  <c r="AQ158" i="14"/>
  <c r="AR158" i="14"/>
  <c r="AA158" i="14" s="1"/>
  <c r="AT227" i="14"/>
  <c r="AQ227" i="14"/>
  <c r="AR227" i="14"/>
  <c r="AA227" i="14" s="1"/>
  <c r="AT201" i="14"/>
  <c r="AR201" i="14"/>
  <c r="AA201" i="14" s="1"/>
  <c r="AQ201" i="14"/>
  <c r="AT48" i="14"/>
  <c r="AQ48" i="14"/>
  <c r="AR48" i="14"/>
  <c r="AA48" i="14" s="1"/>
  <c r="AT105" i="14"/>
  <c r="AQ105" i="14"/>
  <c r="AR105" i="14"/>
  <c r="AA105" i="14" s="1"/>
  <c r="AT215" i="14"/>
  <c r="AR215" i="14"/>
  <c r="AA215" i="14" s="1"/>
  <c r="AQ215" i="14"/>
  <c r="AT243" i="14"/>
  <c r="AQ243" i="14"/>
  <c r="AR243" i="14"/>
  <c r="AA243" i="14" s="1"/>
  <c r="AT140" i="14"/>
  <c r="AR140" i="14"/>
  <c r="AA140" i="14" s="1"/>
  <c r="AQ140" i="14"/>
  <c r="AL57" i="14" l="1"/>
  <c r="AL64" i="14"/>
  <c r="AL129" i="14"/>
  <c r="AL216" i="14"/>
  <c r="AL237" i="14"/>
  <c r="AL353" i="14"/>
  <c r="AL25" i="14"/>
  <c r="AL106" i="14"/>
  <c r="AL83" i="14"/>
  <c r="AL88" i="14"/>
  <c r="AL38" i="14"/>
  <c r="AL76" i="14"/>
  <c r="AL159" i="14"/>
  <c r="AL107" i="14"/>
  <c r="AL157" i="14"/>
  <c r="AL198" i="14"/>
  <c r="AL232" i="14"/>
  <c r="AL193" i="14"/>
  <c r="AL256" i="14"/>
  <c r="AL266" i="14"/>
  <c r="AL290" i="14"/>
  <c r="AL281" i="14"/>
  <c r="AL303" i="14"/>
  <c r="AL320" i="14"/>
  <c r="AL329" i="14"/>
  <c r="AL90" i="14"/>
  <c r="AL22" i="14"/>
  <c r="AL91" i="14"/>
  <c r="AL174" i="14"/>
  <c r="AL254" i="14"/>
  <c r="AL288" i="14"/>
  <c r="AL302" i="14"/>
  <c r="AL312" i="14"/>
  <c r="AN3" i="14"/>
  <c r="AL51" i="14"/>
  <c r="AI16" i="14"/>
  <c r="AH355" i="14"/>
  <c r="AL124" i="14"/>
  <c r="AL98" i="14"/>
  <c r="AL40" i="14"/>
  <c r="AL118" i="14"/>
  <c r="AL179" i="14"/>
  <c r="AL117" i="14"/>
  <c r="AL154" i="14"/>
  <c r="AL210" i="14"/>
  <c r="AL226" i="14"/>
  <c r="AL199" i="14"/>
  <c r="AL278" i="14"/>
  <c r="AL257" i="14"/>
  <c r="AL296" i="14"/>
  <c r="AL285" i="14"/>
  <c r="AL305" i="14"/>
  <c r="AL326" i="14"/>
  <c r="AL335" i="14"/>
  <c r="AL84" i="14"/>
  <c r="AL173" i="14"/>
  <c r="AL181" i="14"/>
  <c r="AL291" i="14"/>
  <c r="AL77" i="14"/>
  <c r="AL43" i="14"/>
  <c r="AL147" i="14"/>
  <c r="AL110" i="14"/>
  <c r="AL54" i="14"/>
  <c r="AL128" i="14"/>
  <c r="AL89" i="14"/>
  <c r="AL119" i="14"/>
  <c r="AL156" i="14"/>
  <c r="AL212" i="14"/>
  <c r="AL244" i="14"/>
  <c r="AL221" i="14"/>
  <c r="AL223" i="14"/>
  <c r="AL263" i="14"/>
  <c r="AL298" i="14"/>
  <c r="AL289" i="14"/>
  <c r="AL322" i="14"/>
  <c r="AL332" i="14"/>
  <c r="AL339" i="14"/>
  <c r="AJ16" i="14" l="1"/>
  <c r="AI355" i="14"/>
  <c r="AO3" i="14"/>
  <c r="AP3" i="14" l="1"/>
  <c r="AK16" i="14"/>
  <c r="AJ355" i="14"/>
  <c r="AL16" i="14" l="1"/>
  <c r="AK355" i="14"/>
  <c r="AQ3" i="14"/>
  <c r="AT3" i="14"/>
  <c r="AR3" i="14"/>
  <c r="AA3" i="14" l="1"/>
  <c r="J360" i="14"/>
  <c r="J361" i="14" s="1"/>
  <c r="AL355" i="14"/>
  <c r="AM332" i="14" l="1"/>
  <c r="AN332" i="14" s="1"/>
  <c r="AO332" i="14" s="1"/>
  <c r="AP332" i="14" s="1"/>
  <c r="AM353" i="14"/>
  <c r="AN353" i="14" s="1"/>
  <c r="AO353" i="14" s="1"/>
  <c r="AP353" i="14" s="1"/>
  <c r="AM339" i="14"/>
  <c r="AN339" i="14" s="1"/>
  <c r="AO339" i="14" s="1"/>
  <c r="AP339" i="14" s="1"/>
  <c r="AM335" i="14"/>
  <c r="AN335" i="14" s="1"/>
  <c r="AO335" i="14" s="1"/>
  <c r="AP335" i="14" s="1"/>
  <c r="AM329" i="14"/>
  <c r="AN329" i="14" s="1"/>
  <c r="AO329" i="14" s="1"/>
  <c r="AP329" i="14" s="1"/>
  <c r="AM322" i="14"/>
  <c r="AN322" i="14" s="1"/>
  <c r="AO322" i="14" s="1"/>
  <c r="AP322" i="14" s="1"/>
  <c r="AM320" i="14"/>
  <c r="AN320" i="14" s="1"/>
  <c r="AO320" i="14" s="1"/>
  <c r="AP320" i="14" s="1"/>
  <c r="AM312" i="14"/>
  <c r="AN312" i="14" s="1"/>
  <c r="AO312" i="14" s="1"/>
  <c r="AP312" i="14" s="1"/>
  <c r="AM326" i="14"/>
  <c r="AN326" i="14" s="1"/>
  <c r="AO326" i="14" s="1"/>
  <c r="AP326" i="14" s="1"/>
  <c r="AM303" i="14"/>
  <c r="AN303" i="14" s="1"/>
  <c r="AO303" i="14" s="1"/>
  <c r="AP303" i="14" s="1"/>
  <c r="AM291" i="14"/>
  <c r="AN291" i="14" s="1"/>
  <c r="AO291" i="14" s="1"/>
  <c r="AP291" i="14" s="1"/>
  <c r="AM289" i="14"/>
  <c r="AN289" i="14" s="1"/>
  <c r="AO289" i="14" s="1"/>
  <c r="AP289" i="14" s="1"/>
  <c r="AM285" i="14"/>
  <c r="AN285" i="14" s="1"/>
  <c r="AO285" i="14" s="1"/>
  <c r="AP285" i="14" s="1"/>
  <c r="AM281" i="14"/>
  <c r="AN281" i="14" s="1"/>
  <c r="AO281" i="14" s="1"/>
  <c r="AP281" i="14" s="1"/>
  <c r="AM305" i="14"/>
  <c r="AN305" i="14" s="1"/>
  <c r="AO305" i="14" s="1"/>
  <c r="AP305" i="14" s="1"/>
  <c r="AM288" i="14"/>
  <c r="AN288" i="14" s="1"/>
  <c r="AO288" i="14" s="1"/>
  <c r="AP288" i="14" s="1"/>
  <c r="AM298" i="14"/>
  <c r="AN298" i="14" s="1"/>
  <c r="AO298" i="14" s="1"/>
  <c r="AP298" i="14" s="1"/>
  <c r="AM296" i="14"/>
  <c r="AN296" i="14" s="1"/>
  <c r="AO296" i="14" s="1"/>
  <c r="AP296" i="14" s="1"/>
  <c r="AM278" i="14"/>
  <c r="AN278" i="14" s="1"/>
  <c r="AO278" i="14" s="1"/>
  <c r="AP278" i="14" s="1"/>
  <c r="AM266" i="14"/>
  <c r="AN266" i="14" s="1"/>
  <c r="AO266" i="14" s="1"/>
  <c r="AP266" i="14" s="1"/>
  <c r="AM256" i="14"/>
  <c r="AN256" i="14" s="1"/>
  <c r="AO256" i="14" s="1"/>
  <c r="AP256" i="14" s="1"/>
  <c r="AM254" i="14"/>
  <c r="AN254" i="14" s="1"/>
  <c r="AO254" i="14" s="1"/>
  <c r="AP254" i="14" s="1"/>
  <c r="AM302" i="14"/>
  <c r="AN302" i="14" s="1"/>
  <c r="AO302" i="14" s="1"/>
  <c r="AP302" i="14" s="1"/>
  <c r="AM263" i="14"/>
  <c r="AN263" i="14" s="1"/>
  <c r="AO263" i="14" s="1"/>
  <c r="AP263" i="14" s="1"/>
  <c r="AM257" i="14"/>
  <c r="AN257" i="14" s="1"/>
  <c r="AO257" i="14" s="1"/>
  <c r="AP257" i="14" s="1"/>
  <c r="AM244" i="14"/>
  <c r="AN244" i="14" s="1"/>
  <c r="AO244" i="14" s="1"/>
  <c r="AP244" i="14" s="1"/>
  <c r="AM232" i="14"/>
  <c r="AN232" i="14" s="1"/>
  <c r="AO232" i="14" s="1"/>
  <c r="AP232" i="14" s="1"/>
  <c r="AM226" i="14"/>
  <c r="AN226" i="14" s="1"/>
  <c r="AO226" i="14" s="1"/>
  <c r="AP226" i="14" s="1"/>
  <c r="AM237" i="14"/>
  <c r="AN237" i="14" s="1"/>
  <c r="AO237" i="14" s="1"/>
  <c r="AP237" i="14" s="1"/>
  <c r="AM216" i="14"/>
  <c r="AN216" i="14" s="1"/>
  <c r="AO216" i="14" s="1"/>
  <c r="AP216" i="14" s="1"/>
  <c r="AM212" i="14"/>
  <c r="AN212" i="14" s="1"/>
  <c r="AO212" i="14" s="1"/>
  <c r="AP212" i="14" s="1"/>
  <c r="AM210" i="14"/>
  <c r="AN210" i="14" s="1"/>
  <c r="AO210" i="14" s="1"/>
  <c r="AP210" i="14" s="1"/>
  <c r="AM290" i="14"/>
  <c r="AN290" i="14" s="1"/>
  <c r="AO290" i="14" s="1"/>
  <c r="AP290" i="14" s="1"/>
  <c r="AM199" i="14"/>
  <c r="AN199" i="14" s="1"/>
  <c r="AO199" i="14" s="1"/>
  <c r="AP199" i="14" s="1"/>
  <c r="AM198" i="14"/>
  <c r="AN198" i="14" s="1"/>
  <c r="AO198" i="14" s="1"/>
  <c r="AP198" i="14" s="1"/>
  <c r="AM181" i="14"/>
  <c r="AN181" i="14" s="1"/>
  <c r="AO181" i="14" s="1"/>
  <c r="AP181" i="14" s="1"/>
  <c r="AM179" i="14"/>
  <c r="AN179" i="14" s="1"/>
  <c r="AO179" i="14" s="1"/>
  <c r="AP179" i="14" s="1"/>
  <c r="AM173" i="14"/>
  <c r="AN173" i="14" s="1"/>
  <c r="AO173" i="14" s="1"/>
  <c r="AP173" i="14" s="1"/>
  <c r="AM159" i="14"/>
  <c r="AN159" i="14" s="1"/>
  <c r="AO159" i="14" s="1"/>
  <c r="AP159" i="14" s="1"/>
  <c r="AM157" i="14"/>
  <c r="AN157" i="14" s="1"/>
  <c r="AO157" i="14" s="1"/>
  <c r="AP157" i="14" s="1"/>
  <c r="AM147" i="14"/>
  <c r="AN147" i="14" s="1"/>
  <c r="AO147" i="14" s="1"/>
  <c r="AP147" i="14" s="1"/>
  <c r="AM223" i="14"/>
  <c r="AN223" i="14" s="1"/>
  <c r="AO223" i="14" s="1"/>
  <c r="AP223" i="14" s="1"/>
  <c r="AM221" i="14"/>
  <c r="AN221" i="14" s="1"/>
  <c r="AO221" i="14" s="1"/>
  <c r="AP221" i="14" s="1"/>
  <c r="AM193" i="14"/>
  <c r="AN193" i="14" s="1"/>
  <c r="AO193" i="14" s="1"/>
  <c r="AP193" i="14" s="1"/>
  <c r="AM174" i="14"/>
  <c r="AN174" i="14" s="1"/>
  <c r="AO174" i="14" s="1"/>
  <c r="AP174" i="14" s="1"/>
  <c r="AM156" i="14"/>
  <c r="AN156" i="14" s="1"/>
  <c r="AO156" i="14" s="1"/>
  <c r="AP156" i="14" s="1"/>
  <c r="AM128" i="14"/>
  <c r="AN128" i="14" s="1"/>
  <c r="AO128" i="14" s="1"/>
  <c r="AP128" i="14" s="1"/>
  <c r="AM124" i="14"/>
  <c r="AN124" i="14" s="1"/>
  <c r="AO124" i="14" s="1"/>
  <c r="AP124" i="14" s="1"/>
  <c r="AM118" i="14"/>
  <c r="AN118" i="14" s="1"/>
  <c r="AO118" i="14" s="1"/>
  <c r="AP118" i="14" s="1"/>
  <c r="AM110" i="14"/>
  <c r="AN110" i="14" s="1"/>
  <c r="AO110" i="14" s="1"/>
  <c r="AP110" i="14" s="1"/>
  <c r="AM106" i="14"/>
  <c r="AN106" i="14" s="1"/>
  <c r="AO106" i="14" s="1"/>
  <c r="AP106" i="14" s="1"/>
  <c r="AM98" i="14"/>
  <c r="AN98" i="14" s="1"/>
  <c r="AO98" i="14" s="1"/>
  <c r="AP98" i="14" s="1"/>
  <c r="AM90" i="14"/>
  <c r="AN90" i="14" s="1"/>
  <c r="AO90" i="14" s="1"/>
  <c r="AP90" i="14" s="1"/>
  <c r="AM88" i="14"/>
  <c r="AN88" i="14" s="1"/>
  <c r="AO88" i="14" s="1"/>
  <c r="AP88" i="14" s="1"/>
  <c r="AM84" i="14"/>
  <c r="AN84" i="14" s="1"/>
  <c r="AO84" i="14" s="1"/>
  <c r="AP84" i="14" s="1"/>
  <c r="AM129" i="14"/>
  <c r="AN129" i="14" s="1"/>
  <c r="AO129" i="14" s="1"/>
  <c r="AP129" i="14" s="1"/>
  <c r="AM119" i="14"/>
  <c r="AN119" i="14" s="1"/>
  <c r="AO119" i="14" s="1"/>
  <c r="AP119" i="14" s="1"/>
  <c r="AM117" i="14"/>
  <c r="AN117" i="14" s="1"/>
  <c r="AO117" i="14" s="1"/>
  <c r="AP117" i="14" s="1"/>
  <c r="AM107" i="14"/>
  <c r="AN107" i="14" s="1"/>
  <c r="AO107" i="14" s="1"/>
  <c r="AP107" i="14" s="1"/>
  <c r="AM89" i="14"/>
  <c r="AN89" i="14" s="1"/>
  <c r="AO89" i="14" s="1"/>
  <c r="AP89" i="14" s="1"/>
  <c r="AM91" i="14"/>
  <c r="AN91" i="14" s="1"/>
  <c r="AO91" i="14" s="1"/>
  <c r="AP91" i="14" s="1"/>
  <c r="AM77" i="14"/>
  <c r="AN77" i="14" s="1"/>
  <c r="AO77" i="14" s="1"/>
  <c r="AP77" i="14" s="1"/>
  <c r="AM57" i="14"/>
  <c r="AN57" i="14" s="1"/>
  <c r="AO57" i="14" s="1"/>
  <c r="AP57" i="14" s="1"/>
  <c r="AM51" i="14"/>
  <c r="AN51" i="14" s="1"/>
  <c r="AO51" i="14" s="1"/>
  <c r="AP51" i="14" s="1"/>
  <c r="AM43" i="14"/>
  <c r="AN43" i="14" s="1"/>
  <c r="AO43" i="14" s="1"/>
  <c r="AP43" i="14" s="1"/>
  <c r="AM25" i="14"/>
  <c r="AN25" i="14" s="1"/>
  <c r="AO25" i="14" s="1"/>
  <c r="AP25" i="14" s="1"/>
  <c r="AM76" i="14"/>
  <c r="AN76" i="14" s="1"/>
  <c r="AO76" i="14" s="1"/>
  <c r="AP76" i="14" s="1"/>
  <c r="AM64" i="14"/>
  <c r="AN64" i="14" s="1"/>
  <c r="AO64" i="14" s="1"/>
  <c r="AP64" i="14" s="1"/>
  <c r="AM54" i="14"/>
  <c r="AN54" i="14" s="1"/>
  <c r="AO54" i="14" s="1"/>
  <c r="AP54" i="14" s="1"/>
  <c r="AM40" i="14"/>
  <c r="AN40" i="14" s="1"/>
  <c r="AO40" i="14" s="1"/>
  <c r="AP40" i="14" s="1"/>
  <c r="AM38" i="14"/>
  <c r="AN38" i="14" s="1"/>
  <c r="AO38" i="14" s="1"/>
  <c r="AP38" i="14" s="1"/>
  <c r="AM22" i="14"/>
  <c r="AN22" i="14" s="1"/>
  <c r="AO22" i="14" s="1"/>
  <c r="AP22" i="14" s="1"/>
  <c r="AM16" i="14"/>
  <c r="AM154" i="14"/>
  <c r="AN154" i="14" s="1"/>
  <c r="AO154" i="14" s="1"/>
  <c r="AP154" i="14" s="1"/>
  <c r="AM83" i="14"/>
  <c r="AN83" i="14" s="1"/>
  <c r="AO83" i="14" s="1"/>
  <c r="AP83" i="14" s="1"/>
  <c r="AM356" i="14" l="1"/>
  <c r="AM355" i="14"/>
  <c r="AN16" i="14"/>
  <c r="AR43" i="14"/>
  <c r="AA43" i="14" s="1"/>
  <c r="AQ43" i="14"/>
  <c r="AT43" i="14"/>
  <c r="AT119" i="14"/>
  <c r="AQ119" i="14"/>
  <c r="AR119" i="14"/>
  <c r="AA119" i="14" s="1"/>
  <c r="AR118" i="14"/>
  <c r="AA118" i="14" s="1"/>
  <c r="AQ118" i="14"/>
  <c r="AT118" i="14"/>
  <c r="AT174" i="14"/>
  <c r="AQ174" i="14"/>
  <c r="AR174" i="14"/>
  <c r="AA174" i="14" s="1"/>
  <c r="AR179" i="14"/>
  <c r="AA179" i="14" s="1"/>
  <c r="AQ179" i="14"/>
  <c r="AT179" i="14"/>
  <c r="AT290" i="14"/>
  <c r="AR290" i="14"/>
  <c r="AA290" i="14" s="1"/>
  <c r="AQ290" i="14"/>
  <c r="AT237" i="14"/>
  <c r="AQ237" i="14"/>
  <c r="AR237" i="14"/>
  <c r="AA237" i="14" s="1"/>
  <c r="AT257" i="14"/>
  <c r="AR257" i="14"/>
  <c r="AA257" i="14" s="1"/>
  <c r="AQ257" i="14"/>
  <c r="AT64" i="14"/>
  <c r="AQ64" i="14"/>
  <c r="AR64" i="14"/>
  <c r="AA64" i="14" s="1"/>
  <c r="AT54" i="14"/>
  <c r="AQ54" i="14"/>
  <c r="AR54" i="14"/>
  <c r="AA54" i="14" s="1"/>
  <c r="AT91" i="14"/>
  <c r="AQ91" i="14"/>
  <c r="AR91" i="14"/>
  <c r="AA91" i="14" s="1"/>
  <c r="AR90" i="14"/>
  <c r="AA90" i="14" s="1"/>
  <c r="AQ90" i="14"/>
  <c r="AT90" i="14"/>
  <c r="AR147" i="14"/>
  <c r="AA147" i="14" s="1"/>
  <c r="AQ147" i="14"/>
  <c r="AT147" i="14"/>
  <c r="AT22" i="14"/>
  <c r="AR22" i="14"/>
  <c r="AA22" i="14" s="1"/>
  <c r="AQ22" i="14"/>
  <c r="AR51" i="14"/>
  <c r="AA51" i="14" s="1"/>
  <c r="AQ51" i="14"/>
  <c r="AT51" i="14"/>
  <c r="AT89" i="14"/>
  <c r="AR89" i="14"/>
  <c r="AA89" i="14" s="1"/>
  <c r="AQ89" i="14"/>
  <c r="AT129" i="14"/>
  <c r="AQ129" i="14"/>
  <c r="AR129" i="14"/>
  <c r="AA129" i="14" s="1"/>
  <c r="AR98" i="14"/>
  <c r="AA98" i="14" s="1"/>
  <c r="AQ98" i="14"/>
  <c r="AT98" i="14"/>
  <c r="AR124" i="14"/>
  <c r="AA124" i="14" s="1"/>
  <c r="AQ124" i="14"/>
  <c r="AT124" i="14"/>
  <c r="AQ193" i="14"/>
  <c r="AR193" i="14"/>
  <c r="AA193" i="14" s="1"/>
  <c r="AT193" i="14"/>
  <c r="AR157" i="14"/>
  <c r="AA157" i="14" s="1"/>
  <c r="AQ157" i="14"/>
  <c r="AT157" i="14"/>
  <c r="AR181" i="14"/>
  <c r="AA181" i="14" s="1"/>
  <c r="AQ181" i="14"/>
  <c r="AT181" i="14"/>
  <c r="AR210" i="14"/>
  <c r="AA210" i="14" s="1"/>
  <c r="AQ210" i="14"/>
  <c r="AT210" i="14"/>
  <c r="AR226" i="14"/>
  <c r="AA226" i="14" s="1"/>
  <c r="AQ226" i="14"/>
  <c r="AT226" i="14"/>
  <c r="AT263" i="14"/>
  <c r="AQ263" i="14"/>
  <c r="AR263" i="14"/>
  <c r="AA263" i="14" s="1"/>
  <c r="AR266" i="14"/>
  <c r="AA266" i="14" s="1"/>
  <c r="AQ266" i="14"/>
  <c r="AT266" i="14"/>
  <c r="AT288" i="14"/>
  <c r="AR288" i="14"/>
  <c r="AA288" i="14" s="1"/>
  <c r="AQ288" i="14"/>
  <c r="AQ289" i="14"/>
  <c r="AR289" i="14"/>
  <c r="AA289" i="14" s="1"/>
  <c r="AT289" i="14"/>
  <c r="AQ312" i="14"/>
  <c r="AT312" i="14"/>
  <c r="AR312" i="14"/>
  <c r="AA312" i="14" s="1"/>
  <c r="AT335" i="14"/>
  <c r="AQ335" i="14"/>
  <c r="AR335" i="14"/>
  <c r="AA335" i="14" s="1"/>
  <c r="AT83" i="14"/>
  <c r="AQ83" i="14"/>
  <c r="AR83" i="14"/>
  <c r="AA83" i="14" s="1"/>
  <c r="AT38" i="14"/>
  <c r="AQ38" i="14"/>
  <c r="AR38" i="14"/>
  <c r="AA38" i="14" s="1"/>
  <c r="AT76" i="14"/>
  <c r="AQ76" i="14"/>
  <c r="AR76" i="14"/>
  <c r="AA76" i="14" s="1"/>
  <c r="AR57" i="14"/>
  <c r="AA57" i="14" s="1"/>
  <c r="AQ57" i="14"/>
  <c r="AT57" i="14"/>
  <c r="AT107" i="14"/>
  <c r="AQ107" i="14"/>
  <c r="AR107" i="14"/>
  <c r="AA107" i="14" s="1"/>
  <c r="AQ84" i="14"/>
  <c r="AT84" i="14"/>
  <c r="AR84" i="14"/>
  <c r="AA84" i="14" s="1"/>
  <c r="AR106" i="14"/>
  <c r="AA106" i="14" s="1"/>
  <c r="AQ106" i="14"/>
  <c r="AT106" i="14"/>
  <c r="AR128" i="14"/>
  <c r="AA128" i="14" s="1"/>
  <c r="AQ128" i="14"/>
  <c r="AT128" i="14"/>
  <c r="AT221" i="14"/>
  <c r="AR221" i="14"/>
  <c r="AA221" i="14" s="1"/>
  <c r="AQ221" i="14"/>
  <c r="AR159" i="14"/>
  <c r="AA159" i="14" s="1"/>
  <c r="AQ159" i="14"/>
  <c r="AT159" i="14"/>
  <c r="AR198" i="14"/>
  <c r="AA198" i="14" s="1"/>
  <c r="AT198" i="14"/>
  <c r="AQ198" i="14"/>
  <c r="AR212" i="14"/>
  <c r="AA212" i="14" s="1"/>
  <c r="AQ212" i="14"/>
  <c r="AT212" i="14"/>
  <c r="AR232" i="14"/>
  <c r="AA232" i="14" s="1"/>
  <c r="AQ232" i="14"/>
  <c r="AT232" i="14"/>
  <c r="AT302" i="14"/>
  <c r="AR302" i="14"/>
  <c r="AA302" i="14" s="1"/>
  <c r="AQ302" i="14"/>
  <c r="AR278" i="14"/>
  <c r="AA278" i="14" s="1"/>
  <c r="AT278" i="14"/>
  <c r="AQ278" i="14"/>
  <c r="AT305" i="14"/>
  <c r="AR305" i="14"/>
  <c r="AA305" i="14" s="1"/>
  <c r="AQ305" i="14"/>
  <c r="AQ291" i="14"/>
  <c r="AR291" i="14"/>
  <c r="AA291" i="14" s="1"/>
  <c r="AT291" i="14"/>
  <c r="AQ320" i="14"/>
  <c r="AT320" i="14"/>
  <c r="AR320" i="14"/>
  <c r="AA320" i="14" s="1"/>
  <c r="AT339" i="14"/>
  <c r="AQ339" i="14"/>
  <c r="AR339" i="14"/>
  <c r="AA339" i="14" s="1"/>
  <c r="AT154" i="14"/>
  <c r="AQ154" i="14"/>
  <c r="AR154" i="14"/>
  <c r="AA154" i="14" s="1"/>
  <c r="AT40" i="14"/>
  <c r="AQ40" i="14"/>
  <c r="AR40" i="14"/>
  <c r="AA40" i="14" s="1"/>
  <c r="AR25" i="14"/>
  <c r="AA25" i="14" s="1"/>
  <c r="AQ25" i="14"/>
  <c r="AT25" i="14"/>
  <c r="AR77" i="14"/>
  <c r="AA77" i="14" s="1"/>
  <c r="AQ77" i="14"/>
  <c r="AT77" i="14"/>
  <c r="AT117" i="14"/>
  <c r="AQ117" i="14"/>
  <c r="AR117" i="14"/>
  <c r="AA117" i="14" s="1"/>
  <c r="AR88" i="14"/>
  <c r="AA88" i="14" s="1"/>
  <c r="AQ88" i="14"/>
  <c r="AT88" i="14"/>
  <c r="AR110" i="14"/>
  <c r="AA110" i="14" s="1"/>
  <c r="AQ110" i="14"/>
  <c r="AT110" i="14"/>
  <c r="AT156" i="14"/>
  <c r="AQ156" i="14"/>
  <c r="AR156" i="14"/>
  <c r="AA156" i="14" s="1"/>
  <c r="AT223" i="14"/>
  <c r="AR223" i="14"/>
  <c r="AA223" i="14" s="1"/>
  <c r="AQ223" i="14"/>
  <c r="AR173" i="14"/>
  <c r="AA173" i="14" s="1"/>
  <c r="AQ173" i="14"/>
  <c r="AT173" i="14"/>
  <c r="AR199" i="14"/>
  <c r="AA199" i="14" s="1"/>
  <c r="AT199" i="14"/>
  <c r="AQ199" i="14"/>
  <c r="AR216" i="14"/>
  <c r="AA216" i="14" s="1"/>
  <c r="AQ216" i="14"/>
  <c r="AT216" i="14"/>
  <c r="AR244" i="14"/>
  <c r="AA244" i="14" s="1"/>
  <c r="AQ244" i="14"/>
  <c r="AT244" i="14"/>
  <c r="AR254" i="14"/>
  <c r="AA254" i="14" s="1"/>
  <c r="AQ254" i="14"/>
  <c r="AT254" i="14"/>
  <c r="AT296" i="14"/>
  <c r="AR296" i="14"/>
  <c r="AA296" i="14" s="1"/>
  <c r="AQ296" i="14"/>
  <c r="AQ281" i="14"/>
  <c r="AT281" i="14"/>
  <c r="AR281" i="14"/>
  <c r="AA281" i="14" s="1"/>
  <c r="AQ303" i="14"/>
  <c r="AR303" i="14"/>
  <c r="AA303" i="14" s="1"/>
  <c r="AT303" i="14"/>
  <c r="AQ322" i="14"/>
  <c r="AT322" i="14"/>
  <c r="AR322" i="14"/>
  <c r="AA322" i="14" s="1"/>
  <c r="AR353" i="14"/>
  <c r="AA353" i="14" s="1"/>
  <c r="AT353" i="14"/>
  <c r="AQ353" i="14"/>
  <c r="AR256" i="14"/>
  <c r="AA256" i="14" s="1"/>
  <c r="AQ256" i="14"/>
  <c r="AT256" i="14"/>
  <c r="AT298" i="14"/>
  <c r="AR298" i="14"/>
  <c r="AA298" i="14" s="1"/>
  <c r="AQ298" i="14"/>
  <c r="AQ285" i="14"/>
  <c r="AR285" i="14"/>
  <c r="AA285" i="14" s="1"/>
  <c r="AT285" i="14"/>
  <c r="AR326" i="14"/>
  <c r="AA326" i="14" s="1"/>
  <c r="AQ326" i="14"/>
  <c r="AT326" i="14"/>
  <c r="AR329" i="14"/>
  <c r="AA329" i="14" s="1"/>
  <c r="AT329" i="14"/>
  <c r="AQ329" i="14"/>
  <c r="AQ332" i="14"/>
  <c r="AR332" i="14"/>
  <c r="AA332" i="14" s="1"/>
  <c r="AT332" i="14"/>
  <c r="AO16" i="14" l="1"/>
  <c r="AN355" i="14"/>
  <c r="AO355" i="14" l="1"/>
  <c r="AP16" i="14"/>
  <c r="AT16" i="14" l="1"/>
  <c r="AT355" i="14" s="1"/>
  <c r="AR16" i="14"/>
  <c r="AQ16" i="14"/>
  <c r="AQ355" i="14" s="1"/>
  <c r="AP355" i="14"/>
  <c r="J362" i="14" l="1"/>
  <c r="AR355" i="14"/>
  <c r="Y355" i="14"/>
  <c r="AA16" i="14"/>
  <c r="AA356" i="14" s="1"/>
  <c r="AR357" i="14"/>
  <c r="AR358" i="14"/>
</calcChain>
</file>

<file path=xl/sharedStrings.xml><?xml version="1.0" encoding="utf-8"?>
<sst xmlns="http://schemas.openxmlformats.org/spreadsheetml/2006/main" count="4950" uniqueCount="1315">
  <si>
    <t>Town of Sudbury</t>
  </si>
  <si>
    <t xml:space="preserve">Total </t>
  </si>
  <si>
    <t>Long-Term Debt for FinCom</t>
  </si>
  <si>
    <t>X</t>
  </si>
  <si>
    <t>Non Excluded Debt (included within proposition 2.5% levy)</t>
  </si>
  <si>
    <t>Remaining</t>
  </si>
  <si>
    <t>June 30, 2017 - modified Oct 28, 2017 - JN</t>
  </si>
  <si>
    <t>Payments</t>
  </si>
  <si>
    <t>Project</t>
  </si>
  <si>
    <t>Issuance</t>
  </si>
  <si>
    <t>Date</t>
  </si>
  <si>
    <t>Rate %</t>
  </si>
  <si>
    <t>Total</t>
  </si>
  <si>
    <t>Variance</t>
  </si>
  <si>
    <t xml:space="preserve"> CPA - Principal</t>
  </si>
  <si>
    <t>2017</t>
  </si>
  <si>
    <t>TOTAL</t>
  </si>
  <si>
    <t>Nobscot I &amp; II</t>
  </si>
  <si>
    <t>Cutting / Dickson</t>
  </si>
  <si>
    <t>Libby</t>
  </si>
  <si>
    <t>Pantry Brook</t>
  </si>
  <si>
    <t>Johnson Farm</t>
  </si>
  <si>
    <t>Total CPA - Principal</t>
  </si>
  <si>
    <t>CPA - Interest</t>
  </si>
  <si>
    <t>Total CPA - Interest</t>
  </si>
  <si>
    <t>Debt Service</t>
  </si>
  <si>
    <t>SUDBURY</t>
  </si>
  <si>
    <t>Local Taxes</t>
  </si>
  <si>
    <t>State Match Total</t>
  </si>
  <si>
    <t>State Match Round 1</t>
  </si>
  <si>
    <t>State Match Round 2</t>
  </si>
  <si>
    <t>State Match Round 3</t>
  </si>
  <si>
    <t>Allocation</t>
  </si>
  <si>
    <t>Total Debt Service</t>
  </si>
  <si>
    <t>Reserved for Housing</t>
  </si>
  <si>
    <t>Reserved for Historic</t>
  </si>
  <si>
    <t>Reserved for Administrative</t>
  </si>
  <si>
    <t>TOTAL Allocaitons</t>
  </si>
  <si>
    <t>Revenue</t>
  </si>
  <si>
    <t>CPA Tax Revenue</t>
  </si>
  <si>
    <t>CPA State Match</t>
  </si>
  <si>
    <t>Tax Burden for $700,000 house</t>
  </si>
  <si>
    <t>TOTAL Revenue</t>
  </si>
  <si>
    <t>Savings</t>
  </si>
  <si>
    <t>Net (Revenue - Allocation)</t>
  </si>
  <si>
    <t>*** 2019 reflects a decrease in $1.9M for Broadacre Farms</t>
  </si>
  <si>
    <t>Boxborough</t>
  </si>
  <si>
    <t>Newton</t>
  </si>
  <si>
    <t>Southboro</t>
  </si>
  <si>
    <t>Wellesley</t>
  </si>
  <si>
    <t xml:space="preserve">Harvarrd </t>
  </si>
  <si>
    <t xml:space="preserve">Acton </t>
  </si>
  <si>
    <t>Belmont</t>
  </si>
  <si>
    <t>Concord</t>
  </si>
  <si>
    <t>Wayland</t>
  </si>
  <si>
    <t>Carlisle</t>
  </si>
  <si>
    <t>PROJECTS IN PROGRESS</t>
  </si>
  <si>
    <t>Town Hall Restoration Design</t>
  </si>
  <si>
    <t>CSX Alternative Acquisition Funding</t>
  </si>
  <si>
    <t>ATM10</t>
  </si>
  <si>
    <t>FY11</t>
  </si>
  <si>
    <t>Loring Parsonage</t>
  </si>
  <si>
    <t>Featherland Tennis Courts</t>
  </si>
  <si>
    <t>Sudbury Housing</t>
  </si>
  <si>
    <t>Sudbury Housing Unit Purchases</t>
  </si>
  <si>
    <t>ATM06</t>
  </si>
  <si>
    <t>FY07</t>
  </si>
  <si>
    <t>BF Rail Trail</t>
  </si>
  <si>
    <t>ATM14,16</t>
  </si>
  <si>
    <t>FY15, 17</t>
  </si>
  <si>
    <t>Melone Property</t>
  </si>
  <si>
    <t xml:space="preserve">ATM14 </t>
  </si>
  <si>
    <t>FY15</t>
  </si>
  <si>
    <t>Town Center Landscaping</t>
  </si>
  <si>
    <t>Administraive Costs</t>
  </si>
  <si>
    <t>Town Hall Windows</t>
  </si>
  <si>
    <t>Historic Projects</t>
  </si>
  <si>
    <t>Invasive Weed Removal</t>
  </si>
  <si>
    <t>TOTAL - Projects in Progress</t>
  </si>
  <si>
    <t>LAND PURCHSE DEBT REMAINING (Principal and Interest)</t>
  </si>
  <si>
    <t>Nobscot - debt service</t>
  </si>
  <si>
    <t>Dickenson/Cutting</t>
  </si>
  <si>
    <t>Libby Property - debt service</t>
  </si>
  <si>
    <t>Pantry Brook - debt service</t>
  </si>
  <si>
    <t>Johnson Farm - debt service</t>
  </si>
  <si>
    <t>TOTAL - Debt Remaining from Land Purchases</t>
  </si>
  <si>
    <t>COMPLETED PROJECTS</t>
  </si>
  <si>
    <t>Unused Funds</t>
  </si>
  <si>
    <t>Revolutionary War Cemetery</t>
  </si>
  <si>
    <t>ATM04</t>
  </si>
  <si>
    <t>FY05</t>
  </si>
  <si>
    <t>Hosmer House Restoration Phase 1</t>
  </si>
  <si>
    <t>ATM05</t>
  </si>
  <si>
    <t>FY06</t>
  </si>
  <si>
    <t>Revolutionary War Cemetery Radar Search</t>
  </si>
  <si>
    <t>ATM11</t>
  </si>
  <si>
    <t>FY12</t>
  </si>
  <si>
    <t>Town Hall Architectural and Design Study</t>
  </si>
  <si>
    <t>ATM12</t>
  </si>
  <si>
    <t>FY13</t>
  </si>
  <si>
    <t>ATM13</t>
  </si>
  <si>
    <t>FY14</t>
  </si>
  <si>
    <t>Gravestones and War Memorial Restorations</t>
  </si>
  <si>
    <t>ATM14</t>
  </si>
  <si>
    <t>ATM15</t>
  </si>
  <si>
    <t>FY16</t>
  </si>
  <si>
    <t>Library Archive</t>
  </si>
  <si>
    <t>ATM16</t>
  </si>
  <si>
    <t>FY17</t>
  </si>
  <si>
    <t>Total Unused Funds - Historic</t>
  </si>
  <si>
    <t>Tile at Musketahquid</t>
  </si>
  <si>
    <t>Regional Housing</t>
  </si>
  <si>
    <t>ATM17</t>
  </si>
  <si>
    <t>FY18</t>
  </si>
  <si>
    <t>Total Unused Funds - Housing</t>
  </si>
  <si>
    <t>Carding Mill Pond Harvesting</t>
  </si>
  <si>
    <t>Total Unused Funds - Open Space</t>
  </si>
  <si>
    <t>LSRHS Softball Fields and Davis/Featherland Field Design</t>
  </si>
  <si>
    <t>Town Walkways</t>
  </si>
  <si>
    <t>Total Unused Funds - Recreation</t>
  </si>
  <si>
    <t>TOTAL Unused Funds</t>
  </si>
  <si>
    <t>Original Allocation</t>
  </si>
  <si>
    <t>Spent</t>
  </si>
  <si>
    <t>Carryforward Allocation</t>
  </si>
  <si>
    <t>Completed Projects (?)</t>
  </si>
  <si>
    <t>historic</t>
  </si>
  <si>
    <t>Unused Historic</t>
  </si>
  <si>
    <t>housing</t>
  </si>
  <si>
    <t>Unused Housing</t>
  </si>
  <si>
    <t>open space</t>
  </si>
  <si>
    <t>Unused Open Space</t>
  </si>
  <si>
    <t>recreation</t>
  </si>
  <si>
    <t>Unused Recreation</t>
  </si>
  <si>
    <t>Total Unused Funds</t>
  </si>
  <si>
    <t>In Progress</t>
  </si>
  <si>
    <t xml:space="preserve">FY18 </t>
  </si>
  <si>
    <t>admin</t>
  </si>
  <si>
    <t>FY09</t>
  </si>
  <si>
    <t>ATM08</t>
  </si>
  <si>
    <t>Town Hall Window Restoration</t>
  </si>
  <si>
    <t>Info Kiosk and signage at Hearse House, Town Pound and Rev War Cemetrary, survey of Old Homes, signs at cemetaries</t>
  </si>
  <si>
    <t>Sudbury Housing Aurthority Unit Purchases</t>
  </si>
  <si>
    <t>Grist Mill, Carding Mill Pond, Sterns Mill Pond - invasive weed removal</t>
  </si>
  <si>
    <t>BF Rail Trail ($25,000+$27,684.65)</t>
  </si>
  <si>
    <t>BF Rail Trail - 75% design</t>
  </si>
  <si>
    <t>LAND</t>
  </si>
  <si>
    <t>Dickenson - debt service</t>
  </si>
  <si>
    <t>Cutting Field - debt service</t>
  </si>
  <si>
    <t>FY17 Ending Fund Balance</t>
  </si>
  <si>
    <t>Unspent Approp (before FY18)</t>
  </si>
  <si>
    <t>NOTE ***</t>
  </si>
  <si>
    <t>Available Funds at the end of FY17</t>
  </si>
  <si>
    <t>Estimated FY18 Revenue</t>
  </si>
  <si>
    <t>FY18 Appropriations</t>
  </si>
  <si>
    <t xml:space="preserve"> FY18 Spent </t>
  </si>
  <si>
    <t>Estimated FY18 Net</t>
  </si>
  <si>
    <t>Estimated Available Funds at the end of FY18</t>
  </si>
  <si>
    <t>NOTE *** - Some of the Unspent Appropriations are because the projects were completed under budget.  Here are the Unused / Surplus Funds per category.</t>
  </si>
  <si>
    <t>LEFTOVER FUNDS FROM COMPLETED PROJECTS</t>
  </si>
  <si>
    <t>Total Funds Allocated which were not used</t>
  </si>
  <si>
    <t>NEW Estimated Available Funds at the end of FY18</t>
  </si>
  <si>
    <t>November 15, 2017 CPA Trust Fund Distribution</t>
  </si>
  <si>
    <t>Historical Trust Fund Distribution</t>
  </si>
  <si>
    <t>Please Note: DOR has notified the Coalition that the official CPA Trust Fund figures, shown below, contain an error resulting in an overpayment to the town of Littleton. This does not affect the payment amounts for any other communities. Should DOR issue a revised spreadsheet, we will update these figures.</t>
  </si>
  <si>
    <t>Municipality</t>
  </si>
  <si>
    <t>FY 2017 Net Surcharge Raised</t>
  </si>
  <si>
    <t>Round 1 Distribution</t>
  </si>
  <si>
    <t>Round 2 Equity Distribution</t>
  </si>
  <si>
    <t>Round 3 Surplus Distribution</t>
  </si>
  <si>
    <t>November 15th 2017 Preliminary CPA Distribution*</t>
  </si>
  <si>
    <t>Prior Year Adjustment*</t>
  </si>
  <si>
    <t>November 15th 2017 Final CPA Distribution</t>
  </si>
  <si>
    <t>Final Percentage Reimbursement</t>
  </si>
  <si>
    <t>FY05 Match</t>
  </si>
  <si>
    <t>FY06 Match</t>
  </si>
  <si>
    <t>FY07 Match</t>
  </si>
  <si>
    <t>FY08 Match</t>
  </si>
  <si>
    <t>FY09 Match</t>
  </si>
  <si>
    <t>FY10 Match</t>
  </si>
  <si>
    <t>FY11 Match</t>
  </si>
  <si>
    <t>FY12 Match</t>
  </si>
  <si>
    <t>FY13 Match</t>
  </si>
  <si>
    <t>FY14 Match</t>
  </si>
  <si>
    <t>FY15 Match</t>
  </si>
  <si>
    <t>FY16 Match</t>
  </si>
  <si>
    <t>FY17 Match</t>
  </si>
  <si>
    <t>This Year's Match</t>
  </si>
  <si>
    <t>ABINGTON</t>
  </si>
  <si>
    <t xml:space="preserve"> $                        -  </t>
  </si>
  <si>
    <t xml:space="preserve">ACTON          </t>
  </si>
  <si>
    <t xml:space="preserve">ACUSHNET       </t>
  </si>
  <si>
    <t xml:space="preserve">ADAMS          </t>
  </si>
  <si>
    <t xml:space="preserve">AGAWAM         </t>
  </si>
  <si>
    <t xml:space="preserve">ALFORD         </t>
  </si>
  <si>
    <t xml:space="preserve">AMESBURY       </t>
  </si>
  <si>
    <t xml:space="preserve">AMHERST        </t>
  </si>
  <si>
    <t xml:space="preserve">ANDOVER        </t>
  </si>
  <si>
    <t xml:space="preserve">ARLINGTON      </t>
  </si>
  <si>
    <t xml:space="preserve">ASHBURNHAM     </t>
  </si>
  <si>
    <t xml:space="preserve">ASHBY          </t>
  </si>
  <si>
    <t xml:space="preserve">ASHFIELD       </t>
  </si>
  <si>
    <t xml:space="preserve">ASHLAND        </t>
  </si>
  <si>
    <t xml:space="preserve">ATHOL          </t>
  </si>
  <si>
    <t xml:space="preserve">ATTLEBORO      </t>
  </si>
  <si>
    <t xml:space="preserve">AUBURN         </t>
  </si>
  <si>
    <t xml:space="preserve">AVON           </t>
  </si>
  <si>
    <t xml:space="preserve">AYER           </t>
  </si>
  <si>
    <t xml:space="preserve">BARNSTABLE     </t>
  </si>
  <si>
    <t xml:space="preserve">BARRE          </t>
  </si>
  <si>
    <t xml:space="preserve">BECKET         </t>
  </si>
  <si>
    <t xml:space="preserve">BEDFORD        </t>
  </si>
  <si>
    <t xml:space="preserve">BELCHERTOWN    </t>
  </si>
  <si>
    <t xml:space="preserve">BELLINGHAM     </t>
  </si>
  <si>
    <t xml:space="preserve">BELMONT        </t>
  </si>
  <si>
    <t xml:space="preserve">BERKLEY        </t>
  </si>
  <si>
    <t xml:space="preserve">BERLIN         </t>
  </si>
  <si>
    <t xml:space="preserve">BERNARDSTON    </t>
  </si>
  <si>
    <t xml:space="preserve">BEVERLY        </t>
  </si>
  <si>
    <t xml:space="preserve">BILLERICA      </t>
  </si>
  <si>
    <t xml:space="preserve">BLACKSTONE     </t>
  </si>
  <si>
    <t xml:space="preserve">BLANDFORD      </t>
  </si>
  <si>
    <t xml:space="preserve">BOLTON         </t>
  </si>
  <si>
    <t xml:space="preserve">BOSTON         </t>
  </si>
  <si>
    <t xml:space="preserve">BOURNE         </t>
  </si>
  <si>
    <t xml:space="preserve">BOXBOROUGH     </t>
  </si>
  <si>
    <t xml:space="preserve">BOXFORD        </t>
  </si>
  <si>
    <t xml:space="preserve">BOYLSTON       </t>
  </si>
  <si>
    <t xml:space="preserve">BRAINTREE      </t>
  </si>
  <si>
    <t xml:space="preserve">BREWSTER       </t>
  </si>
  <si>
    <t xml:space="preserve">BRIDGEWATER    </t>
  </si>
  <si>
    <t xml:space="preserve">BRIMFIELD      </t>
  </si>
  <si>
    <t xml:space="preserve">BROCKTON       </t>
  </si>
  <si>
    <t xml:space="preserve">BROOKFIELD     </t>
  </si>
  <si>
    <t xml:space="preserve">BROOKLINE      </t>
  </si>
  <si>
    <t xml:space="preserve">BUCKLAND       </t>
  </si>
  <si>
    <t xml:space="preserve">BURLINGTON     </t>
  </si>
  <si>
    <t xml:space="preserve">CAMBRIDGE      </t>
  </si>
  <si>
    <t xml:space="preserve">CANTON         </t>
  </si>
  <si>
    <t xml:space="preserve">CARLISLE       </t>
  </si>
  <si>
    <t xml:space="preserve">CARVER         </t>
  </si>
  <si>
    <t xml:space="preserve">CHARLEMONT     </t>
  </si>
  <si>
    <t xml:space="preserve">CHARLTON       </t>
  </si>
  <si>
    <t xml:space="preserve">CHATHAM        </t>
  </si>
  <si>
    <t xml:space="preserve">CHELMSFORD     </t>
  </si>
  <si>
    <t xml:space="preserve">CHELSEA        </t>
  </si>
  <si>
    <t xml:space="preserve">CHESHIRE       </t>
  </si>
  <si>
    <t xml:space="preserve">CHESTER        </t>
  </si>
  <si>
    <t xml:space="preserve">CHESTERFIELD   </t>
  </si>
  <si>
    <t xml:space="preserve">CHICOPEE       </t>
  </si>
  <si>
    <t xml:space="preserve">CHILMARK       </t>
  </si>
  <si>
    <t xml:space="preserve">CLARKSBURG     </t>
  </si>
  <si>
    <t xml:space="preserve">CLINTON        </t>
  </si>
  <si>
    <t xml:space="preserve">COHASSET       </t>
  </si>
  <si>
    <t xml:space="preserve">COLRAIN        </t>
  </si>
  <si>
    <t xml:space="preserve">CONCORD        </t>
  </si>
  <si>
    <t xml:space="preserve">CONWAY         </t>
  </si>
  <si>
    <t xml:space="preserve">CUMMINGTON     </t>
  </si>
  <si>
    <t xml:space="preserve">DALTON         </t>
  </si>
  <si>
    <t xml:space="preserve">DANVERS        </t>
  </si>
  <si>
    <t xml:space="preserve">DARTMOUTH      </t>
  </si>
  <si>
    <t xml:space="preserve">DEDHAM         </t>
  </si>
  <si>
    <t xml:space="preserve">DEERFIELD      </t>
  </si>
  <si>
    <t xml:space="preserve">DENNIS         </t>
  </si>
  <si>
    <t xml:space="preserve">DIGHTON        </t>
  </si>
  <si>
    <t xml:space="preserve">DOUGLAS        </t>
  </si>
  <si>
    <t xml:space="preserve">DOVER          </t>
  </si>
  <si>
    <t xml:space="preserve">DRACUT         </t>
  </si>
  <si>
    <t xml:space="preserve">DUDLEY         </t>
  </si>
  <si>
    <t xml:space="preserve">DUNSTABLE      </t>
  </si>
  <si>
    <t xml:space="preserve">DUXBURY        </t>
  </si>
  <si>
    <t>EAST BRIDGEWATER</t>
  </si>
  <si>
    <t>EAST BROOKFIELD</t>
  </si>
  <si>
    <t>EAST LONGMEADOW</t>
  </si>
  <si>
    <t xml:space="preserve">EASTHAM        </t>
  </si>
  <si>
    <t xml:space="preserve">EASTHAMPTON    </t>
  </si>
  <si>
    <t xml:space="preserve">EASTON         </t>
  </si>
  <si>
    <t xml:space="preserve">EDGARTOWN      </t>
  </si>
  <si>
    <t xml:space="preserve">EGREMONT       </t>
  </si>
  <si>
    <t xml:space="preserve">ERVING         </t>
  </si>
  <si>
    <t xml:space="preserve">ESSEX          </t>
  </si>
  <si>
    <t xml:space="preserve">EVERETT        </t>
  </si>
  <si>
    <t xml:space="preserve">FAIRHAVEN      </t>
  </si>
  <si>
    <t xml:space="preserve">FALL RIVER     </t>
  </si>
  <si>
    <t xml:space="preserve">FALMOUTH       </t>
  </si>
  <si>
    <t xml:space="preserve">FITCHBURG      </t>
  </si>
  <si>
    <t xml:space="preserve">FLORIDA        </t>
  </si>
  <si>
    <t xml:space="preserve">FOXBOROUGH     </t>
  </si>
  <si>
    <t xml:space="preserve">FRAMINGHAM     </t>
  </si>
  <si>
    <t xml:space="preserve">FRANKLIN       </t>
  </si>
  <si>
    <t xml:space="preserve">FREETOWN       </t>
  </si>
  <si>
    <t xml:space="preserve">GARDNER        </t>
  </si>
  <si>
    <t>AQUINNAH</t>
  </si>
  <si>
    <t xml:space="preserve">GEORGETOWN     </t>
  </si>
  <si>
    <t xml:space="preserve">GILL           </t>
  </si>
  <si>
    <t xml:space="preserve">GLOUCESTER     </t>
  </si>
  <si>
    <t xml:space="preserve">GOSHEN         </t>
  </si>
  <si>
    <t xml:space="preserve">GOSNOLD        </t>
  </si>
  <si>
    <t xml:space="preserve">GRAFTON        </t>
  </si>
  <si>
    <t xml:space="preserve">GRANBY         </t>
  </si>
  <si>
    <t xml:space="preserve">GRANVILLE      </t>
  </si>
  <si>
    <t>GREAT BARRINGTON</t>
  </si>
  <si>
    <t xml:space="preserve">GREENFIELD     </t>
  </si>
  <si>
    <t xml:space="preserve">GROTON         </t>
  </si>
  <si>
    <t xml:space="preserve">GROVELAND      </t>
  </si>
  <si>
    <t xml:space="preserve">HADLEY         </t>
  </si>
  <si>
    <t xml:space="preserve">HALIFAX        </t>
  </si>
  <si>
    <t xml:space="preserve">HAMILTON       </t>
  </si>
  <si>
    <t xml:space="preserve">HAMPDEN        </t>
  </si>
  <si>
    <t xml:space="preserve">HANCOCK        </t>
  </si>
  <si>
    <t xml:space="preserve">HANOVER        </t>
  </si>
  <si>
    <t xml:space="preserve">HANSON         </t>
  </si>
  <si>
    <t xml:space="preserve">HARDWICK       </t>
  </si>
  <si>
    <t xml:space="preserve">HARVARD        </t>
  </si>
  <si>
    <t xml:space="preserve">HARWICH        </t>
  </si>
  <si>
    <t xml:space="preserve">HATFIELD       </t>
  </si>
  <si>
    <t xml:space="preserve">HAVERHILL      </t>
  </si>
  <si>
    <t xml:space="preserve">HAWLEY         </t>
  </si>
  <si>
    <t xml:space="preserve">HEATH          </t>
  </si>
  <si>
    <t xml:space="preserve">HINGHAM        </t>
  </si>
  <si>
    <t xml:space="preserve">HINSDALE       </t>
  </si>
  <si>
    <t xml:space="preserve">HOLBROOK       </t>
  </si>
  <si>
    <t xml:space="preserve">HOLDEN         </t>
  </si>
  <si>
    <t xml:space="preserve">HOLLAND        </t>
  </si>
  <si>
    <t xml:space="preserve">HOLLISTON      </t>
  </si>
  <si>
    <t xml:space="preserve">HOLYOKE        </t>
  </si>
  <si>
    <t xml:space="preserve">HOPEDALE       </t>
  </si>
  <si>
    <t xml:space="preserve">HOPKINTON      </t>
  </si>
  <si>
    <t xml:space="preserve">HUBBARDSTON    </t>
  </si>
  <si>
    <t xml:space="preserve">HUDSON         </t>
  </si>
  <si>
    <t xml:space="preserve">HULL           </t>
  </si>
  <si>
    <t xml:space="preserve">HUNTINGTON     </t>
  </si>
  <si>
    <t xml:space="preserve">IPSWICH        </t>
  </si>
  <si>
    <t xml:space="preserve">KINGSTON       </t>
  </si>
  <si>
    <t xml:space="preserve">LAKEVILLE      </t>
  </si>
  <si>
    <t xml:space="preserve">LANCASTER      </t>
  </si>
  <si>
    <t xml:space="preserve">LANESBOROUGH   </t>
  </si>
  <si>
    <t xml:space="preserve">LAWRENCE       </t>
  </si>
  <si>
    <t xml:space="preserve">LEE            </t>
  </si>
  <si>
    <t xml:space="preserve">LEICESTER      </t>
  </si>
  <si>
    <t xml:space="preserve">LENOX          </t>
  </si>
  <si>
    <t xml:space="preserve">LEOMINSTER     </t>
  </si>
  <si>
    <t xml:space="preserve">LEVERETT       </t>
  </si>
  <si>
    <t xml:space="preserve">LEXINGTON      </t>
  </si>
  <si>
    <t xml:space="preserve">LEYDEN         </t>
  </si>
  <si>
    <t xml:space="preserve">LINCOLN        </t>
  </si>
  <si>
    <t xml:space="preserve">LITTLETON      </t>
  </si>
  <si>
    <t xml:space="preserve">LONGMEADOW     </t>
  </si>
  <si>
    <t xml:space="preserve">LOWELL         </t>
  </si>
  <si>
    <t xml:space="preserve">LUDLOW         </t>
  </si>
  <si>
    <t xml:space="preserve">LUNENBURG      </t>
  </si>
  <si>
    <t xml:space="preserve">LYNN           </t>
  </si>
  <si>
    <t xml:space="preserve">LYNNFIELD      </t>
  </si>
  <si>
    <t xml:space="preserve">MALDEN         </t>
  </si>
  <si>
    <t xml:space="preserve">MANCHESTER     </t>
  </si>
  <si>
    <t xml:space="preserve">MANSFIELD      </t>
  </si>
  <si>
    <t>November 15, 2016 CPA Trust Fund Distribution</t>
  </si>
  <si>
    <t xml:space="preserve">MARBLEHEAD     </t>
  </si>
  <si>
    <t>November 15, 2015 CPA Trust Fund Distribution</t>
  </si>
  <si>
    <t xml:space="preserve">MARION         </t>
  </si>
  <si>
    <t xml:space="preserve">MARLBOROUGH    </t>
  </si>
  <si>
    <t xml:space="preserve">MARSHFIELD     </t>
  </si>
  <si>
    <t xml:space="preserve">MASHPEE        </t>
  </si>
  <si>
    <t xml:space="preserve">MATTAPOISETT   </t>
  </si>
  <si>
    <t xml:space="preserve">MAYNARD        </t>
  </si>
  <si>
    <t xml:space="preserve">MEDFIELD       </t>
  </si>
  <si>
    <t xml:space="preserve">MEDFORD        </t>
  </si>
  <si>
    <t>FY 2016 Net Surcharge Raised</t>
  </si>
  <si>
    <t>FY 2015 Net Surcharge Raised</t>
  </si>
  <si>
    <t xml:space="preserve">MEDWAY         </t>
  </si>
  <si>
    <t xml:space="preserve">MELROSE        </t>
  </si>
  <si>
    <t xml:space="preserve">MENDON         </t>
  </si>
  <si>
    <t>November 15th 2016 Final CPA Distribution</t>
  </si>
  <si>
    <t xml:space="preserve">MERRIMAC       </t>
  </si>
  <si>
    <t xml:space="preserve">METHUEN        </t>
  </si>
  <si>
    <t xml:space="preserve">MIDDLEBOROUGH  </t>
  </si>
  <si>
    <t xml:space="preserve">MIDDLEFIELD    </t>
  </si>
  <si>
    <t xml:space="preserve">MIDDLETON      </t>
  </si>
  <si>
    <t>November 15th, 2015 Preliminary CPA Distribution*</t>
  </si>
  <si>
    <t>November 15th 2015 Final CPA Distribution</t>
  </si>
  <si>
    <t xml:space="preserve">MILFORD        </t>
  </si>
  <si>
    <t xml:space="preserve">MILLBURY       </t>
  </si>
  <si>
    <t xml:space="preserve">MILLIS         </t>
  </si>
  <si>
    <t xml:space="preserve">MILLVILLE      </t>
  </si>
  <si>
    <t xml:space="preserve">MILTON         </t>
  </si>
  <si>
    <t xml:space="preserve">MONROE         </t>
  </si>
  <si>
    <t xml:space="preserve">MONSON         </t>
  </si>
  <si>
    <t xml:space="preserve">MONTAGUE       </t>
  </si>
  <si>
    <t xml:space="preserve">MONTEREY       </t>
  </si>
  <si>
    <t xml:space="preserve">MONTGOMERY     </t>
  </si>
  <si>
    <t>MOUNT WASHINGTON</t>
  </si>
  <si>
    <t xml:space="preserve">NAHANT         </t>
  </si>
  <si>
    <t xml:space="preserve">NANTUCKET      </t>
  </si>
  <si>
    <t xml:space="preserve">NATICK         </t>
  </si>
  <si>
    <t xml:space="preserve">NEEDHAM        </t>
  </si>
  <si>
    <t xml:space="preserve">NEW ASHFORD    </t>
  </si>
  <si>
    <t xml:space="preserve">NEW BEDFORD    </t>
  </si>
  <si>
    <t xml:space="preserve">NEW BRAINTREE  </t>
  </si>
  <si>
    <t>NEW MARLBOROUGH</t>
  </si>
  <si>
    <t xml:space="preserve">NEW SALEM      </t>
  </si>
  <si>
    <t xml:space="preserve">NEWBURY        </t>
  </si>
  <si>
    <t xml:space="preserve">NEWBURYPORT    </t>
  </si>
  <si>
    <t xml:space="preserve">NEWTON         </t>
  </si>
  <si>
    <t xml:space="preserve">NORFOLK        </t>
  </si>
  <si>
    <t xml:space="preserve">NORTH ADAMS    </t>
  </si>
  <si>
    <t xml:space="preserve">NORTH ANDOVER  </t>
  </si>
  <si>
    <t>NORTH ATTLEBOROUGH</t>
  </si>
  <si>
    <t>NORTH BROOKFIELD</t>
  </si>
  <si>
    <t xml:space="preserve">NORTH READING  </t>
  </si>
  <si>
    <t xml:space="preserve">NORTHAMPTON    </t>
  </si>
  <si>
    <t xml:space="preserve">NORTHBOROUGH   </t>
  </si>
  <si>
    <t xml:space="preserve">NORTHBRIDGE    </t>
  </si>
  <si>
    <t xml:space="preserve">NORTHFIELD     </t>
  </si>
  <si>
    <t xml:space="preserve">NORTON         </t>
  </si>
  <si>
    <t xml:space="preserve">NORWELL        </t>
  </si>
  <si>
    <t xml:space="preserve">NORWOOD        </t>
  </si>
  <si>
    <t xml:space="preserve">OAK BLUFFS     </t>
  </si>
  <si>
    <t xml:space="preserve">OAKHAM         </t>
  </si>
  <si>
    <t xml:space="preserve">ORANGE         </t>
  </si>
  <si>
    <t xml:space="preserve">ORLEANS        </t>
  </si>
  <si>
    <t xml:space="preserve">OTIS           </t>
  </si>
  <si>
    <t xml:space="preserve">OXFORD         </t>
  </si>
  <si>
    <t xml:space="preserve">PALMER         </t>
  </si>
  <si>
    <t xml:space="preserve">PAXTON         </t>
  </si>
  <si>
    <t xml:space="preserve">PEABODY        </t>
  </si>
  <si>
    <t xml:space="preserve">PELHAM         </t>
  </si>
  <si>
    <t xml:space="preserve">PEMBROKE       </t>
  </si>
  <si>
    <t xml:space="preserve">PEPPERELL      </t>
  </si>
  <si>
    <t xml:space="preserve">PERU           </t>
  </si>
  <si>
    <t xml:space="preserve">PETERSHAM      </t>
  </si>
  <si>
    <t xml:space="preserve">PHILLIPSTON    </t>
  </si>
  <si>
    <t xml:space="preserve">PITTSFIELD     </t>
  </si>
  <si>
    <t xml:space="preserve">PLAINFIELD     </t>
  </si>
  <si>
    <t xml:space="preserve">PLAINVILLE     </t>
  </si>
  <si>
    <t xml:space="preserve">PLYMOUTH       </t>
  </si>
  <si>
    <t xml:space="preserve">PLYMPTON       </t>
  </si>
  <si>
    <t xml:space="preserve">PRINCETON      </t>
  </si>
  <si>
    <t xml:space="preserve">PROVINCETOWN   </t>
  </si>
  <si>
    <t xml:space="preserve">QUINCY         </t>
  </si>
  <si>
    <t xml:space="preserve">RANDOLPH       </t>
  </si>
  <si>
    <t xml:space="preserve">RAYNHAM        </t>
  </si>
  <si>
    <t xml:space="preserve">READING        </t>
  </si>
  <si>
    <t xml:space="preserve">REHOBOTH       </t>
  </si>
  <si>
    <t xml:space="preserve">REVERE         </t>
  </si>
  <si>
    <t xml:space="preserve">RICHMOND       </t>
  </si>
  <si>
    <t xml:space="preserve">ROCHESTER      </t>
  </si>
  <si>
    <t xml:space="preserve">ROCKLAND       </t>
  </si>
  <si>
    <t xml:space="preserve">ROCKPORT       </t>
  </si>
  <si>
    <t xml:space="preserve">ROWE           </t>
  </si>
  <si>
    <t xml:space="preserve">ROWLEY         </t>
  </si>
  <si>
    <t xml:space="preserve">ROYALSTON      </t>
  </si>
  <si>
    <t xml:space="preserve">RUSSELL        </t>
  </si>
  <si>
    <t xml:space="preserve">RUTLAND        </t>
  </si>
  <si>
    <t xml:space="preserve">SALEM          </t>
  </si>
  <si>
    <t xml:space="preserve">SALISBURY      </t>
  </si>
  <si>
    <t xml:space="preserve">SANDISFIELD    </t>
  </si>
  <si>
    <t xml:space="preserve">SANDWICH       </t>
  </si>
  <si>
    <t xml:space="preserve">SAUGUS         </t>
  </si>
  <si>
    <t xml:space="preserve">SAVOY          </t>
  </si>
  <si>
    <t xml:space="preserve">SCITUATE       </t>
  </si>
  <si>
    <t xml:space="preserve">SEEKONK        </t>
  </si>
  <si>
    <t xml:space="preserve">SHARON         </t>
  </si>
  <si>
    <t xml:space="preserve">SHEFFIELD      </t>
  </si>
  <si>
    <t xml:space="preserve">SHELBURNE      </t>
  </si>
  <si>
    <t xml:space="preserve">SHERBORN       </t>
  </si>
  <si>
    <t xml:space="preserve">SHIRLEY        </t>
  </si>
  <si>
    <t xml:space="preserve">SHREWSBURY     </t>
  </si>
  <si>
    <t xml:space="preserve">SHUTESBURY     </t>
  </si>
  <si>
    <t xml:space="preserve">SOMERSET       </t>
  </si>
  <si>
    <t xml:space="preserve">SOMERVILLE     </t>
  </si>
  <si>
    <t xml:space="preserve">SOUTH HADLEY   </t>
  </si>
  <si>
    <t xml:space="preserve">SOUTHAMPTON    </t>
  </si>
  <si>
    <t xml:space="preserve">SOUTHBOROUGH   </t>
  </si>
  <si>
    <t xml:space="preserve">SOUTHBRIDGE    </t>
  </si>
  <si>
    <t xml:space="preserve">SOUTHWICK      </t>
  </si>
  <si>
    <t xml:space="preserve">SPENCER        </t>
  </si>
  <si>
    <t xml:space="preserve">SPRINGFIELD    </t>
  </si>
  <si>
    <t xml:space="preserve">STERLING       </t>
  </si>
  <si>
    <t xml:space="preserve">STOCKBRIDGE    </t>
  </si>
  <si>
    <t xml:space="preserve">STONEHAM       </t>
  </si>
  <si>
    <t xml:space="preserve">STOUGHTON      </t>
  </si>
  <si>
    <t xml:space="preserve">STOW           </t>
  </si>
  <si>
    <t xml:space="preserve">STURBRIDGE     </t>
  </si>
  <si>
    <t xml:space="preserve">SUDBURY        </t>
  </si>
  <si>
    <t xml:space="preserve">SUNDERLAND     </t>
  </si>
  <si>
    <t xml:space="preserve">SUTTON         </t>
  </si>
  <si>
    <t xml:space="preserve">SWAMPSCOTT     </t>
  </si>
  <si>
    <t xml:space="preserve">SWANSEA        </t>
  </si>
  <si>
    <t xml:space="preserve">TAUNTON        </t>
  </si>
  <si>
    <t xml:space="preserve">TEMPLETON      </t>
  </si>
  <si>
    <t xml:space="preserve">TEWKSBURY      </t>
  </si>
  <si>
    <t xml:space="preserve">TISBURY        </t>
  </si>
  <si>
    <t xml:space="preserve">TOLLAND        </t>
  </si>
  <si>
    <t xml:space="preserve">TOPSFIELD      </t>
  </si>
  <si>
    <t xml:space="preserve">TOWNSEND       </t>
  </si>
  <si>
    <t xml:space="preserve">TRURO          </t>
  </si>
  <si>
    <t xml:space="preserve">TYNGSBOROUGH   </t>
  </si>
  <si>
    <t xml:space="preserve">TYRINGHAM      </t>
  </si>
  <si>
    <t xml:space="preserve">UPTON          </t>
  </si>
  <si>
    <t xml:space="preserve">UXBRIDGE       </t>
  </si>
  <si>
    <t xml:space="preserve">WAKEFIELD      </t>
  </si>
  <si>
    <t xml:space="preserve">WALES          </t>
  </si>
  <si>
    <t xml:space="preserve">WALPOLE        </t>
  </si>
  <si>
    <t xml:space="preserve">WALTHAM        </t>
  </si>
  <si>
    <t xml:space="preserve">WARE           </t>
  </si>
  <si>
    <t xml:space="preserve">WAREHAM        </t>
  </si>
  <si>
    <t xml:space="preserve">WARREN         </t>
  </si>
  <si>
    <t xml:space="preserve">WARWICK        </t>
  </si>
  <si>
    <t xml:space="preserve">WASHINGTON     </t>
  </si>
  <si>
    <t xml:space="preserve">WATERTOWN      </t>
  </si>
  <si>
    <t xml:space="preserve">WAYLAND        </t>
  </si>
  <si>
    <t xml:space="preserve">WEBSTER        </t>
  </si>
  <si>
    <t xml:space="preserve">WELLESLEY      </t>
  </si>
  <si>
    <t xml:space="preserve">WELLFLEET      </t>
  </si>
  <si>
    <t xml:space="preserve">WENDELL        </t>
  </si>
  <si>
    <t xml:space="preserve">WENHAM         </t>
  </si>
  <si>
    <t xml:space="preserve">WEST BOYLSTON  </t>
  </si>
  <si>
    <t>WEST BRIDGEWATER</t>
  </si>
  <si>
    <t>WEST BROOKFIELD</t>
  </si>
  <si>
    <t xml:space="preserve">WEST NEWBURY   </t>
  </si>
  <si>
    <t>WEST SPRINGFIELD</t>
  </si>
  <si>
    <t>WEST STOCKBRIDGE</t>
  </si>
  <si>
    <t xml:space="preserve">WEST TISBURY   </t>
  </si>
  <si>
    <t xml:space="preserve">WESTBOROUGH    </t>
  </si>
  <si>
    <t xml:space="preserve">WESTFIELD      </t>
  </si>
  <si>
    <t xml:space="preserve">WESTFORD       </t>
  </si>
  <si>
    <t xml:space="preserve">WESTHAMPTON    </t>
  </si>
  <si>
    <t xml:space="preserve">WESTMINSTER    </t>
  </si>
  <si>
    <t xml:space="preserve">WESTON         </t>
  </si>
  <si>
    <t xml:space="preserve">WESTPORT       </t>
  </si>
  <si>
    <t xml:space="preserve">WESTWOOD       </t>
  </si>
  <si>
    <t xml:space="preserve">WEYMOUTH       </t>
  </si>
  <si>
    <t xml:space="preserve">WHATELY        </t>
  </si>
  <si>
    <t xml:space="preserve">WHITMAN        </t>
  </si>
  <si>
    <t xml:space="preserve">WILBRAHAM      </t>
  </si>
  <si>
    <t xml:space="preserve">WILLIAMSBURG   </t>
  </si>
  <si>
    <t xml:space="preserve">WILLIAMSTOWN   </t>
  </si>
  <si>
    <t xml:space="preserve">WILMINGTON     </t>
  </si>
  <si>
    <t xml:space="preserve">WINCHENDON     </t>
  </si>
  <si>
    <t xml:space="preserve">WINCHESTER     </t>
  </si>
  <si>
    <t xml:space="preserve">WINDSOR        </t>
  </si>
  <si>
    <t xml:space="preserve">WINTHROP       </t>
  </si>
  <si>
    <t xml:space="preserve">WOBURN         </t>
  </si>
  <si>
    <t xml:space="preserve">WORCESTER      </t>
  </si>
  <si>
    <t xml:space="preserve">WORTHINGTON    </t>
  </si>
  <si>
    <t xml:space="preserve">WRENTHAM       </t>
  </si>
  <si>
    <t xml:space="preserve">YARMOUTH       </t>
  </si>
  <si>
    <t>(Average Percentage)</t>
  </si>
  <si>
    <t>*NOTE: According to a statement from DOR, this year's CPA Trust Fund distribution amounts for most communities was adjusted due to an update to FY2017 data after last year's distribution was made.</t>
  </si>
  <si>
    <t xml:space="preserve">*NOTE: According to a statement from DOR, this year's CPA Trust Fund distribution amounts for most communities was adjusted due to an update to FY 2015 data after last year's distribution was made. The adjustment was necessary because the surcharge percentage was incorrectly calculated in one community and another community did not notify DOR that they had adopted CPA and were therefore not included in last year's distribution. </t>
  </si>
  <si>
    <t>November 15, 2014 CPA Trust Fund Distribution</t>
  </si>
  <si>
    <t>FY 2014 Net Surcharge Raised</t>
  </si>
  <si>
    <t>November 15th 2014 Final CPA Distribution</t>
  </si>
  <si>
    <t xml:space="preserve">SOMERSET*     </t>
  </si>
  <si>
    <t>November 15, 2013 CPA Trust Fund Distribution</t>
  </si>
  <si>
    <t>October 15, 2012 CPA Trust Fund Distribution</t>
  </si>
  <si>
    <t>*NOTE:  At the time of the distribution, Somerset had not submitted the required paperwork to DOR to receive a trust fund disbursement.  DOR officials report that they do not expect the amount to be paid to Somerset to change the amounts paid to other communities, although it will reduce the balance of the trust fund that will be carried forward until next year's distribution.</t>
  </si>
  <si>
    <t>FY 2013 Net Surcharge Raised</t>
  </si>
  <si>
    <t>November 15th 2013 Final CPA Distribution*</t>
  </si>
  <si>
    <t>FY13 Match*</t>
  </si>
  <si>
    <t>DOR Code</t>
  </si>
  <si>
    <t>Vendor Code</t>
  </si>
  <si>
    <t>Vendor Address</t>
  </si>
  <si>
    <t>Fiscal Year Adopted</t>
  </si>
  <si>
    <t>Total Surcharge Committed</t>
  </si>
  <si>
    <t>Less: Abatements &amp; Exemptions</t>
  </si>
  <si>
    <t>Less PFY Abatements Exemptions</t>
  </si>
  <si>
    <t>Net Surcharge Raised</t>
  </si>
  <si>
    <t>FY 2012 Net Surcharge Raised</t>
  </si>
  <si>
    <t>Surcharge Percent Adopted (3% Max)</t>
  </si>
  <si>
    <t>October 15th 2012 Final CPA Distribution*</t>
  </si>
  <si>
    <t>FY04 Match</t>
  </si>
  <si>
    <t>This Year's Match*</t>
  </si>
  <si>
    <t>First Rnd % Match</t>
  </si>
  <si>
    <t>Final % Match</t>
  </si>
  <si>
    <t>Rounded Out</t>
  </si>
  <si>
    <t>Unrounded First Rnd Distribution</t>
  </si>
  <si>
    <t>Difference</t>
  </si>
  <si>
    <t>% Reimbursed</t>
  </si>
  <si>
    <t>Round 1 &amp; 2 Prior to Adjustment</t>
  </si>
  <si>
    <t>Equity Round After Check</t>
  </si>
  <si>
    <t>Round 1+ 2 Distribution</t>
  </si>
  <si>
    <t>Round 1+2+3 Prior to Adjustment</t>
  </si>
  <si>
    <t>Surplus Dist After Check</t>
  </si>
  <si>
    <t>Final CPA Reimbursement</t>
  </si>
  <si>
    <t>Check None Exceed 100% Match</t>
  </si>
  <si>
    <t>Reimbursement % of Net Surcharge</t>
  </si>
  <si>
    <t>PY Adjustment</t>
  </si>
  <si>
    <t>Net Distribution</t>
  </si>
  <si>
    <t>VC6000191688</t>
  </si>
  <si>
    <t>AD001</t>
  </si>
  <si>
    <t>VC6000191689</t>
  </si>
  <si>
    <t>VC6000191690</t>
  </si>
  <si>
    <t>VC6000191691</t>
  </si>
  <si>
    <t>VC6000191692</t>
  </si>
  <si>
    <t>VC6000191687</t>
  </si>
  <si>
    <t>VC6000191693</t>
  </si>
  <si>
    <t>VC6000191695</t>
  </si>
  <si>
    <t>VC6000191696</t>
  </si>
  <si>
    <t>VC6000191698</t>
  </si>
  <si>
    <t>VC6000191699</t>
  </si>
  <si>
    <t>VC6000191700</t>
  </si>
  <si>
    <t>VC6000191701</t>
  </si>
  <si>
    <t>VC6000191703</t>
  </si>
  <si>
    <t>VC6000191704</t>
  </si>
  <si>
    <t>VC6000192072</t>
  </si>
  <si>
    <t>VC6000191706</t>
  </si>
  <si>
    <t>VC6000191708</t>
  </si>
  <si>
    <t>VC6000191709</t>
  </si>
  <si>
    <t>VC6000191710</t>
  </si>
  <si>
    <t>VC6000191711</t>
  </si>
  <si>
    <t>VC6000191712</t>
  </si>
  <si>
    <t>VC6000191713</t>
  </si>
  <si>
    <t>VC6000191714</t>
  </si>
  <si>
    <t>VC6000191715</t>
  </si>
  <si>
    <t>VC6000191717</t>
  </si>
  <si>
    <t>VC6000191718</t>
  </si>
  <si>
    <t>VC6000191720</t>
  </si>
  <si>
    <t>VC6000191722</t>
  </si>
  <si>
    <t>VC6000192074</t>
  </si>
  <si>
    <t>VC6000191723</t>
  </si>
  <si>
    <t>VC6000191724</t>
  </si>
  <si>
    <t>AD002</t>
  </si>
  <si>
    <t>VC6000191725</t>
  </si>
  <si>
    <t>VC6000191726</t>
  </si>
  <si>
    <t>VC6000192075</t>
  </si>
  <si>
    <t>VC6000191727</t>
  </si>
  <si>
    <t>VC6000191728</t>
  </si>
  <si>
    <t>VC6000191730</t>
  </si>
  <si>
    <t>VC6000191731</t>
  </si>
  <si>
    <t>VC6000191733</t>
  </si>
  <si>
    <t>VC6000191734</t>
  </si>
  <si>
    <t>VC6000191735</t>
  </si>
  <si>
    <t>VC6000191736</t>
  </si>
  <si>
    <t>VC6000192077</t>
  </si>
  <si>
    <t>VC6000191737</t>
  </si>
  <si>
    <t>VC6000191738</t>
  </si>
  <si>
    <t>VC6000191739</t>
  </si>
  <si>
    <t>VC6000191741</t>
  </si>
  <si>
    <t>VC6000192080</t>
  </si>
  <si>
    <t>VC6000191742</t>
  </si>
  <si>
    <t>VC6000191743</t>
  </si>
  <si>
    <t>VC6000191744</t>
  </si>
  <si>
    <t>VC6000191745</t>
  </si>
  <si>
    <t>VC6000191746</t>
  </si>
  <si>
    <t>VC6000191747</t>
  </si>
  <si>
    <t>VC6000191748</t>
  </si>
  <si>
    <t>VC6000192083</t>
  </si>
  <si>
    <t>VC6000191749</t>
  </si>
  <si>
    <t>VC6000191750</t>
  </si>
  <si>
    <t>VC6000191751</t>
  </si>
  <si>
    <t>VC6000192086</t>
  </si>
  <si>
    <t>*The final amount received by most communities this year includes a slight positive adjustment due to a reporting error in last year's distribution. The additional amount received ranges from $1 to $517.</t>
  </si>
  <si>
    <t>VC6000191752</t>
  </si>
  <si>
    <t>VC6000191753</t>
  </si>
  <si>
    <t>VC6000191754</t>
  </si>
  <si>
    <t>VC6000191755</t>
  </si>
  <si>
    <t>VC6000191756</t>
  </si>
  <si>
    <t>VC6000191757</t>
  </si>
  <si>
    <t>VC6000191759</t>
  </si>
  <si>
    <t>VC6000191760</t>
  </si>
  <si>
    <t>VC6000191761</t>
  </si>
  <si>
    <t>VC6000191762</t>
  </si>
  <si>
    <t>VC6000191765</t>
  </si>
  <si>
    <t>VC6000191767</t>
  </si>
  <si>
    <t>VC6000191764</t>
  </si>
  <si>
    <t>VC6000191768</t>
  </si>
  <si>
    <t>VC6000191769</t>
  </si>
  <si>
    <t>VC6000191770</t>
  </si>
  <si>
    <t>VC6000191771</t>
  </si>
  <si>
    <t>VC6000191772</t>
  </si>
  <si>
    <t>VC6000191773</t>
  </si>
  <si>
    <t>VC6000191774</t>
  </si>
  <si>
    <t>VC6000191775</t>
  </si>
  <si>
    <t>VC6000191776</t>
  </si>
  <si>
    <t>VC6000191777</t>
  </si>
  <si>
    <t>VC6000191778</t>
  </si>
  <si>
    <t>VC6000191779</t>
  </si>
  <si>
    <t>VC6000191782</t>
  </si>
  <si>
    <t>VC6000191783</t>
  </si>
  <si>
    <t>VC6000191784</t>
  </si>
  <si>
    <t>October 15, 2011 CPA Trust Fund Distribution</t>
  </si>
  <si>
    <t>VC6000191785</t>
  </si>
  <si>
    <t>VC6000191786</t>
  </si>
  <si>
    <t>FY 2011 Net Local Surcharge Raised</t>
  </si>
  <si>
    <t>Rounded</t>
  </si>
  <si>
    <t xml:space="preserve">October 15th 2011 Final CPA Distribution </t>
  </si>
  <si>
    <t>VC6000191787</t>
  </si>
  <si>
    <t>VC6000192088</t>
  </si>
  <si>
    <t>VC6000191789</t>
  </si>
  <si>
    <t>VC6000192090</t>
  </si>
  <si>
    <t>VC6000191790</t>
  </si>
  <si>
    <t>VC6000192093</t>
  </si>
  <si>
    <t>VC6000191791</t>
  </si>
  <si>
    <t>VC6000191792</t>
  </si>
  <si>
    <t>VC6000191793</t>
  </si>
  <si>
    <t>VC6000191794</t>
  </si>
  <si>
    <t>VC6000191795</t>
  </si>
  <si>
    <t>VC6000192095</t>
  </si>
  <si>
    <t>VC6000191796</t>
  </si>
  <si>
    <t>VC6000191797</t>
  </si>
  <si>
    <t>VC6000191798</t>
  </si>
  <si>
    <t>VC6000192096</t>
  </si>
  <si>
    <t>VC6000191799</t>
  </si>
  <si>
    <t>VC6000191800</t>
  </si>
  <si>
    <t>VC6000191802</t>
  </si>
  <si>
    <t>VC6000191803</t>
  </si>
  <si>
    <t>VC6000191805</t>
  </si>
  <si>
    <t>VC6000191806</t>
  </si>
  <si>
    <t>VC6000191807</t>
  </si>
  <si>
    <t>VC6000191809</t>
  </si>
  <si>
    <t>VC6000191810</t>
  </si>
  <si>
    <t>VC6000191811</t>
  </si>
  <si>
    <t>VC6000191812</t>
  </si>
  <si>
    <t>VC6000191814</t>
  </si>
  <si>
    <t>VC6000191815</t>
  </si>
  <si>
    <t>VC6000191816</t>
  </si>
  <si>
    <t>VC6000191817</t>
  </si>
  <si>
    <t>VC6000191818</t>
  </si>
  <si>
    <t>VC6000191819</t>
  </si>
  <si>
    <t>VC6000191821</t>
  </si>
  <si>
    <t>VC6000191822</t>
  </si>
  <si>
    <t>VC6000191823</t>
  </si>
  <si>
    <t>VC6000192101</t>
  </si>
  <si>
    <t>VC6000191824</t>
  </si>
  <si>
    <t>VC6000191825</t>
  </si>
  <si>
    <t>VC6000191826</t>
  </si>
  <si>
    <t>VC6000191828</t>
  </si>
  <si>
    <t>VC6000191830</t>
  </si>
  <si>
    <t>VC6000191831</t>
  </si>
  <si>
    <t>VC6000191833</t>
  </si>
  <si>
    <t>VC6000191834</t>
  </si>
  <si>
    <t>VC6000192102</t>
  </si>
  <si>
    <t>VC6000191835</t>
  </si>
  <si>
    <t>VC6000191836</t>
  </si>
  <si>
    <t>VC6000191837</t>
  </si>
  <si>
    <t>VC6000191839</t>
  </si>
  <si>
    <t>VC6000191840</t>
  </si>
  <si>
    <t>VC6000191841</t>
  </si>
  <si>
    <t>VC6000191843</t>
  </si>
  <si>
    <t>VC6000191844</t>
  </si>
  <si>
    <t>VC6000191846</t>
  </si>
  <si>
    <t>VC6000191847</t>
  </si>
  <si>
    <t>Massachusetts Department of Revenue</t>
  </si>
  <si>
    <t>Division of Local Services</t>
  </si>
  <si>
    <t>Municipal Databank/Local Aid Section</t>
  </si>
  <si>
    <t>VC6000191848</t>
  </si>
  <si>
    <t>Community Preservation Reimbursement Breakdown</t>
  </si>
  <si>
    <t>FY10 Net Surcharge Committed</t>
  </si>
  <si>
    <t>First Round Match</t>
  </si>
  <si>
    <t>Second Round Equity Distribution</t>
  </si>
  <si>
    <t>Third Round Surplus Distribution</t>
  </si>
  <si>
    <t>Final CPA Distribution</t>
  </si>
  <si>
    <t>Percentage Funded</t>
  </si>
  <si>
    <t>VC6000192104</t>
  </si>
  <si>
    <t>ACTON</t>
  </si>
  <si>
    <t>VC6000191850</t>
  </si>
  <si>
    <t>ACUSHNET</t>
  </si>
  <si>
    <t>ADAMS</t>
  </si>
  <si>
    <t>AGAWAM</t>
  </si>
  <si>
    <t>ALFORD</t>
  </si>
  <si>
    <t>VC6000191851</t>
  </si>
  <si>
    <t>AMESBURY</t>
  </si>
  <si>
    <t>AMHERST</t>
  </si>
  <si>
    <t>ANDOVER</t>
  </si>
  <si>
    <t>ARLINGTON</t>
  </si>
  <si>
    <t>VC6000191853</t>
  </si>
  <si>
    <t>ASHBURNHAM</t>
  </si>
  <si>
    <t>ASHBY</t>
  </si>
  <si>
    <t>ASHFIELD</t>
  </si>
  <si>
    <t>ASHLAND</t>
  </si>
  <si>
    <t>VC6000192105</t>
  </si>
  <si>
    <t>ATHOL</t>
  </si>
  <si>
    <t>ATTLEBORO</t>
  </si>
  <si>
    <t>AUBURN</t>
  </si>
  <si>
    <t>AVON</t>
  </si>
  <si>
    <t>AYER</t>
  </si>
  <si>
    <t>VC6000191854</t>
  </si>
  <si>
    <t>BARNSTABLE</t>
  </si>
  <si>
    <t>BARRE</t>
  </si>
  <si>
    <t>BECKET</t>
  </si>
  <si>
    <t>BEDFORD</t>
  </si>
  <si>
    <t>VC6000191855</t>
  </si>
  <si>
    <t>BELCHERTOWN</t>
  </si>
  <si>
    <t>BELLINGHAM</t>
  </si>
  <si>
    <t>BELMONT</t>
  </si>
  <si>
    <t>BERKLEY</t>
  </si>
  <si>
    <t>BERLIN</t>
  </si>
  <si>
    <t>VC6000191857</t>
  </si>
  <si>
    <t>BERNARDSTON</t>
  </si>
  <si>
    <t>BEVERLY</t>
  </si>
  <si>
    <t>BILLERICA</t>
  </si>
  <si>
    <t>BLACKSTONE</t>
  </si>
  <si>
    <t>BLANDFORD</t>
  </si>
  <si>
    <t>VC6000191858</t>
  </si>
  <si>
    <t>BOLTON</t>
  </si>
  <si>
    <t>BOSTON</t>
  </si>
  <si>
    <t>BOURNE</t>
  </si>
  <si>
    <t>BOXBOROUGH</t>
  </si>
  <si>
    <t>BOXFORD</t>
  </si>
  <si>
    <t>BOYLSTON</t>
  </si>
  <si>
    <t>VC6000191859</t>
  </si>
  <si>
    <t>BRAINTREE</t>
  </si>
  <si>
    <t>BREWSTER</t>
  </si>
  <si>
    <t>BRIDGEWATER</t>
  </si>
  <si>
    <t>BRIMFIELD</t>
  </si>
  <si>
    <t>BROCKTON</t>
  </si>
  <si>
    <t>BROOKFIELD</t>
  </si>
  <si>
    <t>VC6000191861</t>
  </si>
  <si>
    <t>BROOKLINE</t>
  </si>
  <si>
    <t>BUCKLAND</t>
  </si>
  <si>
    <t>BURLINGTON</t>
  </si>
  <si>
    <t>CAMBRIDGE</t>
  </si>
  <si>
    <t>CANTON</t>
  </si>
  <si>
    <t>VC6000192108</t>
  </si>
  <si>
    <t>CARLISLE</t>
  </si>
  <si>
    <t>CARVER</t>
  </si>
  <si>
    <t>CHARLEMONT</t>
  </si>
  <si>
    <t>CHARLTON</t>
  </si>
  <si>
    <t>CHATHAM</t>
  </si>
  <si>
    <t>VC6000191862</t>
  </si>
  <si>
    <t>CHELMSFORD</t>
  </si>
  <si>
    <t>CHELSEA</t>
  </si>
  <si>
    <t>CHESHIRE</t>
  </si>
  <si>
    <t>CHESTER</t>
  </si>
  <si>
    <t>CHESTERFIELD</t>
  </si>
  <si>
    <t>CHICOPEE</t>
  </si>
  <si>
    <t>VC6000191863</t>
  </si>
  <si>
    <t>CHILMARK</t>
  </si>
  <si>
    <t>CLARKSBURG</t>
  </si>
  <si>
    <t>CLINTON</t>
  </si>
  <si>
    <t>COHASSET</t>
  </si>
  <si>
    <t>COLRAIN</t>
  </si>
  <si>
    <t>CONCORD</t>
  </si>
  <si>
    <t>VC6000192109</t>
  </si>
  <si>
    <t>CONWAY</t>
  </si>
  <si>
    <t>CUMMINGTON</t>
  </si>
  <si>
    <t>DALTON</t>
  </si>
  <si>
    <t>VC6000191865</t>
  </si>
  <si>
    <t>DANVERS</t>
  </si>
  <si>
    <t>DARTMOUTH</t>
  </si>
  <si>
    <t>DEDHAM</t>
  </si>
  <si>
    <t>DEERFIELD</t>
  </si>
  <si>
    <t>VC6000192110</t>
  </si>
  <si>
    <t>DENNIS</t>
  </si>
  <si>
    <t>DIGHTON</t>
  </si>
  <si>
    <t>DOUGLAS</t>
  </si>
  <si>
    <t>DOVER</t>
  </si>
  <si>
    <t>VC6000191866</t>
  </si>
  <si>
    <t>DRACUT</t>
  </si>
  <si>
    <t>DUDLEY</t>
  </si>
  <si>
    <t>DUNSTABLE</t>
  </si>
  <si>
    <t>DUXBURY</t>
  </si>
  <si>
    <t>EAST BRIDGEWATE</t>
  </si>
  <si>
    <t>VC6000191867</t>
  </si>
  <si>
    <t>EASTHAM</t>
  </si>
  <si>
    <t>EASTHAMPTON</t>
  </si>
  <si>
    <t>EASTON</t>
  </si>
  <si>
    <t>EDGARTOWN</t>
  </si>
  <si>
    <t>EGREMONT</t>
  </si>
  <si>
    <t>VC6000191868</t>
  </si>
  <si>
    <t>ERVING</t>
  </si>
  <si>
    <t>ESSEX</t>
  </si>
  <si>
    <t>EVERETT</t>
  </si>
  <si>
    <t>FAIRHAVEN</t>
  </si>
  <si>
    <t>FALL RIVER</t>
  </si>
  <si>
    <t>FALMOUTH</t>
  </si>
  <si>
    <t>FITCHBURG</t>
  </si>
  <si>
    <t>VC6000191869</t>
  </si>
  <si>
    <t>FLORIDA</t>
  </si>
  <si>
    <t>FOXBOROUGH</t>
  </si>
  <si>
    <t>FRAMINGHAM</t>
  </si>
  <si>
    <t>FRANKLIN</t>
  </si>
  <si>
    <t>FREETOWN</t>
  </si>
  <si>
    <t>GARDNER</t>
  </si>
  <si>
    <t>VC6000192112</t>
  </si>
  <si>
    <t>GEORGETOWN</t>
  </si>
  <si>
    <t>GILL</t>
  </si>
  <si>
    <t>GLOUCESTER</t>
  </si>
  <si>
    <t>GOSHEN</t>
  </si>
  <si>
    <t>GOSNOLD</t>
  </si>
  <si>
    <t>GRAFTON</t>
  </si>
  <si>
    <t>VC6000191870</t>
  </si>
  <si>
    <t>GRANBY</t>
  </si>
  <si>
    <t>GRANVILLE</t>
  </si>
  <si>
    <t>GREAT BARRINGTO</t>
  </si>
  <si>
    <t>GREENFIELD</t>
  </si>
  <si>
    <t>VC6000191871</t>
  </si>
  <si>
    <t>GROTON</t>
  </si>
  <si>
    <t>GROVELAND</t>
  </si>
  <si>
    <t>HADLEY</t>
  </si>
  <si>
    <t>HALIFAX</t>
  </si>
  <si>
    <t>VC6000191872</t>
  </si>
  <si>
    <t>HAMILTON</t>
  </si>
  <si>
    <t>HAMPDEN</t>
  </si>
  <si>
    <t>HANCOCK</t>
  </si>
  <si>
    <t>HANOVER</t>
  </si>
  <si>
    <t>HANSON</t>
  </si>
  <si>
    <t>HARDWICK</t>
  </si>
  <si>
    <t>HARVARD</t>
  </si>
  <si>
    <t>VC6000191874</t>
  </si>
  <si>
    <t>HARWICH</t>
  </si>
  <si>
    <t>HATFIELD</t>
  </si>
  <si>
    <t>HAVERHILL</t>
  </si>
  <si>
    <t>HAWLEY</t>
  </si>
  <si>
    <t>HEATH</t>
  </si>
  <si>
    <t>HINGHAM</t>
  </si>
  <si>
    <t>HINSDALE</t>
  </si>
  <si>
    <t>VC6000191875</t>
  </si>
  <si>
    <t>HOLBROOK</t>
  </si>
  <si>
    <t>HOLDEN</t>
  </si>
  <si>
    <t>HOLLAND</t>
  </si>
  <si>
    <t>HOLLISTON</t>
  </si>
  <si>
    <t>HOLYOKE</t>
  </si>
  <si>
    <t>HOPEDALE</t>
  </si>
  <si>
    <t>HOPKINTON</t>
  </si>
  <si>
    <t>VC6000192114</t>
  </si>
  <si>
    <t>HUBBARDSTON</t>
  </si>
  <si>
    <t>HUDSON</t>
  </si>
  <si>
    <t>HULL</t>
  </si>
  <si>
    <t>HUNTINGTON</t>
  </si>
  <si>
    <t>IPSWICH</t>
  </si>
  <si>
    <t>KINGSTON</t>
  </si>
  <si>
    <t>VC6000191877</t>
  </si>
  <si>
    <t>LAKEVILLE</t>
  </si>
  <si>
    <t>LANCASTER</t>
  </si>
  <si>
    <t>LANESBOROUGH</t>
  </si>
  <si>
    <t>LAWRENCE</t>
  </si>
  <si>
    <t>LEE</t>
  </si>
  <si>
    <t>LEICESTER</t>
  </si>
  <si>
    <t>VC6000192115</t>
  </si>
  <si>
    <t>LENOX</t>
  </si>
  <si>
    <t>LEOMINSTER</t>
  </si>
  <si>
    <t>LEVERETT</t>
  </si>
  <si>
    <t>LEXINGTON</t>
  </si>
  <si>
    <t>LEYDEN</t>
  </si>
  <si>
    <t>LINCOLN</t>
  </si>
  <si>
    <t>LITTLETON</t>
  </si>
  <si>
    <t>VC6000191878</t>
  </si>
  <si>
    <t>LONGMEADOW</t>
  </si>
  <si>
    <t>LOWELL</t>
  </si>
  <si>
    <t>LUDLOW</t>
  </si>
  <si>
    <t>LUNENBURG</t>
  </si>
  <si>
    <t>LYNN</t>
  </si>
  <si>
    <t>LYNNFIELD</t>
  </si>
  <si>
    <t>MALDEN</t>
  </si>
  <si>
    <t>VC6000191879</t>
  </si>
  <si>
    <t>MANCHESTER</t>
  </si>
  <si>
    <t>MANSFIELD</t>
  </si>
  <si>
    <t>MARBLEHEAD</t>
  </si>
  <si>
    <t>MARION</t>
  </si>
  <si>
    <t>VC6000191881</t>
  </si>
  <si>
    <t>MARLBOROUGH</t>
  </si>
  <si>
    <t>MARSHFIELD</t>
  </si>
  <si>
    <t>MASHPEE</t>
  </si>
  <si>
    <t>MATTAPOISETT</t>
  </si>
  <si>
    <t>MAYNARD</t>
  </si>
  <si>
    <t>VC6000191882</t>
  </si>
  <si>
    <t>MEDFIELD</t>
  </si>
  <si>
    <t>MEDFORD</t>
  </si>
  <si>
    <t>MEDWAY</t>
  </si>
  <si>
    <t>MELROSE</t>
  </si>
  <si>
    <t>MENDON</t>
  </si>
  <si>
    <t>MERRIMAC</t>
  </si>
  <si>
    <t>METHUEN</t>
  </si>
  <si>
    <t>MIDDLEBOROUGH</t>
  </si>
  <si>
    <t>MIDDLEFIELD</t>
  </si>
  <si>
    <t>MIDDLETON</t>
  </si>
  <si>
    <t>MILFORD</t>
  </si>
  <si>
    <t>MILLBURY</t>
  </si>
  <si>
    <t>MILLIS</t>
  </si>
  <si>
    <t>VC6000191883</t>
  </si>
  <si>
    <t>MILLVILLE</t>
  </si>
  <si>
    <t>MILTON</t>
  </si>
  <si>
    <t>MONROE</t>
  </si>
  <si>
    <t>MONSON</t>
  </si>
  <si>
    <t>MONTAGUE</t>
  </si>
  <si>
    <t>VC6000191884</t>
  </si>
  <si>
    <t>MONTEREY</t>
  </si>
  <si>
    <t>MONTGOMERY</t>
  </si>
  <si>
    <t>MOUNT WASHINGTO</t>
  </si>
  <si>
    <t>NAHANT</t>
  </si>
  <si>
    <t>NANTUCKET</t>
  </si>
  <si>
    <t>NATICK</t>
  </si>
  <si>
    <t>NEEDHAM</t>
  </si>
  <si>
    <t>VC6000191885</t>
  </si>
  <si>
    <t>NEW ASHFORD</t>
  </si>
  <si>
    <t>NEW BEDFORD</t>
  </si>
  <si>
    <t>NEW BRAINTREE</t>
  </si>
  <si>
    <t>NEW SALEM</t>
  </si>
  <si>
    <t>VC6000191886</t>
  </si>
  <si>
    <t>NEWBURY</t>
  </si>
  <si>
    <t>NEWBURYPORT</t>
  </si>
  <si>
    <t>NEWTON</t>
  </si>
  <si>
    <t>NORFOLK</t>
  </si>
  <si>
    <t>NORTH ADAMS</t>
  </si>
  <si>
    <t>VC6000191887</t>
  </si>
  <si>
    <t>NORTH ANDOVER</t>
  </si>
  <si>
    <t>NORTH ATTLEBORO</t>
  </si>
  <si>
    <t>NORTH BROOKFIEL</t>
  </si>
  <si>
    <t>NORTH READING</t>
  </si>
  <si>
    <t>NORTHAMPTON</t>
  </si>
  <si>
    <t>NORTHBOROUGH</t>
  </si>
  <si>
    <t>VC6000191888</t>
  </si>
  <si>
    <t>NORTHBRIDGE</t>
  </si>
  <si>
    <t>NORTHFIELD</t>
  </si>
  <si>
    <t>NORTON</t>
  </si>
  <si>
    <t>NORWELL</t>
  </si>
  <si>
    <t>NORWOOD</t>
  </si>
  <si>
    <t>OAK BLUFFS</t>
  </si>
  <si>
    <t>OAKHAM</t>
  </si>
  <si>
    <t>ORANGE</t>
  </si>
  <si>
    <t>VC6000191889</t>
  </si>
  <si>
    <t>ORLEANS</t>
  </si>
  <si>
    <t>OTIS</t>
  </si>
  <si>
    <t>OXFORD</t>
  </si>
  <si>
    <t>PALMER</t>
  </si>
  <si>
    <t>PAXTON</t>
  </si>
  <si>
    <t>VC6000191890</t>
  </si>
  <si>
    <t>PEABODY</t>
  </si>
  <si>
    <t>PELHAM</t>
  </si>
  <si>
    <t>PEMBROKE</t>
  </si>
  <si>
    <t>PEPPERELL</t>
  </si>
  <si>
    <t>PERU</t>
  </si>
  <si>
    <t>VC6000191892</t>
  </si>
  <si>
    <t>PETERSHAM</t>
  </si>
  <si>
    <t>PHILLIPSTON</t>
  </si>
  <si>
    <t>PITTSFIELD</t>
  </si>
  <si>
    <t>PLAINFIELD</t>
  </si>
  <si>
    <t>PLAINVILLE</t>
  </si>
  <si>
    <t>PLYMOUTH</t>
  </si>
  <si>
    <t>VC6000191893</t>
  </si>
  <si>
    <t>PLYMPTON</t>
  </si>
  <si>
    <t>PRINCETON</t>
  </si>
  <si>
    <t>PROVINCETOWN</t>
  </si>
  <si>
    <t>VC6000191894</t>
  </si>
  <si>
    <t>QUINCY</t>
  </si>
  <si>
    <t>RANDOLPH</t>
  </si>
  <si>
    <t>RAYNHAM</t>
  </si>
  <si>
    <t>READING</t>
  </si>
  <si>
    <t>REHOBOTH</t>
  </si>
  <si>
    <t>VC6000191895</t>
  </si>
  <si>
    <t>REVERE</t>
  </si>
  <si>
    <t>RICHMOND</t>
  </si>
  <si>
    <t>ROCHESTER</t>
  </si>
  <si>
    <t>ROCKLAND</t>
  </si>
  <si>
    <t>ROCKPORT</t>
  </si>
  <si>
    <t>ROWE</t>
  </si>
  <si>
    <t>VC6000191897</t>
  </si>
  <si>
    <t>ROWLEY</t>
  </si>
  <si>
    <t>ROYALSTON</t>
  </si>
  <si>
    <t>RUSSELL</t>
  </si>
  <si>
    <t>RUTLAND</t>
  </si>
  <si>
    <t>SALEM</t>
  </si>
  <si>
    <t>VC6000191898</t>
  </si>
  <si>
    <t>SALISBURY</t>
  </si>
  <si>
    <t>SANDISFIELD</t>
  </si>
  <si>
    <t>SANDWICH</t>
  </si>
  <si>
    <t>SAUGUS</t>
  </si>
  <si>
    <t>VC6000191899</t>
  </si>
  <si>
    <t>SAVOY</t>
  </si>
  <si>
    <t>SCITUATE</t>
  </si>
  <si>
    <t>SEEKONK</t>
  </si>
  <si>
    <t>SHARON</t>
  </si>
  <si>
    <t>VC6000191900</t>
  </si>
  <si>
    <t>SHEFFIELD</t>
  </si>
  <si>
    <t>SHELBURNE</t>
  </si>
  <si>
    <t>SHERBORN</t>
  </si>
  <si>
    <t>SHIRLEY</t>
  </si>
  <si>
    <t>SHREWSBURY</t>
  </si>
  <si>
    <t>SHUTESBURY</t>
  </si>
  <si>
    <t>SOMERSET</t>
  </si>
  <si>
    <t>SOMERVILLE</t>
  </si>
  <si>
    <t>SOUTH HADLEY</t>
  </si>
  <si>
    <t>SOUTHAMPTON</t>
  </si>
  <si>
    <t>SOUTHBOROUGH</t>
  </si>
  <si>
    <t>VC6000191901</t>
  </si>
  <si>
    <t>SOUTHBRIDGE</t>
  </si>
  <si>
    <t>SOUTHWICK</t>
  </si>
  <si>
    <t>SPENCER</t>
  </si>
  <si>
    <t>SPRINGFIELD</t>
  </si>
  <si>
    <t>STERLING</t>
  </si>
  <si>
    <t>STOCKBRIDGE</t>
  </si>
  <si>
    <t>STONEHAM</t>
  </si>
  <si>
    <t>STOUGHTON</t>
  </si>
  <si>
    <t>STOW</t>
  </si>
  <si>
    <t>VC6000191902</t>
  </si>
  <si>
    <t>STURBRIDGE</t>
  </si>
  <si>
    <t>SUNDERLAND</t>
  </si>
  <si>
    <t>SUTTON</t>
  </si>
  <si>
    <t>SWAMPSCOTT</t>
  </si>
  <si>
    <t>VC6000192118</t>
  </si>
  <si>
    <t>SWANSEA</t>
  </si>
  <si>
    <t>TAUNTON</t>
  </si>
  <si>
    <t>TEMPLETON</t>
  </si>
  <si>
    <t>TEWKSBURY</t>
  </si>
  <si>
    <t>TISBURY</t>
  </si>
  <si>
    <t>VC6000191904</t>
  </si>
  <si>
    <t>TOLLAND</t>
  </si>
  <si>
    <t>TOPSFIELD</t>
  </si>
  <si>
    <t>TOWNSEND</t>
  </si>
  <si>
    <t>TRURO</t>
  </si>
  <si>
    <t>TYNGSBOROUGH</t>
  </si>
  <si>
    <t>TYRINGHAM</t>
  </si>
  <si>
    <t>VC6000191905</t>
  </si>
  <si>
    <t>UPTON</t>
  </si>
  <si>
    <t>UXBRIDGE</t>
  </si>
  <si>
    <t>WAKEFIELD</t>
  </si>
  <si>
    <t>WALES</t>
  </si>
  <si>
    <t>WALPOLE</t>
  </si>
  <si>
    <t>WALTHAM</t>
  </si>
  <si>
    <t>VC6000191907</t>
  </si>
  <si>
    <t>WARE</t>
  </si>
  <si>
    <t>WAREHAM</t>
  </si>
  <si>
    <t>WARREN</t>
  </si>
  <si>
    <t>WARWICK</t>
  </si>
  <si>
    <t>WASHINGTON</t>
  </si>
  <si>
    <t>WATERTOWN</t>
  </si>
  <si>
    <t>WAYLAND</t>
  </si>
  <si>
    <t>WEBSTER</t>
  </si>
  <si>
    <t>VC6000191908</t>
  </si>
  <si>
    <t>WELLESLEY</t>
  </si>
  <si>
    <t>WELLFLEET</t>
  </si>
  <si>
    <t>WENDELL</t>
  </si>
  <si>
    <t>WENHAM</t>
  </si>
  <si>
    <t>WEST BOYLSTON</t>
  </si>
  <si>
    <t>WEST BRIDGEWATE</t>
  </si>
  <si>
    <t>VC6000192119</t>
  </si>
  <si>
    <t>WEST NEWBURY</t>
  </si>
  <si>
    <t>WEST SPRINGFIEL</t>
  </si>
  <si>
    <t>WEST STOCKBRIDG</t>
  </si>
  <si>
    <t>WEST TISBURY</t>
  </si>
  <si>
    <t>WESTBOROUGH</t>
  </si>
  <si>
    <t>WESTFIELD</t>
  </si>
  <si>
    <t>VC6000192120</t>
  </si>
  <si>
    <t>WESTFORD</t>
  </si>
  <si>
    <t>WESTHAMPTON</t>
  </si>
  <si>
    <t>WESTMINSTER</t>
  </si>
  <si>
    <t>WESTON</t>
  </si>
  <si>
    <t>WESTPORT</t>
  </si>
  <si>
    <t>WESTWOOD</t>
  </si>
  <si>
    <t>VC6000191909</t>
  </si>
  <si>
    <t>WEYMOUTH</t>
  </si>
  <si>
    <t>WHATELY</t>
  </si>
  <si>
    <t>WHITMAN</t>
  </si>
  <si>
    <t>WILBRAHAM</t>
  </si>
  <si>
    <t>WILLIAMSBURG</t>
  </si>
  <si>
    <t>VC6000192121</t>
  </si>
  <si>
    <t>WILLIAMSTOWN</t>
  </si>
  <si>
    <t>WILMINGTON</t>
  </si>
  <si>
    <t>WINCHENDON</t>
  </si>
  <si>
    <t>WINCHESTER</t>
  </si>
  <si>
    <t>WINDSOR</t>
  </si>
  <si>
    <t>WINTHROP</t>
  </si>
  <si>
    <t>VC6000191910</t>
  </si>
  <si>
    <t>WOBURN</t>
  </si>
  <si>
    <t>WORCESTER</t>
  </si>
  <si>
    <t>WORTHINGTON</t>
  </si>
  <si>
    <t>WRENTHAM</t>
  </si>
  <si>
    <t>YARMOUTH</t>
  </si>
  <si>
    <t>VC6000191912</t>
  </si>
  <si>
    <t>VC6000191913</t>
  </si>
  <si>
    <t>Account Balance as 9/1/2010</t>
  </si>
  <si>
    <t>80% of Balance</t>
  </si>
  <si>
    <t>VC6000191915</t>
  </si>
  <si>
    <t>VC6000192123</t>
  </si>
  <si>
    <t>VC6000191917</t>
  </si>
  <si>
    <t>VC6000191918</t>
  </si>
  <si>
    <t>VC6000191921</t>
  </si>
  <si>
    <t>VC6000191922</t>
  </si>
  <si>
    <t>VC6000191923</t>
  </si>
  <si>
    <t>VC6000191924</t>
  </si>
  <si>
    <t>VC6000191926</t>
  </si>
  <si>
    <t>VC6000191927</t>
  </si>
  <si>
    <t>VC6000191929</t>
  </si>
  <si>
    <t>VC6000191930</t>
  </si>
  <si>
    <t>VC6000191931</t>
  </si>
  <si>
    <t>VC6000191932</t>
  </si>
  <si>
    <t>VC6000191933</t>
  </si>
  <si>
    <t>VC6000191935</t>
  </si>
  <si>
    <t>VC6000192125</t>
  </si>
  <si>
    <t>VC6000191937</t>
  </si>
  <si>
    <t>VC6000191938</t>
  </si>
  <si>
    <t>VC6000191939</t>
  </si>
  <si>
    <t>VC6000191940</t>
  </si>
  <si>
    <t>VC6000191941</t>
  </si>
  <si>
    <t>VC6000191942</t>
  </si>
  <si>
    <t>VC6000192129</t>
  </si>
  <si>
    <t>VC6000191943</t>
  </si>
  <si>
    <t>VC6000191944</t>
  </si>
  <si>
    <t>VC6000191945</t>
  </si>
  <si>
    <t>VC6000191947</t>
  </si>
  <si>
    <t>VC6000191948</t>
  </si>
  <si>
    <t>VC6000191950</t>
  </si>
  <si>
    <t>VC6000192134</t>
  </si>
  <si>
    <t>VC6000191951</t>
  </si>
  <si>
    <t>VC6000191952</t>
  </si>
  <si>
    <t>VC6000191953</t>
  </si>
  <si>
    <t>VC6000191955</t>
  </si>
  <si>
    <t>VC6000192136</t>
  </si>
  <si>
    <t>VC6000191957</t>
  </si>
  <si>
    <t>VC6000191958</t>
  </si>
  <si>
    <t>VC6000191959</t>
  </si>
  <si>
    <t>VC6000191960</t>
  </si>
  <si>
    <t>VC6000191961</t>
  </si>
  <si>
    <t>VC6000191962</t>
  </si>
  <si>
    <t>VC6000191963</t>
  </si>
  <si>
    <t>VC6000191964</t>
  </si>
  <si>
    <t>VC6000191965</t>
  </si>
  <si>
    <t>VC6000192137</t>
  </si>
  <si>
    <t>VC6000191966</t>
  </si>
  <si>
    <t>VC6000191967</t>
  </si>
  <si>
    <t>VC6000191968</t>
  </si>
  <si>
    <t>VC6000191969</t>
  </si>
  <si>
    <t>VC6000191970</t>
  </si>
  <si>
    <t>VC6000191971</t>
  </si>
  <si>
    <t>VC6000191972</t>
  </si>
  <si>
    <t>VC6000191973</t>
  </si>
  <si>
    <t>VC6000191974</t>
  </si>
  <si>
    <t>VC6000191975</t>
  </si>
  <si>
    <t>VC6000191976</t>
  </si>
  <si>
    <t>VC6000191977</t>
  </si>
  <si>
    <t>VC6000191980</t>
  </si>
  <si>
    <t>VC6000191981</t>
  </si>
  <si>
    <t>VC6000191982</t>
  </si>
  <si>
    <t>VC6000192138</t>
  </si>
  <si>
    <t>VC6000191983</t>
  </si>
  <si>
    <t>VC6000191985</t>
  </si>
  <si>
    <t>VC6000191986</t>
  </si>
  <si>
    <t>VC6000191987</t>
  </si>
  <si>
    <t>VC6000191988</t>
  </si>
  <si>
    <t>VC6000191989</t>
  </si>
  <si>
    <t>VC6000192140</t>
  </si>
  <si>
    <t>VC6000191990</t>
  </si>
  <si>
    <t>VC6000191991</t>
  </si>
  <si>
    <t>VC6000191992</t>
  </si>
  <si>
    <t>VC6000191993</t>
  </si>
  <si>
    <t>VC6000191994</t>
  </si>
  <si>
    <t>VC6000191995</t>
  </si>
  <si>
    <t>VC6000191996</t>
  </si>
  <si>
    <t>VC6000191997</t>
  </si>
  <si>
    <t>VC6000191998</t>
  </si>
  <si>
    <t>VC6000191999</t>
  </si>
  <si>
    <t>VC6000192002</t>
  </si>
  <si>
    <t>VC6000192003</t>
  </si>
  <si>
    <t>VC6000192004</t>
  </si>
  <si>
    <t>VC6000192005</t>
  </si>
  <si>
    <t>VC6000192006</t>
  </si>
  <si>
    <t>VC6000192007</t>
  </si>
  <si>
    <t>VC6000192008</t>
  </si>
  <si>
    <t>VC6000192009</t>
  </si>
  <si>
    <t>VC6000192010</t>
  </si>
  <si>
    <t>VC6000192011</t>
  </si>
  <si>
    <t>VC6000192012</t>
  </si>
  <si>
    <t>VC6000192013</t>
  </si>
  <si>
    <t>VC6000192015</t>
  </si>
  <si>
    <t>VC6000192016</t>
  </si>
  <si>
    <t>VC6000192017</t>
  </si>
  <si>
    <t>VC6000192018</t>
  </si>
  <si>
    <t>VC6000192141</t>
  </si>
  <si>
    <t>VC6000192019</t>
  </si>
  <si>
    <t>VC6000192021</t>
  </si>
  <si>
    <t>VC6000192022</t>
  </si>
  <si>
    <t>VC6000192023</t>
  </si>
  <si>
    <t>VC6000192025</t>
  </si>
  <si>
    <t>VC6000192026</t>
  </si>
  <si>
    <t>VC6000192027</t>
  </si>
  <si>
    <t>VC6000192028</t>
  </si>
  <si>
    <t>VC6000192029</t>
  </si>
  <si>
    <t>VC6000192030</t>
  </si>
  <si>
    <t>VC6000192032</t>
  </si>
  <si>
    <t>VC6000192033</t>
  </si>
  <si>
    <t>VC6000192034</t>
  </si>
  <si>
    <t>VC6000192035</t>
  </si>
  <si>
    <t>VC6000192036</t>
  </si>
  <si>
    <t>VC6000192037</t>
  </si>
  <si>
    <t>VC6000192038</t>
  </si>
  <si>
    <t>VC6000192039</t>
  </si>
  <si>
    <t>VC6000192040</t>
  </si>
  <si>
    <t>VC6000192041</t>
  </si>
  <si>
    <t>VC6000192044</t>
  </si>
  <si>
    <t>VC6000192045</t>
  </si>
  <si>
    <t>VC6000192046</t>
  </si>
  <si>
    <t>VC6000192048</t>
  </si>
  <si>
    <t>VC6000192049</t>
  </si>
  <si>
    <t>VC6000192050</t>
  </si>
  <si>
    <t>VC6000192051</t>
  </si>
  <si>
    <t>VC6000192053</t>
  </si>
  <si>
    <t>VC6000192055</t>
  </si>
  <si>
    <t>VC6000192057</t>
  </si>
  <si>
    <t>VC6000192058</t>
  </si>
  <si>
    <t>VC6000192059</t>
  </si>
  <si>
    <t>VC6000192060</t>
  </si>
  <si>
    <t>VC6000192061</t>
  </si>
  <si>
    <t>VC6000192062</t>
  </si>
  <si>
    <t>VC6000192063</t>
  </si>
  <si>
    <t>VC6000192066</t>
  </si>
  <si>
    <t>VC6000192065</t>
  </si>
  <si>
    <t>VC6000192142</t>
  </si>
  <si>
    <t>VC6000192146</t>
  </si>
  <si>
    <t>VC6000192067</t>
  </si>
  <si>
    <t>VC6000192068</t>
  </si>
  <si>
    <t>VC6000192069</t>
  </si>
  <si>
    <t>Number Adopted</t>
  </si>
  <si>
    <t>Total Net</t>
  </si>
  <si>
    <t>Number Outstanding</t>
  </si>
  <si>
    <t>Account Bal.</t>
  </si>
  <si>
    <t>MMARS</t>
  </si>
  <si>
    <t>Only 148 Eligible in FY12</t>
  </si>
  <si>
    <t>Round 1</t>
  </si>
  <si>
    <t>Remining Bal</t>
  </si>
  <si>
    <t>Base Figure (2)</t>
  </si>
  <si>
    <t>Round 2</t>
  </si>
  <si>
    <t>Remaining FB</t>
  </si>
  <si>
    <t>Base Figure (3)</t>
  </si>
  <si>
    <t>Round 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</si>
</sst>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_(&quot;$&quot;* #,##0_);_(&quot;$&quot;* \(#,##0\);_(&quot;$&quot;* &quot;-&quot;??_);_(@_)"/>
    <numFmt numFmtId="165" formatCode="General_)"/>
    <numFmt numFmtId="166" formatCode="&quot;$&quot;#,##0"/>
    <numFmt numFmtId="167" formatCode="0.0%"/>
    <numFmt numFmtId="168" formatCode="#,##0.00000"/>
  </numFmts>
  <fonts count="21">
    <font>
      <sz val="10"/>
      <color rgb="FF000000"/>
      <name val="Arial"/>
    </font>
    <font>
      <b/>
      <sz val="10"/>
      <color rgb="FF000000"/>
      <name val="Arial"/>
    </font>
    <font>
      <i/>
      <sz val="10"/>
      <color rgb="FF000000"/>
      <name val="Arial"/>
    </font>
    <font>
      <b/>
      <i/>
      <sz val="10"/>
      <color rgb="FF000000"/>
      <name val="Arial"/>
    </font>
    <font>
      <sz val="10"/>
      <name val="Arial"/>
    </font>
    <font>
      <b/>
      <sz val="11"/>
      <name val="Calibri"/>
    </font>
    <font>
      <sz val="11"/>
      <color rgb="FF000000"/>
      <name val="Calibri"/>
    </font>
    <font>
      <sz val="11"/>
      <name val="Calibri"/>
    </font>
    <font>
      <b/>
      <sz val="11"/>
      <color rgb="FF000000"/>
      <name val="Calibri"/>
    </font>
    <font>
      <sz val="10"/>
      <name val="Arial"/>
    </font>
    <font>
      <sz val="11"/>
      <color rgb="FF000000"/>
      <name val="Inconsolata"/>
    </font>
    <font>
      <b/>
      <sz val="10"/>
      <name val="Arial"/>
    </font>
    <font>
      <b/>
      <sz val="14"/>
      <name val="Arial"/>
    </font>
    <font>
      <sz val="11"/>
      <color rgb="FFFF0000"/>
      <name val="Calibri"/>
    </font>
    <font>
      <b/>
      <sz val="11"/>
      <color rgb="FFFF0000"/>
      <name val="Calibri"/>
    </font>
    <font>
      <sz val="11"/>
      <name val="Arial"/>
    </font>
    <font>
      <b/>
      <sz val="12"/>
      <color rgb="FF000000"/>
      <name val="Calibri"/>
    </font>
    <font>
      <b/>
      <sz val="16"/>
      <name val="Calibri"/>
    </font>
    <font>
      <sz val="14"/>
      <name val="Arial"/>
    </font>
    <font>
      <b/>
      <sz val="10"/>
      <name val="Arial"/>
    </font>
    <font>
      <sz val="9"/>
      <name val="Arial"/>
    </font>
  </fonts>
  <fills count="28">
    <fill>
      <patternFill patternType="none"/>
    </fill>
    <fill>
      <patternFill patternType="gray125"/>
    </fill>
    <fill>
      <patternFill patternType="solid">
        <fgColor rgb="FFD9D9D9"/>
        <bgColor rgb="FFD9D9D9"/>
      </patternFill>
    </fill>
    <fill>
      <patternFill patternType="solid">
        <fgColor rgb="FFD0E0E3"/>
        <bgColor rgb="FFD0E0E3"/>
      </patternFill>
    </fill>
    <fill>
      <patternFill patternType="solid">
        <fgColor rgb="FFF4CCCC"/>
        <bgColor rgb="FFF4CCCC"/>
      </patternFill>
    </fill>
    <fill>
      <patternFill patternType="solid">
        <fgColor rgb="FFFBD4B4"/>
        <bgColor rgb="FFFBD4B4"/>
      </patternFill>
    </fill>
    <fill>
      <patternFill patternType="solid">
        <fgColor rgb="FFE6B8AF"/>
        <bgColor rgb="FFE6B8AF"/>
      </patternFill>
    </fill>
    <fill>
      <patternFill patternType="solid">
        <fgColor rgb="FFD9EAD3"/>
        <bgColor rgb="FFD9EAD3"/>
      </patternFill>
    </fill>
    <fill>
      <patternFill patternType="solid">
        <fgColor rgb="FFFFFFFF"/>
        <bgColor rgb="FFFFFFFF"/>
      </patternFill>
    </fill>
    <fill>
      <patternFill patternType="solid">
        <fgColor rgb="FFFFFF00"/>
        <bgColor rgb="FFFFFF00"/>
      </patternFill>
    </fill>
    <fill>
      <patternFill patternType="solid">
        <fgColor rgb="FFFF9900"/>
        <bgColor rgb="FFFF9900"/>
      </patternFill>
    </fill>
    <fill>
      <patternFill patternType="solid">
        <fgColor rgb="FFEFEFEF"/>
        <bgColor rgb="FFEFEFEF"/>
      </patternFill>
    </fill>
    <fill>
      <patternFill patternType="solid">
        <fgColor rgb="FF00FF00"/>
        <bgColor rgb="FF00FF00"/>
      </patternFill>
    </fill>
    <fill>
      <patternFill patternType="solid">
        <fgColor rgb="FFD9D2E9"/>
        <bgColor rgb="FFD9D2E9"/>
      </patternFill>
    </fill>
    <fill>
      <patternFill patternType="solid">
        <fgColor rgb="FFB6D7A8"/>
        <bgColor rgb="FFB6D7A8"/>
      </patternFill>
    </fill>
    <fill>
      <patternFill patternType="solid">
        <fgColor rgb="FFA2C4C9"/>
        <bgColor rgb="FFA2C4C9"/>
      </patternFill>
    </fill>
    <fill>
      <patternFill patternType="solid">
        <fgColor rgb="FFC9DAF8"/>
        <bgColor rgb="FFC9DAF8"/>
      </patternFill>
    </fill>
    <fill>
      <patternFill patternType="solid">
        <fgColor rgb="FFA4C2F4"/>
        <bgColor rgb="FFA4C2F4"/>
      </patternFill>
    </fill>
    <fill>
      <patternFill patternType="solid">
        <fgColor rgb="FFB4A7D6"/>
        <bgColor rgb="FFB4A7D6"/>
      </patternFill>
    </fill>
    <fill>
      <patternFill patternType="solid">
        <fgColor rgb="FFFCE5CD"/>
        <bgColor rgb="FFFCE5CD"/>
      </patternFill>
    </fill>
    <fill>
      <patternFill patternType="solid">
        <fgColor rgb="FF00FFFF"/>
        <bgColor rgb="FF00FFFF"/>
      </patternFill>
    </fill>
    <fill>
      <patternFill patternType="solid">
        <fgColor rgb="FFF3F3F3"/>
        <bgColor rgb="FFF3F3F3"/>
      </patternFill>
    </fill>
    <fill>
      <patternFill patternType="solid">
        <fgColor rgb="FFFF00FF"/>
        <bgColor rgb="FFFF00FF"/>
      </patternFill>
    </fill>
    <fill>
      <patternFill patternType="solid">
        <fgColor rgb="FFFABF8F"/>
        <bgColor rgb="FFFABF8F"/>
      </patternFill>
    </fill>
    <fill>
      <patternFill patternType="solid">
        <fgColor rgb="FF92CDDC"/>
        <bgColor rgb="FF92CDDC"/>
      </patternFill>
    </fill>
    <fill>
      <patternFill patternType="solid">
        <fgColor rgb="FFC0C0C0"/>
        <bgColor rgb="FFC0C0C0"/>
      </patternFill>
    </fill>
    <fill>
      <patternFill patternType="solid">
        <fgColor rgb="FF808080"/>
        <bgColor rgb="FF808080"/>
      </patternFill>
    </fill>
    <fill>
      <patternFill patternType="solid">
        <fgColor rgb="FFFFFF99"/>
        <bgColor rgb="FFFFFF99"/>
      </patternFill>
    </fill>
  </fills>
  <borders count="32">
    <border>
      <left/>
      <right/>
      <top/>
      <bottom/>
      <diagonal/>
    </border>
    <border>
      <left/>
      <right/>
      <top/>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C0C0C0"/>
      </left>
      <right style="thin">
        <color rgb="FFC0C0C0"/>
      </right>
      <top/>
      <bottom style="thin">
        <color rgb="FFC0C0C0"/>
      </bottom>
      <diagonal/>
    </border>
    <border>
      <left style="thin">
        <color rgb="FFC0C0C0"/>
      </left>
      <right style="thin">
        <color rgb="FFC0C0C0"/>
      </right>
      <top style="thin">
        <color rgb="FFC0C0C0"/>
      </top>
      <bottom style="thin">
        <color rgb="FFC0C0C0"/>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292">
    <xf numFmtId="0" fontId="0" fillId="0" borderId="0" xfId="0" applyFont="1" applyAlignment="1"/>
    <xf numFmtId="0" fontId="0" fillId="0" borderId="0" xfId="0" applyFont="1" applyAlignment="1"/>
    <xf numFmtId="0" fontId="0" fillId="0" borderId="0" xfId="0" applyFont="1" applyAlignment="1">
      <alignment horizontal="center"/>
    </xf>
    <xf numFmtId="43" fontId="0" fillId="0" borderId="0" xfId="0" applyNumberFormat="1" applyFont="1" applyAlignment="1"/>
    <xf numFmtId="43" fontId="1" fillId="0" borderId="0" xfId="0" applyNumberFormat="1" applyFont="1" applyAlignment="1">
      <alignment horizontal="center"/>
    </xf>
    <xf numFmtId="0" fontId="0" fillId="0" borderId="1" xfId="0" applyFont="1" applyBorder="1" applyAlignment="1"/>
    <xf numFmtId="0" fontId="0" fillId="0" borderId="0" xfId="0" applyFont="1" applyAlignment="1"/>
    <xf numFmtId="0" fontId="1" fillId="0" borderId="2" xfId="0" applyFont="1" applyBorder="1" applyAlignment="1">
      <alignment horizontal="center"/>
    </xf>
    <xf numFmtId="14" fontId="1" fillId="0" borderId="2" xfId="0" applyNumberFormat="1" applyFont="1" applyBorder="1" applyAlignment="1">
      <alignment horizontal="center"/>
    </xf>
    <xf numFmtId="43" fontId="1" fillId="0" borderId="2" xfId="0" applyNumberFormat="1" applyFont="1" applyBorder="1" applyAlignment="1">
      <alignment horizontal="center"/>
    </xf>
    <xf numFmtId="0" fontId="1" fillId="0" borderId="0" xfId="0" applyFont="1" applyAlignment="1">
      <alignment horizontal="center"/>
    </xf>
    <xf numFmtId="43" fontId="0" fillId="0" borderId="0" xfId="0" applyNumberFormat="1" applyFont="1" applyAlignment="1">
      <alignment horizontal="center"/>
    </xf>
    <xf numFmtId="44" fontId="0" fillId="0" borderId="0" xfId="0" applyNumberFormat="1" applyFont="1" applyAlignment="1"/>
    <xf numFmtId="43" fontId="1" fillId="0" borderId="0" xfId="0" applyNumberFormat="1" applyFont="1" applyAlignment="1"/>
    <xf numFmtId="49" fontId="1" fillId="0" borderId="2" xfId="0" applyNumberFormat="1" applyFont="1" applyBorder="1" applyAlignment="1">
      <alignment horizontal="center"/>
    </xf>
    <xf numFmtId="43" fontId="2" fillId="2" borderId="0" xfId="0" applyNumberFormat="1" applyFont="1" applyFill="1" applyAlignment="1"/>
    <xf numFmtId="49" fontId="1" fillId="0" borderId="2" xfId="0" applyNumberFormat="1" applyFont="1" applyBorder="1" applyAlignment="1">
      <alignment horizontal="center"/>
    </xf>
    <xf numFmtId="0" fontId="0" fillId="2" borderId="0" xfId="0" applyFont="1" applyFill="1" applyAlignment="1"/>
    <xf numFmtId="43" fontId="0" fillId="2" borderId="0" xfId="0" applyNumberFormat="1" applyFont="1" applyFill="1" applyAlignment="1"/>
    <xf numFmtId="43" fontId="0" fillId="2" borderId="0" xfId="0" applyNumberFormat="1" applyFont="1" applyFill="1" applyAlignment="1">
      <alignment horizontal="center"/>
    </xf>
    <xf numFmtId="49" fontId="1" fillId="0" borderId="0" xfId="0" applyNumberFormat="1" applyFont="1" applyAlignment="1">
      <alignment horizontal="center"/>
    </xf>
    <xf numFmtId="44" fontId="0" fillId="2" borderId="0" xfId="0" applyNumberFormat="1" applyFont="1" applyFill="1" applyAlignment="1"/>
    <xf numFmtId="43" fontId="3" fillId="2" borderId="0" xfId="0" applyNumberFormat="1" applyFont="1" applyFill="1" applyAlignment="1"/>
    <xf numFmtId="0" fontId="4" fillId="0" borderId="0" xfId="0" applyFont="1" applyAlignment="1"/>
    <xf numFmtId="44" fontId="4" fillId="0" borderId="0" xfId="0" applyNumberFormat="1" applyFont="1"/>
    <xf numFmtId="44" fontId="4" fillId="0" borderId="0" xfId="0" applyNumberFormat="1" applyFont="1" applyAlignment="1"/>
    <xf numFmtId="43" fontId="1" fillId="3" borderId="0" xfId="0" applyNumberFormat="1" applyFont="1" applyFill="1" applyAlignment="1"/>
    <xf numFmtId="0" fontId="0" fillId="3" borderId="0" xfId="0" applyFont="1" applyFill="1" applyAlignment="1"/>
    <xf numFmtId="44" fontId="0" fillId="3" borderId="3" xfId="0" applyNumberFormat="1" applyFont="1" applyFill="1" applyBorder="1" applyAlignment="1"/>
    <xf numFmtId="43" fontId="0" fillId="3" borderId="0" xfId="0" applyNumberFormat="1" applyFont="1" applyFill="1" applyAlignment="1"/>
    <xf numFmtId="43" fontId="0" fillId="3" borderId="0" xfId="0" applyNumberFormat="1" applyFont="1" applyFill="1" applyAlignment="1">
      <alignment horizontal="center"/>
    </xf>
    <xf numFmtId="0" fontId="4" fillId="2" borderId="0" xfId="0" applyFont="1" applyFill="1" applyAlignment="1"/>
    <xf numFmtId="44" fontId="4" fillId="2" borderId="0" xfId="0" applyNumberFormat="1" applyFont="1" applyFill="1"/>
    <xf numFmtId="43" fontId="0" fillId="3" borderId="3" xfId="0" applyNumberFormat="1" applyFont="1" applyFill="1" applyBorder="1" applyAlignment="1"/>
    <xf numFmtId="44" fontId="0" fillId="3" borderId="0" xfId="0" applyNumberFormat="1" applyFont="1" applyFill="1" applyAlignment="1"/>
    <xf numFmtId="44" fontId="0" fillId="3" borderId="3" xfId="0" applyNumberFormat="1" applyFont="1" applyFill="1" applyBorder="1" applyAlignment="1"/>
    <xf numFmtId="43" fontId="1" fillId="4" borderId="0" xfId="0" applyNumberFormat="1" applyFont="1" applyFill="1" applyAlignment="1"/>
    <xf numFmtId="0" fontId="4" fillId="4" borderId="0" xfId="0" applyFont="1" applyFill="1" applyAlignment="1"/>
    <xf numFmtId="44" fontId="0" fillId="4" borderId="0" xfId="0" applyNumberFormat="1" applyFont="1" applyFill="1" applyAlignment="1"/>
    <xf numFmtId="0" fontId="5" fillId="0" borderId="4" xfId="0" applyFont="1" applyBorder="1" applyAlignment="1">
      <alignment horizontal="center" vertical="center" wrapText="1"/>
    </xf>
    <xf numFmtId="164" fontId="5" fillId="5" borderId="5" xfId="0" applyNumberFormat="1" applyFont="1" applyFill="1" applyBorder="1" applyAlignment="1">
      <alignment horizontal="center" vertical="center" wrapText="1"/>
    </xf>
    <xf numFmtId="164" fontId="5" fillId="0" borderId="4" xfId="0" applyNumberFormat="1" applyFont="1" applyBorder="1" applyAlignment="1">
      <alignment horizontal="center" vertical="center" wrapText="1"/>
    </xf>
    <xf numFmtId="43" fontId="1" fillId="4" borderId="0" xfId="0" applyNumberFormat="1" applyFont="1" applyFill="1" applyAlignment="1"/>
    <xf numFmtId="0" fontId="6" fillId="0" borderId="0" xfId="0" applyFont="1" applyAlignment="1">
      <alignment vertical="center"/>
    </xf>
    <xf numFmtId="165" fontId="5" fillId="0" borderId="0" xfId="0" applyNumberFormat="1" applyFont="1" applyAlignment="1">
      <alignment horizontal="left" vertical="center"/>
    </xf>
    <xf numFmtId="166" fontId="7" fillId="0" borderId="0" xfId="0" applyNumberFormat="1" applyFont="1" applyAlignment="1">
      <alignment vertical="center"/>
    </xf>
    <xf numFmtId="43" fontId="0" fillId="3" borderId="3" xfId="0" applyNumberFormat="1" applyFont="1" applyFill="1" applyBorder="1" applyAlignment="1"/>
    <xf numFmtId="0" fontId="4" fillId="4" borderId="0" xfId="0" applyFont="1" applyFill="1"/>
    <xf numFmtId="166" fontId="7" fillId="5" borderId="0" xfId="0" applyNumberFormat="1" applyFont="1" applyFill="1" applyAlignment="1">
      <alignment vertical="center"/>
    </xf>
    <xf numFmtId="10" fontId="6" fillId="0" borderId="0" xfId="0" applyNumberFormat="1" applyFont="1" applyAlignment="1">
      <alignment vertical="center"/>
    </xf>
    <xf numFmtId="165" fontId="5" fillId="0" borderId="0" xfId="0" applyNumberFormat="1" applyFont="1" applyAlignment="1">
      <alignment horizontal="left"/>
    </xf>
    <xf numFmtId="166" fontId="7" fillId="0" borderId="0" xfId="0" applyNumberFormat="1" applyFont="1"/>
    <xf numFmtId="166" fontId="7" fillId="5" borderId="0" xfId="0" applyNumberFormat="1" applyFont="1" applyFill="1"/>
    <xf numFmtId="0" fontId="6" fillId="0" borderId="0" xfId="0" applyFont="1"/>
    <xf numFmtId="166" fontId="7" fillId="0" borderId="0" xfId="0" applyNumberFormat="1" applyFont="1" applyAlignment="1">
      <alignment horizontal="right"/>
    </xf>
    <xf numFmtId="43" fontId="1" fillId="6" borderId="0" xfId="0" applyNumberFormat="1" applyFont="1" applyFill="1" applyAlignment="1"/>
    <xf numFmtId="0" fontId="0" fillId="4" borderId="0" xfId="0" applyFont="1" applyFill="1" applyAlignment="1"/>
    <xf numFmtId="0" fontId="8" fillId="0" borderId="0" xfId="0" applyFont="1" applyAlignment="1">
      <alignment horizontal="left"/>
    </xf>
    <xf numFmtId="166" fontId="6" fillId="0" borderId="0" xfId="0" applyNumberFormat="1" applyFont="1"/>
    <xf numFmtId="166" fontId="9" fillId="5" borderId="0" xfId="0" applyNumberFormat="1" applyFont="1" applyFill="1" applyAlignment="1"/>
    <xf numFmtId="166" fontId="9" fillId="0" borderId="0" xfId="0" applyNumberFormat="1" applyFont="1" applyAlignment="1"/>
    <xf numFmtId="165" fontId="5" fillId="0" borderId="0" xfId="0" applyNumberFormat="1" applyFont="1" applyAlignment="1">
      <alignment horizontal="left"/>
    </xf>
    <xf numFmtId="43" fontId="1" fillId="6" borderId="0" xfId="0" applyNumberFormat="1" applyFont="1" applyFill="1" applyAlignment="1"/>
    <xf numFmtId="166" fontId="7" fillId="0" borderId="0" xfId="0" applyNumberFormat="1" applyFont="1" applyAlignment="1"/>
    <xf numFmtId="0" fontId="0" fillId="6" borderId="0" xfId="0" applyFont="1" applyFill="1" applyAlignment="1"/>
    <xf numFmtId="166" fontId="7" fillId="5" borderId="0" xfId="0" applyNumberFormat="1" applyFont="1" applyFill="1" applyAlignment="1"/>
    <xf numFmtId="44" fontId="0" fillId="6" borderId="0" xfId="0" applyNumberFormat="1" applyFont="1" applyFill="1" applyAlignment="1"/>
    <xf numFmtId="44" fontId="0" fillId="6" borderId="0" xfId="0" applyNumberFormat="1" applyFont="1" applyFill="1" applyAlignment="1"/>
    <xf numFmtId="0" fontId="5" fillId="0" borderId="0" xfId="0" applyFont="1" applyAlignment="1">
      <alignment horizontal="left"/>
    </xf>
    <xf numFmtId="44" fontId="1" fillId="6" borderId="0" xfId="0" applyNumberFormat="1" applyFont="1" applyFill="1" applyAlignment="1"/>
    <xf numFmtId="44" fontId="1" fillId="6" borderId="0" xfId="0" applyNumberFormat="1" applyFont="1" applyFill="1" applyAlignment="1"/>
    <xf numFmtId="166" fontId="6" fillId="0" borderId="0" xfId="0" applyNumberFormat="1" applyFont="1" applyAlignment="1"/>
    <xf numFmtId="166" fontId="6" fillId="5" borderId="0" xfId="0" applyNumberFormat="1" applyFont="1" applyFill="1" applyAlignment="1"/>
    <xf numFmtId="44" fontId="1" fillId="0" borderId="0" xfId="0" applyNumberFormat="1" applyFont="1" applyAlignment="1"/>
    <xf numFmtId="44" fontId="0" fillId="0" borderId="0" xfId="0" applyNumberFormat="1" applyFont="1" applyAlignment="1"/>
    <xf numFmtId="44" fontId="6" fillId="0" borderId="0" xfId="0" applyNumberFormat="1" applyFont="1"/>
    <xf numFmtId="44" fontId="1" fillId="7" borderId="0" xfId="0" applyNumberFormat="1" applyFont="1" applyFill="1" applyAlignment="1"/>
    <xf numFmtId="44" fontId="0" fillId="7" borderId="0" xfId="0" applyNumberFormat="1" applyFont="1" applyFill="1" applyAlignment="1"/>
    <xf numFmtId="10" fontId="6" fillId="0" borderId="0" xfId="0" applyNumberFormat="1" applyFont="1"/>
    <xf numFmtId="44" fontId="0" fillId="7" borderId="0" xfId="0" applyNumberFormat="1" applyFont="1" applyFill="1"/>
    <xf numFmtId="0" fontId="8" fillId="0" borderId="0" xfId="0" applyFont="1" applyAlignment="1"/>
    <xf numFmtId="44" fontId="4" fillId="7" borderId="0" xfId="0" applyNumberFormat="1" applyFont="1" applyFill="1" applyAlignment="1"/>
    <xf numFmtId="44" fontId="1" fillId="7" borderId="0" xfId="0" applyNumberFormat="1" applyFont="1" applyFill="1" applyAlignment="1"/>
    <xf numFmtId="44" fontId="0" fillId="7" borderId="0" xfId="0" applyNumberFormat="1" applyFont="1" applyFill="1" applyAlignment="1"/>
    <xf numFmtId="43" fontId="1" fillId="7" borderId="0" xfId="0" applyNumberFormat="1" applyFont="1" applyFill="1" applyAlignment="1"/>
    <xf numFmtId="0" fontId="1" fillId="7" borderId="0" xfId="0" applyFont="1" applyFill="1" applyAlignment="1"/>
    <xf numFmtId="44" fontId="10" fillId="8" borderId="0" xfId="0" applyNumberFormat="1" applyFont="1" applyFill="1" applyAlignment="1"/>
    <xf numFmtId="44" fontId="0" fillId="9" borderId="0" xfId="0" applyNumberFormat="1" applyFont="1" applyFill="1" applyAlignment="1"/>
    <xf numFmtId="44" fontId="0" fillId="9" borderId="0" xfId="0" applyNumberFormat="1" applyFont="1" applyFill="1" applyAlignment="1"/>
    <xf numFmtId="44" fontId="11" fillId="10" borderId="4" xfId="0" applyNumberFormat="1" applyFont="1" applyFill="1" applyBorder="1" applyAlignment="1"/>
    <xf numFmtId="0" fontId="4" fillId="11" borderId="4" xfId="0" applyFont="1" applyFill="1" applyBorder="1" applyAlignment="1">
      <alignment horizontal="left"/>
    </xf>
    <xf numFmtId="44" fontId="4" fillId="11" borderId="4" xfId="0" applyNumberFormat="1" applyFont="1" applyFill="1" applyBorder="1"/>
    <xf numFmtId="0" fontId="4" fillId="11" borderId="4" xfId="0" applyFont="1" applyFill="1" applyBorder="1"/>
    <xf numFmtId="0" fontId="4" fillId="11" borderId="4" xfId="0" applyFont="1" applyFill="1" applyBorder="1" applyAlignment="1">
      <alignment horizontal="left"/>
    </xf>
    <xf numFmtId="44" fontId="4" fillId="11" borderId="4" xfId="0" applyNumberFormat="1" applyFont="1" applyFill="1" applyBorder="1" applyAlignment="1"/>
    <xf numFmtId="0" fontId="4" fillId="11" borderId="4" xfId="0" applyFont="1" applyFill="1" applyBorder="1" applyAlignment="1"/>
    <xf numFmtId="44" fontId="4" fillId="11" borderId="4" xfId="0" applyNumberFormat="1" applyFont="1" applyFill="1" applyBorder="1" applyAlignment="1">
      <alignment horizontal="left"/>
    </xf>
    <xf numFmtId="44" fontId="11" fillId="10" borderId="0" xfId="0" applyNumberFormat="1" applyFont="1" applyFill="1" applyAlignment="1"/>
    <xf numFmtId="44" fontId="11" fillId="10" borderId="0" xfId="0" applyNumberFormat="1" applyFont="1" applyFill="1"/>
    <xf numFmtId="44" fontId="11" fillId="9" borderId="4" xfId="0" applyNumberFormat="1" applyFont="1" applyFill="1" applyBorder="1" applyAlignment="1"/>
    <xf numFmtId="0" fontId="11" fillId="12" borderId="4" xfId="0" applyFont="1" applyFill="1" applyBorder="1" applyAlignment="1">
      <alignment wrapText="1"/>
    </xf>
    <xf numFmtId="44" fontId="11" fillId="0" borderId="4" xfId="0" applyNumberFormat="1" applyFont="1" applyBorder="1" applyAlignment="1"/>
    <xf numFmtId="0" fontId="4" fillId="11" borderId="4" xfId="0" applyFont="1" applyFill="1" applyBorder="1" applyAlignment="1">
      <alignment wrapText="1"/>
    </xf>
    <xf numFmtId="0" fontId="4" fillId="11" borderId="4" xfId="0" applyFont="1" applyFill="1" applyBorder="1" applyAlignment="1"/>
    <xf numFmtId="0" fontId="11" fillId="2" borderId="4" xfId="0" applyFont="1" applyFill="1" applyBorder="1" applyAlignment="1">
      <alignment wrapText="1"/>
    </xf>
    <xf numFmtId="44" fontId="11" fillId="2" borderId="4" xfId="0" applyNumberFormat="1" applyFont="1" applyFill="1" applyBorder="1" applyAlignment="1"/>
    <xf numFmtId="0" fontId="4" fillId="0" borderId="0" xfId="0" applyFont="1" applyAlignment="1"/>
    <xf numFmtId="0" fontId="4" fillId="0" borderId="4" xfId="0" applyFont="1" applyBorder="1" applyAlignment="1">
      <alignment wrapText="1"/>
    </xf>
    <xf numFmtId="44" fontId="4" fillId="0" borderId="4" xfId="0" applyNumberFormat="1" applyFont="1" applyBorder="1" applyAlignment="1"/>
    <xf numFmtId="44" fontId="11" fillId="2" borderId="4" xfId="0" applyNumberFormat="1" applyFont="1" applyFill="1" applyBorder="1"/>
    <xf numFmtId="44" fontId="11" fillId="12" borderId="4" xfId="0" applyNumberFormat="1" applyFont="1" applyFill="1" applyBorder="1" applyAlignment="1"/>
    <xf numFmtId="0" fontId="4" fillId="0" borderId="0" xfId="0" applyFont="1" applyAlignment="1">
      <alignment wrapText="1"/>
    </xf>
    <xf numFmtId="0" fontId="4" fillId="0" borderId="4" xfId="0" applyFont="1" applyBorder="1" applyAlignment="1">
      <alignment wrapText="1"/>
    </xf>
    <xf numFmtId="44" fontId="11" fillId="13" borderId="4" xfId="0" applyNumberFormat="1" applyFont="1" applyFill="1" applyBorder="1" applyAlignment="1">
      <alignment wrapText="1"/>
    </xf>
    <xf numFmtId="44" fontId="4" fillId="0" borderId="0" xfId="0" applyNumberFormat="1" applyFont="1" applyAlignment="1">
      <alignment wrapText="1"/>
    </xf>
    <xf numFmtId="0" fontId="4" fillId="0" borderId="4" xfId="0" applyFont="1" applyBorder="1"/>
    <xf numFmtId="44" fontId="4" fillId="0" borderId="4" xfId="0" applyNumberFormat="1" applyFont="1" applyBorder="1"/>
    <xf numFmtId="0" fontId="4" fillId="0" borderId="4" xfId="0" applyFont="1" applyBorder="1" applyAlignment="1"/>
    <xf numFmtId="0" fontId="4" fillId="0" borderId="4" xfId="0" applyFont="1" applyBorder="1" applyAlignment="1">
      <alignment wrapText="1"/>
    </xf>
    <xf numFmtId="0" fontId="4" fillId="9" borderId="4" xfId="0" applyFont="1" applyFill="1" applyBorder="1" applyAlignment="1"/>
    <xf numFmtId="0" fontId="11" fillId="9" borderId="4" xfId="0" applyFont="1" applyFill="1" applyBorder="1" applyAlignment="1">
      <alignment wrapText="1"/>
    </xf>
    <xf numFmtId="44" fontId="4" fillId="9" borderId="4" xfId="0" applyNumberFormat="1" applyFont="1" applyFill="1" applyBorder="1" applyAlignment="1"/>
    <xf numFmtId="44" fontId="4" fillId="9" borderId="4" xfId="0" applyNumberFormat="1" applyFont="1" applyFill="1" applyBorder="1"/>
    <xf numFmtId="0" fontId="4" fillId="7" borderId="4" xfId="0" applyFont="1" applyFill="1" applyBorder="1" applyAlignment="1"/>
    <xf numFmtId="0" fontId="4" fillId="7" borderId="4" xfId="0" applyFont="1" applyFill="1" applyBorder="1" applyAlignment="1">
      <alignment wrapText="1"/>
    </xf>
    <xf numFmtId="44" fontId="4" fillId="7" borderId="4" xfId="0" applyNumberFormat="1" applyFont="1" applyFill="1" applyBorder="1" applyAlignment="1"/>
    <xf numFmtId="44" fontId="4" fillId="7" borderId="4" xfId="0" applyNumberFormat="1" applyFont="1" applyFill="1" applyBorder="1"/>
    <xf numFmtId="0" fontId="11" fillId="0" borderId="0" xfId="0" applyFont="1" applyAlignment="1"/>
    <xf numFmtId="44" fontId="11" fillId="14" borderId="4" xfId="0" applyNumberFormat="1" applyFont="1" applyFill="1" applyBorder="1" applyAlignment="1"/>
    <xf numFmtId="0" fontId="11" fillId="14" borderId="0" xfId="0" applyFont="1" applyFill="1" applyAlignment="1"/>
    <xf numFmtId="0" fontId="4" fillId="3" borderId="4" xfId="0" applyFont="1" applyFill="1" applyBorder="1" applyAlignment="1"/>
    <xf numFmtId="0" fontId="4" fillId="3" borderId="4" xfId="0" applyFont="1" applyFill="1" applyBorder="1" applyAlignment="1">
      <alignment wrapText="1"/>
    </xf>
    <xf numFmtId="44" fontId="4" fillId="3" borderId="4" xfId="0" applyNumberFormat="1" applyFont="1" applyFill="1" applyBorder="1" applyAlignment="1"/>
    <xf numFmtId="44" fontId="4" fillId="3" borderId="4" xfId="0" applyNumberFormat="1" applyFont="1" applyFill="1" applyBorder="1"/>
    <xf numFmtId="44" fontId="11" fillId="0" borderId="0" xfId="0" applyNumberFormat="1" applyFont="1" applyAlignment="1"/>
    <xf numFmtId="44" fontId="11" fillId="15" borderId="4" xfId="0" applyNumberFormat="1" applyFont="1" applyFill="1" applyBorder="1" applyAlignment="1"/>
    <xf numFmtId="0" fontId="11" fillId="15" borderId="0" xfId="0" applyFont="1" applyFill="1" applyAlignment="1"/>
    <xf numFmtId="0" fontId="4" fillId="16" borderId="4" xfId="0" applyFont="1" applyFill="1" applyBorder="1" applyAlignment="1"/>
    <xf numFmtId="0" fontId="4" fillId="16" borderId="4" xfId="0" applyFont="1" applyFill="1" applyBorder="1" applyAlignment="1">
      <alignment wrapText="1"/>
    </xf>
    <xf numFmtId="44" fontId="4" fillId="16" borderId="4" xfId="0" applyNumberFormat="1" applyFont="1" applyFill="1" applyBorder="1" applyAlignment="1"/>
    <xf numFmtId="44" fontId="4" fillId="16" borderId="4" xfId="0" applyNumberFormat="1" applyFont="1" applyFill="1" applyBorder="1"/>
    <xf numFmtId="44" fontId="11" fillId="17" borderId="4" xfId="0" applyNumberFormat="1" applyFont="1" applyFill="1" applyBorder="1" applyAlignment="1"/>
    <xf numFmtId="0" fontId="11" fillId="17" borderId="0" xfId="0" applyFont="1" applyFill="1" applyAlignment="1"/>
    <xf numFmtId="0" fontId="4" fillId="13" borderId="4" xfId="0" applyFont="1" applyFill="1" applyBorder="1" applyAlignment="1"/>
    <xf numFmtId="0" fontId="4" fillId="13" borderId="4" xfId="0" applyFont="1" applyFill="1" applyBorder="1" applyAlignment="1">
      <alignment wrapText="1"/>
    </xf>
    <xf numFmtId="44" fontId="4" fillId="13" borderId="4" xfId="0" applyNumberFormat="1" applyFont="1" applyFill="1" applyBorder="1"/>
    <xf numFmtId="44" fontId="4" fillId="13" borderId="4" xfId="0" applyNumberFormat="1" applyFont="1" applyFill="1" applyBorder="1" applyAlignment="1"/>
    <xf numFmtId="44" fontId="11" fillId="18" borderId="4" xfId="0" applyNumberFormat="1" applyFont="1" applyFill="1" applyBorder="1"/>
    <xf numFmtId="0" fontId="11" fillId="18" borderId="0" xfId="0" applyFont="1" applyFill="1" applyAlignment="1"/>
    <xf numFmtId="0" fontId="11" fillId="0" borderId="4" xfId="0" applyFont="1" applyBorder="1" applyAlignment="1">
      <alignment wrapText="1"/>
    </xf>
    <xf numFmtId="44" fontId="11" fillId="4" borderId="4" xfId="0" applyNumberFormat="1" applyFont="1" applyFill="1" applyBorder="1" applyAlignment="1"/>
    <xf numFmtId="0" fontId="11" fillId="4" borderId="0" xfId="0" applyFont="1" applyFill="1" applyAlignment="1"/>
    <xf numFmtId="44" fontId="11" fillId="12" borderId="0" xfId="0" applyNumberFormat="1" applyFont="1" applyFill="1" applyAlignment="1"/>
    <xf numFmtId="44" fontId="11" fillId="19" borderId="4" xfId="0" applyNumberFormat="1" applyFont="1" applyFill="1" applyBorder="1" applyAlignment="1"/>
    <xf numFmtId="44" fontId="4" fillId="19" borderId="4" xfId="0" applyNumberFormat="1" applyFont="1" applyFill="1" applyBorder="1" applyAlignment="1"/>
    <xf numFmtId="0" fontId="11" fillId="0" borderId="0" xfId="0" applyFont="1" applyAlignment="1">
      <alignment wrapText="1"/>
    </xf>
    <xf numFmtId="0" fontId="11" fillId="4" borderId="4" xfId="0" applyFont="1" applyFill="1" applyBorder="1" applyAlignment="1">
      <alignment wrapText="1"/>
    </xf>
    <xf numFmtId="44" fontId="4" fillId="4" borderId="4" xfId="0" applyNumberFormat="1" applyFont="1" applyFill="1" applyBorder="1" applyAlignment="1"/>
    <xf numFmtId="0" fontId="11" fillId="20" borderId="4" xfId="0" applyFont="1" applyFill="1" applyBorder="1" applyAlignment="1">
      <alignment wrapText="1"/>
    </xf>
    <xf numFmtId="44" fontId="11" fillId="20" borderId="4" xfId="0" applyNumberFormat="1" applyFont="1" applyFill="1" applyBorder="1"/>
    <xf numFmtId="44" fontId="11" fillId="12" borderId="0" xfId="0" applyNumberFormat="1" applyFont="1" applyFill="1" applyAlignment="1">
      <alignment wrapText="1"/>
    </xf>
    <xf numFmtId="0" fontId="11" fillId="12" borderId="0" xfId="0" applyFont="1" applyFill="1" applyAlignment="1"/>
    <xf numFmtId="0" fontId="4" fillId="21" borderId="4" xfId="0" applyFont="1" applyFill="1" applyBorder="1" applyAlignment="1"/>
    <xf numFmtId="44" fontId="4" fillId="21" borderId="4" xfId="0" applyNumberFormat="1" applyFont="1" applyFill="1" applyBorder="1" applyAlignment="1"/>
    <xf numFmtId="44" fontId="4" fillId="21" borderId="4" xfId="0" applyNumberFormat="1" applyFont="1" applyFill="1" applyBorder="1"/>
    <xf numFmtId="0" fontId="11" fillId="12" borderId="4" xfId="0" applyFont="1" applyFill="1" applyBorder="1" applyAlignment="1"/>
    <xf numFmtId="44" fontId="11" fillId="12" borderId="4" xfId="0" applyNumberFormat="1" applyFont="1" applyFill="1" applyBorder="1"/>
    <xf numFmtId="0" fontId="4" fillId="0" borderId="0" xfId="0" applyFont="1" applyAlignment="1">
      <alignment wrapText="1"/>
    </xf>
    <xf numFmtId="44" fontId="4" fillId="20" borderId="4" xfId="0" applyNumberFormat="1" applyFont="1" applyFill="1" applyBorder="1"/>
    <xf numFmtId="44" fontId="4" fillId="12" borderId="4" xfId="0" applyNumberFormat="1" applyFont="1" applyFill="1" applyBorder="1"/>
    <xf numFmtId="44" fontId="12" fillId="22" borderId="4" xfId="0" applyNumberFormat="1" applyFont="1" applyFill="1" applyBorder="1" applyAlignment="1">
      <alignment wrapText="1"/>
    </xf>
    <xf numFmtId="44" fontId="12" fillId="22" borderId="4" xfId="0" applyNumberFormat="1" applyFont="1" applyFill="1" applyBorder="1"/>
    <xf numFmtId="0" fontId="5" fillId="24" borderId="4" xfId="0" applyFont="1" applyFill="1" applyBorder="1" applyAlignment="1">
      <alignment horizontal="center"/>
    </xf>
    <xf numFmtId="0" fontId="7" fillId="24" borderId="4" xfId="0" applyFont="1" applyFill="1" applyBorder="1" applyAlignment="1">
      <alignment horizontal="center"/>
    </xf>
    <xf numFmtId="0" fontId="5" fillId="23" borderId="4" xfId="0" applyFont="1" applyFill="1" applyBorder="1" applyAlignment="1">
      <alignment horizontal="center"/>
    </xf>
    <xf numFmtId="0" fontId="5" fillId="23" borderId="4" xfId="0" applyFont="1" applyFill="1" applyBorder="1" applyAlignment="1">
      <alignment horizontal="center" vertical="center" wrapText="1"/>
    </xf>
    <xf numFmtId="164" fontId="5" fillId="23" borderId="4" xfId="0" applyNumberFormat="1" applyFont="1" applyFill="1" applyBorder="1" applyAlignment="1">
      <alignment horizontal="center" vertical="center" wrapText="1"/>
    </xf>
    <xf numFmtId="164" fontId="5" fillId="5" borderId="4" xfId="0" applyNumberFormat="1" applyFont="1" applyFill="1" applyBorder="1" applyAlignment="1">
      <alignment horizontal="center" vertical="center" wrapText="1"/>
    </xf>
    <xf numFmtId="10" fontId="5" fillId="23" borderId="4" xfId="0" applyNumberFormat="1" applyFont="1" applyFill="1" applyBorder="1" applyAlignment="1">
      <alignment horizontal="center" vertical="center" wrapText="1"/>
    </xf>
    <xf numFmtId="0" fontId="5" fillId="24" borderId="4" xfId="0" applyFont="1" applyFill="1" applyBorder="1" applyAlignment="1">
      <alignment horizontal="center" vertical="center" wrapText="1"/>
    </xf>
    <xf numFmtId="165" fontId="7" fillId="0" borderId="0" xfId="0" applyNumberFormat="1" applyFont="1" applyAlignment="1">
      <alignment horizontal="left" vertical="center"/>
    </xf>
    <xf numFmtId="164" fontId="7" fillId="0" borderId="0" xfId="0" applyNumberFormat="1" applyFont="1" applyAlignment="1">
      <alignment vertical="center"/>
    </xf>
    <xf numFmtId="164" fontId="13" fillId="0" borderId="0" xfId="0" applyNumberFormat="1" applyFont="1" applyAlignment="1">
      <alignment vertical="center"/>
    </xf>
    <xf numFmtId="164" fontId="7" fillId="5" borderId="1" xfId="0" applyNumberFormat="1" applyFont="1" applyFill="1" applyBorder="1" applyAlignment="1">
      <alignment vertical="center"/>
    </xf>
    <xf numFmtId="167" fontId="6" fillId="0" borderId="0" xfId="0" applyNumberFormat="1" applyFont="1" applyAlignment="1">
      <alignment vertical="center" wrapText="1"/>
    </xf>
    <xf numFmtId="164" fontId="7" fillId="0" borderId="0" xfId="0" applyNumberFormat="1" applyFont="1" applyAlignment="1">
      <alignment horizontal="right" vertical="center"/>
    </xf>
    <xf numFmtId="164" fontId="6" fillId="0" borderId="0" xfId="0" applyNumberFormat="1" applyFont="1" applyAlignment="1">
      <alignment vertical="center"/>
    </xf>
    <xf numFmtId="0" fontId="5" fillId="24" borderId="12" xfId="0" applyFont="1" applyFill="1" applyBorder="1" applyAlignment="1">
      <alignment horizontal="center"/>
    </xf>
    <xf numFmtId="0" fontId="7" fillId="24" borderId="12" xfId="0" applyFont="1" applyFill="1" applyBorder="1" applyAlignment="1">
      <alignment horizontal="center"/>
    </xf>
    <xf numFmtId="0" fontId="5" fillId="23" borderId="13" xfId="0" applyFont="1" applyFill="1" applyBorder="1" applyAlignment="1">
      <alignment horizontal="center" vertical="center" wrapText="1"/>
    </xf>
    <xf numFmtId="164" fontId="5" fillId="23" borderId="13" xfId="0" applyNumberFormat="1" applyFont="1" applyFill="1" applyBorder="1" applyAlignment="1">
      <alignment horizontal="center" vertical="center" wrapText="1"/>
    </xf>
    <xf numFmtId="164" fontId="5" fillId="23" borderId="14" xfId="0" applyNumberFormat="1" applyFont="1" applyFill="1" applyBorder="1" applyAlignment="1">
      <alignment horizontal="center" vertical="center" wrapText="1"/>
    </xf>
    <xf numFmtId="10" fontId="5" fillId="23" borderId="15" xfId="0" applyNumberFormat="1" applyFont="1" applyFill="1" applyBorder="1" applyAlignment="1">
      <alignment horizontal="center" vertical="center" wrapText="1"/>
    </xf>
    <xf numFmtId="0" fontId="5" fillId="24" borderId="16" xfId="0" applyFont="1" applyFill="1" applyBorder="1" applyAlignment="1">
      <alignment horizontal="center" vertical="center" wrapText="1"/>
    </xf>
    <xf numFmtId="165" fontId="7" fillId="0" borderId="0" xfId="0" applyNumberFormat="1" applyFont="1" applyAlignment="1">
      <alignment horizontal="left"/>
    </xf>
    <xf numFmtId="164" fontId="7" fillId="0" borderId="0" xfId="0" applyNumberFormat="1" applyFont="1"/>
    <xf numFmtId="164" fontId="7" fillId="5" borderId="1" xfId="0" applyNumberFormat="1" applyFont="1" applyFill="1" applyBorder="1"/>
    <xf numFmtId="164" fontId="13" fillId="0" borderId="0" xfId="0" applyNumberFormat="1" applyFont="1"/>
    <xf numFmtId="167" fontId="6" fillId="0" borderId="0" xfId="0" applyNumberFormat="1" applyFont="1"/>
    <xf numFmtId="164" fontId="7" fillId="0" borderId="0" xfId="0" applyNumberFormat="1" applyFont="1" applyAlignment="1">
      <alignment horizontal="right"/>
    </xf>
    <xf numFmtId="164" fontId="6" fillId="0" borderId="0" xfId="0" applyNumberFormat="1" applyFont="1"/>
    <xf numFmtId="0" fontId="8" fillId="0" borderId="0" xfId="0" applyFont="1" applyAlignment="1">
      <alignment vertical="center"/>
    </xf>
    <xf numFmtId="164" fontId="5" fillId="0" borderId="0" xfId="0" applyNumberFormat="1" applyFont="1" applyAlignment="1">
      <alignment horizontal="left" vertical="center"/>
    </xf>
    <xf numFmtId="164" fontId="5" fillId="0" borderId="0" xfId="0" applyNumberFormat="1" applyFont="1" applyAlignment="1">
      <alignment vertical="center"/>
    </xf>
    <xf numFmtId="164" fontId="14" fillId="0" borderId="0" xfId="0" applyNumberFormat="1" applyFont="1" applyAlignment="1">
      <alignment vertical="center"/>
    </xf>
    <xf numFmtId="164" fontId="5" fillId="0" borderId="0" xfId="0" applyNumberFormat="1" applyFont="1" applyAlignment="1">
      <alignment vertical="center" wrapText="1"/>
    </xf>
    <xf numFmtId="167" fontId="8" fillId="0" borderId="0" xfId="0" applyNumberFormat="1" applyFont="1" applyAlignment="1">
      <alignment vertical="center" wrapText="1"/>
    </xf>
    <xf numFmtId="164" fontId="8" fillId="0" borderId="0" xfId="0" applyNumberFormat="1" applyFont="1" applyAlignment="1">
      <alignment vertical="center"/>
    </xf>
    <xf numFmtId="165" fontId="15" fillId="0" borderId="0" xfId="0" applyNumberFormat="1" applyFont="1" applyAlignment="1">
      <alignment horizontal="left"/>
    </xf>
    <xf numFmtId="10" fontId="6" fillId="0" borderId="0" xfId="0" applyNumberFormat="1" applyFont="1" applyAlignment="1">
      <alignment horizontal="center" vertical="center" wrapText="1"/>
    </xf>
    <xf numFmtId="0" fontId="6" fillId="0" borderId="0" xfId="0" applyFont="1" applyAlignment="1">
      <alignment vertical="top" wrapText="1"/>
    </xf>
    <xf numFmtId="44" fontId="6" fillId="0" borderId="0" xfId="0" applyNumberFormat="1" applyFont="1" applyAlignment="1">
      <alignment vertical="top"/>
    </xf>
    <xf numFmtId="0" fontId="8" fillId="0" borderId="0" xfId="0" applyFont="1"/>
    <xf numFmtId="164" fontId="5" fillId="0" borderId="0" xfId="0" applyNumberFormat="1" applyFont="1" applyAlignment="1">
      <alignment horizontal="left"/>
    </xf>
    <xf numFmtId="164" fontId="5" fillId="0" borderId="0" xfId="0" applyNumberFormat="1" applyFont="1"/>
    <xf numFmtId="0" fontId="13" fillId="0" borderId="0" xfId="0" applyFont="1"/>
    <xf numFmtId="164" fontId="5" fillId="0" borderId="0" xfId="0" applyNumberFormat="1" applyFont="1" applyAlignment="1">
      <alignment wrapText="1"/>
    </xf>
    <xf numFmtId="10" fontId="5" fillId="0" borderId="0" xfId="0" applyNumberFormat="1" applyFont="1"/>
    <xf numFmtId="164" fontId="14" fillId="0" borderId="0" xfId="0" applyNumberFormat="1" applyFont="1"/>
    <xf numFmtId="164" fontId="8" fillId="0" borderId="0" xfId="0" applyNumberFormat="1" applyFont="1"/>
    <xf numFmtId="10" fontId="6" fillId="0" borderId="0" xfId="0" applyNumberFormat="1" applyFont="1" applyAlignment="1">
      <alignment horizontal="right" wrapText="1"/>
    </xf>
    <xf numFmtId="0" fontId="16" fillId="0" borderId="0" xfId="0" applyFont="1" applyAlignment="1">
      <alignment vertical="top" wrapText="1"/>
    </xf>
    <xf numFmtId="0" fontId="5" fillId="23" borderId="15" xfId="0" applyFont="1" applyFill="1" applyBorder="1" applyAlignment="1">
      <alignment horizontal="center" vertical="center" wrapText="1"/>
    </xf>
    <xf numFmtId="164" fontId="7" fillId="0" borderId="0" xfId="0" applyNumberFormat="1" applyFont="1" applyAlignment="1">
      <alignment horizontal="left"/>
    </xf>
    <xf numFmtId="164" fontId="7" fillId="5" borderId="4" xfId="0" applyNumberFormat="1" applyFont="1" applyFill="1" applyBorder="1"/>
    <xf numFmtId="0" fontId="19" fillId="0" borderId="0" xfId="0" applyFont="1" applyAlignment="1">
      <alignment horizontal="center" wrapText="1"/>
    </xf>
    <xf numFmtId="0" fontId="19" fillId="23" borderId="4" xfId="0" applyFont="1" applyFill="1" applyBorder="1" applyAlignment="1">
      <alignment horizontal="center" wrapText="1"/>
    </xf>
    <xf numFmtId="164" fontId="19" fillId="23" borderId="4" xfId="0" applyNumberFormat="1" applyFont="1" applyFill="1" applyBorder="1" applyAlignment="1">
      <alignment horizontal="center" wrapText="1"/>
    </xf>
    <xf numFmtId="164" fontId="19" fillId="23" borderId="18" xfId="0" applyNumberFormat="1" applyFont="1" applyFill="1" applyBorder="1" applyAlignment="1">
      <alignment horizontal="center" wrapText="1"/>
    </xf>
    <xf numFmtId="164" fontId="19" fillId="5" borderId="4" xfId="0" applyNumberFormat="1" applyFont="1" applyFill="1" applyBorder="1" applyAlignment="1">
      <alignment horizontal="center" wrapText="1"/>
    </xf>
    <xf numFmtId="0" fontId="19" fillId="23" borderId="15" xfId="0" applyFont="1" applyFill="1" applyBorder="1" applyAlignment="1">
      <alignment horizontal="center" wrapText="1"/>
    </xf>
    <xf numFmtId="0" fontId="19" fillId="24" borderId="4" xfId="0" applyFont="1" applyFill="1" applyBorder="1" applyAlignment="1">
      <alignment horizontal="center" wrapText="1"/>
    </xf>
    <xf numFmtId="0" fontId="0" fillId="0" borderId="19" xfId="0" applyFont="1" applyBorder="1" applyAlignment="1">
      <alignment horizontal="left" wrapText="1"/>
    </xf>
    <xf numFmtId="165" fontId="9" fillId="0" borderId="0" xfId="0" applyNumberFormat="1" applyFont="1" applyAlignment="1">
      <alignment horizontal="left"/>
    </xf>
    <xf numFmtId="0" fontId="9" fillId="0" borderId="0" xfId="0" applyFont="1" applyAlignment="1"/>
    <xf numFmtId="4" fontId="9" fillId="0" borderId="0" xfId="0" applyNumberFormat="1" applyFont="1" applyAlignment="1"/>
    <xf numFmtId="3" fontId="9" fillId="0" borderId="0" xfId="0" applyNumberFormat="1" applyFont="1" applyAlignment="1"/>
    <xf numFmtId="10" fontId="9" fillId="0" borderId="0" xfId="0" applyNumberFormat="1" applyFont="1" applyAlignment="1"/>
    <xf numFmtId="164" fontId="9" fillId="0" borderId="0" xfId="0" applyNumberFormat="1" applyFont="1" applyAlignment="1"/>
    <xf numFmtId="164" fontId="9" fillId="5" borderId="4" xfId="0" applyNumberFormat="1" applyFont="1" applyFill="1" applyBorder="1" applyAlignment="1"/>
    <xf numFmtId="168" fontId="9" fillId="0" borderId="0" xfId="0" applyNumberFormat="1" applyFont="1" applyAlignment="1"/>
    <xf numFmtId="38" fontId="9" fillId="0" borderId="0" xfId="0" applyNumberFormat="1" applyFont="1" applyAlignment="1"/>
    <xf numFmtId="0" fontId="0" fillId="0" borderId="20" xfId="0" applyFont="1" applyBorder="1" applyAlignment="1">
      <alignment horizontal="left" wrapText="1"/>
    </xf>
    <xf numFmtId="3" fontId="6" fillId="0" borderId="0" xfId="0" applyNumberFormat="1" applyFont="1"/>
    <xf numFmtId="38" fontId="9" fillId="0" borderId="0" xfId="0" applyNumberFormat="1" applyFont="1" applyAlignment="1">
      <alignment horizontal="left"/>
    </xf>
    <xf numFmtId="0" fontId="18" fillId="25" borderId="18" xfId="0" applyFont="1" applyFill="1" applyBorder="1" applyAlignment="1"/>
    <xf numFmtId="0" fontId="18" fillId="25" borderId="23" xfId="0" applyFont="1" applyFill="1" applyBorder="1" applyAlignment="1"/>
    <xf numFmtId="0" fontId="18" fillId="25" borderId="15" xfId="0" applyFont="1" applyFill="1" applyBorder="1" applyAlignment="1"/>
    <xf numFmtId="0" fontId="9" fillId="26" borderId="1" xfId="0" applyFont="1" applyFill="1" applyBorder="1" applyAlignment="1"/>
    <xf numFmtId="0" fontId="9" fillId="0" borderId="0" xfId="0" applyFont="1" applyAlignment="1">
      <alignment horizontal="center"/>
    </xf>
    <xf numFmtId="0" fontId="9" fillId="0" borderId="0" xfId="0" applyFont="1" applyAlignment="1">
      <alignment horizontal="center" wrapText="1"/>
    </xf>
    <xf numFmtId="0" fontId="9" fillId="27" borderId="4" xfId="0" applyFont="1" applyFill="1" applyBorder="1" applyAlignment="1">
      <alignment horizontal="center" wrapText="1"/>
    </xf>
    <xf numFmtId="0" fontId="9" fillId="0" borderId="0" xfId="0" applyFont="1" applyAlignment="1">
      <alignment wrapText="1"/>
    </xf>
    <xf numFmtId="166" fontId="9" fillId="0" borderId="0" xfId="0" applyNumberFormat="1" applyFont="1" applyAlignment="1"/>
    <xf numFmtId="166" fontId="9" fillId="27" borderId="4" xfId="0" applyNumberFormat="1" applyFont="1" applyFill="1" applyBorder="1" applyAlignment="1"/>
    <xf numFmtId="0" fontId="19" fillId="0" borderId="0" xfId="0" applyFont="1" applyAlignment="1"/>
    <xf numFmtId="0" fontId="19" fillId="0" borderId="0" xfId="0" applyFont="1" applyAlignment="1">
      <alignment horizontal="left" wrapText="1"/>
    </xf>
    <xf numFmtId="3" fontId="19" fillId="0" borderId="0" xfId="0" applyNumberFormat="1" applyFont="1" applyAlignment="1">
      <alignment horizontal="center" wrapText="1"/>
    </xf>
    <xf numFmtId="0" fontId="19" fillId="0" borderId="0" xfId="0" applyFont="1" applyAlignment="1">
      <alignment wrapText="1"/>
    </xf>
    <xf numFmtId="3" fontId="19" fillId="0" borderId="0" xfId="0" applyNumberFormat="1" applyFont="1" applyAlignment="1"/>
    <xf numFmtId="9" fontId="9" fillId="0" borderId="0" xfId="0" applyNumberFormat="1" applyFont="1" applyAlignment="1"/>
    <xf numFmtId="164" fontId="20" fillId="0" borderId="0" xfId="0" applyNumberFormat="1" applyFont="1" applyAlignment="1">
      <alignment wrapText="1"/>
    </xf>
    <xf numFmtId="44" fontId="9" fillId="0" borderId="0" xfId="0" applyNumberFormat="1" applyFont="1" applyAlignment="1"/>
    <xf numFmtId="0" fontId="5" fillId="23" borderId="6" xfId="0" applyFont="1" applyFill="1" applyBorder="1" applyAlignment="1">
      <alignment horizontal="center"/>
    </xf>
    <xf numFmtId="0" fontId="4" fillId="0" borderId="3" xfId="0" applyFont="1" applyBorder="1"/>
    <xf numFmtId="0" fontId="4" fillId="0" borderId="7" xfId="0" applyFont="1" applyBorder="1"/>
    <xf numFmtId="0" fontId="5" fillId="24" borderId="6" xfId="0" applyFont="1" applyFill="1" applyBorder="1" applyAlignment="1">
      <alignment horizontal="center"/>
    </xf>
    <xf numFmtId="0" fontId="8" fillId="0" borderId="0" xfId="0" applyFont="1" applyAlignment="1">
      <alignment horizontal="left" vertical="top" wrapText="1"/>
    </xf>
    <xf numFmtId="0" fontId="0" fillId="0" borderId="0" xfId="0" applyFont="1" applyAlignment="1"/>
    <xf numFmtId="0" fontId="5" fillId="23" borderId="6" xfId="0" applyFont="1" applyFill="1" applyBorder="1" applyAlignment="1">
      <alignment horizontal="left" vertical="top" wrapText="1"/>
    </xf>
    <xf numFmtId="0" fontId="4" fillId="0" borderId="8" xfId="0" applyFont="1" applyBorder="1"/>
    <xf numFmtId="0" fontId="5" fillId="24" borderId="9" xfId="0" applyFont="1" applyFill="1" applyBorder="1" applyAlignment="1">
      <alignment horizontal="center"/>
    </xf>
    <xf numFmtId="0" fontId="4" fillId="0" borderId="10" xfId="0" applyFont="1" applyBorder="1"/>
    <xf numFmtId="0" fontId="4" fillId="0" borderId="11" xfId="0" applyFont="1" applyBorder="1"/>
    <xf numFmtId="0" fontId="16" fillId="0" borderId="0" xfId="0" applyFont="1" applyAlignment="1">
      <alignment horizontal="left" vertical="top" wrapText="1"/>
    </xf>
    <xf numFmtId="0" fontId="6" fillId="0" borderId="0" xfId="0" applyFont="1" applyAlignment="1">
      <alignment horizontal="left" vertical="top" wrapText="1"/>
    </xf>
    <xf numFmtId="44" fontId="6" fillId="24" borderId="21" xfId="0" applyNumberFormat="1" applyFont="1" applyFill="1" applyBorder="1" applyAlignment="1">
      <alignment horizontal="center" vertical="top" wrapText="1"/>
    </xf>
    <xf numFmtId="0" fontId="4" fillId="0" borderId="22" xfId="0" applyFont="1" applyBorder="1"/>
    <xf numFmtId="0" fontId="17" fillId="23" borderId="6" xfId="0" applyFont="1" applyFill="1" applyBorder="1" applyAlignment="1">
      <alignment horizontal="center"/>
    </xf>
    <xf numFmtId="0" fontId="17" fillId="24" borderId="9" xfId="0" applyFont="1" applyFill="1" applyBorder="1" applyAlignment="1">
      <alignment horizontal="center"/>
    </xf>
    <xf numFmtId="0" fontId="18" fillId="24" borderId="17" xfId="0" applyFont="1" applyFill="1" applyBorder="1" applyAlignment="1">
      <alignment horizontal="center"/>
    </xf>
    <xf numFmtId="0" fontId="18" fillId="23" borderId="6" xfId="0" applyFont="1" applyFill="1" applyBorder="1" applyAlignment="1">
      <alignment horizontal="center"/>
    </xf>
    <xf numFmtId="164" fontId="20" fillId="5" borderId="24" xfId="0" applyNumberFormat="1" applyFont="1" applyFill="1" applyBorder="1" applyAlignment="1">
      <alignment horizontal="center" wrapText="1"/>
    </xf>
    <xf numFmtId="0" fontId="4" fillId="0" borderId="25" xfId="0" applyFont="1" applyBorder="1"/>
    <xf numFmtId="0" fontId="4" fillId="0" borderId="27" xfId="0" applyFont="1" applyBorder="1"/>
    <xf numFmtId="0" fontId="4" fillId="0" borderId="28" xfId="0" applyFont="1" applyBorder="1"/>
    <xf numFmtId="0" fontId="4" fillId="0" borderId="29" xfId="0" applyFont="1" applyBorder="1"/>
    <xf numFmtId="0" fontId="4" fillId="0" borderId="30" xfId="0" applyFont="1" applyBorder="1"/>
    <xf numFmtId="164" fontId="20" fillId="24" borderId="24" xfId="0" applyNumberFormat="1" applyFont="1" applyFill="1" applyBorder="1" applyAlignment="1">
      <alignment horizontal="center" wrapText="1"/>
    </xf>
    <xf numFmtId="0" fontId="4" fillId="0" borderId="26" xfId="0" applyFont="1" applyBorder="1"/>
    <xf numFmtId="0" fontId="4" fillId="0" borderId="31" xfId="0" applyFont="1" applyBorder="1"/>
    <xf numFmtId="0" fontId="18" fillId="25" borderId="6" xfId="0" applyFont="1" applyFill="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b="0"/>
            </a:pPr>
            <a:r>
              <a:rPr lang="en-US"/>
              <a:t>Local Taxes and  State Match</a:t>
            </a:r>
          </a:p>
        </c:rich>
      </c:tx>
      <c:layout/>
      <c:overlay val="0"/>
    </c:title>
    <c:autoTitleDeleted val="0"/>
    <c:plotArea>
      <c:layout/>
      <c:barChart>
        <c:barDir val="col"/>
        <c:grouping val="stacked"/>
        <c:varyColors val="1"/>
        <c:ser>
          <c:idx val="0"/>
          <c:order val="0"/>
          <c:tx>
            <c:strRef>
              <c:f>'CPA Fund Revenue'!$B$1</c:f>
              <c:strCache>
                <c:ptCount val="1"/>
                <c:pt idx="0">
                  <c:v>Local Taxes</c:v>
                </c:pt>
              </c:strCache>
            </c:strRef>
          </c:tx>
          <c:spPr>
            <a:solidFill>
              <a:srgbClr val="3366CC"/>
            </a:solidFill>
          </c:spPr>
          <c:invertIfNegative val="1"/>
          <c:cat>
            <c:numRef>
              <c:f>'CPA Fund Revenue'!$A$2:$A$16</c:f>
              <c:numCache>
                <c:formatCode>General_)</c:formatCode>
                <c:ptCount val="15"/>
                <c:pt idx="0">
                  <c:v>2017</c:v>
                </c:pt>
                <c:pt idx="1">
                  <c:v>2016</c:v>
                </c:pt>
                <c:pt idx="2">
                  <c:v>2015</c:v>
                </c:pt>
                <c:pt idx="3">
                  <c:v>2014</c:v>
                </c:pt>
                <c:pt idx="4">
                  <c:v>2013</c:v>
                </c:pt>
                <c:pt idx="5" formatCode="General">
                  <c:v>2012</c:v>
                </c:pt>
                <c:pt idx="6">
                  <c:v>2011</c:v>
                </c:pt>
                <c:pt idx="7" formatCode="General">
                  <c:v>2010</c:v>
                </c:pt>
                <c:pt idx="8" formatCode="General">
                  <c:v>2009</c:v>
                </c:pt>
                <c:pt idx="9" formatCode="General">
                  <c:v>2008</c:v>
                </c:pt>
                <c:pt idx="10" formatCode="General">
                  <c:v>2007</c:v>
                </c:pt>
                <c:pt idx="11" formatCode="General">
                  <c:v>2006</c:v>
                </c:pt>
                <c:pt idx="12" formatCode="General">
                  <c:v>2005</c:v>
                </c:pt>
                <c:pt idx="13" formatCode="General">
                  <c:v>2004</c:v>
                </c:pt>
                <c:pt idx="14" formatCode="General">
                  <c:v>2003</c:v>
                </c:pt>
              </c:numCache>
            </c:numRef>
          </c:cat>
          <c:val>
            <c:numRef>
              <c:f>'CPA Fund Revenue'!$B$2:$B$16</c:f>
              <c:numCache>
                <c:formatCode>"$"#,##0</c:formatCode>
                <c:ptCount val="15"/>
                <c:pt idx="0">
                  <c:v>1844795.54</c:v>
                </c:pt>
                <c:pt idx="1">
                  <c:v>1761704</c:v>
                </c:pt>
                <c:pt idx="2">
                  <c:v>1668843</c:v>
                </c:pt>
                <c:pt idx="3">
                  <c:v>1646001</c:v>
                </c:pt>
                <c:pt idx="4">
                  <c:v>1587598.84</c:v>
                </c:pt>
                <c:pt idx="5">
                  <c:v>1534878</c:v>
                </c:pt>
                <c:pt idx="6">
                  <c:v>1502905.84</c:v>
                </c:pt>
                <c:pt idx="7">
                  <c:v>1471024.72</c:v>
                </c:pt>
                <c:pt idx="8">
                  <c:v>1436011</c:v>
                </c:pt>
                <c:pt idx="9">
                  <c:v>1355513</c:v>
                </c:pt>
                <c:pt idx="10">
                  <c:v>1307615</c:v>
                </c:pt>
                <c:pt idx="11">
                  <c:v>1248806</c:v>
                </c:pt>
                <c:pt idx="12">
                  <c:v>1105972</c:v>
                </c:pt>
                <c:pt idx="13">
                  <c:v>1090772</c:v>
                </c:pt>
                <c:pt idx="14">
                  <c:v>1030840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'CPA Fund Revenue'!$C$1</c:f>
              <c:strCache>
                <c:ptCount val="1"/>
                <c:pt idx="0">
                  <c:v>State Match Total</c:v>
                </c:pt>
              </c:strCache>
            </c:strRef>
          </c:tx>
          <c:spPr>
            <a:solidFill>
              <a:srgbClr val="DC3912"/>
            </a:solidFill>
          </c:spPr>
          <c:invertIfNegative val="1"/>
          <c:cat>
            <c:numRef>
              <c:f>'CPA Fund Revenue'!$A$2:$A$16</c:f>
              <c:numCache>
                <c:formatCode>General_)</c:formatCode>
                <c:ptCount val="15"/>
                <c:pt idx="0">
                  <c:v>2017</c:v>
                </c:pt>
                <c:pt idx="1">
                  <c:v>2016</c:v>
                </c:pt>
                <c:pt idx="2">
                  <c:v>2015</c:v>
                </c:pt>
                <c:pt idx="3">
                  <c:v>2014</c:v>
                </c:pt>
                <c:pt idx="4">
                  <c:v>2013</c:v>
                </c:pt>
                <c:pt idx="5" formatCode="General">
                  <c:v>2012</c:v>
                </c:pt>
                <c:pt idx="6">
                  <c:v>2011</c:v>
                </c:pt>
                <c:pt idx="7" formatCode="General">
                  <c:v>2010</c:v>
                </c:pt>
                <c:pt idx="8" formatCode="General">
                  <c:v>2009</c:v>
                </c:pt>
                <c:pt idx="9" formatCode="General">
                  <c:v>2008</c:v>
                </c:pt>
                <c:pt idx="10" formatCode="General">
                  <c:v>2007</c:v>
                </c:pt>
                <c:pt idx="11" formatCode="General">
                  <c:v>2006</c:v>
                </c:pt>
                <c:pt idx="12" formatCode="General">
                  <c:v>2005</c:v>
                </c:pt>
                <c:pt idx="13" formatCode="General">
                  <c:v>2004</c:v>
                </c:pt>
                <c:pt idx="14" formatCode="General">
                  <c:v>2003</c:v>
                </c:pt>
              </c:numCache>
            </c:numRef>
          </c:cat>
          <c:val>
            <c:numRef>
              <c:f>'CPA Fund Revenue'!$C$2:$C$16</c:f>
              <c:numCache>
                <c:formatCode>"$"#,##0</c:formatCode>
                <c:ptCount val="15"/>
                <c:pt idx="0">
                  <c:v>342975</c:v>
                </c:pt>
                <c:pt idx="1">
                  <c:v>391958</c:v>
                </c:pt>
                <c:pt idx="2">
                  <c:v>534729</c:v>
                </c:pt>
                <c:pt idx="3">
                  <c:v>559382</c:v>
                </c:pt>
                <c:pt idx="4">
                  <c:v>895751.03</c:v>
                </c:pt>
                <c:pt idx="5">
                  <c:v>443953</c:v>
                </c:pt>
                <c:pt idx="6">
                  <c:v>431743</c:v>
                </c:pt>
                <c:pt idx="7">
                  <c:v>431234</c:v>
                </c:pt>
                <c:pt idx="8">
                  <c:v>539676</c:v>
                </c:pt>
                <c:pt idx="9">
                  <c:v>965898</c:v>
                </c:pt>
                <c:pt idx="10">
                  <c:v>1307615</c:v>
                </c:pt>
                <c:pt idx="11">
                  <c:v>1248806</c:v>
                </c:pt>
                <c:pt idx="12">
                  <c:v>1105972</c:v>
                </c:pt>
                <c:pt idx="13">
                  <c:v>1090772</c:v>
                </c:pt>
                <c:pt idx="14">
                  <c:v>1030840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43019648"/>
        <c:axId val="43030016"/>
      </c:barChart>
      <c:catAx>
        <c:axId val="43019648"/>
        <c:scaling>
          <c:orientation val="minMax"/>
        </c:scaling>
        <c:delete val="0"/>
        <c:axPos val="b"/>
        <c:title>
          <c:tx>
            <c:rich>
              <a:bodyPr/>
              <a:lstStyle/>
              <a:p>
                <a:pPr lvl="0">
                  <a:defRPr b="0"/>
                </a:pPr>
                <a:r>
                  <a:rPr lang="en-US"/>
                  <a:t>SUDBURY</a:t>
                </a:r>
              </a:p>
            </c:rich>
          </c:tx>
          <c:layout/>
          <c:overlay val="0"/>
        </c:title>
        <c:numFmt formatCode="General_)" sourceLinked="1"/>
        <c:majorTickMark val="cross"/>
        <c:minorTickMark val="cross"/>
        <c:tickLblPos val="nextTo"/>
        <c:txPr>
          <a:bodyPr/>
          <a:lstStyle/>
          <a:p>
            <a:pPr lvl="0">
              <a:defRPr b="0"/>
            </a:pPr>
            <a:endParaRPr lang="en-US"/>
          </a:p>
        </c:txPr>
        <c:crossAx val="43030016"/>
        <c:crosses val="autoZero"/>
        <c:auto val="1"/>
        <c:lblAlgn val="ctr"/>
        <c:lblOffset val="100"/>
        <c:noMultiLvlLbl val="1"/>
      </c:catAx>
      <c:valAx>
        <c:axId val="43030016"/>
        <c:scaling>
          <c:orientation val="minMax"/>
        </c:scaling>
        <c:delete val="0"/>
        <c:axPos val="l"/>
        <c:majorGridlines>
          <c:spPr>
            <a:ln>
              <a:solidFill>
                <a:srgbClr val="B7B7B7"/>
              </a:solidFill>
            </a:ln>
          </c:spPr>
        </c:majorGridlines>
        <c:numFmt formatCode="&quot;$&quot;#,##0" sourceLinked="1"/>
        <c:majorTickMark val="cross"/>
        <c:minorTickMark val="cross"/>
        <c:tickLblPos val="nextTo"/>
        <c:spPr>
          <a:ln w="47625">
            <a:noFill/>
          </a:ln>
        </c:spPr>
        <c:txPr>
          <a:bodyPr/>
          <a:lstStyle/>
          <a:p>
            <a:pPr lvl="0">
              <a:defRPr b="0"/>
            </a:pPr>
            <a:endParaRPr lang="en-US"/>
          </a:p>
        </c:txPr>
        <c:crossAx val="43019648"/>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b="0"/>
            </a:pPr>
            <a:r>
              <a:t>Percentage of Local CPA Funds that State Matches</a:t>
            </a:r>
          </a:p>
        </c:rich>
      </c:tx>
      <c:overlay val="0"/>
    </c:title>
    <c:autoTitleDeleted val="0"/>
    <c:plotArea>
      <c:layout/>
      <c:barChart>
        <c:barDir val="col"/>
        <c:grouping val="clustered"/>
        <c:varyColors val="1"/>
        <c:ser>
          <c:idx val="0"/>
          <c:order val="0"/>
          <c:spPr>
            <a:solidFill>
              <a:srgbClr val="3366CC"/>
            </a:solidFill>
          </c:spPr>
          <c:invertIfNegative val="1"/>
          <c:cat>
            <c:strRef>
              <c:f>'CPA Fund Revenue'!$A$1:$A$16</c:f>
              <c:strCache>
                <c:ptCount val="16"/>
                <c:pt idx="0">
                  <c:v>SUDBURY</c:v>
                </c:pt>
                <c:pt idx="1">
                  <c:v>2017 </c:v>
                </c:pt>
                <c:pt idx="2">
                  <c:v>2016 </c:v>
                </c:pt>
                <c:pt idx="3">
                  <c:v>2015 </c:v>
                </c:pt>
                <c:pt idx="4">
                  <c:v>2014 </c:v>
                </c:pt>
                <c:pt idx="5">
                  <c:v>2013 </c:v>
                </c:pt>
                <c:pt idx="6">
                  <c:v>2012</c:v>
                </c:pt>
                <c:pt idx="7">
                  <c:v>2011 </c:v>
                </c:pt>
                <c:pt idx="8">
                  <c:v>2010</c:v>
                </c:pt>
                <c:pt idx="9">
                  <c:v>2009</c:v>
                </c:pt>
                <c:pt idx="10">
                  <c:v>2008</c:v>
                </c:pt>
                <c:pt idx="11">
                  <c:v>2007</c:v>
                </c:pt>
                <c:pt idx="12">
                  <c:v>2006</c:v>
                </c:pt>
                <c:pt idx="13">
                  <c:v>2005</c:v>
                </c:pt>
                <c:pt idx="14">
                  <c:v>2004</c:v>
                </c:pt>
                <c:pt idx="15">
                  <c:v>2003</c:v>
                </c:pt>
              </c:strCache>
            </c:strRef>
          </c:cat>
          <c:val>
            <c:numRef>
              <c:f>'CPA Fund Revenue'!$G$1:$G$16</c:f>
              <c:numCache>
                <c:formatCode>0.00%</c:formatCode>
                <c:ptCount val="16"/>
                <c:pt idx="0" formatCode="General">
                  <c:v>0</c:v>
                </c:pt>
                <c:pt idx="1">
                  <c:v>0.18591491174138464</c:v>
                </c:pt>
                <c:pt idx="2">
                  <c:v>0.22248800025429924</c:v>
                </c:pt>
                <c:pt idx="3">
                  <c:v>0.32041899687388209</c:v>
                </c:pt>
                <c:pt idx="4">
                  <c:v>0.33984304991309239</c:v>
                </c:pt>
                <c:pt idx="5">
                  <c:v>0.5642174883423321</c:v>
                </c:pt>
                <c:pt idx="6">
                  <c:v>0.28924318414883787</c:v>
                </c:pt>
                <c:pt idx="7">
                  <c:v>0.28727215538666079</c:v>
                </c:pt>
                <c:pt idx="8">
                  <c:v>0.2931521096395987</c:v>
                </c:pt>
                <c:pt idx="9">
                  <c:v>0.37581606269032758</c:v>
                </c:pt>
                <c:pt idx="10">
                  <c:v>0.71257007494579538</c:v>
                </c:pt>
                <c:pt idx="11">
                  <c:v>1</c:v>
                </c:pt>
                <c:pt idx="12">
                  <c:v>1</c:v>
                </c:pt>
                <c:pt idx="13">
                  <c:v>1</c:v>
                </c:pt>
                <c:pt idx="14">
                  <c:v>1</c:v>
                </c:pt>
                <c:pt idx="15">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3046400"/>
        <c:axId val="43047936"/>
      </c:barChart>
      <c:catAx>
        <c:axId val="43046400"/>
        <c:scaling>
          <c:orientation val="minMax"/>
        </c:scaling>
        <c:delete val="0"/>
        <c:axPos val="b"/>
        <c:majorTickMark val="cross"/>
        <c:minorTickMark val="cross"/>
        <c:tickLblPos val="nextTo"/>
        <c:txPr>
          <a:bodyPr/>
          <a:lstStyle/>
          <a:p>
            <a:pPr lvl="0">
              <a:defRPr b="0"/>
            </a:pPr>
            <a:endParaRPr lang="en-US"/>
          </a:p>
        </c:txPr>
        <c:crossAx val="43047936"/>
        <c:crosses val="autoZero"/>
        <c:auto val="1"/>
        <c:lblAlgn val="ctr"/>
        <c:lblOffset val="100"/>
        <c:noMultiLvlLbl val="1"/>
      </c:catAx>
      <c:valAx>
        <c:axId val="43047936"/>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n-US"/>
          </a:p>
        </c:txPr>
        <c:crossAx val="43046400"/>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b="0"/>
            </a:pPr>
            <a:r>
              <a:rPr lang="en-US"/>
              <a:t>Local Taxes  and State Match by Round</a:t>
            </a:r>
          </a:p>
        </c:rich>
      </c:tx>
      <c:layout/>
      <c:overlay val="0"/>
    </c:title>
    <c:autoTitleDeleted val="0"/>
    <c:plotArea>
      <c:layout/>
      <c:barChart>
        <c:barDir val="col"/>
        <c:grouping val="stacked"/>
        <c:varyColors val="1"/>
        <c:ser>
          <c:idx val="0"/>
          <c:order val="0"/>
          <c:tx>
            <c:strRef>
              <c:f>'CPA Fund Revenue'!$B$1</c:f>
              <c:strCache>
                <c:ptCount val="1"/>
                <c:pt idx="0">
                  <c:v>Local Taxes</c:v>
                </c:pt>
              </c:strCache>
            </c:strRef>
          </c:tx>
          <c:spPr>
            <a:solidFill>
              <a:srgbClr val="3366CC"/>
            </a:solidFill>
          </c:spPr>
          <c:invertIfNegative val="1"/>
          <c:cat>
            <c:numRef>
              <c:f>'CPA Fund Revenue'!$A$2:$A$9</c:f>
              <c:numCache>
                <c:formatCode>General_)</c:formatCode>
                <c:ptCount val="8"/>
                <c:pt idx="0">
                  <c:v>2017</c:v>
                </c:pt>
                <c:pt idx="1">
                  <c:v>2016</c:v>
                </c:pt>
                <c:pt idx="2">
                  <c:v>2015</c:v>
                </c:pt>
                <c:pt idx="3">
                  <c:v>2014</c:v>
                </c:pt>
                <c:pt idx="4">
                  <c:v>2013</c:v>
                </c:pt>
                <c:pt idx="5" formatCode="General">
                  <c:v>2012</c:v>
                </c:pt>
                <c:pt idx="6">
                  <c:v>2011</c:v>
                </c:pt>
                <c:pt idx="7" formatCode="General">
                  <c:v>2010</c:v>
                </c:pt>
              </c:numCache>
            </c:numRef>
          </c:cat>
          <c:val>
            <c:numRef>
              <c:f>'CPA Fund Revenue'!$B$2:$B$9</c:f>
              <c:numCache>
                <c:formatCode>"$"#,##0</c:formatCode>
                <c:ptCount val="8"/>
                <c:pt idx="0">
                  <c:v>1844795.54</c:v>
                </c:pt>
                <c:pt idx="1">
                  <c:v>1761704</c:v>
                </c:pt>
                <c:pt idx="2">
                  <c:v>1668843</c:v>
                </c:pt>
                <c:pt idx="3">
                  <c:v>1646001</c:v>
                </c:pt>
                <c:pt idx="4">
                  <c:v>1587598.84</c:v>
                </c:pt>
                <c:pt idx="5">
                  <c:v>1534878</c:v>
                </c:pt>
                <c:pt idx="6">
                  <c:v>1502905.84</c:v>
                </c:pt>
                <c:pt idx="7">
                  <c:v>1471024.72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'CPA Fund Revenue'!$D$1</c:f>
              <c:strCache>
                <c:ptCount val="1"/>
                <c:pt idx="0">
                  <c:v>State Match Round 1</c:v>
                </c:pt>
              </c:strCache>
            </c:strRef>
          </c:tx>
          <c:spPr>
            <a:solidFill>
              <a:srgbClr val="DC3912"/>
            </a:solidFill>
          </c:spPr>
          <c:invertIfNegative val="1"/>
          <c:cat>
            <c:numRef>
              <c:f>'CPA Fund Revenue'!$A$2:$A$9</c:f>
              <c:numCache>
                <c:formatCode>General_)</c:formatCode>
                <c:ptCount val="8"/>
                <c:pt idx="0">
                  <c:v>2017</c:v>
                </c:pt>
                <c:pt idx="1">
                  <c:v>2016</c:v>
                </c:pt>
                <c:pt idx="2">
                  <c:v>2015</c:v>
                </c:pt>
                <c:pt idx="3">
                  <c:v>2014</c:v>
                </c:pt>
                <c:pt idx="4">
                  <c:v>2013</c:v>
                </c:pt>
                <c:pt idx="5" formatCode="General">
                  <c:v>2012</c:v>
                </c:pt>
                <c:pt idx="6">
                  <c:v>2011</c:v>
                </c:pt>
                <c:pt idx="7" formatCode="General">
                  <c:v>2010</c:v>
                </c:pt>
              </c:numCache>
            </c:numRef>
          </c:cat>
          <c:val>
            <c:numRef>
              <c:f>'CPA Fund Revenue'!$D$2:$D$9</c:f>
              <c:numCache>
                <c:formatCode>"$"#,##0</c:formatCode>
                <c:ptCount val="8"/>
                <c:pt idx="0">
                  <c:v>317357</c:v>
                </c:pt>
                <c:pt idx="1">
                  <c:v>362503</c:v>
                </c:pt>
                <c:pt idx="2">
                  <c:v>495183</c:v>
                </c:pt>
                <c:pt idx="3">
                  <c:v>517915</c:v>
                </c:pt>
                <c:pt idx="4">
                  <c:v>829126</c:v>
                </c:pt>
                <c:pt idx="5">
                  <c:v>411773</c:v>
                </c:pt>
                <c:pt idx="6">
                  <c:v>400360</c:v>
                </c:pt>
                <c:pt idx="7">
                  <c:v>400147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'CPA Fund Revenue'!$E$1</c:f>
              <c:strCache>
                <c:ptCount val="1"/>
                <c:pt idx="0">
                  <c:v>State Match Round 2</c:v>
                </c:pt>
              </c:strCache>
            </c:strRef>
          </c:tx>
          <c:spPr>
            <a:solidFill>
              <a:srgbClr val="FF9900"/>
            </a:solidFill>
          </c:spPr>
          <c:invertIfNegative val="1"/>
          <c:cat>
            <c:numRef>
              <c:f>'CPA Fund Revenue'!$A$2:$A$9</c:f>
              <c:numCache>
                <c:formatCode>General_)</c:formatCode>
                <c:ptCount val="8"/>
                <c:pt idx="0">
                  <c:v>2017</c:v>
                </c:pt>
                <c:pt idx="1">
                  <c:v>2016</c:v>
                </c:pt>
                <c:pt idx="2">
                  <c:v>2015</c:v>
                </c:pt>
                <c:pt idx="3">
                  <c:v>2014</c:v>
                </c:pt>
                <c:pt idx="4">
                  <c:v>2013</c:v>
                </c:pt>
                <c:pt idx="5" formatCode="General">
                  <c:v>2012</c:v>
                </c:pt>
                <c:pt idx="6">
                  <c:v>2011</c:v>
                </c:pt>
                <c:pt idx="7" formatCode="General">
                  <c:v>2010</c:v>
                </c:pt>
              </c:numCache>
            </c:numRef>
          </c:cat>
          <c:val>
            <c:numRef>
              <c:f>'CPA Fund Revenue'!$E$2:$E$9</c:f>
              <c:numCache>
                <c:formatCode>"$"#,##0</c:formatCode>
                <c:ptCount val="8"/>
                <c:pt idx="0">
                  <c:v>16052</c:v>
                </c:pt>
                <c:pt idx="1">
                  <c:v>18412</c:v>
                </c:pt>
                <c:pt idx="2">
                  <c:v>25240</c:v>
                </c:pt>
                <c:pt idx="3">
                  <c:v>25592</c:v>
                </c:pt>
                <c:pt idx="4">
                  <c:v>40810</c:v>
                </c:pt>
                <c:pt idx="5">
                  <c:v>20221</c:v>
                </c:pt>
                <c:pt idx="6">
                  <c:v>19757</c:v>
                </c:pt>
                <c:pt idx="7">
                  <c:v>19632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'CPA Fund Revenue'!$F$1</c:f>
              <c:strCache>
                <c:ptCount val="1"/>
                <c:pt idx="0">
                  <c:v>State Match Round 3</c:v>
                </c:pt>
              </c:strCache>
            </c:strRef>
          </c:tx>
          <c:spPr>
            <a:solidFill>
              <a:srgbClr val="109618"/>
            </a:solidFill>
          </c:spPr>
          <c:invertIfNegative val="1"/>
          <c:cat>
            <c:numRef>
              <c:f>'CPA Fund Revenue'!$A$2:$A$9</c:f>
              <c:numCache>
                <c:formatCode>General_)</c:formatCode>
                <c:ptCount val="8"/>
                <c:pt idx="0">
                  <c:v>2017</c:v>
                </c:pt>
                <c:pt idx="1">
                  <c:v>2016</c:v>
                </c:pt>
                <c:pt idx="2">
                  <c:v>2015</c:v>
                </c:pt>
                <c:pt idx="3">
                  <c:v>2014</c:v>
                </c:pt>
                <c:pt idx="4">
                  <c:v>2013</c:v>
                </c:pt>
                <c:pt idx="5" formatCode="General">
                  <c:v>2012</c:v>
                </c:pt>
                <c:pt idx="6">
                  <c:v>2011</c:v>
                </c:pt>
                <c:pt idx="7" formatCode="General">
                  <c:v>2010</c:v>
                </c:pt>
              </c:numCache>
            </c:numRef>
          </c:cat>
          <c:val>
            <c:numRef>
              <c:f>'CPA Fund Revenue'!$F$2:$F$9</c:f>
              <c:numCache>
                <c:formatCode>"$"#,##0</c:formatCode>
                <c:ptCount val="8"/>
                <c:pt idx="0">
                  <c:v>9718</c:v>
                </c:pt>
                <c:pt idx="1">
                  <c:v>11043</c:v>
                </c:pt>
                <c:pt idx="2">
                  <c:v>15007</c:v>
                </c:pt>
                <c:pt idx="3">
                  <c:v>15875</c:v>
                </c:pt>
                <c:pt idx="4">
                  <c:v>25815</c:v>
                </c:pt>
                <c:pt idx="5">
                  <c:v>11811</c:v>
                </c:pt>
                <c:pt idx="6">
                  <c:v>11626</c:v>
                </c:pt>
                <c:pt idx="7">
                  <c:v>11455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overlap val="100"/>
        <c:axId val="106427904"/>
        <c:axId val="106429824"/>
      </c:barChart>
      <c:catAx>
        <c:axId val="106427904"/>
        <c:scaling>
          <c:orientation val="minMax"/>
        </c:scaling>
        <c:delete val="0"/>
        <c:axPos val="b"/>
        <c:title>
          <c:tx>
            <c:rich>
              <a:bodyPr/>
              <a:lstStyle/>
              <a:p>
                <a:pPr lvl="0">
                  <a:defRPr b="0"/>
                </a:pPr>
                <a:r>
                  <a:rPr lang="en-US"/>
                  <a:t>SUDBURY</a:t>
                </a:r>
              </a:p>
            </c:rich>
          </c:tx>
          <c:layout/>
          <c:overlay val="0"/>
        </c:title>
        <c:numFmt formatCode="General_)" sourceLinked="1"/>
        <c:majorTickMark val="cross"/>
        <c:minorTickMark val="cross"/>
        <c:tickLblPos val="nextTo"/>
        <c:txPr>
          <a:bodyPr/>
          <a:lstStyle/>
          <a:p>
            <a:pPr lvl="0">
              <a:defRPr b="0"/>
            </a:pPr>
            <a:endParaRPr lang="en-US"/>
          </a:p>
        </c:txPr>
        <c:crossAx val="106429824"/>
        <c:crosses val="autoZero"/>
        <c:auto val="1"/>
        <c:lblAlgn val="ctr"/>
        <c:lblOffset val="100"/>
        <c:noMultiLvlLbl val="1"/>
      </c:catAx>
      <c:valAx>
        <c:axId val="106429824"/>
        <c:scaling>
          <c:orientation val="minMax"/>
        </c:scaling>
        <c:delete val="0"/>
        <c:axPos val="l"/>
        <c:majorGridlines>
          <c:spPr>
            <a:ln>
              <a:solidFill>
                <a:srgbClr val="B7B7B7"/>
              </a:solidFill>
            </a:ln>
          </c:spPr>
        </c:majorGridlines>
        <c:numFmt formatCode="&quot;$&quot;#,##0" sourceLinked="1"/>
        <c:majorTickMark val="cross"/>
        <c:minorTickMark val="cross"/>
        <c:tickLblPos val="nextTo"/>
        <c:spPr>
          <a:ln w="47625">
            <a:noFill/>
          </a:ln>
        </c:spPr>
        <c:txPr>
          <a:bodyPr/>
          <a:lstStyle/>
          <a:p>
            <a:pPr lvl="0">
              <a:defRPr b="0"/>
            </a:pPr>
            <a:endParaRPr lang="en-US"/>
          </a:p>
        </c:txPr>
        <c:crossAx val="106427904"/>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b="0"/>
            </a:pPr>
            <a:r>
              <a:t>Land Purchases - Tax Burden from Debt Service for $700,000 house</a:t>
            </a:r>
          </a:p>
        </c:rich>
      </c:tx>
      <c:overlay val="0"/>
    </c:title>
    <c:autoTitleDeleted val="0"/>
    <c:plotArea>
      <c:layout/>
      <c:barChart>
        <c:barDir val="col"/>
        <c:grouping val="clustered"/>
        <c:varyColors val="1"/>
        <c:ser>
          <c:idx val="0"/>
          <c:order val="0"/>
          <c:spPr>
            <a:solidFill>
              <a:srgbClr val="3366CC"/>
            </a:solidFill>
          </c:spPr>
          <c:invertIfNegative val="1"/>
          <c:cat>
            <c:numRef>
              <c:f>'CPA Debt Service Details'!$V$4:$AO$4</c:f>
              <c:numCache>
                <c:formatCode>General</c:formatCode>
                <c:ptCount val="2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numCache>
            </c:numRef>
          </c:cat>
          <c:val>
            <c:numRef>
              <c:f>'CPA Debt Service Details'!$V$37:$AO$37</c:f>
              <c:numCache>
                <c:formatCode>_("$"* #,##0.00_);_("$"* \(#,##0.00\);_("$"* "-"??_);_(@_)</c:formatCode>
                <c:ptCount val="20"/>
                <c:pt idx="0">
                  <c:v>196.78587940766565</c:v>
                </c:pt>
                <c:pt idx="1">
                  <c:v>191.12583312572434</c:v>
                </c:pt>
                <c:pt idx="2">
                  <c:v>186.0778097510096</c:v>
                </c:pt>
                <c:pt idx="3">
                  <c:v>180.89473104201863</c:v>
                </c:pt>
                <c:pt idx="4">
                  <c:v>176.37216461228445</c:v>
                </c:pt>
                <c:pt idx="5">
                  <c:v>172.84611694363113</c:v>
                </c:pt>
                <c:pt idx="6">
                  <c:v>167.55222758637899</c:v>
                </c:pt>
                <c:pt idx="7">
                  <c:v>163.76694827494921</c:v>
                </c:pt>
                <c:pt idx="8">
                  <c:v>126.35568819250254</c:v>
                </c:pt>
                <c:pt idx="9">
                  <c:v>105.85556284952915</c:v>
                </c:pt>
                <c:pt idx="10">
                  <c:v>102.8540396379327</c:v>
                </c:pt>
                <c:pt idx="11">
                  <c:v>101.28341914518718</c:v>
                </c:pt>
                <c:pt idx="12">
                  <c:v>98.790101851983536</c:v>
                </c:pt>
                <c:pt idx="13">
                  <c:v>58.129898428863527</c:v>
                </c:pt>
                <c:pt idx="14">
                  <c:v>57.009980432552013</c:v>
                </c:pt>
                <c:pt idx="15">
                  <c:v>41.328641849727781</c:v>
                </c:pt>
                <c:pt idx="16">
                  <c:v>40.675900303168213</c:v>
                </c:pt>
                <c:pt idx="17">
                  <c:v>40.753607630139591</c:v>
                </c:pt>
                <c:pt idx="18">
                  <c:v>8.0136458012504068</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42984960"/>
        <c:axId val="42986496"/>
      </c:barChart>
      <c:catAx>
        <c:axId val="42984960"/>
        <c:scaling>
          <c:orientation val="minMax"/>
        </c:scaling>
        <c:delete val="0"/>
        <c:axPos val="b"/>
        <c:numFmt formatCode="General" sourceLinked="1"/>
        <c:majorTickMark val="cross"/>
        <c:minorTickMark val="cross"/>
        <c:tickLblPos val="nextTo"/>
        <c:txPr>
          <a:bodyPr/>
          <a:lstStyle/>
          <a:p>
            <a:pPr lvl="0">
              <a:defRPr b="0"/>
            </a:pPr>
            <a:endParaRPr lang="en-US"/>
          </a:p>
        </c:txPr>
        <c:crossAx val="42986496"/>
        <c:crosses val="autoZero"/>
        <c:auto val="1"/>
        <c:lblAlgn val="ctr"/>
        <c:lblOffset val="100"/>
        <c:noMultiLvlLbl val="1"/>
      </c:catAx>
      <c:valAx>
        <c:axId val="42986496"/>
        <c:scaling>
          <c:orientation val="minMax"/>
        </c:scaling>
        <c:delete val="0"/>
        <c:axPos val="l"/>
        <c:majorGridlines>
          <c:spPr>
            <a:ln>
              <a:solidFill>
                <a:srgbClr val="B7B7B7"/>
              </a:solidFill>
            </a:ln>
          </c:spPr>
        </c:majorGridlines>
        <c:numFmt formatCode="_(&quot;$&quot;* #,##0.00_);_(&quot;$&quot;* \(#,##0.00\);_(&quot;$&quot;* &quot;-&quot;??_);_(@_)" sourceLinked="1"/>
        <c:majorTickMark val="cross"/>
        <c:minorTickMark val="cross"/>
        <c:tickLblPos val="nextTo"/>
        <c:spPr>
          <a:ln w="47625">
            <a:noFill/>
          </a:ln>
        </c:spPr>
        <c:txPr>
          <a:bodyPr/>
          <a:lstStyle/>
          <a:p>
            <a:pPr lvl="0">
              <a:defRPr b="0"/>
            </a:pPr>
            <a:endParaRPr lang="en-US"/>
          </a:p>
        </c:txPr>
        <c:crossAx val="42984960"/>
        <c:crosses val="autoZero"/>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b="0"/>
            </a:pPr>
            <a:r>
              <a:rPr lang="en-US"/>
              <a:t>Effect of Decreasing CPC Surcharge from 3% to 1% in 2021</a:t>
            </a:r>
          </a:p>
        </c:rich>
      </c:tx>
      <c:layout/>
      <c:overlay val="0"/>
    </c:title>
    <c:autoTitleDeleted val="0"/>
    <c:plotArea>
      <c:layout/>
      <c:lineChart>
        <c:grouping val="standard"/>
        <c:varyColors val="1"/>
        <c:ser>
          <c:idx val="0"/>
          <c:order val="0"/>
          <c:tx>
            <c:strRef>
              <c:f>'Change Surcharge in 2021'!$B$41</c:f>
              <c:strCache>
                <c:ptCount val="1"/>
                <c:pt idx="0">
                  <c:v>Savings</c:v>
                </c:pt>
              </c:strCache>
            </c:strRef>
          </c:tx>
          <c:spPr>
            <a:ln w="19050" cmpd="sng">
              <a:solidFill>
                <a:srgbClr val="3366CC"/>
              </a:solidFill>
            </a:ln>
          </c:spPr>
          <c:marker>
            <c:symbol val="none"/>
          </c:marker>
          <c:cat>
            <c:numRef>
              <c:f>'Change Surcharge in 2021'!$D$1:$V$1</c:f>
              <c:numCache>
                <c:formatCode>@</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f>'Change Surcharge in 2021'!$C$41:$V$41</c:f>
              <c:numCache>
                <c:formatCode>_("$"* #,##0.00_);_("$"* \(#,##0.00\);_("$"* "-"??_);_(@_)</c:formatCode>
                <c:ptCount val="20"/>
                <c:pt idx="2">
                  <c:v>3881000</c:v>
                </c:pt>
                <c:pt idx="3">
                  <c:v>4211051</c:v>
                </c:pt>
                <c:pt idx="4">
                  <c:v>3514202</c:v>
                </c:pt>
                <c:pt idx="5">
                  <c:v>2840041</c:v>
                </c:pt>
                <c:pt idx="6">
                  <c:v>2199943</c:v>
                </c:pt>
                <c:pt idx="7">
                  <c:v>1584201</c:v>
                </c:pt>
                <c:pt idx="8">
                  <c:v>1209178</c:v>
                </c:pt>
                <c:pt idx="9">
                  <c:v>966061</c:v>
                </c:pt>
                <c:pt idx="10">
                  <c:v>742257</c:v>
                </c:pt>
                <c:pt idx="11">
                  <c:v>528559</c:v>
                </c:pt>
                <c:pt idx="12">
                  <c:v>330904</c:v>
                </c:pt>
                <c:pt idx="13">
                  <c:v>394873</c:v>
                </c:pt>
                <c:pt idx="14">
                  <c:v>466048</c:v>
                </c:pt>
                <c:pt idx="15">
                  <c:v>638123</c:v>
                </c:pt>
                <c:pt idx="16">
                  <c:v>814398</c:v>
                </c:pt>
                <c:pt idx="17">
                  <c:v>990173</c:v>
                </c:pt>
                <c:pt idx="18">
                  <c:v>1376610</c:v>
                </c:pt>
                <c:pt idx="19">
                  <c:v>1814610</c:v>
                </c:pt>
              </c:numCache>
            </c:numRef>
          </c:val>
          <c:smooth val="0"/>
        </c:ser>
        <c:ser>
          <c:idx val="1"/>
          <c:order val="1"/>
          <c:tx>
            <c:strRef>
              <c:f>'Change Surcharge in 2021'!$B$42</c:f>
              <c:strCache>
                <c:ptCount val="1"/>
              </c:strCache>
            </c:strRef>
          </c:tx>
          <c:spPr>
            <a:ln w="19050" cmpd="sng">
              <a:solidFill>
                <a:srgbClr val="DC3912"/>
              </a:solidFill>
            </a:ln>
          </c:spPr>
          <c:marker>
            <c:symbol val="none"/>
          </c:marker>
          <c:cat>
            <c:numRef>
              <c:f>'Change Surcharge in 2021'!$D$1:$V$1</c:f>
              <c:numCache>
                <c:formatCode>@</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f>'Change Surcharge in 2021'!$C$42:$V$42</c:f>
              <c:numCache>
                <c:formatCode>_("$"* #,##0.00_);_("$"* \(#,##0.00\);_("$"* "-"??_);_(@_)</c:formatCode>
                <c:ptCount val="20"/>
              </c:numCache>
            </c:numRef>
          </c:val>
          <c:smooth val="0"/>
        </c:ser>
        <c:ser>
          <c:idx val="2"/>
          <c:order val="2"/>
          <c:tx>
            <c:strRef>
              <c:f>'Change Surcharge in 2021'!$B$35</c:f>
              <c:strCache>
                <c:ptCount val="1"/>
                <c:pt idx="0">
                  <c:v>TOTAL Allocaitons</c:v>
                </c:pt>
              </c:strCache>
            </c:strRef>
          </c:tx>
          <c:spPr>
            <a:ln w="19050" cmpd="sng">
              <a:solidFill>
                <a:srgbClr val="FF9900"/>
              </a:solidFill>
            </a:ln>
          </c:spPr>
          <c:marker>
            <c:symbol val="none"/>
          </c:marker>
          <c:cat>
            <c:numRef>
              <c:f>'Change Surcharge in 2021'!$D$1:$V$1</c:f>
              <c:numCache>
                <c:formatCode>@</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f>'Change Surcharge in 2021'!$C$35:$V$35</c:f>
              <c:numCache>
                <c:formatCode>_("$"* #,##0.00_);_("$"* \(#,##0.00\);_("$"* "-"??_);_(@_)</c:formatCode>
                <c:ptCount val="20"/>
                <c:pt idx="2">
                  <c:v>1683299</c:v>
                </c:pt>
                <c:pt idx="3">
                  <c:v>1649949</c:v>
                </c:pt>
                <c:pt idx="4">
                  <c:v>1356849</c:v>
                </c:pt>
                <c:pt idx="5">
                  <c:v>1334161</c:v>
                </c:pt>
                <c:pt idx="6">
                  <c:v>1300098</c:v>
                </c:pt>
                <c:pt idx="7">
                  <c:v>1275742</c:v>
                </c:pt>
                <c:pt idx="8">
                  <c:v>1035023</c:v>
                </c:pt>
                <c:pt idx="9">
                  <c:v>903117</c:v>
                </c:pt>
                <c:pt idx="10">
                  <c:v>883804</c:v>
                </c:pt>
                <c:pt idx="11">
                  <c:v>873698</c:v>
                </c:pt>
                <c:pt idx="12">
                  <c:v>857655</c:v>
                </c:pt>
                <c:pt idx="13">
                  <c:v>596031</c:v>
                </c:pt>
                <c:pt idx="14">
                  <c:v>588825</c:v>
                </c:pt>
                <c:pt idx="15">
                  <c:v>487925</c:v>
                </c:pt>
                <c:pt idx="16">
                  <c:v>483725</c:v>
                </c:pt>
                <c:pt idx="17">
                  <c:v>484225</c:v>
                </c:pt>
                <c:pt idx="18">
                  <c:v>273563</c:v>
                </c:pt>
                <c:pt idx="19">
                  <c:v>222000</c:v>
                </c:pt>
              </c:numCache>
            </c:numRef>
          </c:val>
          <c:smooth val="0"/>
        </c:ser>
        <c:ser>
          <c:idx val="3"/>
          <c:order val="3"/>
          <c:tx>
            <c:strRef>
              <c:f>'Change Surcharge in 2021'!$B$39</c:f>
              <c:strCache>
                <c:ptCount val="1"/>
                <c:pt idx="0">
                  <c:v>TOTAL Revenue</c:v>
                </c:pt>
              </c:strCache>
            </c:strRef>
          </c:tx>
          <c:spPr>
            <a:ln w="19050" cmpd="sng">
              <a:solidFill>
                <a:srgbClr val="109618"/>
              </a:solidFill>
            </a:ln>
          </c:spPr>
          <c:marker>
            <c:symbol val="none"/>
          </c:marker>
          <c:cat>
            <c:numRef>
              <c:f>'Change Surcharge in 2021'!$D$1:$V$1</c:f>
              <c:numCache>
                <c:formatCode>@</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f>'Change Surcharge in 2021'!$C$39:$V$39</c:f>
              <c:numCache>
                <c:formatCode>_("$"* #,##0.00_);_("$"* \(#,##0.00\);_("$"* "-"??_);_(@_)</c:formatCode>
                <c:ptCount val="20"/>
                <c:pt idx="2">
                  <c:v>1980000</c:v>
                </c:pt>
                <c:pt idx="3">
                  <c:v>1980000</c:v>
                </c:pt>
                <c:pt idx="4">
                  <c:v>660000</c:v>
                </c:pt>
                <c:pt idx="5">
                  <c:v>660000</c:v>
                </c:pt>
                <c:pt idx="6">
                  <c:v>660000</c:v>
                </c:pt>
                <c:pt idx="7">
                  <c:v>660000</c:v>
                </c:pt>
                <c:pt idx="8">
                  <c:v>660000</c:v>
                </c:pt>
                <c:pt idx="9">
                  <c:v>660000</c:v>
                </c:pt>
                <c:pt idx="10">
                  <c:v>660000</c:v>
                </c:pt>
                <c:pt idx="11">
                  <c:v>660000</c:v>
                </c:pt>
                <c:pt idx="12">
                  <c:v>660000</c:v>
                </c:pt>
                <c:pt idx="13">
                  <c:v>660000</c:v>
                </c:pt>
                <c:pt idx="14">
                  <c:v>660000</c:v>
                </c:pt>
                <c:pt idx="15">
                  <c:v>660000</c:v>
                </c:pt>
                <c:pt idx="16">
                  <c:v>660000</c:v>
                </c:pt>
                <c:pt idx="17">
                  <c:v>660000</c:v>
                </c:pt>
                <c:pt idx="18">
                  <c:v>660000</c:v>
                </c:pt>
                <c:pt idx="19">
                  <c:v>660000</c:v>
                </c:pt>
              </c:numCache>
            </c:numRef>
          </c:val>
          <c:smooth val="0"/>
        </c:ser>
        <c:dLbls>
          <c:showLegendKey val="0"/>
          <c:showVal val="0"/>
          <c:showCatName val="0"/>
          <c:showSerName val="0"/>
          <c:showPercent val="0"/>
          <c:showBubbleSize val="0"/>
        </c:dLbls>
        <c:marker val="1"/>
        <c:smooth val="0"/>
        <c:axId val="44337024"/>
        <c:axId val="44338560"/>
      </c:lineChart>
      <c:catAx>
        <c:axId val="44337024"/>
        <c:scaling>
          <c:orientation val="minMax"/>
        </c:scaling>
        <c:delete val="0"/>
        <c:axPos val="b"/>
        <c:numFmt formatCode="@" sourceLinked="1"/>
        <c:majorTickMark val="cross"/>
        <c:minorTickMark val="cross"/>
        <c:tickLblPos val="nextTo"/>
        <c:txPr>
          <a:bodyPr/>
          <a:lstStyle/>
          <a:p>
            <a:pPr lvl="0">
              <a:defRPr b="0"/>
            </a:pPr>
            <a:endParaRPr lang="en-US"/>
          </a:p>
        </c:txPr>
        <c:crossAx val="44338560"/>
        <c:crosses val="autoZero"/>
        <c:auto val="1"/>
        <c:lblAlgn val="ctr"/>
        <c:lblOffset val="100"/>
        <c:noMultiLvlLbl val="1"/>
      </c:catAx>
      <c:valAx>
        <c:axId val="44338560"/>
        <c:scaling>
          <c:orientation val="minMax"/>
        </c:scaling>
        <c:delete val="0"/>
        <c:axPos val="l"/>
        <c:majorGridlines>
          <c:spPr>
            <a:ln>
              <a:solidFill>
                <a:srgbClr val="B7B7B7"/>
              </a:solidFill>
            </a:ln>
          </c:spPr>
        </c:majorGridlines>
        <c:numFmt formatCode="_(&quot;$&quot;* #,##0.00_);_(&quot;$&quot;* \(#,##0.00\);_(&quot;$&quot;* &quot;-&quot;??_);_(@_)" sourceLinked="1"/>
        <c:majorTickMark val="cross"/>
        <c:minorTickMark val="cross"/>
        <c:tickLblPos val="nextTo"/>
        <c:spPr>
          <a:ln w="47625">
            <a:noFill/>
          </a:ln>
        </c:spPr>
        <c:txPr>
          <a:bodyPr/>
          <a:lstStyle/>
          <a:p>
            <a:pPr lvl="0">
              <a:defRPr b="0"/>
            </a:pPr>
            <a:endParaRPr lang="en-US"/>
          </a:p>
        </c:txPr>
        <c:crossAx val="44337024"/>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b="0"/>
            </a:pPr>
            <a:r>
              <a:rPr lang="en-US"/>
              <a:t>Effect of Decreasing CPC Surcharge from 3% to 1% in 2023</a:t>
            </a:r>
          </a:p>
        </c:rich>
      </c:tx>
      <c:layout/>
      <c:overlay val="0"/>
    </c:title>
    <c:autoTitleDeleted val="0"/>
    <c:plotArea>
      <c:layout/>
      <c:lineChart>
        <c:grouping val="standard"/>
        <c:varyColors val="1"/>
        <c:ser>
          <c:idx val="0"/>
          <c:order val="0"/>
          <c:tx>
            <c:strRef>
              <c:f>'Change Surcharge in 2023'!$B$41</c:f>
              <c:strCache>
                <c:ptCount val="1"/>
                <c:pt idx="0">
                  <c:v>Savings</c:v>
                </c:pt>
              </c:strCache>
            </c:strRef>
          </c:tx>
          <c:spPr>
            <a:ln w="19050" cmpd="sng">
              <a:solidFill>
                <a:srgbClr val="3366CC"/>
              </a:solidFill>
            </a:ln>
          </c:spPr>
          <c:marker>
            <c:symbol val="none"/>
          </c:marker>
          <c:cat>
            <c:numRef>
              <c:f>'Change Surcharge in 2023'!$D$1:$V$1</c:f>
              <c:numCache>
                <c:formatCode>@</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f>'Change Surcharge in 2023'!$C$41:$V$41</c:f>
              <c:numCache>
                <c:formatCode>_("$"* #,##0.00_);_("$"* \(#,##0.00\);_("$"* "-"??_);_(@_)</c:formatCode>
                <c:ptCount val="20"/>
                <c:pt idx="2">
                  <c:v>1923000</c:v>
                </c:pt>
                <c:pt idx="3">
                  <c:v>2253051</c:v>
                </c:pt>
                <c:pt idx="4">
                  <c:v>2756202</c:v>
                </c:pt>
                <c:pt idx="5">
                  <c:v>3282041</c:v>
                </c:pt>
                <c:pt idx="6">
                  <c:v>2641943</c:v>
                </c:pt>
                <c:pt idx="7">
                  <c:v>2026201</c:v>
                </c:pt>
                <c:pt idx="8">
                  <c:v>1651178</c:v>
                </c:pt>
                <c:pt idx="9">
                  <c:v>1408061</c:v>
                </c:pt>
                <c:pt idx="10">
                  <c:v>1184257</c:v>
                </c:pt>
                <c:pt idx="11">
                  <c:v>970559</c:v>
                </c:pt>
                <c:pt idx="12">
                  <c:v>772904</c:v>
                </c:pt>
                <c:pt idx="13">
                  <c:v>836873</c:v>
                </c:pt>
                <c:pt idx="14">
                  <c:v>908048</c:v>
                </c:pt>
                <c:pt idx="15">
                  <c:v>1080123</c:v>
                </c:pt>
                <c:pt idx="16">
                  <c:v>1256398</c:v>
                </c:pt>
                <c:pt idx="17">
                  <c:v>1432173</c:v>
                </c:pt>
                <c:pt idx="18">
                  <c:v>1818610</c:v>
                </c:pt>
                <c:pt idx="19">
                  <c:v>2256610</c:v>
                </c:pt>
              </c:numCache>
            </c:numRef>
          </c:val>
          <c:smooth val="0"/>
        </c:ser>
        <c:ser>
          <c:idx val="1"/>
          <c:order val="1"/>
          <c:tx>
            <c:strRef>
              <c:f>'Change Surcharge in 2023'!$B$42</c:f>
              <c:strCache>
                <c:ptCount val="1"/>
              </c:strCache>
            </c:strRef>
          </c:tx>
          <c:spPr>
            <a:ln w="19050" cmpd="sng">
              <a:solidFill>
                <a:srgbClr val="DC3912"/>
              </a:solidFill>
            </a:ln>
          </c:spPr>
          <c:marker>
            <c:symbol val="none"/>
          </c:marker>
          <c:cat>
            <c:numRef>
              <c:f>'Change Surcharge in 2023'!$D$1:$V$1</c:f>
              <c:numCache>
                <c:formatCode>@</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f>'Change Surcharge in 2023'!$C$42:$V$42</c:f>
              <c:numCache>
                <c:formatCode>_("$"* #,##0.00_);_("$"* \(#,##0.00\);_("$"* "-"??_);_(@_)</c:formatCode>
                <c:ptCount val="20"/>
              </c:numCache>
            </c:numRef>
          </c:val>
          <c:smooth val="0"/>
        </c:ser>
        <c:ser>
          <c:idx val="2"/>
          <c:order val="2"/>
          <c:tx>
            <c:strRef>
              <c:f>'Change Surcharge in 2023'!$B$35</c:f>
              <c:strCache>
                <c:ptCount val="1"/>
                <c:pt idx="0">
                  <c:v>TOTAL Allocaitons</c:v>
                </c:pt>
              </c:strCache>
            </c:strRef>
          </c:tx>
          <c:spPr>
            <a:ln w="19050" cmpd="sng">
              <a:solidFill>
                <a:srgbClr val="FF9900"/>
              </a:solidFill>
            </a:ln>
          </c:spPr>
          <c:marker>
            <c:symbol val="none"/>
          </c:marker>
          <c:cat>
            <c:numRef>
              <c:f>'Change Surcharge in 2023'!$D$1:$V$1</c:f>
              <c:numCache>
                <c:formatCode>@</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f>'Change Surcharge in 2023'!$C$35:$V$35</c:f>
              <c:numCache>
                <c:formatCode>_("$"* #,##0.00_);_("$"* \(#,##0.00\);_("$"* "-"??_);_(@_)</c:formatCode>
                <c:ptCount val="20"/>
                <c:pt idx="2">
                  <c:v>1683299</c:v>
                </c:pt>
                <c:pt idx="3">
                  <c:v>1649949</c:v>
                </c:pt>
                <c:pt idx="4">
                  <c:v>1356849</c:v>
                </c:pt>
                <c:pt idx="5">
                  <c:v>1334161</c:v>
                </c:pt>
                <c:pt idx="6">
                  <c:v>1300098</c:v>
                </c:pt>
                <c:pt idx="7">
                  <c:v>1275742</c:v>
                </c:pt>
                <c:pt idx="8">
                  <c:v>1035023</c:v>
                </c:pt>
                <c:pt idx="9">
                  <c:v>903117</c:v>
                </c:pt>
                <c:pt idx="10">
                  <c:v>883804</c:v>
                </c:pt>
                <c:pt idx="11">
                  <c:v>873698</c:v>
                </c:pt>
                <c:pt idx="12">
                  <c:v>857655</c:v>
                </c:pt>
                <c:pt idx="13">
                  <c:v>596031</c:v>
                </c:pt>
                <c:pt idx="14">
                  <c:v>588825</c:v>
                </c:pt>
                <c:pt idx="15">
                  <c:v>487925</c:v>
                </c:pt>
                <c:pt idx="16">
                  <c:v>483725</c:v>
                </c:pt>
                <c:pt idx="17">
                  <c:v>484225</c:v>
                </c:pt>
                <c:pt idx="18">
                  <c:v>273563</c:v>
                </c:pt>
                <c:pt idx="19">
                  <c:v>222000</c:v>
                </c:pt>
              </c:numCache>
            </c:numRef>
          </c:val>
          <c:smooth val="0"/>
        </c:ser>
        <c:ser>
          <c:idx val="3"/>
          <c:order val="3"/>
          <c:tx>
            <c:strRef>
              <c:f>'Change Surcharge in 2023'!$B$39</c:f>
              <c:strCache>
                <c:ptCount val="1"/>
                <c:pt idx="0">
                  <c:v>TOTAL Revenue</c:v>
                </c:pt>
              </c:strCache>
            </c:strRef>
          </c:tx>
          <c:spPr>
            <a:ln w="19050" cmpd="sng">
              <a:solidFill>
                <a:srgbClr val="109618"/>
              </a:solidFill>
            </a:ln>
          </c:spPr>
          <c:marker>
            <c:symbol val="none"/>
          </c:marker>
          <c:cat>
            <c:numRef>
              <c:f>'Change Surcharge in 2023'!$D$1:$V$1</c:f>
              <c:numCache>
                <c:formatCode>@</c:formatCode>
                <c:ptCount val="1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numCache>
            </c:numRef>
          </c:cat>
          <c:val>
            <c:numRef>
              <c:f>'Change Surcharge in 2023'!$C$39:$V$39</c:f>
              <c:numCache>
                <c:formatCode>_("$"* #,##0.00_);_("$"* \(#,##0.00\);_("$"* "-"??_);_(@_)</c:formatCode>
                <c:ptCount val="20"/>
                <c:pt idx="2">
                  <c:v>1980000</c:v>
                </c:pt>
                <c:pt idx="3">
                  <c:v>1980000</c:v>
                </c:pt>
                <c:pt idx="4">
                  <c:v>1860000</c:v>
                </c:pt>
                <c:pt idx="5">
                  <c:v>1860000</c:v>
                </c:pt>
                <c:pt idx="6">
                  <c:v>660000</c:v>
                </c:pt>
                <c:pt idx="7">
                  <c:v>660000</c:v>
                </c:pt>
                <c:pt idx="8">
                  <c:v>660000</c:v>
                </c:pt>
                <c:pt idx="9">
                  <c:v>660000</c:v>
                </c:pt>
                <c:pt idx="10">
                  <c:v>660000</c:v>
                </c:pt>
                <c:pt idx="11">
                  <c:v>660000</c:v>
                </c:pt>
                <c:pt idx="12">
                  <c:v>660000</c:v>
                </c:pt>
                <c:pt idx="13">
                  <c:v>660000</c:v>
                </c:pt>
                <c:pt idx="14">
                  <c:v>660000</c:v>
                </c:pt>
                <c:pt idx="15">
                  <c:v>660000</c:v>
                </c:pt>
                <c:pt idx="16">
                  <c:v>660000</c:v>
                </c:pt>
                <c:pt idx="17">
                  <c:v>660000</c:v>
                </c:pt>
                <c:pt idx="18">
                  <c:v>660000</c:v>
                </c:pt>
                <c:pt idx="19">
                  <c:v>660000</c:v>
                </c:pt>
              </c:numCache>
            </c:numRef>
          </c:val>
          <c:smooth val="0"/>
        </c:ser>
        <c:dLbls>
          <c:showLegendKey val="0"/>
          <c:showVal val="0"/>
          <c:showCatName val="0"/>
          <c:showSerName val="0"/>
          <c:showPercent val="0"/>
          <c:showBubbleSize val="0"/>
        </c:dLbls>
        <c:marker val="1"/>
        <c:smooth val="0"/>
        <c:axId val="44181760"/>
        <c:axId val="44191744"/>
      </c:lineChart>
      <c:catAx>
        <c:axId val="44181760"/>
        <c:scaling>
          <c:orientation val="minMax"/>
        </c:scaling>
        <c:delete val="0"/>
        <c:axPos val="b"/>
        <c:numFmt formatCode="@" sourceLinked="1"/>
        <c:majorTickMark val="cross"/>
        <c:minorTickMark val="cross"/>
        <c:tickLblPos val="nextTo"/>
        <c:txPr>
          <a:bodyPr/>
          <a:lstStyle/>
          <a:p>
            <a:pPr lvl="0">
              <a:defRPr b="0"/>
            </a:pPr>
            <a:endParaRPr lang="en-US"/>
          </a:p>
        </c:txPr>
        <c:crossAx val="44191744"/>
        <c:crosses val="autoZero"/>
        <c:auto val="1"/>
        <c:lblAlgn val="ctr"/>
        <c:lblOffset val="100"/>
        <c:noMultiLvlLbl val="1"/>
      </c:catAx>
      <c:valAx>
        <c:axId val="44191744"/>
        <c:scaling>
          <c:orientation val="minMax"/>
        </c:scaling>
        <c:delete val="0"/>
        <c:axPos val="l"/>
        <c:majorGridlines>
          <c:spPr>
            <a:ln>
              <a:solidFill>
                <a:srgbClr val="B7B7B7"/>
              </a:solidFill>
            </a:ln>
          </c:spPr>
        </c:majorGridlines>
        <c:numFmt formatCode="_(&quot;$&quot;* #,##0.00_);_(&quot;$&quot;* \(#,##0.00\);_(&quot;$&quot;* &quot;-&quot;??_);_(@_)" sourceLinked="1"/>
        <c:majorTickMark val="cross"/>
        <c:minorTickMark val="cross"/>
        <c:tickLblPos val="nextTo"/>
        <c:spPr>
          <a:ln w="47625">
            <a:noFill/>
          </a:ln>
        </c:spPr>
        <c:txPr>
          <a:bodyPr/>
          <a:lstStyle/>
          <a:p>
            <a:pPr lvl="0">
              <a:defRPr b="0"/>
            </a:pPr>
            <a:endParaRPr lang="en-US"/>
          </a:p>
        </c:txPr>
        <c:crossAx val="44181760"/>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oneCellAnchor>
    <xdr:from>
      <xdr:col>1</xdr:col>
      <xdr:colOff>0</xdr:colOff>
      <xdr:row>20</xdr:row>
      <xdr:rowOff>19050</xdr:rowOff>
    </xdr:from>
    <xdr:ext cx="5238750" cy="3238500"/>
    <xdr:graphicFrame macro="">
      <xdr:nvGraphicFramePr>
        <xdr:cNvPr id="2" name="Chart 1"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0</xdr:colOff>
      <xdr:row>37</xdr:row>
      <xdr:rowOff>114300</xdr:rowOff>
    </xdr:from>
    <xdr:ext cx="5248275" cy="3248025"/>
    <xdr:graphicFrame macro="">
      <xdr:nvGraphicFramePr>
        <xdr:cNvPr id="3" name="Chart 3"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xdr:col>
      <xdr:colOff>342900</xdr:colOff>
      <xdr:row>20</xdr:row>
      <xdr:rowOff>47625</xdr:rowOff>
    </xdr:from>
    <xdr:ext cx="5238750" cy="3238500"/>
    <xdr:graphicFrame macro="">
      <xdr:nvGraphicFramePr>
        <xdr:cNvPr id="5" name="Chart 5"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21</xdr:col>
      <xdr:colOff>238125</xdr:colOff>
      <xdr:row>38</xdr:row>
      <xdr:rowOff>133350</xdr:rowOff>
    </xdr:from>
    <xdr:ext cx="8839200" cy="5467350"/>
    <xdr:graphicFrame macro="">
      <xdr:nvGraphicFramePr>
        <xdr:cNvPr id="2" name="Chart 2"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43</xdr:row>
      <xdr:rowOff>142875</xdr:rowOff>
    </xdr:from>
    <xdr:ext cx="5562600" cy="3257550"/>
    <xdr:graphicFrame macro="">
      <xdr:nvGraphicFramePr>
        <xdr:cNvPr id="4" name="Chart 4"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43</xdr:row>
      <xdr:rowOff>142875</xdr:rowOff>
    </xdr:from>
    <xdr:ext cx="5562600" cy="3257550"/>
    <xdr:graphicFrame macro="">
      <xdr:nvGraphicFramePr>
        <xdr:cNvPr id="6" name="Chart 6"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48"/>
  <sheetViews>
    <sheetView tabSelected="1" workbookViewId="0">
      <pane xSplit="1" ySplit="1" topLeftCell="B2" activePane="bottomRight" state="frozen"/>
      <selection pane="topRight" activeCell="B1" sqref="B1"/>
      <selection pane="bottomLeft" activeCell="A2" sqref="A2"/>
      <selection pane="bottomRight" activeCell="G2" sqref="G2"/>
    </sheetView>
  </sheetViews>
  <sheetFormatPr defaultColWidth="14.44140625" defaultRowHeight="15.75" customHeight="1"/>
  <cols>
    <col min="1" max="1" width="11.5546875" customWidth="1"/>
    <col min="2" max="2" width="17.33203125" customWidth="1"/>
    <col min="3" max="6" width="14.6640625" customWidth="1"/>
    <col min="7" max="7" width="18.109375" customWidth="1"/>
    <col min="8" max="16" width="8.6640625" customWidth="1"/>
  </cols>
  <sheetData>
    <row r="1" spans="1:12" ht="49.5" customHeight="1">
      <c r="A1" s="39" t="s">
        <v>26</v>
      </c>
      <c r="B1" s="39" t="s">
        <v>27</v>
      </c>
      <c r="C1" s="40" t="s">
        <v>28</v>
      </c>
      <c r="D1" s="41" t="s">
        <v>29</v>
      </c>
      <c r="E1" s="41" t="s">
        <v>30</v>
      </c>
      <c r="F1" s="41" t="s">
        <v>31</v>
      </c>
      <c r="G1" s="39" t="s">
        <v>28</v>
      </c>
      <c r="H1" s="41" t="s">
        <v>29</v>
      </c>
      <c r="I1" s="41" t="s">
        <v>30</v>
      </c>
      <c r="J1" s="41" t="s">
        <v>31</v>
      </c>
      <c r="K1" s="43"/>
      <c r="L1" s="43"/>
    </row>
    <row r="2" spans="1:12" ht="21.75" customHeight="1">
      <c r="A2" s="44">
        <v>2017</v>
      </c>
      <c r="B2" s="45">
        <v>1844795.54</v>
      </c>
      <c r="C2" s="48">
        <v>342975</v>
      </c>
      <c r="D2" s="45">
        <v>317357</v>
      </c>
      <c r="E2" s="45">
        <v>16052</v>
      </c>
      <c r="F2" s="45">
        <v>9718</v>
      </c>
      <c r="G2" s="49">
        <f t="shared" ref="G2:G16" si="0">C2/B2</f>
        <v>0.18591491174138464</v>
      </c>
      <c r="H2" s="49">
        <f t="shared" ref="H2:H9" si="1">D2/B2</f>
        <v>0.17202827799551162</v>
      </c>
      <c r="I2" s="49">
        <f t="shared" ref="I2:I9" si="2">E2/B2</f>
        <v>8.7012352599247934E-3</v>
      </c>
      <c r="J2" s="49">
        <f t="shared" ref="J2:J9" si="3">F2/B2</f>
        <v>5.267792440564985E-3</v>
      </c>
      <c r="K2" s="43"/>
      <c r="L2" s="43"/>
    </row>
    <row r="3" spans="1:12" ht="14.4">
      <c r="A3" s="50">
        <v>2016</v>
      </c>
      <c r="B3" s="51">
        <v>1761704</v>
      </c>
      <c r="C3" s="52">
        <v>391958</v>
      </c>
      <c r="D3" s="51">
        <v>362503</v>
      </c>
      <c r="E3" s="51">
        <v>18412</v>
      </c>
      <c r="F3" s="51">
        <v>11043</v>
      </c>
      <c r="G3" s="49">
        <f t="shared" si="0"/>
        <v>0.22248800025429924</v>
      </c>
      <c r="H3" s="49">
        <f t="shared" si="1"/>
        <v>0.20576839242006603</v>
      </c>
      <c r="I3" s="49">
        <f t="shared" si="2"/>
        <v>1.0451244931044035E-2</v>
      </c>
      <c r="J3" s="49">
        <f t="shared" si="3"/>
        <v>6.2683629031891853E-3</v>
      </c>
      <c r="K3" s="53"/>
      <c r="L3" s="53"/>
    </row>
    <row r="4" spans="1:12" ht="14.4">
      <c r="A4" s="50">
        <v>2015</v>
      </c>
      <c r="B4" s="51">
        <v>1668843</v>
      </c>
      <c r="C4" s="52">
        <v>534729</v>
      </c>
      <c r="D4" s="51">
        <v>495183</v>
      </c>
      <c r="E4" s="51">
        <v>25240</v>
      </c>
      <c r="F4" s="51">
        <v>15007</v>
      </c>
      <c r="G4" s="49">
        <f t="shared" si="0"/>
        <v>0.32041899687388209</v>
      </c>
      <c r="H4" s="49">
        <f t="shared" si="1"/>
        <v>0.2967223399684692</v>
      </c>
      <c r="I4" s="49">
        <f t="shared" si="2"/>
        <v>1.5124250753366254E-2</v>
      </c>
      <c r="J4" s="49">
        <f t="shared" si="3"/>
        <v>8.9924576488021948E-3</v>
      </c>
      <c r="K4" s="53"/>
      <c r="L4" s="53"/>
    </row>
    <row r="5" spans="1:12" ht="14.4">
      <c r="A5" s="50">
        <v>2014</v>
      </c>
      <c r="B5" s="51">
        <v>1646001</v>
      </c>
      <c r="C5" s="52">
        <v>559382</v>
      </c>
      <c r="D5" s="51">
        <v>517915</v>
      </c>
      <c r="E5" s="51">
        <v>25592</v>
      </c>
      <c r="F5" s="51">
        <v>15875</v>
      </c>
      <c r="G5" s="49">
        <f t="shared" si="0"/>
        <v>0.33984304991309239</v>
      </c>
      <c r="H5" s="49">
        <f t="shared" si="1"/>
        <v>0.31465047712607708</v>
      </c>
      <c r="I5" s="49">
        <f t="shared" si="2"/>
        <v>1.554798569381185E-2</v>
      </c>
      <c r="J5" s="49">
        <f t="shared" si="3"/>
        <v>9.6445870932034671E-3</v>
      </c>
      <c r="K5" s="53"/>
      <c r="L5" s="53"/>
    </row>
    <row r="6" spans="1:12" ht="14.4">
      <c r="A6" s="50">
        <v>2013</v>
      </c>
      <c r="B6" s="54">
        <v>1587598.84</v>
      </c>
      <c r="C6" s="52">
        <v>895751.03</v>
      </c>
      <c r="D6" s="51">
        <v>829126</v>
      </c>
      <c r="E6" s="51">
        <v>40810</v>
      </c>
      <c r="F6" s="51">
        <v>25815</v>
      </c>
      <c r="G6" s="49">
        <f t="shared" si="0"/>
        <v>0.5642174883423321</v>
      </c>
      <c r="H6" s="49">
        <f t="shared" si="1"/>
        <v>0.52225157836472091</v>
      </c>
      <c r="I6" s="49">
        <f t="shared" si="2"/>
        <v>2.5705486154172296E-2</v>
      </c>
      <c r="J6" s="49">
        <f t="shared" si="3"/>
        <v>1.6260404926977647E-2</v>
      </c>
      <c r="K6" s="53"/>
      <c r="L6" s="53"/>
    </row>
    <row r="7" spans="1:12" ht="14.4">
      <c r="A7" s="57">
        <v>2012</v>
      </c>
      <c r="B7" s="58">
        <v>1534878</v>
      </c>
      <c r="C7" s="59">
        <v>443953</v>
      </c>
      <c r="D7" s="60">
        <v>411773</v>
      </c>
      <c r="E7" s="60">
        <v>20221</v>
      </c>
      <c r="F7" s="60">
        <v>11811</v>
      </c>
      <c r="G7" s="49">
        <f t="shared" si="0"/>
        <v>0.28924318414883787</v>
      </c>
      <c r="H7" s="49">
        <f t="shared" si="1"/>
        <v>0.26827734842769263</v>
      </c>
      <c r="I7" s="49">
        <f t="shared" si="2"/>
        <v>1.3174336983134817E-2</v>
      </c>
      <c r="J7" s="49">
        <f t="shared" si="3"/>
        <v>7.6950741361854168E-3</v>
      </c>
      <c r="K7" s="53"/>
      <c r="L7" s="53"/>
    </row>
    <row r="8" spans="1:12" ht="14.4">
      <c r="A8" s="61">
        <v>2011</v>
      </c>
      <c r="B8" s="63">
        <v>1502905.84</v>
      </c>
      <c r="C8" s="65">
        <v>431743</v>
      </c>
      <c r="D8" s="63">
        <v>400360</v>
      </c>
      <c r="E8" s="63">
        <v>19757</v>
      </c>
      <c r="F8" s="63">
        <v>11626</v>
      </c>
      <c r="G8" s="49">
        <f t="shared" si="0"/>
        <v>0.28727215538666079</v>
      </c>
      <c r="H8" s="49">
        <f t="shared" si="1"/>
        <v>0.26639060767772382</v>
      </c>
      <c r="I8" s="49">
        <f t="shared" si="2"/>
        <v>1.3145866809593339E-2</v>
      </c>
      <c r="J8" s="49">
        <f t="shared" si="3"/>
        <v>7.7356808993436334E-3</v>
      </c>
      <c r="K8" s="53"/>
      <c r="L8" s="53"/>
    </row>
    <row r="9" spans="1:12" ht="14.4">
      <c r="A9" s="68">
        <v>2010</v>
      </c>
      <c r="B9" s="63">
        <v>1471024.72</v>
      </c>
      <c r="C9" s="65">
        <f>SUM(D9:F9)</f>
        <v>431234</v>
      </c>
      <c r="D9" s="63">
        <v>400147</v>
      </c>
      <c r="E9" s="63">
        <v>19632</v>
      </c>
      <c r="F9" s="63">
        <v>11455</v>
      </c>
      <c r="G9" s="49">
        <f t="shared" si="0"/>
        <v>0.2931521096395987</v>
      </c>
      <c r="H9" s="49">
        <f t="shared" si="1"/>
        <v>0.2720192220835011</v>
      </c>
      <c r="I9" s="49">
        <f t="shared" si="2"/>
        <v>1.334579883878498E-2</v>
      </c>
      <c r="J9" s="49">
        <f t="shared" si="3"/>
        <v>7.7870887173126504E-3</v>
      </c>
      <c r="K9" s="53"/>
    </row>
    <row r="10" spans="1:12" ht="14.4">
      <c r="A10" s="57">
        <v>2009</v>
      </c>
      <c r="B10" s="71">
        <v>1436011</v>
      </c>
      <c r="C10" s="72">
        <v>539676</v>
      </c>
      <c r="D10" s="58"/>
      <c r="E10" s="58"/>
      <c r="F10" s="58"/>
      <c r="G10" s="49">
        <f t="shared" si="0"/>
        <v>0.37581606269032758</v>
      </c>
      <c r="H10" s="53"/>
      <c r="I10" s="53"/>
      <c r="J10" s="53"/>
      <c r="K10" s="53"/>
      <c r="L10" s="53"/>
    </row>
    <row r="11" spans="1:12" ht="14.4">
      <c r="A11" s="57">
        <v>2008</v>
      </c>
      <c r="B11" s="71">
        <v>1355513</v>
      </c>
      <c r="C11" s="72">
        <v>965898</v>
      </c>
      <c r="D11" s="58"/>
      <c r="E11" s="58"/>
      <c r="F11" s="58"/>
      <c r="G11" s="49">
        <f t="shared" si="0"/>
        <v>0.71257007494579538</v>
      </c>
      <c r="H11" s="53"/>
      <c r="I11" s="53"/>
      <c r="J11" s="53"/>
      <c r="K11" s="53"/>
      <c r="L11" s="53"/>
    </row>
    <row r="12" spans="1:12" ht="14.4">
      <c r="A12" s="57">
        <v>2007</v>
      </c>
      <c r="B12" s="71">
        <v>1307615</v>
      </c>
      <c r="C12" s="72">
        <v>1307615</v>
      </c>
      <c r="D12" s="58"/>
      <c r="E12" s="58"/>
      <c r="F12" s="58"/>
      <c r="G12" s="49">
        <f t="shared" si="0"/>
        <v>1</v>
      </c>
      <c r="H12" s="53"/>
      <c r="I12" s="53"/>
      <c r="J12" s="53"/>
      <c r="K12" s="53"/>
      <c r="L12" s="53"/>
    </row>
    <row r="13" spans="1:12" ht="14.4">
      <c r="A13" s="57">
        <v>2006</v>
      </c>
      <c r="B13" s="71">
        <v>1248806</v>
      </c>
      <c r="C13" s="72">
        <v>1248806</v>
      </c>
      <c r="D13" s="58"/>
      <c r="E13" s="58"/>
      <c r="F13" s="58"/>
      <c r="G13" s="49">
        <f t="shared" si="0"/>
        <v>1</v>
      </c>
      <c r="H13" s="53"/>
      <c r="I13" s="53"/>
      <c r="J13" s="53"/>
      <c r="K13" s="53"/>
      <c r="L13" s="53"/>
    </row>
    <row r="14" spans="1:12" ht="14.4">
      <c r="A14" s="57">
        <v>2005</v>
      </c>
      <c r="B14" s="71">
        <v>1105972</v>
      </c>
      <c r="C14" s="72">
        <v>1105972</v>
      </c>
      <c r="D14" s="58"/>
      <c r="E14" s="58"/>
      <c r="F14" s="58"/>
      <c r="G14" s="49">
        <f t="shared" si="0"/>
        <v>1</v>
      </c>
      <c r="H14" s="53"/>
      <c r="I14" s="53"/>
      <c r="J14" s="53"/>
      <c r="K14" s="53"/>
      <c r="L14" s="53"/>
    </row>
    <row r="15" spans="1:12" ht="14.4">
      <c r="A15" s="57">
        <v>2004</v>
      </c>
      <c r="B15" s="71">
        <v>1090772</v>
      </c>
      <c r="C15" s="72">
        <v>1090772</v>
      </c>
      <c r="D15" s="58"/>
      <c r="E15" s="58"/>
      <c r="F15" s="58"/>
      <c r="G15" s="49">
        <f t="shared" si="0"/>
        <v>1</v>
      </c>
      <c r="H15" s="53"/>
      <c r="I15" s="53"/>
      <c r="J15" s="53"/>
      <c r="K15" s="53"/>
      <c r="L15" s="53"/>
    </row>
    <row r="16" spans="1:12" ht="14.4">
      <c r="A16" s="57">
        <v>2003</v>
      </c>
      <c r="B16" s="71">
        <v>1030840</v>
      </c>
      <c r="C16" s="72">
        <v>1030840</v>
      </c>
      <c r="D16" s="58"/>
      <c r="E16" s="58"/>
      <c r="F16" s="58"/>
      <c r="G16" s="49">
        <f t="shared" si="0"/>
        <v>1</v>
      </c>
      <c r="H16" s="53"/>
      <c r="I16" s="53"/>
      <c r="J16" s="53"/>
      <c r="K16" s="53"/>
      <c r="L16" s="53"/>
    </row>
    <row r="17" spans="1:16" ht="14.4">
      <c r="A17" s="57"/>
      <c r="B17" s="53"/>
      <c r="C17" s="53"/>
      <c r="D17" s="53"/>
      <c r="E17" s="53"/>
      <c r="F17" s="53"/>
      <c r="G17" s="78"/>
      <c r="H17" s="53"/>
      <c r="I17" s="53"/>
      <c r="J17" s="53"/>
      <c r="K17" s="53"/>
      <c r="L17" s="53"/>
      <c r="M17" s="53"/>
      <c r="N17" s="53"/>
      <c r="O17" s="53"/>
      <c r="P17" s="53"/>
    </row>
    <row r="18" spans="1:16" ht="14.4">
      <c r="A18" s="80" t="s">
        <v>16</v>
      </c>
      <c r="B18" s="58">
        <f t="shared" ref="B18:F18" si="4">SUM(B2:B16)</f>
        <v>21593279.940000001</v>
      </c>
      <c r="C18" s="58">
        <f t="shared" si="4"/>
        <v>11321304.030000001</v>
      </c>
      <c r="D18" s="58">
        <f t="shared" si="4"/>
        <v>3734364</v>
      </c>
      <c r="E18" s="58">
        <f t="shared" si="4"/>
        <v>185716</v>
      </c>
      <c r="F18" s="58">
        <f t="shared" si="4"/>
        <v>112350</v>
      </c>
      <c r="G18" s="78"/>
      <c r="H18" s="53"/>
      <c r="I18" s="53"/>
      <c r="J18" s="53"/>
      <c r="K18" s="53"/>
      <c r="L18" s="53"/>
      <c r="M18" s="53"/>
      <c r="N18" s="53"/>
      <c r="O18" s="53"/>
      <c r="P18" s="53"/>
    </row>
    <row r="19" spans="1:16" ht="14.4">
      <c r="A19" s="53"/>
      <c r="B19" s="53"/>
      <c r="C19" s="53"/>
      <c r="D19" s="53"/>
      <c r="E19" s="53"/>
      <c r="F19" s="53"/>
      <c r="G19" s="78"/>
      <c r="H19" s="53"/>
      <c r="I19" s="53"/>
      <c r="J19" s="53"/>
      <c r="K19" s="53"/>
      <c r="L19" s="53"/>
      <c r="M19" s="53"/>
      <c r="N19" s="53"/>
      <c r="O19" s="53"/>
      <c r="P19" s="53"/>
    </row>
    <row r="20" spans="1:16" ht="14.4">
      <c r="A20" s="53"/>
      <c r="B20" s="53"/>
      <c r="C20" s="53"/>
      <c r="D20" s="53"/>
      <c r="E20" s="53"/>
      <c r="F20" s="53"/>
      <c r="G20" s="78"/>
      <c r="H20" s="53"/>
      <c r="I20" s="53"/>
      <c r="J20" s="53"/>
      <c r="K20" s="53"/>
      <c r="L20" s="53"/>
      <c r="M20" s="53"/>
      <c r="N20" s="53"/>
      <c r="O20" s="53"/>
      <c r="P20" s="53"/>
    </row>
    <row r="21" spans="1:16" ht="14.4">
      <c r="A21" s="53"/>
      <c r="B21" s="53"/>
      <c r="C21" s="53"/>
      <c r="D21" s="53"/>
      <c r="E21" s="53"/>
      <c r="F21" s="53"/>
      <c r="G21" s="78"/>
      <c r="H21" s="53"/>
      <c r="I21" s="53"/>
      <c r="J21" s="53"/>
      <c r="K21" s="53"/>
      <c r="L21" s="53"/>
      <c r="M21" s="53"/>
      <c r="N21" s="53"/>
      <c r="O21" s="53"/>
      <c r="P21" s="53"/>
    </row>
    <row r="22" spans="1:16" ht="14.4">
      <c r="A22" s="53"/>
      <c r="B22" s="53"/>
      <c r="C22" s="53"/>
      <c r="D22" s="53"/>
      <c r="E22" s="53"/>
      <c r="F22" s="53"/>
      <c r="G22" s="78"/>
      <c r="H22" s="53"/>
      <c r="I22" s="53"/>
      <c r="J22" s="53"/>
      <c r="K22" s="53"/>
      <c r="L22" s="53"/>
      <c r="M22" s="53"/>
      <c r="N22" s="53"/>
      <c r="O22" s="53"/>
      <c r="P22" s="53"/>
    </row>
    <row r="23" spans="1:16" ht="14.4">
      <c r="A23" s="53"/>
      <c r="B23" s="53"/>
      <c r="C23" s="53"/>
      <c r="D23" s="53"/>
      <c r="E23" s="53"/>
      <c r="F23" s="53"/>
      <c r="G23" s="78"/>
      <c r="H23" s="53"/>
      <c r="I23" s="53"/>
      <c r="J23" s="53"/>
      <c r="K23" s="53"/>
      <c r="L23" s="53"/>
      <c r="M23" s="53"/>
      <c r="N23" s="53"/>
      <c r="O23" s="53"/>
      <c r="P23" s="53"/>
    </row>
    <row r="24" spans="1:16" ht="14.4">
      <c r="A24" s="53"/>
      <c r="B24" s="53"/>
      <c r="C24" s="53"/>
      <c r="D24" s="53"/>
      <c r="E24" s="53"/>
      <c r="F24" s="53"/>
      <c r="G24" s="78"/>
      <c r="H24" s="53"/>
      <c r="I24" s="53"/>
      <c r="J24" s="53"/>
      <c r="K24" s="53"/>
      <c r="L24" s="53"/>
      <c r="M24" s="53"/>
      <c r="N24" s="53"/>
      <c r="O24" s="53"/>
      <c r="P24" s="53"/>
    </row>
    <row r="25" spans="1:16" ht="14.4">
      <c r="A25" s="53"/>
      <c r="B25" s="53"/>
      <c r="C25" s="53"/>
      <c r="D25" s="53"/>
      <c r="E25" s="53"/>
      <c r="F25" s="53"/>
      <c r="G25" s="78"/>
      <c r="H25" s="53"/>
      <c r="I25" s="53"/>
      <c r="J25" s="53"/>
      <c r="K25" s="53"/>
      <c r="L25" s="53"/>
      <c r="M25" s="53"/>
      <c r="N25" s="53"/>
      <c r="O25" s="53"/>
      <c r="P25" s="53"/>
    </row>
    <row r="26" spans="1:16" ht="14.4">
      <c r="A26" s="53"/>
      <c r="B26" s="53"/>
      <c r="C26" s="53"/>
      <c r="D26" s="53"/>
      <c r="E26" s="53"/>
      <c r="F26" s="53"/>
      <c r="G26" s="78"/>
      <c r="H26" s="53"/>
      <c r="I26" s="53"/>
      <c r="J26" s="53"/>
      <c r="K26" s="53"/>
      <c r="L26" s="53"/>
      <c r="M26" s="53"/>
      <c r="N26" s="53"/>
      <c r="O26" s="53"/>
      <c r="P26" s="53"/>
    </row>
    <row r="27" spans="1:16" ht="14.4">
      <c r="A27" s="53"/>
      <c r="B27" s="53"/>
      <c r="C27" s="53"/>
      <c r="D27" s="53"/>
      <c r="E27" s="53"/>
      <c r="F27" s="53"/>
      <c r="G27" s="78"/>
      <c r="H27" s="53"/>
      <c r="I27" s="53"/>
      <c r="J27" s="53"/>
      <c r="K27" s="53"/>
      <c r="L27" s="53"/>
      <c r="M27" s="53"/>
      <c r="N27" s="53"/>
      <c r="O27" s="53"/>
      <c r="P27" s="53"/>
    </row>
    <row r="28" spans="1:16" ht="14.4">
      <c r="A28" s="53"/>
      <c r="B28" s="53"/>
      <c r="C28" s="53"/>
      <c r="D28" s="53"/>
      <c r="E28" s="53"/>
      <c r="F28" s="53"/>
      <c r="G28" s="78"/>
      <c r="H28" s="53"/>
      <c r="I28" s="53"/>
      <c r="J28" s="53"/>
      <c r="K28" s="53"/>
      <c r="L28" s="53"/>
      <c r="M28" s="53"/>
      <c r="N28" s="53"/>
      <c r="O28" s="53"/>
      <c r="P28" s="53"/>
    </row>
    <row r="29" spans="1:16" ht="14.4">
      <c r="A29" s="53"/>
      <c r="B29" s="53"/>
      <c r="C29" s="53"/>
      <c r="D29" s="53"/>
      <c r="E29" s="53"/>
      <c r="F29" s="53"/>
      <c r="G29" s="78"/>
      <c r="H29" s="53"/>
      <c r="I29" s="53"/>
      <c r="J29" s="53"/>
      <c r="K29" s="53"/>
      <c r="L29" s="53"/>
      <c r="M29" s="53"/>
      <c r="N29" s="53"/>
      <c r="O29" s="53"/>
      <c r="P29" s="53"/>
    </row>
    <row r="30" spans="1:16" ht="14.4">
      <c r="A30" s="53"/>
      <c r="B30" s="53"/>
      <c r="C30" s="53"/>
      <c r="D30" s="53"/>
      <c r="E30" s="53"/>
      <c r="F30" s="53"/>
      <c r="G30" s="78"/>
      <c r="H30" s="53"/>
      <c r="I30" s="53"/>
      <c r="J30" s="53"/>
      <c r="K30" s="53"/>
      <c r="L30" s="53"/>
      <c r="M30" s="53"/>
      <c r="N30" s="53"/>
      <c r="O30" s="53"/>
      <c r="P30" s="53"/>
    </row>
    <row r="31" spans="1:16" ht="14.4">
      <c r="A31" s="53"/>
      <c r="B31" s="53"/>
      <c r="C31" s="53"/>
      <c r="D31" s="53"/>
      <c r="E31" s="53"/>
      <c r="F31" s="53"/>
      <c r="G31" s="78"/>
      <c r="H31" s="53"/>
      <c r="I31" s="53"/>
      <c r="J31" s="53"/>
      <c r="K31" s="53"/>
      <c r="L31" s="53"/>
      <c r="M31" s="53"/>
      <c r="N31" s="53"/>
      <c r="O31" s="53"/>
      <c r="P31" s="53"/>
    </row>
    <row r="32" spans="1:16" ht="14.4">
      <c r="A32" s="53"/>
      <c r="B32" s="53"/>
      <c r="C32" s="53"/>
      <c r="D32" s="53"/>
      <c r="E32" s="53"/>
      <c r="F32" s="53"/>
      <c r="G32" s="78"/>
      <c r="H32" s="53"/>
      <c r="I32" s="53"/>
      <c r="J32" s="53"/>
      <c r="K32" s="53"/>
      <c r="L32" s="53"/>
      <c r="M32" s="53"/>
      <c r="N32" s="53"/>
      <c r="O32" s="53"/>
      <c r="P32" s="53"/>
    </row>
    <row r="33" spans="1:16" ht="14.4">
      <c r="A33" s="53"/>
      <c r="B33" s="53"/>
      <c r="C33" s="53"/>
      <c r="D33" s="53"/>
      <c r="E33" s="53"/>
      <c r="F33" s="53"/>
      <c r="G33" s="78"/>
      <c r="H33" s="53"/>
      <c r="I33" s="53"/>
      <c r="J33" s="53"/>
      <c r="K33" s="53"/>
      <c r="L33" s="53"/>
      <c r="M33" s="53"/>
      <c r="N33" s="53"/>
      <c r="O33" s="53"/>
      <c r="P33" s="53"/>
    </row>
    <row r="34" spans="1:16" ht="14.4">
      <c r="A34" s="53"/>
      <c r="B34" s="53"/>
      <c r="C34" s="53"/>
      <c r="D34" s="53"/>
      <c r="E34" s="53"/>
      <c r="F34" s="53"/>
      <c r="G34" s="78"/>
      <c r="H34" s="53"/>
      <c r="I34" s="53"/>
      <c r="J34" s="53"/>
      <c r="K34" s="53"/>
      <c r="L34" s="53"/>
      <c r="M34" s="53"/>
      <c r="N34" s="53"/>
      <c r="O34" s="53"/>
      <c r="P34" s="53"/>
    </row>
    <row r="35" spans="1:16" ht="14.4">
      <c r="A35" s="53"/>
      <c r="B35" s="53"/>
      <c r="C35" s="53"/>
      <c r="D35" s="53"/>
      <c r="E35" s="53"/>
      <c r="F35" s="53"/>
      <c r="G35" s="78"/>
      <c r="H35" s="53"/>
      <c r="I35" s="53"/>
      <c r="J35" s="53"/>
      <c r="K35" s="53"/>
      <c r="L35" s="53"/>
      <c r="M35" s="53"/>
      <c r="N35" s="53"/>
      <c r="O35" s="53"/>
      <c r="P35" s="53"/>
    </row>
    <row r="36" spans="1:16" ht="14.4">
      <c r="A36" s="53"/>
      <c r="B36" s="53"/>
      <c r="C36" s="53"/>
      <c r="D36" s="53"/>
      <c r="E36" s="53"/>
      <c r="F36" s="53"/>
      <c r="G36" s="78"/>
      <c r="H36" s="53"/>
      <c r="I36" s="53"/>
      <c r="J36" s="53"/>
      <c r="K36" s="53"/>
      <c r="L36" s="53"/>
      <c r="M36" s="53"/>
      <c r="N36" s="53"/>
      <c r="O36" s="53"/>
      <c r="P36" s="53"/>
    </row>
    <row r="37" spans="1:16" ht="14.4">
      <c r="A37" s="53"/>
      <c r="B37" s="53"/>
      <c r="C37" s="53"/>
      <c r="D37" s="53"/>
      <c r="E37" s="53"/>
      <c r="F37" s="53"/>
      <c r="G37" s="78"/>
      <c r="H37" s="53"/>
      <c r="I37" s="53"/>
      <c r="J37" s="53"/>
      <c r="K37" s="53"/>
      <c r="L37" s="53"/>
      <c r="M37" s="53"/>
      <c r="N37" s="53"/>
      <c r="O37" s="53"/>
      <c r="P37" s="53"/>
    </row>
    <row r="38" spans="1:16" ht="14.4">
      <c r="A38" s="53"/>
      <c r="B38" s="53"/>
      <c r="C38" s="53"/>
      <c r="D38" s="53"/>
      <c r="E38" s="53"/>
      <c r="F38" s="53"/>
      <c r="G38" s="78"/>
      <c r="H38" s="53"/>
      <c r="I38" s="53"/>
      <c r="J38" s="53"/>
      <c r="K38" s="53"/>
      <c r="L38" s="53"/>
      <c r="M38" s="53"/>
      <c r="N38" s="53"/>
      <c r="O38" s="53"/>
      <c r="P38" s="53"/>
    </row>
    <row r="39" spans="1:16" ht="14.4">
      <c r="A39" s="53"/>
      <c r="B39" s="53"/>
      <c r="C39" s="53"/>
      <c r="D39" s="53"/>
      <c r="E39" s="53"/>
      <c r="F39" s="53"/>
      <c r="G39" s="78"/>
      <c r="H39" s="53"/>
      <c r="I39" s="53"/>
      <c r="J39" s="53"/>
      <c r="K39" s="53"/>
      <c r="L39" s="53"/>
      <c r="M39" s="53"/>
      <c r="N39" s="53"/>
      <c r="O39" s="53"/>
      <c r="P39" s="53"/>
    </row>
    <row r="40" spans="1:16" ht="14.4">
      <c r="A40" s="53"/>
      <c r="B40" s="53"/>
      <c r="C40" s="53"/>
      <c r="D40" s="53"/>
      <c r="E40" s="53"/>
      <c r="F40" s="53"/>
      <c r="G40" s="78"/>
      <c r="H40" s="53"/>
      <c r="I40" s="53"/>
      <c r="J40" s="53"/>
      <c r="K40" s="53"/>
      <c r="L40" s="53"/>
      <c r="M40" s="53"/>
      <c r="N40" s="53"/>
      <c r="O40" s="53"/>
      <c r="P40" s="53"/>
    </row>
    <row r="41" spans="1:16" ht="14.4">
      <c r="A41" s="53"/>
      <c r="B41" s="53"/>
      <c r="C41" s="53"/>
      <c r="D41" s="53"/>
      <c r="E41" s="53"/>
      <c r="F41" s="53"/>
      <c r="G41" s="78"/>
      <c r="H41" s="53"/>
      <c r="I41" s="53"/>
      <c r="J41" s="53"/>
      <c r="K41" s="53"/>
      <c r="L41" s="53"/>
      <c r="M41" s="53"/>
      <c r="N41" s="53"/>
      <c r="O41" s="53"/>
      <c r="P41" s="53"/>
    </row>
    <row r="42" spans="1:16" ht="14.4">
      <c r="A42" s="53"/>
      <c r="B42" s="53"/>
      <c r="C42" s="53"/>
      <c r="D42" s="53"/>
      <c r="E42" s="53"/>
      <c r="F42" s="53"/>
      <c r="G42" s="78"/>
      <c r="H42" s="53"/>
      <c r="I42" s="53"/>
      <c r="J42" s="53"/>
      <c r="K42" s="53"/>
      <c r="L42" s="53"/>
      <c r="M42" s="53"/>
      <c r="N42" s="53"/>
      <c r="O42" s="53"/>
      <c r="P42" s="53"/>
    </row>
    <row r="43" spans="1:16" ht="14.4">
      <c r="A43" s="53"/>
      <c r="B43" s="53"/>
      <c r="C43" s="53"/>
      <c r="D43" s="53"/>
      <c r="E43" s="53"/>
      <c r="F43" s="53"/>
      <c r="G43" s="78"/>
      <c r="H43" s="53"/>
      <c r="I43" s="53"/>
      <c r="J43" s="53"/>
      <c r="K43" s="53"/>
      <c r="L43" s="53"/>
      <c r="M43" s="53"/>
      <c r="N43" s="53"/>
      <c r="O43" s="53"/>
      <c r="P43" s="53"/>
    </row>
    <row r="44" spans="1:16" ht="14.4">
      <c r="A44" s="53"/>
      <c r="B44" s="53"/>
      <c r="C44" s="53"/>
      <c r="D44" s="53"/>
      <c r="E44" s="53"/>
      <c r="F44" s="53"/>
      <c r="G44" s="78"/>
      <c r="H44" s="53"/>
      <c r="I44" s="53"/>
      <c r="J44" s="53"/>
      <c r="K44" s="53"/>
      <c r="L44" s="53"/>
      <c r="M44" s="53"/>
      <c r="N44" s="53"/>
      <c r="O44" s="53"/>
      <c r="P44" s="53"/>
    </row>
    <row r="45" spans="1:16" ht="14.4">
      <c r="A45" s="53"/>
      <c r="B45" s="53"/>
      <c r="C45" s="53"/>
      <c r="D45" s="53"/>
      <c r="E45" s="53"/>
      <c r="F45" s="53"/>
      <c r="G45" s="78"/>
      <c r="H45" s="53"/>
      <c r="I45" s="53"/>
      <c r="J45" s="53"/>
      <c r="K45" s="53"/>
      <c r="L45" s="53"/>
      <c r="M45" s="53"/>
      <c r="N45" s="53"/>
      <c r="O45" s="53"/>
      <c r="P45" s="53"/>
    </row>
    <row r="46" spans="1:16" ht="14.4">
      <c r="A46" s="53"/>
      <c r="B46" s="53"/>
      <c r="C46" s="53"/>
      <c r="D46" s="53"/>
      <c r="E46" s="53"/>
      <c r="F46" s="53"/>
      <c r="G46" s="78"/>
      <c r="H46" s="53"/>
      <c r="I46" s="53"/>
      <c r="J46" s="53"/>
      <c r="K46" s="53"/>
      <c r="L46" s="53"/>
      <c r="M46" s="53"/>
      <c r="N46" s="53"/>
      <c r="O46" s="53"/>
      <c r="P46" s="53"/>
    </row>
    <row r="47" spans="1:16" ht="14.4">
      <c r="A47" s="53"/>
      <c r="B47" s="53"/>
      <c r="C47" s="53"/>
      <c r="D47" s="53"/>
      <c r="E47" s="53"/>
      <c r="F47" s="53"/>
      <c r="G47" s="78"/>
      <c r="H47" s="53"/>
      <c r="I47" s="53"/>
      <c r="J47" s="53"/>
      <c r="K47" s="53"/>
      <c r="L47" s="53"/>
      <c r="M47" s="53"/>
      <c r="N47" s="53"/>
      <c r="O47" s="53"/>
      <c r="P47" s="53"/>
    </row>
    <row r="48" spans="1:16" ht="14.4">
      <c r="A48" s="53"/>
      <c r="B48" s="53"/>
      <c r="C48" s="53"/>
      <c r="D48" s="53"/>
      <c r="E48" s="53"/>
      <c r="F48" s="53"/>
      <c r="G48" s="78"/>
      <c r="H48" s="53"/>
      <c r="I48" s="53"/>
      <c r="J48" s="53"/>
      <c r="K48" s="53"/>
      <c r="L48" s="53"/>
      <c r="M48" s="53"/>
      <c r="N48" s="53"/>
      <c r="O48" s="53"/>
      <c r="P48" s="53"/>
    </row>
    <row r="49" spans="1:16" ht="14.4">
      <c r="A49" s="53"/>
      <c r="B49" s="53"/>
      <c r="C49" s="53"/>
      <c r="D49" s="53"/>
      <c r="E49" s="53"/>
      <c r="F49" s="53"/>
      <c r="G49" s="78"/>
      <c r="H49" s="53"/>
      <c r="I49" s="53"/>
      <c r="J49" s="53"/>
      <c r="K49" s="53"/>
      <c r="L49" s="53"/>
      <c r="M49" s="53"/>
      <c r="N49" s="53"/>
      <c r="O49" s="53"/>
      <c r="P49" s="53"/>
    </row>
    <row r="50" spans="1:16" ht="14.4">
      <c r="A50" s="53"/>
      <c r="B50" s="53"/>
      <c r="C50" s="53"/>
      <c r="D50" s="53"/>
      <c r="E50" s="53"/>
      <c r="F50" s="53"/>
      <c r="G50" s="78"/>
      <c r="H50" s="53"/>
      <c r="I50" s="53"/>
      <c r="J50" s="53"/>
      <c r="K50" s="53"/>
      <c r="L50" s="53"/>
      <c r="M50" s="53"/>
      <c r="N50" s="53"/>
      <c r="O50" s="53"/>
      <c r="P50" s="53"/>
    </row>
    <row r="51" spans="1:16" ht="14.4">
      <c r="A51" s="53"/>
      <c r="B51" s="53"/>
      <c r="C51" s="53"/>
      <c r="D51" s="53"/>
      <c r="E51" s="53"/>
      <c r="F51" s="53"/>
      <c r="G51" s="78"/>
      <c r="H51" s="53"/>
      <c r="I51" s="53"/>
      <c r="J51" s="53"/>
      <c r="K51" s="53"/>
      <c r="L51" s="53"/>
      <c r="M51" s="53"/>
      <c r="N51" s="53"/>
      <c r="O51" s="53"/>
      <c r="P51" s="53"/>
    </row>
    <row r="52" spans="1:16" ht="14.4">
      <c r="A52" s="53"/>
      <c r="B52" s="53"/>
      <c r="C52" s="53"/>
      <c r="D52" s="53"/>
      <c r="E52" s="53"/>
      <c r="F52" s="53"/>
      <c r="G52" s="78"/>
      <c r="H52" s="53"/>
      <c r="I52" s="53"/>
      <c r="J52" s="53"/>
      <c r="K52" s="53"/>
      <c r="L52" s="53"/>
      <c r="M52" s="53"/>
      <c r="N52" s="53"/>
      <c r="O52" s="53"/>
      <c r="P52" s="53"/>
    </row>
    <row r="53" spans="1:16" ht="14.4">
      <c r="A53" s="53"/>
      <c r="B53" s="53"/>
      <c r="C53" s="53"/>
      <c r="D53" s="53"/>
      <c r="E53" s="53"/>
      <c r="F53" s="53"/>
      <c r="G53" s="78"/>
      <c r="H53" s="53"/>
      <c r="I53" s="53"/>
      <c r="J53" s="53"/>
      <c r="K53" s="53"/>
      <c r="L53" s="53"/>
      <c r="M53" s="53"/>
      <c r="N53" s="53"/>
      <c r="O53" s="53"/>
      <c r="P53" s="53"/>
    </row>
    <row r="54" spans="1:16" ht="14.4">
      <c r="A54" s="53"/>
      <c r="B54" s="53"/>
      <c r="C54" s="53"/>
      <c r="D54" s="53"/>
      <c r="E54" s="53"/>
      <c r="F54" s="53"/>
      <c r="G54" s="78"/>
      <c r="H54" s="53"/>
      <c r="I54" s="53"/>
      <c r="J54" s="53"/>
      <c r="K54" s="53"/>
      <c r="L54" s="53"/>
      <c r="M54" s="53"/>
      <c r="N54" s="53"/>
      <c r="O54" s="53"/>
      <c r="P54" s="53"/>
    </row>
    <row r="55" spans="1:16" ht="14.4">
      <c r="A55" s="53"/>
      <c r="B55" s="53"/>
      <c r="C55" s="53"/>
      <c r="D55" s="53"/>
      <c r="E55" s="53"/>
      <c r="F55" s="53"/>
      <c r="G55" s="78"/>
      <c r="H55" s="53"/>
      <c r="I55" s="53"/>
      <c r="J55" s="53"/>
      <c r="K55" s="53"/>
      <c r="L55" s="53"/>
      <c r="M55" s="53"/>
      <c r="N55" s="53"/>
      <c r="O55" s="53"/>
      <c r="P55" s="53"/>
    </row>
    <row r="56" spans="1:16" ht="14.4">
      <c r="A56" s="53"/>
      <c r="B56" s="53"/>
      <c r="C56" s="53"/>
      <c r="D56" s="53"/>
      <c r="E56" s="53"/>
      <c r="F56" s="53"/>
      <c r="G56" s="78"/>
      <c r="H56" s="53"/>
      <c r="I56" s="53"/>
      <c r="J56" s="53"/>
      <c r="K56" s="53"/>
      <c r="L56" s="53"/>
      <c r="M56" s="53"/>
      <c r="N56" s="53"/>
      <c r="O56" s="53"/>
      <c r="P56" s="53"/>
    </row>
    <row r="57" spans="1:16" ht="14.4">
      <c r="A57" s="53"/>
      <c r="B57" s="53"/>
      <c r="C57" s="53"/>
      <c r="D57" s="53"/>
      <c r="E57" s="53"/>
      <c r="F57" s="53"/>
      <c r="G57" s="78"/>
      <c r="H57" s="53"/>
      <c r="I57" s="53"/>
      <c r="J57" s="53"/>
      <c r="K57" s="53"/>
      <c r="L57" s="53"/>
      <c r="M57" s="53"/>
      <c r="N57" s="53"/>
      <c r="O57" s="53"/>
      <c r="P57" s="53"/>
    </row>
    <row r="58" spans="1:16" ht="14.4">
      <c r="A58" s="53"/>
      <c r="B58" s="53"/>
      <c r="C58" s="53"/>
      <c r="D58" s="53"/>
      <c r="E58" s="53"/>
      <c r="F58" s="53"/>
      <c r="G58" s="78"/>
      <c r="H58" s="53"/>
      <c r="I58" s="53"/>
      <c r="J58" s="53"/>
      <c r="K58" s="53"/>
      <c r="L58" s="53"/>
      <c r="M58" s="53"/>
      <c r="N58" s="53"/>
      <c r="O58" s="53"/>
      <c r="P58" s="53"/>
    </row>
    <row r="59" spans="1:16" ht="14.4">
      <c r="A59" s="53"/>
      <c r="B59" s="53"/>
      <c r="C59" s="53"/>
      <c r="D59" s="53"/>
      <c r="E59" s="53"/>
      <c r="F59" s="53"/>
      <c r="G59" s="78"/>
      <c r="H59" s="53"/>
      <c r="I59" s="53"/>
      <c r="J59" s="53"/>
      <c r="K59" s="53"/>
      <c r="L59" s="53"/>
      <c r="M59" s="53"/>
      <c r="N59" s="53"/>
      <c r="O59" s="53"/>
      <c r="P59" s="53"/>
    </row>
    <row r="60" spans="1:16" ht="14.4">
      <c r="A60" s="53"/>
      <c r="B60" s="53"/>
      <c r="C60" s="53"/>
      <c r="D60" s="53"/>
      <c r="E60" s="53"/>
      <c r="F60" s="53"/>
      <c r="G60" s="78"/>
      <c r="H60" s="53"/>
      <c r="I60" s="53"/>
      <c r="J60" s="53"/>
      <c r="K60" s="53"/>
      <c r="L60" s="53"/>
      <c r="M60" s="53"/>
      <c r="N60" s="53"/>
      <c r="O60" s="53"/>
      <c r="P60" s="53"/>
    </row>
    <row r="61" spans="1:16" ht="14.4">
      <c r="A61" s="53"/>
      <c r="B61" s="53"/>
      <c r="C61" s="53"/>
      <c r="D61" s="53"/>
      <c r="E61" s="53"/>
      <c r="F61" s="53"/>
      <c r="G61" s="78"/>
      <c r="H61" s="53"/>
      <c r="I61" s="53"/>
      <c r="J61" s="53"/>
      <c r="K61" s="53"/>
      <c r="L61" s="53"/>
      <c r="M61" s="53"/>
      <c r="N61" s="53"/>
      <c r="O61" s="53"/>
      <c r="P61" s="53"/>
    </row>
    <row r="62" spans="1:16" ht="14.4">
      <c r="A62" s="53"/>
      <c r="B62" s="53"/>
      <c r="C62" s="53"/>
      <c r="D62" s="53"/>
      <c r="E62" s="53"/>
      <c r="F62" s="53"/>
      <c r="G62" s="78"/>
      <c r="H62" s="53"/>
      <c r="I62" s="53"/>
      <c r="J62" s="53"/>
      <c r="K62" s="53"/>
      <c r="L62" s="53"/>
      <c r="M62" s="53"/>
      <c r="N62" s="53"/>
      <c r="O62" s="53"/>
      <c r="P62" s="53"/>
    </row>
    <row r="63" spans="1:16" ht="14.4">
      <c r="A63" s="53"/>
      <c r="B63" s="53"/>
      <c r="C63" s="53"/>
      <c r="D63" s="53"/>
      <c r="E63" s="53"/>
      <c r="F63" s="53"/>
      <c r="G63" s="78"/>
      <c r="H63" s="53"/>
      <c r="I63" s="53"/>
      <c r="J63" s="53"/>
      <c r="K63" s="53"/>
      <c r="L63" s="53"/>
      <c r="M63" s="53"/>
      <c r="N63" s="53"/>
      <c r="O63" s="53"/>
      <c r="P63" s="53"/>
    </row>
    <row r="64" spans="1:16" ht="14.4">
      <c r="A64" s="53"/>
      <c r="B64" s="53"/>
      <c r="C64" s="53"/>
      <c r="D64" s="53"/>
      <c r="E64" s="53"/>
      <c r="F64" s="53"/>
      <c r="G64" s="78"/>
      <c r="H64" s="53"/>
      <c r="I64" s="53"/>
      <c r="J64" s="53"/>
      <c r="K64" s="53"/>
      <c r="L64" s="53"/>
      <c r="M64" s="53"/>
      <c r="N64" s="53"/>
      <c r="O64" s="53"/>
      <c r="P64" s="53"/>
    </row>
    <row r="65" spans="1:16" ht="14.4">
      <c r="A65" s="53"/>
      <c r="B65" s="53"/>
      <c r="C65" s="53"/>
      <c r="D65" s="53"/>
      <c r="E65" s="53"/>
      <c r="F65" s="53"/>
      <c r="G65" s="78"/>
      <c r="H65" s="53"/>
      <c r="I65" s="53"/>
      <c r="J65" s="53"/>
      <c r="K65" s="53"/>
      <c r="L65" s="53"/>
      <c r="M65" s="53"/>
      <c r="N65" s="53"/>
      <c r="O65" s="53"/>
      <c r="P65" s="53"/>
    </row>
    <row r="66" spans="1:16" ht="14.4">
      <c r="A66" s="53"/>
      <c r="B66" s="53"/>
      <c r="C66" s="53"/>
      <c r="D66" s="53"/>
      <c r="E66" s="53"/>
      <c r="F66" s="53"/>
      <c r="G66" s="78"/>
      <c r="H66" s="53"/>
      <c r="I66" s="53"/>
      <c r="J66" s="53"/>
      <c r="K66" s="53"/>
      <c r="L66" s="53"/>
      <c r="M66" s="53"/>
      <c r="N66" s="53"/>
      <c r="O66" s="53"/>
      <c r="P66" s="53"/>
    </row>
    <row r="67" spans="1:16" ht="14.4">
      <c r="A67" s="53"/>
      <c r="B67" s="53"/>
      <c r="C67" s="53"/>
      <c r="D67" s="53"/>
      <c r="E67" s="53"/>
      <c r="F67" s="53"/>
      <c r="G67" s="78"/>
      <c r="H67" s="53"/>
      <c r="I67" s="53"/>
      <c r="J67" s="53"/>
      <c r="K67" s="53"/>
      <c r="L67" s="53"/>
      <c r="M67" s="53"/>
      <c r="N67" s="53"/>
      <c r="O67" s="53"/>
      <c r="P67" s="53"/>
    </row>
    <row r="68" spans="1:16" ht="14.4">
      <c r="A68" s="53"/>
      <c r="B68" s="53"/>
      <c r="C68" s="53"/>
      <c r="D68" s="53"/>
      <c r="E68" s="53"/>
      <c r="F68" s="53"/>
      <c r="G68" s="78"/>
      <c r="H68" s="53"/>
      <c r="I68" s="53"/>
      <c r="J68" s="53"/>
      <c r="K68" s="53"/>
      <c r="L68" s="53"/>
      <c r="M68" s="53"/>
      <c r="N68" s="53"/>
      <c r="O68" s="53"/>
      <c r="P68" s="53"/>
    </row>
    <row r="69" spans="1:16" ht="14.4">
      <c r="A69" s="53"/>
      <c r="B69" s="53"/>
      <c r="C69" s="53"/>
      <c r="D69" s="53"/>
      <c r="E69" s="53"/>
      <c r="F69" s="53"/>
      <c r="G69" s="78"/>
      <c r="H69" s="53"/>
      <c r="I69" s="53"/>
      <c r="J69" s="53"/>
      <c r="K69" s="53"/>
      <c r="L69" s="53"/>
      <c r="M69" s="53"/>
      <c r="N69" s="53"/>
      <c r="O69" s="53"/>
      <c r="P69" s="53"/>
    </row>
    <row r="70" spans="1:16" ht="14.4">
      <c r="A70" s="53"/>
      <c r="B70" s="53"/>
      <c r="C70" s="53"/>
      <c r="D70" s="53"/>
      <c r="E70" s="53"/>
      <c r="F70" s="53"/>
      <c r="G70" s="78"/>
      <c r="H70" s="53"/>
      <c r="I70" s="53"/>
      <c r="J70" s="53"/>
      <c r="K70" s="53"/>
      <c r="L70" s="53"/>
      <c r="M70" s="53"/>
      <c r="N70" s="53"/>
      <c r="O70" s="53"/>
      <c r="P70" s="53"/>
    </row>
    <row r="71" spans="1:16" ht="14.4">
      <c r="A71" s="53"/>
      <c r="B71" s="53"/>
      <c r="C71" s="53"/>
      <c r="D71" s="53"/>
      <c r="E71" s="53"/>
      <c r="F71" s="53"/>
      <c r="G71" s="78"/>
      <c r="H71" s="53"/>
      <c r="I71" s="53"/>
      <c r="J71" s="53"/>
      <c r="K71" s="53"/>
      <c r="L71" s="53"/>
      <c r="M71" s="53"/>
      <c r="N71" s="53"/>
      <c r="O71" s="53"/>
      <c r="P71" s="53"/>
    </row>
    <row r="72" spans="1:16" ht="14.4">
      <c r="A72" s="53"/>
      <c r="B72" s="53"/>
      <c r="C72" s="53"/>
      <c r="D72" s="53"/>
      <c r="E72" s="53"/>
      <c r="F72" s="53"/>
      <c r="G72" s="78"/>
      <c r="H72" s="53"/>
      <c r="I72" s="53"/>
      <c r="J72" s="53"/>
      <c r="K72" s="53"/>
      <c r="L72" s="53"/>
      <c r="M72" s="53"/>
      <c r="N72" s="53"/>
      <c r="O72" s="53"/>
      <c r="P72" s="53"/>
    </row>
    <row r="73" spans="1:16" ht="14.4">
      <c r="A73" s="53"/>
      <c r="B73" s="53"/>
      <c r="C73" s="53"/>
      <c r="D73" s="53"/>
      <c r="E73" s="53"/>
      <c r="F73" s="53"/>
      <c r="G73" s="78"/>
      <c r="H73" s="53"/>
      <c r="I73" s="53"/>
      <c r="J73" s="53"/>
      <c r="K73" s="53"/>
      <c r="L73" s="53"/>
      <c r="M73" s="53"/>
      <c r="N73" s="53"/>
      <c r="O73" s="53"/>
      <c r="P73" s="53"/>
    </row>
    <row r="74" spans="1:16" ht="14.4">
      <c r="A74" s="53"/>
      <c r="B74" s="53"/>
      <c r="C74" s="53"/>
      <c r="D74" s="53"/>
      <c r="E74" s="53"/>
      <c r="F74" s="53"/>
      <c r="G74" s="78"/>
      <c r="H74" s="53"/>
      <c r="I74" s="53"/>
      <c r="J74" s="53"/>
      <c r="K74" s="53"/>
      <c r="L74" s="53"/>
      <c r="M74" s="53"/>
      <c r="N74" s="53"/>
      <c r="O74" s="53"/>
      <c r="P74" s="53"/>
    </row>
    <row r="75" spans="1:16" ht="14.4">
      <c r="A75" s="53"/>
      <c r="B75" s="53"/>
      <c r="C75" s="53"/>
      <c r="D75" s="53"/>
      <c r="E75" s="53"/>
      <c r="F75" s="53"/>
      <c r="G75" s="78"/>
      <c r="H75" s="53"/>
      <c r="I75" s="53"/>
      <c r="J75" s="53"/>
      <c r="K75" s="53"/>
      <c r="L75" s="53"/>
      <c r="M75" s="53"/>
      <c r="N75" s="53"/>
      <c r="O75" s="53"/>
      <c r="P75" s="53"/>
    </row>
    <row r="76" spans="1:16" ht="14.4">
      <c r="A76" s="53"/>
      <c r="B76" s="53"/>
      <c r="C76" s="53"/>
      <c r="D76" s="53"/>
      <c r="E76" s="53"/>
      <c r="F76" s="53"/>
      <c r="G76" s="78"/>
      <c r="H76" s="53"/>
      <c r="I76" s="53"/>
      <c r="J76" s="53"/>
      <c r="K76" s="53"/>
      <c r="L76" s="53"/>
      <c r="M76" s="53"/>
      <c r="N76" s="53"/>
      <c r="O76" s="53"/>
      <c r="P76" s="53"/>
    </row>
    <row r="77" spans="1:16" ht="14.4">
      <c r="A77" s="53"/>
      <c r="B77" s="53"/>
      <c r="C77" s="53"/>
      <c r="D77" s="53"/>
      <c r="E77" s="53"/>
      <c r="F77" s="53"/>
      <c r="G77" s="78"/>
      <c r="H77" s="53"/>
      <c r="I77" s="53"/>
      <c r="J77" s="53"/>
      <c r="K77" s="53"/>
      <c r="L77" s="53"/>
      <c r="M77" s="53"/>
      <c r="N77" s="53"/>
      <c r="O77" s="53"/>
      <c r="P77" s="53"/>
    </row>
    <row r="78" spans="1:16" ht="14.4">
      <c r="A78" s="53"/>
      <c r="B78" s="53"/>
      <c r="C78" s="53"/>
      <c r="D78" s="53"/>
      <c r="E78" s="53"/>
      <c r="F78" s="53"/>
      <c r="G78" s="78"/>
      <c r="H78" s="53"/>
      <c r="I78" s="53"/>
      <c r="J78" s="53"/>
      <c r="K78" s="53"/>
      <c r="L78" s="53"/>
      <c r="M78" s="53"/>
      <c r="N78" s="53"/>
      <c r="O78" s="53"/>
      <c r="P78" s="53"/>
    </row>
    <row r="79" spans="1:16" ht="14.4">
      <c r="A79" s="53"/>
      <c r="B79" s="53"/>
      <c r="C79" s="53"/>
      <c r="D79" s="53"/>
      <c r="E79" s="53"/>
      <c r="F79" s="53"/>
      <c r="G79" s="78"/>
      <c r="H79" s="53"/>
      <c r="I79" s="53"/>
      <c r="J79" s="53"/>
      <c r="K79" s="53"/>
      <c r="L79" s="53"/>
      <c r="M79" s="53"/>
      <c r="N79" s="53"/>
      <c r="O79" s="53"/>
      <c r="P79" s="53"/>
    </row>
    <row r="80" spans="1:16" ht="14.4">
      <c r="A80" s="53"/>
      <c r="B80" s="53"/>
      <c r="C80" s="53"/>
      <c r="D80" s="53"/>
      <c r="E80" s="53"/>
      <c r="F80" s="53"/>
      <c r="G80" s="78"/>
      <c r="H80" s="53"/>
      <c r="I80" s="53"/>
      <c r="J80" s="53"/>
      <c r="K80" s="53"/>
      <c r="L80" s="53"/>
      <c r="M80" s="53"/>
      <c r="N80" s="53"/>
      <c r="O80" s="53"/>
      <c r="P80" s="53"/>
    </row>
    <row r="81" spans="1:16" ht="14.4">
      <c r="A81" s="53"/>
      <c r="B81" s="53"/>
      <c r="C81" s="53"/>
      <c r="D81" s="53"/>
      <c r="E81" s="53"/>
      <c r="F81" s="53"/>
      <c r="G81" s="78"/>
      <c r="H81" s="53"/>
      <c r="I81" s="53"/>
      <c r="J81" s="53"/>
      <c r="K81" s="53"/>
      <c r="L81" s="53"/>
      <c r="M81" s="53"/>
      <c r="N81" s="53"/>
      <c r="O81" s="53"/>
      <c r="P81" s="53"/>
    </row>
    <row r="82" spans="1:16" ht="14.4">
      <c r="A82" s="53"/>
      <c r="B82" s="53"/>
      <c r="C82" s="53"/>
      <c r="D82" s="53"/>
      <c r="E82" s="53"/>
      <c r="F82" s="53"/>
      <c r="G82" s="78"/>
      <c r="H82" s="53"/>
      <c r="I82" s="53"/>
      <c r="J82" s="53"/>
      <c r="K82" s="53"/>
      <c r="L82" s="53"/>
      <c r="M82" s="53"/>
      <c r="N82" s="53"/>
      <c r="O82" s="53"/>
      <c r="P82" s="53"/>
    </row>
    <row r="83" spans="1:16" ht="14.4">
      <c r="A83" s="53"/>
      <c r="B83" s="53"/>
      <c r="C83" s="53"/>
      <c r="D83" s="53"/>
      <c r="E83" s="53"/>
      <c r="F83" s="53"/>
      <c r="G83" s="78"/>
      <c r="H83" s="53"/>
      <c r="I83" s="53"/>
      <c r="J83" s="53"/>
      <c r="K83" s="53"/>
      <c r="L83" s="53"/>
      <c r="M83" s="53"/>
      <c r="N83" s="53"/>
      <c r="O83" s="53"/>
      <c r="P83" s="53"/>
    </row>
    <row r="84" spans="1:16" ht="14.4">
      <c r="A84" s="53"/>
      <c r="B84" s="53"/>
      <c r="C84" s="53"/>
      <c r="D84" s="53"/>
      <c r="E84" s="53"/>
      <c r="F84" s="53"/>
      <c r="G84" s="78"/>
      <c r="H84" s="53"/>
      <c r="I84" s="53"/>
      <c r="J84" s="53"/>
      <c r="K84" s="53"/>
      <c r="L84" s="53"/>
      <c r="M84" s="53"/>
      <c r="N84" s="53"/>
      <c r="O84" s="53"/>
      <c r="P84" s="53"/>
    </row>
    <row r="85" spans="1:16" ht="14.4">
      <c r="A85" s="53"/>
      <c r="B85" s="53"/>
      <c r="C85" s="53"/>
      <c r="D85" s="53"/>
      <c r="E85" s="53"/>
      <c r="F85" s="53"/>
      <c r="G85" s="78"/>
      <c r="H85" s="53"/>
      <c r="I85" s="53"/>
      <c r="J85" s="53"/>
      <c r="K85" s="53"/>
      <c r="L85" s="53"/>
      <c r="M85" s="53"/>
      <c r="N85" s="53"/>
      <c r="O85" s="53"/>
      <c r="P85" s="53"/>
    </row>
    <row r="86" spans="1:16" ht="14.4">
      <c r="A86" s="53"/>
      <c r="B86" s="53"/>
      <c r="C86" s="53"/>
      <c r="D86" s="53"/>
      <c r="E86" s="53"/>
      <c r="F86" s="53"/>
      <c r="G86" s="78"/>
      <c r="H86" s="53"/>
      <c r="I86" s="53"/>
      <c r="J86" s="53"/>
      <c r="K86" s="53"/>
      <c r="L86" s="53"/>
      <c r="M86" s="53"/>
      <c r="N86" s="53"/>
      <c r="O86" s="53"/>
      <c r="P86" s="53"/>
    </row>
    <row r="87" spans="1:16" ht="14.4">
      <c r="A87" s="53"/>
      <c r="B87" s="53"/>
      <c r="C87" s="53"/>
      <c r="D87" s="53"/>
      <c r="E87" s="53"/>
      <c r="F87" s="53"/>
      <c r="G87" s="78"/>
      <c r="H87" s="53"/>
      <c r="I87" s="53"/>
      <c r="J87" s="53"/>
      <c r="K87" s="53"/>
      <c r="L87" s="53"/>
      <c r="M87" s="53"/>
      <c r="N87" s="53"/>
      <c r="O87" s="53"/>
      <c r="P87" s="53"/>
    </row>
    <row r="88" spans="1:16" ht="14.4">
      <c r="A88" s="53"/>
      <c r="B88" s="53"/>
      <c r="C88" s="53"/>
      <c r="D88" s="53"/>
      <c r="E88" s="53"/>
      <c r="F88" s="53"/>
      <c r="G88" s="78"/>
      <c r="H88" s="53"/>
      <c r="I88" s="53"/>
      <c r="J88" s="53"/>
      <c r="K88" s="53"/>
      <c r="L88" s="53"/>
      <c r="M88" s="53"/>
      <c r="N88" s="53"/>
      <c r="O88" s="53"/>
      <c r="P88" s="53"/>
    </row>
    <row r="89" spans="1:16" ht="14.4">
      <c r="A89" s="53"/>
      <c r="B89" s="53"/>
      <c r="C89" s="53"/>
      <c r="D89" s="53"/>
      <c r="E89" s="53"/>
      <c r="F89" s="53"/>
      <c r="G89" s="78"/>
      <c r="H89" s="53"/>
      <c r="I89" s="53"/>
      <c r="J89" s="53"/>
      <c r="K89" s="53"/>
      <c r="L89" s="53"/>
      <c r="M89" s="53"/>
      <c r="N89" s="53"/>
      <c r="O89" s="53"/>
      <c r="P89" s="53"/>
    </row>
    <row r="90" spans="1:16" ht="14.4">
      <c r="A90" s="53"/>
      <c r="B90" s="53"/>
      <c r="C90" s="53"/>
      <c r="D90" s="53"/>
      <c r="E90" s="53"/>
      <c r="F90" s="53"/>
      <c r="G90" s="78"/>
      <c r="H90" s="53"/>
      <c r="I90" s="53"/>
      <c r="J90" s="53"/>
      <c r="K90" s="53"/>
      <c r="L90" s="53"/>
      <c r="M90" s="53"/>
      <c r="N90" s="53"/>
      <c r="O90" s="53"/>
      <c r="P90" s="53"/>
    </row>
    <row r="91" spans="1:16" ht="14.4">
      <c r="A91" s="53"/>
      <c r="B91" s="53"/>
      <c r="C91" s="53"/>
      <c r="D91" s="53"/>
      <c r="E91" s="53"/>
      <c r="F91" s="53"/>
      <c r="G91" s="78"/>
      <c r="H91" s="53"/>
      <c r="I91" s="53"/>
      <c r="J91" s="53"/>
      <c r="K91" s="53"/>
      <c r="L91" s="53"/>
      <c r="M91" s="53"/>
      <c r="N91" s="53"/>
      <c r="O91" s="53"/>
      <c r="P91" s="53"/>
    </row>
    <row r="92" spans="1:16" ht="14.4">
      <c r="A92" s="53"/>
      <c r="B92" s="53"/>
      <c r="C92" s="53"/>
      <c r="D92" s="53"/>
      <c r="E92" s="53"/>
      <c r="F92" s="53"/>
      <c r="G92" s="78"/>
      <c r="H92" s="53"/>
      <c r="I92" s="53"/>
      <c r="J92" s="53"/>
      <c r="K92" s="53"/>
      <c r="L92" s="53"/>
      <c r="M92" s="53"/>
      <c r="N92" s="53"/>
      <c r="O92" s="53"/>
      <c r="P92" s="53"/>
    </row>
    <row r="93" spans="1:16" ht="14.4">
      <c r="A93" s="53"/>
      <c r="B93" s="53"/>
      <c r="C93" s="53"/>
      <c r="D93" s="53"/>
      <c r="E93" s="53"/>
      <c r="F93" s="53"/>
      <c r="G93" s="78"/>
      <c r="H93" s="53"/>
      <c r="I93" s="53"/>
      <c r="J93" s="53"/>
      <c r="K93" s="53"/>
      <c r="L93" s="53"/>
      <c r="M93" s="53"/>
      <c r="N93" s="53"/>
      <c r="O93" s="53"/>
      <c r="P93" s="53"/>
    </row>
    <row r="94" spans="1:16" ht="14.4">
      <c r="A94" s="53"/>
      <c r="B94" s="53"/>
      <c r="C94" s="53"/>
      <c r="D94" s="53"/>
      <c r="E94" s="53"/>
      <c r="F94" s="53"/>
      <c r="G94" s="78"/>
      <c r="H94" s="53"/>
      <c r="I94" s="53"/>
      <c r="J94" s="53"/>
      <c r="K94" s="53"/>
      <c r="L94" s="53"/>
      <c r="M94" s="53"/>
      <c r="N94" s="53"/>
      <c r="O94" s="53"/>
      <c r="P94" s="53"/>
    </row>
    <row r="95" spans="1:16" ht="14.4">
      <c r="A95" s="53"/>
      <c r="B95" s="53"/>
      <c r="C95" s="53"/>
      <c r="D95" s="53"/>
      <c r="E95" s="53"/>
      <c r="F95" s="53"/>
      <c r="G95" s="78"/>
      <c r="H95" s="53"/>
      <c r="I95" s="53"/>
      <c r="J95" s="53"/>
      <c r="K95" s="53"/>
      <c r="L95" s="53"/>
      <c r="M95" s="53"/>
      <c r="N95" s="53"/>
      <c r="O95" s="53"/>
      <c r="P95" s="53"/>
    </row>
    <row r="96" spans="1:16" ht="14.4">
      <c r="A96" s="53"/>
      <c r="B96" s="53"/>
      <c r="C96" s="53"/>
      <c r="D96" s="53"/>
      <c r="E96" s="53"/>
      <c r="F96" s="53"/>
      <c r="G96" s="78"/>
      <c r="H96" s="53"/>
      <c r="I96" s="53"/>
      <c r="J96" s="53"/>
      <c r="K96" s="53"/>
      <c r="L96" s="53"/>
      <c r="M96" s="53"/>
      <c r="N96" s="53"/>
      <c r="O96" s="53"/>
      <c r="P96" s="53"/>
    </row>
    <row r="97" spans="1:16" ht="14.4">
      <c r="A97" s="53"/>
      <c r="B97" s="53"/>
      <c r="C97" s="53"/>
      <c r="D97" s="53"/>
      <c r="E97" s="53"/>
      <c r="F97" s="53"/>
      <c r="G97" s="78"/>
      <c r="H97" s="53"/>
      <c r="I97" s="53"/>
      <c r="J97" s="53"/>
      <c r="K97" s="53"/>
      <c r="L97" s="53"/>
      <c r="M97" s="53"/>
      <c r="N97" s="53"/>
      <c r="O97" s="53"/>
      <c r="P97" s="53"/>
    </row>
    <row r="98" spans="1:16" ht="14.4">
      <c r="A98" s="53"/>
      <c r="B98" s="53"/>
      <c r="C98" s="53"/>
      <c r="D98" s="53"/>
      <c r="E98" s="53"/>
      <c r="F98" s="53"/>
      <c r="G98" s="78"/>
      <c r="H98" s="53"/>
      <c r="I98" s="53"/>
      <c r="J98" s="53"/>
      <c r="K98" s="53"/>
      <c r="L98" s="53"/>
      <c r="M98" s="53"/>
      <c r="N98" s="53"/>
      <c r="O98" s="53"/>
      <c r="P98" s="53"/>
    </row>
    <row r="99" spans="1:16" ht="14.4">
      <c r="A99" s="53"/>
      <c r="B99" s="53"/>
      <c r="C99" s="53"/>
      <c r="D99" s="53"/>
      <c r="E99" s="53"/>
      <c r="F99" s="53"/>
      <c r="G99" s="78"/>
      <c r="H99" s="53"/>
      <c r="I99" s="53"/>
      <c r="J99" s="53"/>
      <c r="K99" s="53"/>
      <c r="L99" s="53"/>
      <c r="M99" s="53"/>
      <c r="N99" s="53"/>
      <c r="O99" s="53"/>
      <c r="P99" s="53"/>
    </row>
    <row r="100" spans="1:16" ht="14.4">
      <c r="A100" s="53"/>
      <c r="B100" s="53"/>
      <c r="C100" s="53"/>
      <c r="D100" s="53"/>
      <c r="E100" s="53"/>
      <c r="F100" s="53"/>
      <c r="G100" s="78"/>
      <c r="H100" s="53"/>
      <c r="I100" s="53"/>
      <c r="J100" s="53"/>
      <c r="K100" s="53"/>
      <c r="L100" s="53"/>
      <c r="M100" s="53"/>
      <c r="N100" s="53"/>
      <c r="O100" s="53"/>
      <c r="P100" s="53"/>
    </row>
    <row r="101" spans="1:16" ht="14.4">
      <c r="A101" s="53"/>
      <c r="B101" s="53"/>
      <c r="C101" s="53"/>
      <c r="D101" s="53"/>
      <c r="E101" s="53"/>
      <c r="F101" s="53"/>
      <c r="G101" s="78"/>
      <c r="H101" s="53"/>
      <c r="I101" s="53"/>
      <c r="J101" s="53"/>
      <c r="K101" s="53"/>
      <c r="L101" s="53"/>
      <c r="M101" s="53"/>
      <c r="N101" s="53"/>
      <c r="O101" s="53"/>
      <c r="P101" s="53"/>
    </row>
    <row r="102" spans="1:16" ht="14.4">
      <c r="A102" s="53"/>
      <c r="B102" s="53"/>
      <c r="C102" s="53"/>
      <c r="D102" s="53"/>
      <c r="E102" s="53"/>
      <c r="F102" s="53"/>
      <c r="G102" s="78"/>
      <c r="H102" s="53"/>
      <c r="I102" s="53"/>
      <c r="J102" s="53"/>
      <c r="K102" s="53"/>
      <c r="L102" s="53"/>
      <c r="M102" s="53"/>
      <c r="N102" s="53"/>
      <c r="O102" s="53"/>
      <c r="P102" s="53"/>
    </row>
    <row r="103" spans="1:16" ht="14.4">
      <c r="A103" s="53"/>
      <c r="B103" s="53"/>
      <c r="C103" s="53"/>
      <c r="D103" s="53"/>
      <c r="E103" s="53"/>
      <c r="F103" s="53"/>
      <c r="G103" s="78"/>
      <c r="H103" s="53"/>
      <c r="I103" s="53"/>
      <c r="J103" s="53"/>
      <c r="K103" s="53"/>
      <c r="L103" s="53"/>
      <c r="M103" s="53"/>
      <c r="N103" s="53"/>
      <c r="O103" s="53"/>
      <c r="P103" s="53"/>
    </row>
    <row r="104" spans="1:16" ht="14.4">
      <c r="A104" s="53"/>
      <c r="B104" s="53"/>
      <c r="C104" s="53"/>
      <c r="D104" s="53"/>
      <c r="E104" s="53"/>
      <c r="F104" s="53"/>
      <c r="G104" s="78"/>
      <c r="H104" s="53"/>
      <c r="I104" s="53"/>
      <c r="J104" s="53"/>
      <c r="K104" s="53"/>
      <c r="L104" s="53"/>
      <c r="M104" s="53"/>
      <c r="N104" s="53"/>
      <c r="O104" s="53"/>
      <c r="P104" s="53"/>
    </row>
    <row r="105" spans="1:16" ht="14.4">
      <c r="A105" s="53"/>
      <c r="B105" s="53"/>
      <c r="C105" s="53"/>
      <c r="D105" s="53"/>
      <c r="E105" s="53"/>
      <c r="F105" s="53"/>
      <c r="G105" s="78"/>
      <c r="H105" s="53"/>
      <c r="I105" s="53"/>
      <c r="J105" s="53"/>
      <c r="K105" s="53"/>
      <c r="L105" s="53"/>
      <c r="M105" s="53"/>
      <c r="N105" s="53"/>
      <c r="O105" s="53"/>
      <c r="P105" s="53"/>
    </row>
    <row r="106" spans="1:16" ht="14.4">
      <c r="A106" s="53"/>
      <c r="B106" s="53"/>
      <c r="C106" s="53"/>
      <c r="D106" s="53"/>
      <c r="E106" s="53"/>
      <c r="F106" s="53"/>
      <c r="G106" s="78"/>
      <c r="H106" s="53"/>
      <c r="I106" s="53"/>
      <c r="J106" s="53"/>
      <c r="K106" s="53"/>
      <c r="L106" s="53"/>
      <c r="M106" s="53"/>
      <c r="N106" s="53"/>
      <c r="O106" s="53"/>
      <c r="P106" s="53"/>
    </row>
    <row r="107" spans="1:16" ht="14.4">
      <c r="A107" s="53"/>
      <c r="B107" s="53"/>
      <c r="C107" s="53"/>
      <c r="D107" s="53"/>
      <c r="E107" s="53"/>
      <c r="F107" s="53"/>
      <c r="G107" s="78"/>
      <c r="H107" s="53"/>
      <c r="I107" s="53"/>
      <c r="J107" s="53"/>
      <c r="K107" s="53"/>
      <c r="L107" s="53"/>
      <c r="M107" s="53"/>
      <c r="N107" s="53"/>
      <c r="O107" s="53"/>
      <c r="P107" s="53"/>
    </row>
    <row r="108" spans="1:16" ht="14.4">
      <c r="A108" s="53"/>
      <c r="B108" s="53"/>
      <c r="C108" s="53"/>
      <c r="D108" s="53"/>
      <c r="E108" s="53"/>
      <c r="F108" s="53"/>
      <c r="G108" s="78"/>
      <c r="H108" s="53"/>
      <c r="I108" s="53"/>
      <c r="J108" s="53"/>
      <c r="K108" s="53"/>
      <c r="L108" s="53"/>
      <c r="M108" s="53"/>
      <c r="N108" s="53"/>
      <c r="O108" s="53"/>
      <c r="P108" s="53"/>
    </row>
    <row r="109" spans="1:16" ht="14.4">
      <c r="A109" s="53"/>
      <c r="B109" s="53"/>
      <c r="C109" s="53"/>
      <c r="D109" s="53"/>
      <c r="E109" s="53"/>
      <c r="F109" s="53"/>
      <c r="G109" s="78"/>
      <c r="H109" s="53"/>
      <c r="I109" s="53"/>
      <c r="J109" s="53"/>
      <c r="K109" s="53"/>
      <c r="L109" s="53"/>
      <c r="M109" s="53"/>
      <c r="N109" s="53"/>
      <c r="O109" s="53"/>
      <c r="P109" s="53"/>
    </row>
    <row r="110" spans="1:16" ht="14.4">
      <c r="A110" s="53"/>
      <c r="B110" s="53"/>
      <c r="C110" s="53"/>
      <c r="D110" s="53"/>
      <c r="E110" s="53"/>
      <c r="F110" s="53"/>
      <c r="G110" s="78"/>
      <c r="H110" s="53"/>
      <c r="I110" s="53"/>
      <c r="J110" s="53"/>
      <c r="K110" s="53"/>
      <c r="L110" s="53"/>
      <c r="M110" s="53"/>
      <c r="N110" s="53"/>
      <c r="O110" s="53"/>
      <c r="P110" s="53"/>
    </row>
    <row r="111" spans="1:16" ht="14.4">
      <c r="A111" s="53"/>
      <c r="B111" s="53"/>
      <c r="C111" s="53"/>
      <c r="D111" s="53"/>
      <c r="E111" s="53"/>
      <c r="F111" s="53"/>
      <c r="G111" s="78"/>
      <c r="H111" s="53"/>
      <c r="I111" s="53"/>
      <c r="J111" s="53"/>
      <c r="K111" s="53"/>
      <c r="L111" s="53"/>
      <c r="M111" s="53"/>
      <c r="N111" s="53"/>
      <c r="O111" s="53"/>
      <c r="P111" s="53"/>
    </row>
    <row r="112" spans="1:16" ht="14.4">
      <c r="A112" s="53"/>
      <c r="B112" s="53"/>
      <c r="C112" s="53"/>
      <c r="D112" s="53"/>
      <c r="E112" s="53"/>
      <c r="F112" s="53"/>
      <c r="G112" s="78"/>
      <c r="H112" s="53"/>
      <c r="I112" s="53"/>
      <c r="J112" s="53"/>
      <c r="K112" s="53"/>
      <c r="L112" s="53"/>
      <c r="M112" s="53"/>
      <c r="N112" s="53"/>
      <c r="O112" s="53"/>
      <c r="P112" s="53"/>
    </row>
    <row r="113" spans="1:16" ht="14.4">
      <c r="A113" s="53"/>
      <c r="B113" s="53"/>
      <c r="C113" s="53"/>
      <c r="D113" s="53"/>
      <c r="E113" s="53"/>
      <c r="F113" s="53"/>
      <c r="G113" s="78"/>
      <c r="H113" s="53"/>
      <c r="I113" s="53"/>
      <c r="J113" s="53"/>
      <c r="K113" s="53"/>
      <c r="L113" s="53"/>
      <c r="M113" s="53"/>
      <c r="N113" s="53"/>
      <c r="O113" s="53"/>
      <c r="P113" s="53"/>
    </row>
    <row r="114" spans="1:16" ht="14.4">
      <c r="A114" s="53"/>
      <c r="B114" s="53"/>
      <c r="C114" s="53"/>
      <c r="D114" s="53"/>
      <c r="E114" s="53"/>
      <c r="F114" s="53"/>
      <c r="G114" s="78"/>
      <c r="H114" s="53"/>
      <c r="I114" s="53"/>
      <c r="J114" s="53"/>
      <c r="K114" s="53"/>
      <c r="L114" s="53"/>
      <c r="M114" s="53"/>
      <c r="N114" s="53"/>
      <c r="O114" s="53"/>
      <c r="P114" s="53"/>
    </row>
    <row r="115" spans="1:16" ht="14.4">
      <c r="A115" s="53"/>
      <c r="B115" s="53"/>
      <c r="C115" s="53"/>
      <c r="D115" s="53"/>
      <c r="E115" s="53"/>
      <c r="F115" s="53"/>
      <c r="G115" s="78"/>
      <c r="H115" s="53"/>
      <c r="I115" s="53"/>
      <c r="J115" s="53"/>
      <c r="K115" s="53"/>
      <c r="L115" s="53"/>
      <c r="M115" s="53"/>
      <c r="N115" s="53"/>
      <c r="O115" s="53"/>
      <c r="P115" s="53"/>
    </row>
    <row r="116" spans="1:16" ht="14.4">
      <c r="A116" s="53"/>
      <c r="B116" s="53"/>
      <c r="C116" s="53"/>
      <c r="D116" s="53"/>
      <c r="E116" s="53"/>
      <c r="F116" s="53"/>
      <c r="G116" s="78"/>
      <c r="H116" s="53"/>
      <c r="I116" s="53"/>
      <c r="J116" s="53"/>
      <c r="K116" s="53"/>
      <c r="L116" s="53"/>
      <c r="M116" s="53"/>
      <c r="N116" s="53"/>
      <c r="O116" s="53"/>
      <c r="P116" s="53"/>
    </row>
    <row r="117" spans="1:16" ht="14.4">
      <c r="A117" s="53"/>
      <c r="B117" s="53"/>
      <c r="C117" s="53"/>
      <c r="D117" s="53"/>
      <c r="E117" s="53"/>
      <c r="F117" s="53"/>
      <c r="G117" s="78"/>
      <c r="H117" s="53"/>
      <c r="I117" s="53"/>
      <c r="J117" s="53"/>
      <c r="K117" s="53"/>
      <c r="L117" s="53"/>
      <c r="M117" s="53"/>
      <c r="N117" s="53"/>
      <c r="O117" s="53"/>
      <c r="P117" s="53"/>
    </row>
    <row r="118" spans="1:16" ht="14.4">
      <c r="A118" s="53"/>
      <c r="B118" s="53"/>
      <c r="C118" s="53"/>
      <c r="D118" s="53"/>
      <c r="E118" s="53"/>
      <c r="F118" s="53"/>
      <c r="G118" s="78"/>
      <c r="H118" s="53"/>
      <c r="I118" s="53"/>
      <c r="J118" s="53"/>
      <c r="K118" s="53"/>
      <c r="L118" s="53"/>
      <c r="M118" s="53"/>
      <c r="N118" s="53"/>
      <c r="O118" s="53"/>
      <c r="P118" s="53"/>
    </row>
    <row r="119" spans="1:16" ht="14.4">
      <c r="A119" s="53"/>
      <c r="B119" s="53"/>
      <c r="C119" s="53"/>
      <c r="D119" s="53"/>
      <c r="E119" s="53"/>
      <c r="F119" s="53"/>
      <c r="G119" s="78"/>
      <c r="H119" s="53"/>
      <c r="I119" s="53"/>
      <c r="J119" s="53"/>
      <c r="K119" s="53"/>
      <c r="L119" s="53"/>
      <c r="M119" s="53"/>
      <c r="N119" s="53"/>
      <c r="O119" s="53"/>
      <c r="P119" s="53"/>
    </row>
    <row r="120" spans="1:16" ht="14.4">
      <c r="A120" s="53"/>
      <c r="B120" s="53"/>
      <c r="C120" s="53"/>
      <c r="D120" s="53"/>
      <c r="E120" s="53"/>
      <c r="F120" s="53"/>
      <c r="G120" s="78"/>
      <c r="H120" s="53"/>
      <c r="I120" s="53"/>
      <c r="J120" s="53"/>
      <c r="K120" s="53"/>
      <c r="L120" s="53"/>
      <c r="M120" s="53"/>
      <c r="N120" s="53"/>
      <c r="O120" s="53"/>
      <c r="P120" s="53"/>
    </row>
    <row r="121" spans="1:16" ht="14.4">
      <c r="A121" s="53"/>
      <c r="B121" s="53"/>
      <c r="C121" s="53"/>
      <c r="D121" s="53"/>
      <c r="E121" s="53"/>
      <c r="F121" s="53"/>
      <c r="G121" s="78"/>
      <c r="H121" s="53"/>
      <c r="I121" s="53"/>
      <c r="J121" s="53"/>
      <c r="K121" s="53"/>
      <c r="L121" s="53"/>
      <c r="M121" s="53"/>
      <c r="N121" s="53"/>
      <c r="O121" s="53"/>
      <c r="P121" s="53"/>
    </row>
    <row r="122" spans="1:16" ht="14.4">
      <c r="A122" s="53"/>
      <c r="B122" s="53"/>
      <c r="C122" s="53"/>
      <c r="D122" s="53"/>
      <c r="E122" s="53"/>
      <c r="F122" s="53"/>
      <c r="G122" s="78"/>
      <c r="H122" s="53"/>
      <c r="I122" s="53"/>
      <c r="J122" s="53"/>
      <c r="K122" s="53"/>
      <c r="L122" s="53"/>
      <c r="M122" s="53"/>
      <c r="N122" s="53"/>
      <c r="O122" s="53"/>
      <c r="P122" s="53"/>
    </row>
    <row r="123" spans="1:16" ht="14.4">
      <c r="A123" s="53"/>
      <c r="B123" s="53"/>
      <c r="C123" s="53"/>
      <c r="D123" s="53"/>
      <c r="E123" s="53"/>
      <c r="F123" s="53"/>
      <c r="G123" s="78"/>
      <c r="H123" s="53"/>
      <c r="I123" s="53"/>
      <c r="J123" s="53"/>
      <c r="K123" s="53"/>
      <c r="L123" s="53"/>
      <c r="M123" s="53"/>
      <c r="N123" s="53"/>
      <c r="O123" s="53"/>
      <c r="P123" s="53"/>
    </row>
    <row r="124" spans="1:16" ht="14.4">
      <c r="A124" s="53"/>
      <c r="B124" s="53"/>
      <c r="C124" s="53"/>
      <c r="D124" s="53"/>
      <c r="E124" s="53"/>
      <c r="F124" s="53"/>
      <c r="G124" s="78"/>
      <c r="H124" s="53"/>
      <c r="I124" s="53"/>
      <c r="J124" s="53"/>
      <c r="K124" s="53"/>
      <c r="L124" s="53"/>
      <c r="M124" s="53"/>
      <c r="N124" s="53"/>
      <c r="O124" s="53"/>
      <c r="P124" s="53"/>
    </row>
    <row r="125" spans="1:16" ht="14.4">
      <c r="A125" s="53"/>
      <c r="B125" s="53"/>
      <c r="C125" s="53"/>
      <c r="D125" s="53"/>
      <c r="E125" s="53"/>
      <c r="F125" s="53"/>
      <c r="G125" s="78"/>
      <c r="H125" s="53"/>
      <c r="I125" s="53"/>
      <c r="J125" s="53"/>
      <c r="K125" s="53"/>
      <c r="L125" s="53"/>
      <c r="M125" s="53"/>
      <c r="N125" s="53"/>
      <c r="O125" s="53"/>
      <c r="P125" s="53"/>
    </row>
    <row r="126" spans="1:16" ht="14.4">
      <c r="A126" s="53"/>
      <c r="B126" s="53"/>
      <c r="C126" s="53"/>
      <c r="D126" s="53"/>
      <c r="E126" s="53"/>
      <c r="F126" s="53"/>
      <c r="G126" s="78"/>
      <c r="H126" s="53"/>
      <c r="I126" s="53"/>
      <c r="J126" s="53"/>
      <c r="K126" s="53"/>
      <c r="L126" s="53"/>
      <c r="M126" s="53"/>
      <c r="N126" s="53"/>
      <c r="O126" s="53"/>
      <c r="P126" s="53"/>
    </row>
    <row r="127" spans="1:16" ht="14.4">
      <c r="A127" s="53"/>
      <c r="B127" s="53"/>
      <c r="C127" s="53"/>
      <c r="D127" s="53"/>
      <c r="E127" s="53"/>
      <c r="F127" s="53"/>
      <c r="G127" s="78"/>
      <c r="H127" s="53"/>
      <c r="I127" s="53"/>
      <c r="J127" s="53"/>
      <c r="K127" s="53"/>
      <c r="L127" s="53"/>
      <c r="M127" s="53"/>
      <c r="N127" s="53"/>
      <c r="O127" s="53"/>
      <c r="P127" s="53"/>
    </row>
    <row r="128" spans="1:16" ht="14.4">
      <c r="A128" s="53"/>
      <c r="B128" s="53"/>
      <c r="C128" s="53"/>
      <c r="D128" s="53"/>
      <c r="E128" s="53"/>
      <c r="F128" s="53"/>
      <c r="G128" s="78"/>
      <c r="H128" s="53"/>
      <c r="I128" s="53"/>
      <c r="J128" s="53"/>
      <c r="K128" s="53"/>
      <c r="L128" s="53"/>
      <c r="M128" s="53"/>
      <c r="N128" s="53"/>
      <c r="O128" s="53"/>
      <c r="P128" s="53"/>
    </row>
    <row r="129" spans="1:16" ht="14.4">
      <c r="A129" s="53"/>
      <c r="B129" s="53"/>
      <c r="C129" s="53"/>
      <c r="D129" s="53"/>
      <c r="E129" s="53"/>
      <c r="F129" s="53"/>
      <c r="G129" s="78"/>
      <c r="H129" s="53"/>
      <c r="I129" s="53"/>
      <c r="J129" s="53"/>
      <c r="K129" s="53"/>
      <c r="L129" s="53"/>
      <c r="M129" s="53"/>
      <c r="N129" s="53"/>
      <c r="O129" s="53"/>
      <c r="P129" s="53"/>
    </row>
    <row r="130" spans="1:16" ht="14.4">
      <c r="A130" s="53"/>
      <c r="B130" s="53"/>
      <c r="C130" s="53"/>
      <c r="D130" s="53"/>
      <c r="E130" s="53"/>
      <c r="F130" s="53"/>
      <c r="G130" s="78"/>
      <c r="H130" s="53"/>
      <c r="I130" s="53"/>
      <c r="J130" s="53"/>
      <c r="K130" s="53"/>
      <c r="L130" s="53"/>
      <c r="M130" s="53"/>
      <c r="N130" s="53"/>
      <c r="O130" s="53"/>
      <c r="P130" s="53"/>
    </row>
    <row r="131" spans="1:16" ht="14.4">
      <c r="A131" s="53"/>
      <c r="B131" s="53"/>
      <c r="C131" s="53"/>
      <c r="D131" s="53"/>
      <c r="E131" s="53"/>
      <c r="F131" s="53"/>
      <c r="G131" s="78"/>
      <c r="H131" s="53"/>
      <c r="I131" s="53"/>
      <c r="J131" s="53"/>
      <c r="K131" s="53"/>
      <c r="L131" s="53"/>
      <c r="M131" s="53"/>
      <c r="N131" s="53"/>
      <c r="O131" s="53"/>
      <c r="P131" s="53"/>
    </row>
    <row r="132" spans="1:16" ht="14.4">
      <c r="A132" s="53"/>
      <c r="B132" s="53"/>
      <c r="C132" s="53"/>
      <c r="D132" s="53"/>
      <c r="E132" s="53"/>
      <c r="F132" s="53"/>
      <c r="G132" s="78"/>
      <c r="H132" s="53"/>
      <c r="I132" s="53"/>
      <c r="J132" s="53"/>
      <c r="K132" s="53"/>
      <c r="L132" s="53"/>
      <c r="M132" s="53"/>
      <c r="N132" s="53"/>
      <c r="O132" s="53"/>
      <c r="P132" s="53"/>
    </row>
    <row r="133" spans="1:16" ht="14.4">
      <c r="A133" s="53"/>
      <c r="B133" s="53"/>
      <c r="C133" s="53"/>
      <c r="D133" s="53"/>
      <c r="E133" s="53"/>
      <c r="F133" s="53"/>
      <c r="G133" s="78"/>
      <c r="H133" s="53"/>
      <c r="I133" s="53"/>
      <c r="J133" s="53"/>
      <c r="K133" s="53"/>
      <c r="L133" s="53"/>
      <c r="M133" s="53"/>
      <c r="N133" s="53"/>
      <c r="O133" s="53"/>
      <c r="P133" s="53"/>
    </row>
    <row r="134" spans="1:16" ht="14.4">
      <c r="A134" s="53"/>
      <c r="B134" s="53"/>
      <c r="C134" s="53"/>
      <c r="D134" s="53"/>
      <c r="E134" s="53"/>
      <c r="F134" s="53"/>
      <c r="G134" s="78"/>
      <c r="H134" s="53"/>
      <c r="I134" s="53"/>
      <c r="J134" s="53"/>
      <c r="K134" s="53"/>
      <c r="L134" s="53"/>
      <c r="M134" s="53"/>
      <c r="N134" s="53"/>
      <c r="O134" s="53"/>
      <c r="P134" s="53"/>
    </row>
    <row r="135" spans="1:16" ht="14.4">
      <c r="A135" s="53"/>
      <c r="B135" s="53"/>
      <c r="C135" s="53"/>
      <c r="D135" s="53"/>
      <c r="E135" s="53"/>
      <c r="F135" s="53"/>
      <c r="G135" s="78"/>
      <c r="H135" s="53"/>
      <c r="I135" s="53"/>
      <c r="J135" s="53"/>
      <c r="K135" s="53"/>
      <c r="L135" s="53"/>
      <c r="M135" s="53"/>
      <c r="N135" s="53"/>
      <c r="O135" s="53"/>
      <c r="P135" s="53"/>
    </row>
    <row r="136" spans="1:16" ht="14.4">
      <c r="A136" s="53"/>
      <c r="B136" s="53"/>
      <c r="C136" s="53"/>
      <c r="D136" s="53"/>
      <c r="E136" s="53"/>
      <c r="F136" s="53"/>
      <c r="G136" s="78"/>
      <c r="H136" s="53"/>
      <c r="I136" s="53"/>
      <c r="J136" s="53"/>
      <c r="K136" s="53"/>
      <c r="L136" s="53"/>
      <c r="M136" s="53"/>
      <c r="N136" s="53"/>
      <c r="O136" s="53"/>
      <c r="P136" s="53"/>
    </row>
    <row r="137" spans="1:16" ht="14.4">
      <c r="A137" s="53"/>
      <c r="B137" s="53"/>
      <c r="C137" s="53"/>
      <c r="D137" s="53"/>
      <c r="E137" s="53"/>
      <c r="F137" s="53"/>
      <c r="G137" s="78"/>
      <c r="H137" s="53"/>
      <c r="I137" s="53"/>
      <c r="J137" s="53"/>
      <c r="K137" s="53"/>
      <c r="L137" s="53"/>
      <c r="M137" s="53"/>
      <c r="N137" s="53"/>
      <c r="O137" s="53"/>
      <c r="P137" s="53"/>
    </row>
    <row r="138" spans="1:16" ht="14.4">
      <c r="A138" s="53"/>
      <c r="B138" s="53"/>
      <c r="C138" s="53"/>
      <c r="D138" s="53"/>
      <c r="E138" s="53"/>
      <c r="F138" s="53"/>
      <c r="G138" s="78"/>
      <c r="H138" s="53"/>
      <c r="I138" s="53"/>
      <c r="J138" s="53"/>
      <c r="K138" s="53"/>
      <c r="L138" s="53"/>
      <c r="M138" s="53"/>
      <c r="N138" s="53"/>
      <c r="O138" s="53"/>
      <c r="P138" s="53"/>
    </row>
    <row r="139" spans="1:16" ht="14.4">
      <c r="A139" s="53"/>
      <c r="B139" s="53"/>
      <c r="C139" s="53"/>
      <c r="D139" s="53"/>
      <c r="E139" s="53"/>
      <c r="F139" s="53"/>
      <c r="G139" s="78"/>
      <c r="H139" s="53"/>
      <c r="I139" s="53"/>
      <c r="J139" s="53"/>
      <c r="K139" s="53"/>
      <c r="L139" s="53"/>
      <c r="M139" s="53"/>
      <c r="N139" s="53"/>
      <c r="O139" s="53"/>
      <c r="P139" s="53"/>
    </row>
    <row r="140" spans="1:16" ht="14.4">
      <c r="A140" s="53"/>
      <c r="B140" s="53"/>
      <c r="C140" s="53"/>
      <c r="D140" s="53"/>
      <c r="E140" s="53"/>
      <c r="F140" s="53"/>
      <c r="G140" s="78"/>
      <c r="H140" s="53"/>
      <c r="I140" s="53"/>
      <c r="J140" s="53"/>
      <c r="K140" s="53"/>
      <c r="L140" s="53"/>
      <c r="M140" s="53"/>
      <c r="N140" s="53"/>
      <c r="O140" s="53"/>
      <c r="P140" s="53"/>
    </row>
    <row r="141" spans="1:16" ht="14.4">
      <c r="A141" s="53"/>
      <c r="B141" s="53"/>
      <c r="C141" s="53"/>
      <c r="D141" s="53"/>
      <c r="E141" s="53"/>
      <c r="F141" s="53"/>
      <c r="G141" s="78"/>
      <c r="H141" s="53"/>
      <c r="I141" s="53"/>
      <c r="J141" s="53"/>
      <c r="K141" s="53"/>
      <c r="L141" s="53"/>
      <c r="M141" s="53"/>
      <c r="N141" s="53"/>
      <c r="O141" s="53"/>
      <c r="P141" s="53"/>
    </row>
    <row r="142" spans="1:16" ht="14.4">
      <c r="A142" s="53"/>
      <c r="B142" s="53"/>
      <c r="C142" s="53"/>
      <c r="D142" s="53"/>
      <c r="E142" s="53"/>
      <c r="F142" s="53"/>
      <c r="G142" s="78"/>
      <c r="H142" s="53"/>
      <c r="I142" s="53"/>
      <c r="J142" s="53"/>
      <c r="K142" s="53"/>
      <c r="L142" s="53"/>
      <c r="M142" s="53"/>
      <c r="N142" s="53"/>
      <c r="O142" s="53"/>
      <c r="P142" s="53"/>
    </row>
    <row r="143" spans="1:16" ht="14.4">
      <c r="A143" s="53"/>
      <c r="B143" s="53"/>
      <c r="C143" s="53"/>
      <c r="D143" s="53"/>
      <c r="E143" s="53"/>
      <c r="F143" s="53"/>
      <c r="G143" s="78"/>
      <c r="H143" s="53"/>
      <c r="I143" s="53"/>
      <c r="J143" s="53"/>
      <c r="K143" s="53"/>
      <c r="L143" s="53"/>
      <c r="M143" s="53"/>
      <c r="N143" s="53"/>
      <c r="O143" s="53"/>
      <c r="P143" s="53"/>
    </row>
    <row r="144" spans="1:16" ht="14.4">
      <c r="A144" s="53"/>
      <c r="B144" s="53"/>
      <c r="C144" s="53"/>
      <c r="D144" s="53"/>
      <c r="E144" s="53"/>
      <c r="F144" s="53"/>
      <c r="G144" s="78"/>
      <c r="H144" s="53"/>
      <c r="I144" s="53"/>
      <c r="J144" s="53"/>
      <c r="K144" s="53"/>
      <c r="L144" s="53"/>
      <c r="M144" s="53"/>
      <c r="N144" s="53"/>
      <c r="O144" s="53"/>
      <c r="P144" s="53"/>
    </row>
    <row r="145" spans="1:16" ht="14.4">
      <c r="A145" s="53"/>
      <c r="B145" s="53"/>
      <c r="C145" s="53"/>
      <c r="D145" s="53"/>
      <c r="E145" s="53"/>
      <c r="F145" s="53"/>
      <c r="G145" s="78"/>
      <c r="H145" s="53"/>
      <c r="I145" s="53"/>
      <c r="J145" s="53"/>
      <c r="K145" s="53"/>
      <c r="L145" s="53"/>
      <c r="M145" s="53"/>
      <c r="N145" s="53"/>
      <c r="O145" s="53"/>
      <c r="P145" s="53"/>
    </row>
    <row r="146" spans="1:16" ht="14.4">
      <c r="A146" s="53"/>
      <c r="B146" s="53"/>
      <c r="C146" s="53"/>
      <c r="D146" s="53"/>
      <c r="E146" s="53"/>
      <c r="F146" s="53"/>
      <c r="G146" s="78"/>
      <c r="H146" s="53"/>
      <c r="I146" s="53"/>
      <c r="J146" s="53"/>
      <c r="K146" s="53"/>
      <c r="L146" s="53"/>
      <c r="M146" s="53"/>
      <c r="N146" s="53"/>
      <c r="O146" s="53"/>
      <c r="P146" s="53"/>
    </row>
    <row r="147" spans="1:16" ht="14.4">
      <c r="A147" s="53"/>
      <c r="B147" s="53"/>
      <c r="C147" s="53"/>
      <c r="D147" s="53"/>
      <c r="E147" s="53"/>
      <c r="F147" s="53"/>
      <c r="G147" s="78"/>
      <c r="H147" s="53"/>
      <c r="I147" s="53"/>
      <c r="J147" s="53"/>
      <c r="K147" s="53"/>
      <c r="L147" s="53"/>
      <c r="M147" s="53"/>
      <c r="N147" s="53"/>
      <c r="O147" s="53"/>
      <c r="P147" s="53"/>
    </row>
    <row r="148" spans="1:16" ht="14.4">
      <c r="A148" s="53"/>
      <c r="B148" s="53"/>
      <c r="C148" s="53"/>
      <c r="D148" s="53"/>
      <c r="E148" s="53"/>
      <c r="F148" s="53"/>
      <c r="G148" s="78"/>
      <c r="H148" s="53"/>
      <c r="I148" s="53"/>
      <c r="J148" s="53"/>
      <c r="K148" s="53"/>
      <c r="L148" s="53"/>
      <c r="M148" s="53"/>
      <c r="N148" s="53"/>
      <c r="O148" s="53"/>
      <c r="P148" s="53"/>
    </row>
    <row r="149" spans="1:16" ht="14.4">
      <c r="A149" s="53"/>
      <c r="B149" s="53"/>
      <c r="C149" s="53"/>
      <c r="D149" s="53"/>
      <c r="E149" s="53"/>
      <c r="F149" s="53"/>
      <c r="G149" s="78"/>
      <c r="H149" s="53"/>
      <c r="I149" s="53"/>
      <c r="J149" s="53"/>
      <c r="K149" s="53"/>
      <c r="L149" s="53"/>
      <c r="M149" s="53"/>
      <c r="N149" s="53"/>
      <c r="O149" s="53"/>
      <c r="P149" s="53"/>
    </row>
    <row r="150" spans="1:16" ht="14.4">
      <c r="A150" s="53"/>
      <c r="B150" s="53"/>
      <c r="C150" s="53"/>
      <c r="D150" s="53"/>
      <c r="E150" s="53"/>
      <c r="F150" s="53"/>
      <c r="G150" s="78"/>
      <c r="H150" s="53"/>
      <c r="I150" s="53"/>
      <c r="J150" s="53"/>
      <c r="K150" s="53"/>
      <c r="L150" s="53"/>
      <c r="M150" s="53"/>
      <c r="N150" s="53"/>
      <c r="O150" s="53"/>
      <c r="P150" s="53"/>
    </row>
    <row r="151" spans="1:16" ht="14.4">
      <c r="A151" s="53"/>
      <c r="B151" s="53"/>
      <c r="C151" s="53"/>
      <c r="D151" s="53"/>
      <c r="E151" s="53"/>
      <c r="F151" s="53"/>
      <c r="G151" s="78"/>
      <c r="H151" s="53"/>
      <c r="I151" s="53"/>
      <c r="J151" s="53"/>
      <c r="K151" s="53"/>
      <c r="L151" s="53"/>
      <c r="M151" s="53"/>
      <c r="N151" s="53"/>
      <c r="O151" s="53"/>
      <c r="P151" s="53"/>
    </row>
    <row r="152" spans="1:16" ht="14.4">
      <c r="A152" s="53"/>
      <c r="B152" s="53"/>
      <c r="C152" s="53"/>
      <c r="D152" s="53"/>
      <c r="E152" s="53"/>
      <c r="F152" s="53"/>
      <c r="G152" s="78"/>
      <c r="H152" s="53"/>
      <c r="I152" s="53"/>
      <c r="J152" s="53"/>
      <c r="K152" s="53"/>
      <c r="L152" s="53"/>
      <c r="M152" s="53"/>
      <c r="N152" s="53"/>
      <c r="O152" s="53"/>
      <c r="P152" s="53"/>
    </row>
    <row r="153" spans="1:16" ht="14.4">
      <c r="A153" s="53"/>
      <c r="B153" s="53"/>
      <c r="C153" s="53"/>
      <c r="D153" s="53"/>
      <c r="E153" s="53"/>
      <c r="F153" s="53"/>
      <c r="G153" s="78"/>
      <c r="H153" s="53"/>
      <c r="I153" s="53"/>
      <c r="J153" s="53"/>
      <c r="K153" s="53"/>
      <c r="L153" s="53"/>
      <c r="M153" s="53"/>
      <c r="N153" s="53"/>
      <c r="O153" s="53"/>
      <c r="P153" s="53"/>
    </row>
    <row r="154" spans="1:16" ht="14.4">
      <c r="A154" s="53"/>
      <c r="B154" s="53"/>
      <c r="C154" s="53"/>
      <c r="D154" s="53"/>
      <c r="E154" s="53"/>
      <c r="F154" s="53"/>
      <c r="G154" s="78"/>
      <c r="H154" s="53"/>
      <c r="I154" s="53"/>
      <c r="J154" s="53"/>
      <c r="K154" s="53"/>
      <c r="L154" s="53"/>
      <c r="M154" s="53"/>
      <c r="N154" s="53"/>
      <c r="O154" s="53"/>
      <c r="P154" s="53"/>
    </row>
    <row r="155" spans="1:16" ht="14.4">
      <c r="A155" s="53"/>
      <c r="B155" s="53"/>
      <c r="C155" s="53"/>
      <c r="D155" s="53"/>
      <c r="E155" s="53"/>
      <c r="F155" s="53"/>
      <c r="G155" s="78"/>
      <c r="H155" s="53"/>
      <c r="I155" s="53"/>
      <c r="J155" s="53"/>
      <c r="K155" s="53"/>
      <c r="L155" s="53"/>
      <c r="M155" s="53"/>
      <c r="N155" s="53"/>
      <c r="O155" s="53"/>
      <c r="P155" s="53"/>
    </row>
    <row r="156" spans="1:16" ht="14.4">
      <c r="A156" s="53"/>
      <c r="B156" s="53"/>
      <c r="C156" s="53"/>
      <c r="D156" s="53"/>
      <c r="E156" s="53"/>
      <c r="F156" s="53"/>
      <c r="G156" s="78"/>
      <c r="H156" s="53"/>
      <c r="I156" s="53"/>
      <c r="J156" s="53"/>
      <c r="K156" s="53"/>
      <c r="L156" s="53"/>
      <c r="M156" s="53"/>
      <c r="N156" s="53"/>
      <c r="O156" s="53"/>
      <c r="P156" s="53"/>
    </row>
    <row r="157" spans="1:16" ht="14.4">
      <c r="A157" s="53"/>
      <c r="B157" s="53"/>
      <c r="C157" s="53"/>
      <c r="D157" s="53"/>
      <c r="E157" s="53"/>
      <c r="F157" s="53"/>
      <c r="G157" s="78"/>
      <c r="H157" s="53"/>
      <c r="I157" s="53"/>
      <c r="J157" s="53"/>
      <c r="K157" s="53"/>
      <c r="L157" s="53"/>
      <c r="M157" s="53"/>
      <c r="N157" s="53"/>
      <c r="O157" s="53"/>
      <c r="P157" s="53"/>
    </row>
    <row r="158" spans="1:16" ht="14.4">
      <c r="A158" s="53"/>
      <c r="B158" s="53"/>
      <c r="C158" s="53"/>
      <c r="D158" s="53"/>
      <c r="E158" s="53"/>
      <c r="F158" s="53"/>
      <c r="G158" s="78"/>
      <c r="H158" s="53"/>
      <c r="I158" s="53"/>
      <c r="J158" s="53"/>
      <c r="K158" s="53"/>
      <c r="L158" s="53"/>
      <c r="M158" s="53"/>
      <c r="N158" s="53"/>
      <c r="O158" s="53"/>
      <c r="P158" s="53"/>
    </row>
    <row r="159" spans="1:16" ht="14.4">
      <c r="A159" s="53"/>
      <c r="B159" s="53"/>
      <c r="C159" s="53"/>
      <c r="D159" s="53"/>
      <c r="E159" s="53"/>
      <c r="F159" s="53"/>
      <c r="G159" s="78"/>
      <c r="H159" s="53"/>
      <c r="I159" s="53"/>
      <c r="J159" s="53"/>
      <c r="K159" s="53"/>
      <c r="L159" s="53"/>
      <c r="M159" s="53"/>
      <c r="N159" s="53"/>
      <c r="O159" s="53"/>
      <c r="P159" s="53"/>
    </row>
    <row r="160" spans="1:16" ht="14.4">
      <c r="A160" s="53"/>
      <c r="B160" s="53"/>
      <c r="C160" s="53"/>
      <c r="D160" s="53"/>
      <c r="E160" s="53"/>
      <c r="F160" s="53"/>
      <c r="G160" s="78"/>
      <c r="H160" s="53"/>
      <c r="I160" s="53"/>
      <c r="J160" s="53"/>
      <c r="K160" s="53"/>
      <c r="L160" s="53"/>
      <c r="M160" s="53"/>
      <c r="N160" s="53"/>
      <c r="O160" s="53"/>
      <c r="P160" s="53"/>
    </row>
    <row r="161" spans="1:16" ht="14.4">
      <c r="A161" s="53"/>
      <c r="B161" s="53"/>
      <c r="C161" s="53"/>
      <c r="D161" s="53"/>
      <c r="E161" s="53"/>
      <c r="F161" s="53"/>
      <c r="G161" s="78"/>
      <c r="H161" s="53"/>
      <c r="I161" s="53"/>
      <c r="J161" s="53"/>
      <c r="K161" s="53"/>
      <c r="L161" s="53"/>
      <c r="M161" s="53"/>
      <c r="N161" s="53"/>
      <c r="O161" s="53"/>
      <c r="P161" s="53"/>
    </row>
    <row r="162" spans="1:16" ht="14.4">
      <c r="A162" s="53"/>
      <c r="B162" s="53"/>
      <c r="C162" s="53"/>
      <c r="D162" s="53"/>
      <c r="E162" s="53"/>
      <c r="F162" s="53"/>
      <c r="G162" s="78"/>
      <c r="H162" s="53"/>
      <c r="I162" s="53"/>
      <c r="J162" s="53"/>
      <c r="K162" s="53"/>
      <c r="L162" s="53"/>
      <c r="M162" s="53"/>
      <c r="N162" s="53"/>
      <c r="O162" s="53"/>
      <c r="P162" s="53"/>
    </row>
    <row r="163" spans="1:16" ht="14.4">
      <c r="A163" s="53"/>
      <c r="B163" s="53"/>
      <c r="C163" s="53"/>
      <c r="D163" s="53"/>
      <c r="E163" s="53"/>
      <c r="F163" s="53"/>
      <c r="G163" s="78"/>
      <c r="H163" s="53"/>
      <c r="I163" s="53"/>
      <c r="J163" s="53"/>
      <c r="K163" s="53"/>
      <c r="L163" s="53"/>
      <c r="M163" s="53"/>
      <c r="N163" s="53"/>
      <c r="O163" s="53"/>
      <c r="P163" s="53"/>
    </row>
    <row r="164" spans="1:16" ht="14.4">
      <c r="A164" s="53"/>
      <c r="B164" s="53"/>
      <c r="C164" s="53"/>
      <c r="D164" s="53"/>
      <c r="E164" s="53"/>
      <c r="F164" s="53"/>
      <c r="G164" s="78"/>
      <c r="H164" s="53"/>
      <c r="I164" s="53"/>
      <c r="J164" s="53"/>
      <c r="K164" s="53"/>
      <c r="L164" s="53"/>
      <c r="M164" s="53"/>
      <c r="N164" s="53"/>
      <c r="O164" s="53"/>
      <c r="P164" s="53"/>
    </row>
    <row r="165" spans="1:16" ht="14.4">
      <c r="A165" s="53"/>
      <c r="B165" s="53"/>
      <c r="C165" s="53"/>
      <c r="D165" s="53"/>
      <c r="E165" s="53"/>
      <c r="F165" s="53"/>
      <c r="G165" s="78"/>
      <c r="H165" s="53"/>
      <c r="I165" s="53"/>
      <c r="J165" s="53"/>
      <c r="K165" s="53"/>
      <c r="L165" s="53"/>
      <c r="M165" s="53"/>
      <c r="N165" s="53"/>
      <c r="O165" s="53"/>
      <c r="P165" s="53"/>
    </row>
    <row r="166" spans="1:16" ht="14.4">
      <c r="A166" s="53"/>
      <c r="B166" s="53"/>
      <c r="C166" s="53"/>
      <c r="D166" s="53"/>
      <c r="E166" s="53"/>
      <c r="F166" s="53"/>
      <c r="G166" s="78"/>
      <c r="H166" s="53"/>
      <c r="I166" s="53"/>
      <c r="J166" s="53"/>
      <c r="K166" s="53"/>
      <c r="L166" s="53"/>
      <c r="M166" s="53"/>
      <c r="N166" s="53"/>
      <c r="O166" s="53"/>
      <c r="P166" s="53"/>
    </row>
    <row r="167" spans="1:16" ht="14.4">
      <c r="A167" s="53"/>
      <c r="B167" s="53"/>
      <c r="C167" s="53"/>
      <c r="D167" s="53"/>
      <c r="E167" s="53"/>
      <c r="F167" s="53"/>
      <c r="G167" s="78"/>
      <c r="H167" s="53"/>
      <c r="I167" s="53"/>
      <c r="J167" s="53"/>
      <c r="K167" s="53"/>
      <c r="L167" s="53"/>
      <c r="M167" s="53"/>
      <c r="N167" s="53"/>
      <c r="O167" s="53"/>
      <c r="P167" s="53"/>
    </row>
    <row r="168" spans="1:16" ht="14.4">
      <c r="A168" s="53"/>
      <c r="B168" s="53"/>
      <c r="C168" s="53"/>
      <c r="D168" s="53"/>
      <c r="E168" s="53"/>
      <c r="F168" s="53"/>
      <c r="G168" s="78"/>
      <c r="H168" s="53"/>
      <c r="I168" s="53"/>
      <c r="J168" s="53"/>
      <c r="K168" s="53"/>
      <c r="L168" s="53"/>
      <c r="M168" s="53"/>
      <c r="N168" s="53"/>
      <c r="O168" s="53"/>
      <c r="P168" s="53"/>
    </row>
    <row r="169" spans="1:16" ht="14.4">
      <c r="A169" s="53"/>
      <c r="B169" s="53"/>
      <c r="C169" s="53"/>
      <c r="D169" s="53"/>
      <c r="E169" s="53"/>
      <c r="F169" s="53"/>
      <c r="G169" s="78"/>
      <c r="H169" s="53"/>
      <c r="I169" s="53"/>
      <c r="J169" s="53"/>
      <c r="K169" s="53"/>
      <c r="L169" s="53"/>
      <c r="M169" s="53"/>
      <c r="N169" s="53"/>
      <c r="O169" s="53"/>
      <c r="P169" s="53"/>
    </row>
    <row r="170" spans="1:16" ht="14.4">
      <c r="A170" s="53"/>
      <c r="B170" s="53"/>
      <c r="C170" s="53"/>
      <c r="D170" s="53"/>
      <c r="E170" s="53"/>
      <c r="F170" s="53"/>
      <c r="G170" s="78"/>
      <c r="H170" s="53"/>
      <c r="I170" s="53"/>
      <c r="J170" s="53"/>
      <c r="K170" s="53"/>
      <c r="L170" s="53"/>
      <c r="M170" s="53"/>
      <c r="N170" s="53"/>
      <c r="O170" s="53"/>
      <c r="P170" s="53"/>
    </row>
    <row r="171" spans="1:16" ht="14.4">
      <c r="A171" s="53"/>
      <c r="B171" s="53"/>
      <c r="C171" s="53"/>
      <c r="D171" s="53"/>
      <c r="E171" s="53"/>
      <c r="F171" s="53"/>
      <c r="G171" s="78"/>
      <c r="H171" s="53"/>
      <c r="I171" s="53"/>
      <c r="J171" s="53"/>
      <c r="K171" s="53"/>
      <c r="L171" s="53"/>
      <c r="M171" s="53"/>
      <c r="N171" s="53"/>
      <c r="O171" s="53"/>
      <c r="P171" s="53"/>
    </row>
    <row r="172" spans="1:16" ht="14.4">
      <c r="A172" s="53"/>
      <c r="B172" s="53"/>
      <c r="C172" s="53"/>
      <c r="D172" s="53"/>
      <c r="E172" s="53"/>
      <c r="F172" s="53"/>
      <c r="G172" s="78"/>
      <c r="H172" s="53"/>
      <c r="I172" s="53"/>
      <c r="J172" s="53"/>
      <c r="K172" s="53"/>
      <c r="L172" s="53"/>
      <c r="M172" s="53"/>
      <c r="N172" s="53"/>
      <c r="O172" s="53"/>
      <c r="P172" s="53"/>
    </row>
    <row r="173" spans="1:16" ht="14.4">
      <c r="A173" s="53"/>
      <c r="B173" s="53"/>
      <c r="C173" s="53"/>
      <c r="D173" s="53"/>
      <c r="E173" s="53"/>
      <c r="F173" s="53"/>
      <c r="G173" s="78"/>
      <c r="H173" s="53"/>
      <c r="I173" s="53"/>
      <c r="J173" s="53"/>
      <c r="K173" s="53"/>
      <c r="L173" s="53"/>
      <c r="M173" s="53"/>
      <c r="N173" s="53"/>
      <c r="O173" s="53"/>
      <c r="P173" s="53"/>
    </row>
    <row r="174" spans="1:16" ht="14.4">
      <c r="A174" s="53"/>
      <c r="B174" s="53"/>
      <c r="C174" s="53"/>
      <c r="D174" s="53"/>
      <c r="E174" s="53"/>
      <c r="F174" s="53"/>
      <c r="G174" s="78"/>
      <c r="H174" s="53"/>
      <c r="I174" s="53"/>
      <c r="J174" s="53"/>
      <c r="K174" s="53"/>
      <c r="L174" s="53"/>
      <c r="M174" s="53"/>
      <c r="N174" s="53"/>
      <c r="O174" s="53"/>
      <c r="P174" s="53"/>
    </row>
    <row r="175" spans="1:16" ht="14.4">
      <c r="A175" s="53"/>
      <c r="B175" s="53"/>
      <c r="C175" s="53"/>
      <c r="D175" s="53"/>
      <c r="E175" s="53"/>
      <c r="F175" s="53"/>
      <c r="G175" s="78"/>
      <c r="H175" s="53"/>
      <c r="I175" s="53"/>
      <c r="J175" s="53"/>
      <c r="K175" s="53"/>
      <c r="L175" s="53"/>
      <c r="M175" s="53"/>
      <c r="N175" s="53"/>
      <c r="O175" s="53"/>
      <c r="P175" s="53"/>
    </row>
    <row r="176" spans="1:16" ht="14.4">
      <c r="A176" s="53"/>
      <c r="B176" s="53"/>
      <c r="C176" s="53"/>
      <c r="D176" s="53"/>
      <c r="E176" s="53"/>
      <c r="F176" s="53"/>
      <c r="G176" s="78"/>
      <c r="H176" s="53"/>
      <c r="I176" s="53"/>
      <c r="J176" s="53"/>
      <c r="K176" s="53"/>
      <c r="L176" s="53"/>
      <c r="M176" s="53"/>
      <c r="N176" s="53"/>
      <c r="O176" s="53"/>
      <c r="P176" s="53"/>
    </row>
    <row r="177" spans="1:16" ht="14.4">
      <c r="A177" s="53"/>
      <c r="B177" s="53"/>
      <c r="C177" s="53"/>
      <c r="D177" s="53"/>
      <c r="E177" s="53"/>
      <c r="F177" s="53"/>
      <c r="G177" s="78"/>
      <c r="H177" s="53"/>
      <c r="I177" s="53"/>
      <c r="J177" s="53"/>
      <c r="K177" s="53"/>
      <c r="L177" s="53"/>
      <c r="M177" s="53"/>
      <c r="N177" s="53"/>
      <c r="O177" s="53"/>
      <c r="P177" s="53"/>
    </row>
    <row r="178" spans="1:16" ht="14.4">
      <c r="A178" s="53"/>
      <c r="B178" s="53"/>
      <c r="C178" s="53"/>
      <c r="D178" s="53"/>
      <c r="E178" s="53"/>
      <c r="F178" s="53"/>
      <c r="G178" s="78"/>
      <c r="H178" s="53"/>
      <c r="I178" s="53"/>
      <c r="J178" s="53"/>
      <c r="K178" s="53"/>
      <c r="L178" s="53"/>
      <c r="M178" s="53"/>
      <c r="N178" s="53"/>
      <c r="O178" s="53"/>
      <c r="P178" s="53"/>
    </row>
    <row r="179" spans="1:16" ht="14.4">
      <c r="A179" s="53"/>
      <c r="B179" s="53"/>
      <c r="C179" s="53"/>
      <c r="D179" s="53"/>
      <c r="E179" s="53"/>
      <c r="F179" s="53"/>
      <c r="G179" s="78"/>
      <c r="H179" s="53"/>
      <c r="I179" s="53"/>
      <c r="J179" s="53"/>
      <c r="K179" s="53"/>
      <c r="L179" s="53"/>
      <c r="M179" s="53"/>
      <c r="N179" s="53"/>
      <c r="O179" s="53"/>
      <c r="P179" s="53"/>
    </row>
    <row r="180" spans="1:16" ht="14.4">
      <c r="A180" s="53"/>
      <c r="B180" s="53"/>
      <c r="C180" s="53"/>
      <c r="D180" s="53"/>
      <c r="E180" s="53"/>
      <c r="F180" s="53"/>
      <c r="G180" s="78"/>
      <c r="H180" s="53"/>
      <c r="I180" s="53"/>
      <c r="J180" s="53"/>
      <c r="K180" s="53"/>
      <c r="L180" s="53"/>
      <c r="M180" s="53"/>
      <c r="N180" s="53"/>
      <c r="O180" s="53"/>
      <c r="P180" s="53"/>
    </row>
    <row r="181" spans="1:16" ht="14.4">
      <c r="A181" s="53"/>
      <c r="B181" s="53"/>
      <c r="C181" s="53"/>
      <c r="D181" s="53"/>
      <c r="E181" s="53"/>
      <c r="F181" s="53"/>
      <c r="G181" s="78"/>
      <c r="H181" s="53"/>
      <c r="I181" s="53"/>
      <c r="J181" s="53"/>
      <c r="K181" s="53"/>
      <c r="L181" s="53"/>
      <c r="M181" s="53"/>
      <c r="N181" s="53"/>
      <c r="O181" s="53"/>
      <c r="P181" s="53"/>
    </row>
    <row r="182" spans="1:16" ht="14.4">
      <c r="A182" s="53"/>
      <c r="B182" s="53"/>
      <c r="C182" s="53"/>
      <c r="D182" s="53"/>
      <c r="E182" s="53"/>
      <c r="F182" s="53"/>
      <c r="G182" s="78"/>
      <c r="H182" s="53"/>
      <c r="I182" s="53"/>
      <c r="J182" s="53"/>
      <c r="K182" s="53"/>
      <c r="L182" s="53"/>
      <c r="M182" s="53"/>
      <c r="N182" s="53"/>
      <c r="O182" s="53"/>
      <c r="P182" s="53"/>
    </row>
    <row r="183" spans="1:16" ht="14.4">
      <c r="A183" s="53"/>
      <c r="B183" s="53"/>
      <c r="C183" s="53"/>
      <c r="D183" s="53"/>
      <c r="E183" s="53"/>
      <c r="F183" s="53"/>
      <c r="G183" s="78"/>
      <c r="H183" s="53"/>
      <c r="I183" s="53"/>
      <c r="J183" s="53"/>
      <c r="K183" s="53"/>
      <c r="L183" s="53"/>
      <c r="M183" s="53"/>
      <c r="N183" s="53"/>
      <c r="O183" s="53"/>
      <c r="P183" s="53"/>
    </row>
    <row r="184" spans="1:16" ht="14.4">
      <c r="A184" s="53"/>
      <c r="B184" s="53"/>
      <c r="C184" s="53"/>
      <c r="D184" s="53"/>
      <c r="E184" s="53"/>
      <c r="F184" s="53"/>
      <c r="G184" s="78"/>
      <c r="H184" s="53"/>
      <c r="I184" s="53"/>
      <c r="J184" s="53"/>
      <c r="K184" s="53"/>
      <c r="L184" s="53"/>
      <c r="M184" s="53"/>
      <c r="N184" s="53"/>
      <c r="O184" s="53"/>
      <c r="P184" s="53"/>
    </row>
    <row r="185" spans="1:16" ht="14.4">
      <c r="A185" s="53"/>
      <c r="B185" s="53"/>
      <c r="C185" s="53"/>
      <c r="D185" s="53"/>
      <c r="E185" s="53"/>
      <c r="F185" s="53"/>
      <c r="G185" s="78"/>
      <c r="H185" s="53"/>
      <c r="I185" s="53"/>
      <c r="J185" s="53"/>
      <c r="K185" s="53"/>
      <c r="L185" s="53"/>
      <c r="M185" s="53"/>
      <c r="N185" s="53"/>
      <c r="O185" s="53"/>
      <c r="P185" s="53"/>
    </row>
    <row r="186" spans="1:16" ht="14.4">
      <c r="A186" s="53"/>
      <c r="B186" s="53"/>
      <c r="C186" s="53"/>
      <c r="D186" s="53"/>
      <c r="E186" s="53"/>
      <c r="F186" s="53"/>
      <c r="G186" s="78"/>
      <c r="H186" s="53"/>
      <c r="I186" s="53"/>
      <c r="J186" s="53"/>
      <c r="K186" s="53"/>
      <c r="L186" s="53"/>
      <c r="M186" s="53"/>
      <c r="N186" s="53"/>
      <c r="O186" s="53"/>
      <c r="P186" s="53"/>
    </row>
    <row r="187" spans="1:16" ht="14.4">
      <c r="A187" s="53"/>
      <c r="B187" s="53"/>
      <c r="C187" s="53"/>
      <c r="D187" s="53"/>
      <c r="E187" s="53"/>
      <c r="F187" s="53"/>
      <c r="G187" s="78"/>
      <c r="H187" s="53"/>
      <c r="I187" s="53"/>
      <c r="J187" s="53"/>
      <c r="K187" s="53"/>
      <c r="L187" s="53"/>
      <c r="M187" s="53"/>
      <c r="N187" s="53"/>
      <c r="O187" s="53"/>
      <c r="P187" s="53"/>
    </row>
    <row r="188" spans="1:16" ht="14.4">
      <c r="A188" s="53"/>
      <c r="B188" s="53"/>
      <c r="C188" s="53"/>
      <c r="D188" s="53"/>
      <c r="E188" s="53"/>
      <c r="F188" s="53"/>
      <c r="G188" s="78"/>
      <c r="H188" s="53"/>
      <c r="I188" s="53"/>
      <c r="J188" s="53"/>
      <c r="K188" s="53"/>
      <c r="L188" s="53"/>
      <c r="M188" s="53"/>
      <c r="N188" s="53"/>
      <c r="O188" s="53"/>
      <c r="P188" s="53"/>
    </row>
    <row r="189" spans="1:16" ht="14.4">
      <c r="A189" s="53"/>
      <c r="B189" s="53"/>
      <c r="C189" s="53"/>
      <c r="D189" s="53"/>
      <c r="E189" s="53"/>
      <c r="F189" s="53"/>
      <c r="G189" s="78"/>
      <c r="H189" s="53"/>
      <c r="I189" s="53"/>
      <c r="J189" s="53"/>
      <c r="K189" s="53"/>
      <c r="L189" s="53"/>
      <c r="M189" s="53"/>
      <c r="N189" s="53"/>
      <c r="O189" s="53"/>
      <c r="P189" s="53"/>
    </row>
    <row r="190" spans="1:16" ht="14.4">
      <c r="A190" s="53"/>
      <c r="B190" s="53"/>
      <c r="C190" s="53"/>
      <c r="D190" s="53"/>
      <c r="E190" s="53"/>
      <c r="F190" s="53"/>
      <c r="G190" s="78"/>
      <c r="H190" s="53"/>
      <c r="I190" s="53"/>
      <c r="J190" s="53"/>
      <c r="K190" s="53"/>
      <c r="L190" s="53"/>
      <c r="M190" s="53"/>
      <c r="N190" s="53"/>
      <c r="O190" s="53"/>
      <c r="P190" s="53"/>
    </row>
    <row r="191" spans="1:16" ht="14.4">
      <c r="A191" s="53"/>
      <c r="B191" s="53"/>
      <c r="C191" s="53"/>
      <c r="D191" s="53"/>
      <c r="E191" s="53"/>
      <c r="F191" s="53"/>
      <c r="G191" s="78"/>
      <c r="H191" s="53"/>
      <c r="I191" s="53"/>
      <c r="J191" s="53"/>
      <c r="K191" s="53"/>
      <c r="L191" s="53"/>
      <c r="M191" s="53"/>
      <c r="N191" s="53"/>
      <c r="O191" s="53"/>
      <c r="P191" s="53"/>
    </row>
    <row r="192" spans="1:16" ht="14.4">
      <c r="A192" s="53"/>
      <c r="B192" s="53"/>
      <c r="C192" s="53"/>
      <c r="D192" s="53"/>
      <c r="E192" s="53"/>
      <c r="F192" s="53"/>
      <c r="G192" s="78"/>
      <c r="H192" s="53"/>
      <c r="I192" s="53"/>
      <c r="J192" s="53"/>
      <c r="K192" s="53"/>
      <c r="L192" s="53"/>
      <c r="M192" s="53"/>
      <c r="N192" s="53"/>
      <c r="O192" s="53"/>
      <c r="P192" s="53"/>
    </row>
    <row r="193" spans="1:16" ht="14.4">
      <c r="A193" s="53"/>
      <c r="B193" s="53"/>
      <c r="C193" s="53"/>
      <c r="D193" s="53"/>
      <c r="E193" s="53"/>
      <c r="F193" s="53"/>
      <c r="G193" s="78"/>
      <c r="H193" s="53"/>
      <c r="I193" s="53"/>
      <c r="J193" s="53"/>
      <c r="K193" s="53"/>
      <c r="L193" s="53"/>
      <c r="M193" s="53"/>
      <c r="N193" s="53"/>
      <c r="O193" s="53"/>
      <c r="P193" s="53"/>
    </row>
    <row r="194" spans="1:16" ht="14.4">
      <c r="A194" s="53"/>
      <c r="B194" s="53"/>
      <c r="C194" s="53"/>
      <c r="D194" s="53"/>
      <c r="E194" s="53"/>
      <c r="F194" s="53"/>
      <c r="G194" s="78"/>
      <c r="H194" s="53"/>
      <c r="I194" s="53"/>
      <c r="J194" s="53"/>
      <c r="K194" s="53"/>
      <c r="L194" s="53"/>
      <c r="M194" s="53"/>
      <c r="N194" s="53"/>
      <c r="O194" s="53"/>
      <c r="P194" s="53"/>
    </row>
    <row r="195" spans="1:16" ht="14.4">
      <c r="A195" s="53"/>
      <c r="B195" s="53"/>
      <c r="C195" s="53"/>
      <c r="D195" s="53"/>
      <c r="E195" s="53"/>
      <c r="F195" s="53"/>
      <c r="G195" s="78"/>
      <c r="H195" s="53"/>
      <c r="I195" s="53"/>
      <c r="J195" s="53"/>
      <c r="K195" s="53"/>
      <c r="L195" s="53"/>
      <c r="M195" s="53"/>
      <c r="N195" s="53"/>
      <c r="O195" s="53"/>
      <c r="P195" s="53"/>
    </row>
    <row r="196" spans="1:16" ht="14.4">
      <c r="A196" s="53"/>
      <c r="B196" s="53"/>
      <c r="C196" s="53"/>
      <c r="D196" s="53"/>
      <c r="E196" s="53"/>
      <c r="F196" s="53"/>
      <c r="G196" s="78"/>
      <c r="H196" s="53"/>
      <c r="I196" s="53"/>
      <c r="J196" s="53"/>
      <c r="K196" s="53"/>
      <c r="L196" s="53"/>
      <c r="M196" s="53"/>
      <c r="N196" s="53"/>
      <c r="O196" s="53"/>
      <c r="P196" s="53"/>
    </row>
    <row r="197" spans="1:16" ht="14.4">
      <c r="A197" s="53"/>
      <c r="B197" s="53"/>
      <c r="C197" s="53"/>
      <c r="D197" s="53"/>
      <c r="E197" s="53"/>
      <c r="F197" s="53"/>
      <c r="G197" s="78"/>
      <c r="H197" s="53"/>
      <c r="I197" s="53"/>
      <c r="J197" s="53"/>
      <c r="K197" s="53"/>
      <c r="L197" s="53"/>
      <c r="M197" s="53"/>
      <c r="N197" s="53"/>
      <c r="O197" s="53"/>
      <c r="P197" s="53"/>
    </row>
    <row r="198" spans="1:16" ht="14.4">
      <c r="A198" s="53"/>
      <c r="B198" s="53"/>
      <c r="C198" s="53"/>
      <c r="D198" s="53"/>
      <c r="E198" s="53"/>
      <c r="F198" s="53"/>
      <c r="G198" s="78"/>
      <c r="H198" s="53"/>
      <c r="I198" s="53"/>
      <c r="J198" s="53"/>
      <c r="K198" s="53"/>
      <c r="L198" s="53"/>
      <c r="M198" s="53"/>
      <c r="N198" s="53"/>
      <c r="O198" s="53"/>
      <c r="P198" s="53"/>
    </row>
    <row r="199" spans="1:16" ht="14.4">
      <c r="A199" s="53"/>
      <c r="B199" s="53"/>
      <c r="C199" s="53"/>
      <c r="D199" s="53"/>
      <c r="E199" s="53"/>
      <c r="F199" s="53"/>
      <c r="G199" s="78"/>
      <c r="H199" s="53"/>
      <c r="I199" s="53"/>
      <c r="J199" s="53"/>
      <c r="K199" s="53"/>
      <c r="L199" s="53"/>
      <c r="M199" s="53"/>
      <c r="N199" s="53"/>
      <c r="O199" s="53"/>
      <c r="P199" s="53"/>
    </row>
    <row r="200" spans="1:16" ht="14.4">
      <c r="A200" s="53"/>
      <c r="B200" s="53"/>
      <c r="C200" s="53"/>
      <c r="D200" s="53"/>
      <c r="E200" s="53"/>
      <c r="F200" s="53"/>
      <c r="G200" s="78"/>
      <c r="H200" s="53"/>
      <c r="I200" s="53"/>
      <c r="J200" s="53"/>
      <c r="K200" s="53"/>
      <c r="L200" s="53"/>
      <c r="M200" s="53"/>
      <c r="N200" s="53"/>
      <c r="O200" s="53"/>
      <c r="P200" s="53"/>
    </row>
    <row r="201" spans="1:16" ht="14.4">
      <c r="A201" s="53"/>
      <c r="B201" s="53"/>
      <c r="C201" s="53"/>
      <c r="D201" s="53"/>
      <c r="E201" s="53"/>
      <c r="F201" s="53"/>
      <c r="G201" s="78"/>
      <c r="H201" s="53"/>
      <c r="I201" s="53"/>
      <c r="J201" s="53"/>
      <c r="K201" s="53"/>
      <c r="L201" s="53"/>
      <c r="M201" s="53"/>
      <c r="N201" s="53"/>
      <c r="O201" s="53"/>
      <c r="P201" s="53"/>
    </row>
    <row r="202" spans="1:16" ht="14.4">
      <c r="A202" s="53"/>
      <c r="B202" s="53"/>
      <c r="C202" s="53"/>
      <c r="D202" s="53"/>
      <c r="E202" s="53"/>
      <c r="F202" s="53"/>
      <c r="G202" s="78"/>
      <c r="H202" s="53"/>
      <c r="I202" s="53"/>
      <c r="J202" s="53"/>
      <c r="K202" s="53"/>
      <c r="L202" s="53"/>
      <c r="M202" s="53"/>
      <c r="N202" s="53"/>
      <c r="O202" s="53"/>
      <c r="P202" s="53"/>
    </row>
    <row r="203" spans="1:16" ht="14.4">
      <c r="A203" s="53"/>
      <c r="B203" s="53"/>
      <c r="C203" s="53"/>
      <c r="D203" s="53"/>
      <c r="E203" s="53"/>
      <c r="F203" s="53"/>
      <c r="G203" s="78"/>
      <c r="H203" s="53"/>
      <c r="I203" s="53"/>
      <c r="J203" s="53"/>
      <c r="K203" s="53"/>
      <c r="L203" s="53"/>
      <c r="M203" s="53"/>
      <c r="N203" s="53"/>
      <c r="O203" s="53"/>
      <c r="P203" s="53"/>
    </row>
    <row r="204" spans="1:16" ht="14.4">
      <c r="A204" s="53"/>
      <c r="B204" s="53"/>
      <c r="C204" s="53"/>
      <c r="D204" s="53"/>
      <c r="E204" s="53"/>
      <c r="F204" s="53"/>
      <c r="G204" s="78"/>
      <c r="H204" s="53"/>
      <c r="I204" s="53"/>
      <c r="J204" s="53"/>
      <c r="K204" s="53"/>
      <c r="L204" s="53"/>
      <c r="M204" s="53"/>
      <c r="N204" s="53"/>
      <c r="O204" s="53"/>
      <c r="P204" s="53"/>
    </row>
    <row r="205" spans="1:16" ht="14.4">
      <c r="A205" s="53"/>
      <c r="B205" s="53"/>
      <c r="C205" s="53"/>
      <c r="D205" s="53"/>
      <c r="E205" s="53"/>
      <c r="F205" s="53"/>
      <c r="G205" s="78"/>
      <c r="H205" s="53"/>
      <c r="I205" s="53"/>
      <c r="J205" s="53"/>
      <c r="K205" s="53"/>
      <c r="L205" s="53"/>
      <c r="M205" s="53"/>
      <c r="N205" s="53"/>
      <c r="O205" s="53"/>
      <c r="P205" s="53"/>
    </row>
    <row r="206" spans="1:16" ht="14.4">
      <c r="A206" s="53"/>
      <c r="B206" s="53"/>
      <c r="C206" s="53"/>
      <c r="D206" s="53"/>
      <c r="E206" s="53"/>
      <c r="F206" s="53"/>
      <c r="G206" s="78"/>
      <c r="H206" s="53"/>
      <c r="I206" s="53"/>
      <c r="J206" s="53"/>
      <c r="K206" s="53"/>
      <c r="L206" s="53"/>
      <c r="M206" s="53"/>
      <c r="N206" s="53"/>
      <c r="O206" s="53"/>
      <c r="P206" s="53"/>
    </row>
    <row r="207" spans="1:16" ht="14.4">
      <c r="A207" s="53"/>
      <c r="B207" s="53"/>
      <c r="C207" s="53"/>
      <c r="D207" s="53"/>
      <c r="E207" s="53"/>
      <c r="F207" s="53"/>
      <c r="G207" s="78"/>
      <c r="H207" s="53"/>
      <c r="I207" s="53"/>
      <c r="J207" s="53"/>
      <c r="K207" s="53"/>
      <c r="L207" s="53"/>
      <c r="M207" s="53"/>
      <c r="N207" s="53"/>
      <c r="O207" s="53"/>
      <c r="P207" s="53"/>
    </row>
    <row r="208" spans="1:16" ht="14.4">
      <c r="A208" s="53"/>
      <c r="B208" s="53"/>
      <c r="C208" s="53"/>
      <c r="D208" s="53"/>
      <c r="E208" s="53"/>
      <c r="F208" s="53"/>
      <c r="G208" s="78"/>
      <c r="H208" s="53"/>
      <c r="I208" s="53"/>
      <c r="J208" s="53"/>
      <c r="K208" s="53"/>
      <c r="L208" s="53"/>
      <c r="M208" s="53"/>
      <c r="N208" s="53"/>
      <c r="O208" s="53"/>
      <c r="P208" s="53"/>
    </row>
    <row r="209" spans="1:16" ht="14.4">
      <c r="A209" s="53"/>
      <c r="B209" s="53"/>
      <c r="C209" s="53"/>
      <c r="D209" s="53"/>
      <c r="E209" s="53"/>
      <c r="F209" s="53"/>
      <c r="G209" s="78"/>
      <c r="H209" s="53"/>
      <c r="I209" s="53"/>
      <c r="J209" s="53"/>
      <c r="K209" s="53"/>
      <c r="L209" s="53"/>
      <c r="M209" s="53"/>
      <c r="N209" s="53"/>
      <c r="O209" s="53"/>
      <c r="P209" s="53"/>
    </row>
    <row r="210" spans="1:16" ht="14.4">
      <c r="A210" s="53"/>
      <c r="B210" s="53"/>
      <c r="C210" s="53"/>
      <c r="D210" s="53"/>
      <c r="E210" s="53"/>
      <c r="F210" s="53"/>
      <c r="G210" s="78"/>
      <c r="H210" s="53"/>
      <c r="I210" s="53"/>
      <c r="J210" s="53"/>
      <c r="K210" s="53"/>
      <c r="L210" s="53"/>
      <c r="M210" s="53"/>
      <c r="N210" s="53"/>
      <c r="O210" s="53"/>
      <c r="P210" s="53"/>
    </row>
    <row r="211" spans="1:16" ht="14.4">
      <c r="A211" s="53"/>
      <c r="B211" s="53"/>
      <c r="C211" s="53"/>
      <c r="D211" s="53"/>
      <c r="E211" s="53"/>
      <c r="F211" s="53"/>
      <c r="G211" s="78"/>
      <c r="H211" s="53"/>
      <c r="I211" s="53"/>
      <c r="J211" s="53"/>
      <c r="K211" s="53"/>
      <c r="L211" s="53"/>
      <c r="M211" s="53"/>
      <c r="N211" s="53"/>
      <c r="O211" s="53"/>
      <c r="P211" s="53"/>
    </row>
    <row r="212" spans="1:16" ht="14.4">
      <c r="A212" s="53"/>
      <c r="B212" s="53"/>
      <c r="C212" s="53"/>
      <c r="D212" s="53"/>
      <c r="E212" s="53"/>
      <c r="F212" s="53"/>
      <c r="G212" s="78"/>
      <c r="H212" s="53"/>
      <c r="I212" s="53"/>
      <c r="J212" s="53"/>
      <c r="K212" s="53"/>
      <c r="L212" s="53"/>
      <c r="M212" s="53"/>
      <c r="N212" s="53"/>
      <c r="O212" s="53"/>
      <c r="P212" s="53"/>
    </row>
    <row r="213" spans="1:16" ht="14.4">
      <c r="A213" s="53"/>
      <c r="B213" s="53"/>
      <c r="C213" s="53"/>
      <c r="D213" s="53"/>
      <c r="E213" s="53"/>
      <c r="F213" s="53"/>
      <c r="G213" s="78"/>
      <c r="H213" s="53"/>
      <c r="I213" s="53"/>
      <c r="J213" s="53"/>
      <c r="K213" s="53"/>
      <c r="L213" s="53"/>
      <c r="M213" s="53"/>
      <c r="N213" s="53"/>
      <c r="O213" s="53"/>
      <c r="P213" s="53"/>
    </row>
    <row r="214" spans="1:16" ht="14.4">
      <c r="A214" s="53"/>
      <c r="B214" s="53"/>
      <c r="C214" s="53"/>
      <c r="D214" s="53"/>
      <c r="E214" s="53"/>
      <c r="F214" s="53"/>
      <c r="G214" s="78"/>
      <c r="H214" s="53"/>
      <c r="I214" s="53"/>
      <c r="J214" s="53"/>
      <c r="K214" s="53"/>
      <c r="L214" s="53"/>
      <c r="M214" s="53"/>
      <c r="N214" s="53"/>
      <c r="O214" s="53"/>
      <c r="P214" s="53"/>
    </row>
    <row r="215" spans="1:16" ht="14.4">
      <c r="A215" s="53"/>
      <c r="B215" s="53"/>
      <c r="C215" s="53"/>
      <c r="D215" s="53"/>
      <c r="E215" s="53"/>
      <c r="F215" s="53"/>
      <c r="G215" s="78"/>
      <c r="H215" s="53"/>
      <c r="I215" s="53"/>
      <c r="J215" s="53"/>
      <c r="K215" s="53"/>
      <c r="L215" s="53"/>
      <c r="M215" s="53"/>
      <c r="N215" s="53"/>
      <c r="O215" s="53"/>
      <c r="P215" s="53"/>
    </row>
    <row r="216" spans="1:16" ht="14.4">
      <c r="A216" s="53"/>
      <c r="B216" s="53"/>
      <c r="C216" s="53"/>
      <c r="D216" s="53"/>
      <c r="E216" s="53"/>
      <c r="F216" s="53"/>
      <c r="G216" s="78"/>
      <c r="H216" s="53"/>
      <c r="I216" s="53"/>
      <c r="J216" s="53"/>
      <c r="K216" s="53"/>
      <c r="L216" s="53"/>
      <c r="M216" s="53"/>
      <c r="N216" s="53"/>
      <c r="O216" s="53"/>
      <c r="P216" s="53"/>
    </row>
    <row r="217" spans="1:16" ht="14.4">
      <c r="A217" s="53"/>
      <c r="B217" s="53"/>
      <c r="C217" s="53"/>
      <c r="D217" s="53"/>
      <c r="E217" s="53"/>
      <c r="F217" s="53"/>
      <c r="G217" s="78"/>
      <c r="H217" s="53"/>
      <c r="I217" s="53"/>
      <c r="J217" s="53"/>
      <c r="K217" s="53"/>
      <c r="L217" s="53"/>
      <c r="M217" s="53"/>
      <c r="N217" s="53"/>
      <c r="O217" s="53"/>
      <c r="P217" s="53"/>
    </row>
    <row r="218" spans="1:16" ht="14.4">
      <c r="A218" s="53"/>
      <c r="B218" s="53"/>
      <c r="C218" s="53"/>
      <c r="D218" s="53"/>
      <c r="E218" s="53"/>
      <c r="F218" s="53"/>
      <c r="G218" s="78"/>
      <c r="H218" s="53"/>
      <c r="I218" s="53"/>
      <c r="J218" s="53"/>
      <c r="K218" s="53"/>
      <c r="L218" s="53"/>
      <c r="M218" s="53"/>
      <c r="N218" s="53"/>
      <c r="O218" s="53"/>
      <c r="P218" s="53"/>
    </row>
    <row r="219" spans="1:16" ht="14.4">
      <c r="A219" s="53"/>
      <c r="B219" s="53"/>
      <c r="C219" s="53"/>
      <c r="D219" s="53"/>
      <c r="E219" s="53"/>
      <c r="F219" s="53"/>
      <c r="G219" s="78"/>
      <c r="H219" s="53"/>
      <c r="I219" s="53"/>
      <c r="J219" s="53"/>
      <c r="K219" s="53"/>
      <c r="L219" s="53"/>
      <c r="M219" s="53"/>
      <c r="N219" s="53"/>
      <c r="O219" s="53"/>
      <c r="P219" s="53"/>
    </row>
    <row r="220" spans="1:16" ht="14.4">
      <c r="A220" s="53"/>
      <c r="B220" s="53"/>
      <c r="C220" s="53"/>
      <c r="D220" s="53"/>
      <c r="E220" s="53"/>
      <c r="F220" s="53"/>
      <c r="G220" s="78"/>
      <c r="H220" s="53"/>
      <c r="I220" s="53"/>
      <c r="J220" s="53"/>
      <c r="K220" s="53"/>
      <c r="L220" s="53"/>
      <c r="M220" s="53"/>
      <c r="N220" s="53"/>
      <c r="O220" s="53"/>
      <c r="P220" s="53"/>
    </row>
    <row r="221" spans="1:16" ht="14.4">
      <c r="A221" s="53"/>
      <c r="B221" s="53"/>
      <c r="C221" s="53"/>
      <c r="D221" s="53"/>
      <c r="E221" s="53"/>
      <c r="F221" s="53"/>
      <c r="G221" s="78"/>
      <c r="H221" s="53"/>
      <c r="I221" s="53"/>
      <c r="J221" s="53"/>
      <c r="K221" s="53"/>
      <c r="L221" s="53"/>
      <c r="M221" s="53"/>
      <c r="N221" s="53"/>
      <c r="O221" s="53"/>
      <c r="P221" s="53"/>
    </row>
    <row r="222" spans="1:16" ht="14.4">
      <c r="A222" s="53"/>
      <c r="B222" s="53"/>
      <c r="C222" s="53"/>
      <c r="D222" s="53"/>
      <c r="E222" s="53"/>
      <c r="F222" s="53"/>
      <c r="G222" s="78"/>
      <c r="H222" s="53"/>
      <c r="I222" s="53"/>
      <c r="J222" s="53"/>
      <c r="K222" s="53"/>
      <c r="L222" s="53"/>
      <c r="M222" s="53"/>
      <c r="N222" s="53"/>
      <c r="O222" s="53"/>
      <c r="P222" s="53"/>
    </row>
    <row r="223" spans="1:16" ht="14.4">
      <c r="A223" s="53"/>
      <c r="B223" s="53"/>
      <c r="C223" s="53"/>
      <c r="D223" s="53"/>
      <c r="E223" s="53"/>
      <c r="F223" s="53"/>
      <c r="G223" s="78"/>
      <c r="H223" s="53"/>
      <c r="I223" s="53"/>
      <c r="J223" s="53"/>
      <c r="K223" s="53"/>
      <c r="L223" s="53"/>
      <c r="M223" s="53"/>
      <c r="N223" s="53"/>
      <c r="O223" s="53"/>
      <c r="P223" s="53"/>
    </row>
    <row r="224" spans="1:16" ht="14.4">
      <c r="A224" s="53"/>
      <c r="B224" s="53"/>
      <c r="C224" s="53"/>
      <c r="D224" s="53"/>
      <c r="E224" s="53"/>
      <c r="F224" s="53"/>
      <c r="G224" s="78"/>
      <c r="H224" s="53"/>
      <c r="I224" s="53"/>
      <c r="J224" s="53"/>
      <c r="K224" s="53"/>
      <c r="L224" s="53"/>
      <c r="M224" s="53"/>
      <c r="N224" s="53"/>
      <c r="O224" s="53"/>
      <c r="P224" s="53"/>
    </row>
    <row r="225" spans="1:16" ht="14.4">
      <c r="A225" s="53"/>
      <c r="B225" s="53"/>
      <c r="C225" s="53"/>
      <c r="D225" s="53"/>
      <c r="E225" s="53"/>
      <c r="F225" s="53"/>
      <c r="G225" s="78"/>
      <c r="H225" s="53"/>
      <c r="I225" s="53"/>
      <c r="J225" s="53"/>
      <c r="K225" s="53"/>
      <c r="L225" s="53"/>
      <c r="M225" s="53"/>
      <c r="N225" s="53"/>
      <c r="O225" s="53"/>
      <c r="P225" s="53"/>
    </row>
    <row r="226" spans="1:16" ht="14.4">
      <c r="A226" s="53"/>
      <c r="B226" s="53"/>
      <c r="C226" s="53"/>
      <c r="D226" s="53"/>
      <c r="E226" s="53"/>
      <c r="F226" s="53"/>
      <c r="G226" s="78"/>
      <c r="H226" s="53"/>
      <c r="I226" s="53"/>
      <c r="J226" s="53"/>
      <c r="K226" s="53"/>
      <c r="L226" s="53"/>
      <c r="M226" s="53"/>
      <c r="N226" s="53"/>
      <c r="O226" s="53"/>
      <c r="P226" s="53"/>
    </row>
    <row r="227" spans="1:16" ht="14.4">
      <c r="A227" s="53"/>
      <c r="B227" s="53"/>
      <c r="C227" s="53"/>
      <c r="D227" s="53"/>
      <c r="E227" s="53"/>
      <c r="F227" s="53"/>
      <c r="G227" s="78"/>
      <c r="H227" s="53"/>
      <c r="I227" s="53"/>
      <c r="J227" s="53"/>
      <c r="K227" s="53"/>
      <c r="L227" s="53"/>
      <c r="M227" s="53"/>
      <c r="N227" s="53"/>
      <c r="O227" s="53"/>
      <c r="P227" s="53"/>
    </row>
    <row r="228" spans="1:16" ht="14.4">
      <c r="A228" s="53"/>
      <c r="B228" s="53"/>
      <c r="C228" s="53"/>
      <c r="D228" s="53"/>
      <c r="E228" s="53"/>
      <c r="F228" s="53"/>
      <c r="G228" s="78"/>
      <c r="H228" s="53"/>
      <c r="I228" s="53"/>
      <c r="J228" s="53"/>
      <c r="K228" s="53"/>
      <c r="L228" s="53"/>
      <c r="M228" s="53"/>
      <c r="N228" s="53"/>
      <c r="O228" s="53"/>
      <c r="P228" s="53"/>
    </row>
    <row r="229" spans="1:16" ht="14.4">
      <c r="A229" s="53"/>
      <c r="B229" s="53"/>
      <c r="C229" s="53"/>
      <c r="D229" s="53"/>
      <c r="E229" s="53"/>
      <c r="F229" s="53"/>
      <c r="G229" s="78"/>
      <c r="H229" s="53"/>
      <c r="I229" s="53"/>
      <c r="J229" s="53"/>
      <c r="K229" s="53"/>
      <c r="L229" s="53"/>
      <c r="M229" s="53"/>
      <c r="N229" s="53"/>
      <c r="O229" s="53"/>
      <c r="P229" s="53"/>
    </row>
    <row r="230" spans="1:16" ht="14.4">
      <c r="A230" s="53"/>
      <c r="B230" s="53"/>
      <c r="C230" s="53"/>
      <c r="D230" s="53"/>
      <c r="E230" s="53"/>
      <c r="F230" s="53"/>
      <c r="G230" s="78"/>
      <c r="H230" s="53"/>
      <c r="I230" s="53"/>
      <c r="J230" s="53"/>
      <c r="K230" s="53"/>
      <c r="L230" s="53"/>
      <c r="M230" s="53"/>
      <c r="N230" s="53"/>
      <c r="O230" s="53"/>
      <c r="P230" s="53"/>
    </row>
    <row r="231" spans="1:16" ht="14.4">
      <c r="A231" s="53"/>
      <c r="B231" s="53"/>
      <c r="C231" s="53"/>
      <c r="D231" s="53"/>
      <c r="E231" s="53"/>
      <c r="F231" s="53"/>
      <c r="G231" s="78"/>
      <c r="H231" s="53"/>
      <c r="I231" s="53"/>
      <c r="J231" s="53"/>
      <c r="K231" s="53"/>
      <c r="L231" s="53"/>
      <c r="M231" s="53"/>
      <c r="N231" s="53"/>
      <c r="O231" s="53"/>
      <c r="P231" s="53"/>
    </row>
    <row r="232" spans="1:16" ht="14.4">
      <c r="A232" s="53"/>
      <c r="B232" s="53"/>
      <c r="C232" s="53"/>
      <c r="D232" s="53"/>
      <c r="E232" s="53"/>
      <c r="F232" s="53"/>
      <c r="G232" s="78"/>
      <c r="H232" s="53"/>
      <c r="I232" s="53"/>
      <c r="J232" s="53"/>
      <c r="K232" s="53"/>
      <c r="L232" s="53"/>
      <c r="M232" s="53"/>
      <c r="N232" s="53"/>
      <c r="O232" s="53"/>
      <c r="P232" s="53"/>
    </row>
    <row r="233" spans="1:16" ht="14.4">
      <c r="A233" s="53"/>
      <c r="B233" s="53"/>
      <c r="C233" s="53"/>
      <c r="D233" s="53"/>
      <c r="E233" s="53"/>
      <c r="F233" s="53"/>
      <c r="G233" s="78"/>
      <c r="H233" s="53"/>
      <c r="I233" s="53"/>
      <c r="J233" s="53"/>
      <c r="K233" s="53"/>
      <c r="L233" s="53"/>
      <c r="M233" s="53"/>
      <c r="N233" s="53"/>
      <c r="O233" s="53"/>
      <c r="P233" s="53"/>
    </row>
    <row r="234" spans="1:16" ht="14.4">
      <c r="A234" s="53"/>
      <c r="B234" s="53"/>
      <c r="C234" s="53"/>
      <c r="D234" s="53"/>
      <c r="E234" s="53"/>
      <c r="F234" s="53"/>
      <c r="G234" s="78"/>
      <c r="H234" s="53"/>
      <c r="I234" s="53"/>
      <c r="J234" s="53"/>
      <c r="K234" s="53"/>
      <c r="L234" s="53"/>
      <c r="M234" s="53"/>
      <c r="N234" s="53"/>
      <c r="O234" s="53"/>
      <c r="P234" s="53"/>
    </row>
    <row r="235" spans="1:16" ht="14.4">
      <c r="A235" s="53"/>
      <c r="B235" s="53"/>
      <c r="C235" s="53"/>
      <c r="D235" s="53"/>
      <c r="E235" s="53"/>
      <c r="F235" s="53"/>
      <c r="G235" s="78"/>
      <c r="H235" s="53"/>
      <c r="I235" s="53"/>
      <c r="J235" s="53"/>
      <c r="K235" s="53"/>
      <c r="L235" s="53"/>
      <c r="M235" s="53"/>
      <c r="N235" s="53"/>
      <c r="O235" s="53"/>
      <c r="P235" s="53"/>
    </row>
    <row r="236" spans="1:16" ht="14.4">
      <c r="A236" s="53"/>
      <c r="B236" s="53"/>
      <c r="C236" s="53"/>
      <c r="D236" s="53"/>
      <c r="E236" s="53"/>
      <c r="F236" s="53"/>
      <c r="G236" s="78"/>
      <c r="H236" s="53"/>
      <c r="I236" s="53"/>
      <c r="J236" s="53"/>
      <c r="K236" s="53"/>
      <c r="L236" s="53"/>
      <c r="M236" s="53"/>
      <c r="N236" s="53"/>
      <c r="O236" s="53"/>
      <c r="P236" s="53"/>
    </row>
    <row r="237" spans="1:16" ht="14.4">
      <c r="A237" s="53"/>
      <c r="B237" s="53"/>
      <c r="C237" s="53"/>
      <c r="D237" s="53"/>
      <c r="E237" s="53"/>
      <c r="F237" s="53"/>
      <c r="G237" s="78"/>
      <c r="H237" s="53"/>
      <c r="I237" s="53"/>
      <c r="J237" s="53"/>
      <c r="K237" s="53"/>
      <c r="L237" s="53"/>
      <c r="M237" s="53"/>
      <c r="N237" s="53"/>
      <c r="O237" s="53"/>
      <c r="P237" s="53"/>
    </row>
    <row r="238" spans="1:16" ht="14.4">
      <c r="A238" s="53"/>
      <c r="B238" s="53"/>
      <c r="C238" s="53"/>
      <c r="D238" s="53"/>
      <c r="E238" s="53"/>
      <c r="F238" s="53"/>
      <c r="G238" s="78"/>
      <c r="H238" s="53"/>
      <c r="I238" s="53"/>
      <c r="J238" s="53"/>
      <c r="K238" s="53"/>
      <c r="L238" s="53"/>
      <c r="M238" s="53"/>
      <c r="N238" s="53"/>
      <c r="O238" s="53"/>
      <c r="P238" s="53"/>
    </row>
    <row r="239" spans="1:16" ht="14.4">
      <c r="A239" s="53"/>
      <c r="B239" s="53"/>
      <c r="C239" s="53"/>
      <c r="D239" s="53"/>
      <c r="E239" s="53"/>
      <c r="F239" s="53"/>
      <c r="G239" s="78"/>
      <c r="H239" s="53"/>
      <c r="I239" s="53"/>
      <c r="J239" s="53"/>
      <c r="K239" s="53"/>
      <c r="L239" s="53"/>
      <c r="M239" s="53"/>
      <c r="N239" s="53"/>
      <c r="O239" s="53"/>
      <c r="P239" s="53"/>
    </row>
    <row r="240" spans="1:16" ht="14.4">
      <c r="A240" s="53"/>
      <c r="B240" s="53"/>
      <c r="C240" s="53"/>
      <c r="D240" s="53"/>
      <c r="E240" s="53"/>
      <c r="F240" s="53"/>
      <c r="G240" s="78"/>
      <c r="H240" s="53"/>
      <c r="I240" s="53"/>
      <c r="J240" s="53"/>
      <c r="K240" s="53"/>
      <c r="L240" s="53"/>
      <c r="M240" s="53"/>
      <c r="N240" s="53"/>
      <c r="O240" s="53"/>
      <c r="P240" s="53"/>
    </row>
    <row r="241" spans="1:16" ht="14.4">
      <c r="A241" s="53"/>
      <c r="B241" s="53"/>
      <c r="C241" s="53"/>
      <c r="D241" s="53"/>
      <c r="E241" s="53"/>
      <c r="F241" s="53"/>
      <c r="G241" s="78"/>
      <c r="H241" s="53"/>
      <c r="I241" s="53"/>
      <c r="J241" s="53"/>
      <c r="K241" s="53"/>
      <c r="L241" s="53"/>
      <c r="M241" s="53"/>
      <c r="N241" s="53"/>
      <c r="O241" s="53"/>
      <c r="P241" s="53"/>
    </row>
    <row r="242" spans="1:16" ht="14.4">
      <c r="A242" s="53"/>
      <c r="B242" s="53"/>
      <c r="C242" s="53"/>
      <c r="D242" s="53"/>
      <c r="E242" s="53"/>
      <c r="F242" s="53"/>
      <c r="G242" s="78"/>
      <c r="H242" s="53"/>
      <c r="I242" s="53"/>
      <c r="J242" s="53"/>
      <c r="K242" s="53"/>
      <c r="L242" s="53"/>
      <c r="M242" s="53"/>
      <c r="N242" s="53"/>
      <c r="O242" s="53"/>
      <c r="P242" s="53"/>
    </row>
    <row r="243" spans="1:16" ht="14.4">
      <c r="A243" s="53"/>
      <c r="B243" s="53"/>
      <c r="C243" s="53"/>
      <c r="D243" s="53"/>
      <c r="E243" s="53"/>
      <c r="F243" s="53"/>
      <c r="G243" s="78"/>
      <c r="H243" s="53"/>
      <c r="I243" s="53"/>
      <c r="J243" s="53"/>
      <c r="K243" s="53"/>
      <c r="L243" s="53"/>
      <c r="M243" s="53"/>
      <c r="N243" s="53"/>
      <c r="O243" s="53"/>
      <c r="P243" s="53"/>
    </row>
    <row r="244" spans="1:16" ht="14.4">
      <c r="A244" s="53"/>
      <c r="B244" s="53"/>
      <c r="C244" s="53"/>
      <c r="D244" s="53"/>
      <c r="E244" s="53"/>
      <c r="F244" s="53"/>
      <c r="G244" s="78"/>
      <c r="H244" s="53"/>
      <c r="I244" s="53"/>
      <c r="J244" s="53"/>
      <c r="K244" s="53"/>
      <c r="L244" s="53"/>
      <c r="M244" s="53"/>
      <c r="N244" s="53"/>
      <c r="O244" s="53"/>
      <c r="P244" s="53"/>
    </row>
    <row r="245" spans="1:16" ht="14.4">
      <c r="A245" s="53"/>
      <c r="B245" s="53"/>
      <c r="C245" s="53"/>
      <c r="D245" s="53"/>
      <c r="E245" s="53"/>
      <c r="F245" s="53"/>
      <c r="G245" s="78"/>
      <c r="H245" s="53"/>
      <c r="I245" s="53"/>
      <c r="J245" s="53"/>
      <c r="K245" s="53"/>
      <c r="L245" s="53"/>
      <c r="M245" s="53"/>
      <c r="N245" s="53"/>
      <c r="O245" s="53"/>
      <c r="P245" s="53"/>
    </row>
    <row r="246" spans="1:16" ht="14.4">
      <c r="A246" s="53"/>
      <c r="B246" s="53"/>
      <c r="C246" s="53"/>
      <c r="D246" s="53"/>
      <c r="E246" s="53"/>
      <c r="F246" s="53"/>
      <c r="G246" s="78"/>
      <c r="H246" s="53"/>
      <c r="I246" s="53"/>
      <c r="J246" s="53"/>
      <c r="K246" s="53"/>
      <c r="L246" s="53"/>
      <c r="M246" s="53"/>
      <c r="N246" s="53"/>
      <c r="O246" s="53"/>
      <c r="P246" s="53"/>
    </row>
    <row r="247" spans="1:16" ht="14.4">
      <c r="A247" s="53"/>
      <c r="B247" s="53"/>
      <c r="C247" s="53"/>
      <c r="D247" s="53"/>
      <c r="E247" s="53"/>
      <c r="F247" s="53"/>
      <c r="G247" s="78"/>
      <c r="H247" s="53"/>
      <c r="I247" s="53"/>
      <c r="J247" s="53"/>
      <c r="K247" s="53"/>
      <c r="L247" s="53"/>
      <c r="M247" s="53"/>
      <c r="N247" s="53"/>
      <c r="O247" s="53"/>
      <c r="P247" s="53"/>
    </row>
    <row r="248" spans="1:16" ht="14.4">
      <c r="A248" s="53"/>
      <c r="B248" s="53"/>
      <c r="C248" s="53"/>
      <c r="D248" s="53"/>
      <c r="E248" s="53"/>
      <c r="F248" s="53"/>
      <c r="G248" s="78"/>
      <c r="H248" s="53"/>
      <c r="I248" s="53"/>
      <c r="J248" s="53"/>
      <c r="K248" s="53"/>
      <c r="L248" s="53"/>
      <c r="M248" s="53"/>
      <c r="N248" s="53"/>
      <c r="O248" s="53"/>
      <c r="P248" s="53"/>
    </row>
    <row r="249" spans="1:16" ht="14.4">
      <c r="A249" s="53"/>
      <c r="B249" s="53"/>
      <c r="C249" s="53"/>
      <c r="D249" s="53"/>
      <c r="E249" s="53"/>
      <c r="F249" s="53"/>
      <c r="G249" s="78"/>
      <c r="H249" s="53"/>
      <c r="I249" s="53"/>
      <c r="J249" s="53"/>
      <c r="K249" s="53"/>
      <c r="L249" s="53"/>
      <c r="M249" s="53"/>
      <c r="N249" s="53"/>
      <c r="O249" s="53"/>
      <c r="P249" s="53"/>
    </row>
    <row r="250" spans="1:16" ht="14.4">
      <c r="A250" s="53"/>
      <c r="B250" s="53"/>
      <c r="C250" s="53"/>
      <c r="D250" s="53"/>
      <c r="E250" s="53"/>
      <c r="F250" s="53"/>
      <c r="G250" s="78"/>
      <c r="H250" s="53"/>
      <c r="I250" s="53"/>
      <c r="J250" s="53"/>
      <c r="K250" s="53"/>
      <c r="L250" s="53"/>
      <c r="M250" s="53"/>
      <c r="N250" s="53"/>
      <c r="O250" s="53"/>
      <c r="P250" s="53"/>
    </row>
    <row r="251" spans="1:16" ht="14.4">
      <c r="A251" s="53"/>
      <c r="B251" s="53"/>
      <c r="C251" s="53"/>
      <c r="D251" s="53"/>
      <c r="E251" s="53"/>
      <c r="F251" s="53"/>
      <c r="G251" s="78"/>
      <c r="H251" s="53"/>
      <c r="I251" s="53"/>
      <c r="J251" s="53"/>
      <c r="K251" s="53"/>
      <c r="L251" s="53"/>
      <c r="M251" s="53"/>
      <c r="N251" s="53"/>
      <c r="O251" s="53"/>
      <c r="P251" s="53"/>
    </row>
    <row r="252" spans="1:16" ht="14.4">
      <c r="A252" s="53"/>
      <c r="B252" s="53"/>
      <c r="C252" s="53"/>
      <c r="D252" s="53"/>
      <c r="E252" s="53"/>
      <c r="F252" s="53"/>
      <c r="G252" s="78"/>
      <c r="H252" s="53"/>
      <c r="I252" s="53"/>
      <c r="J252" s="53"/>
      <c r="K252" s="53"/>
      <c r="L252" s="53"/>
      <c r="M252" s="53"/>
      <c r="N252" s="53"/>
      <c r="O252" s="53"/>
      <c r="P252" s="53"/>
    </row>
    <row r="253" spans="1:16" ht="14.4">
      <c r="A253" s="53"/>
      <c r="B253" s="53"/>
      <c r="C253" s="53"/>
      <c r="D253" s="53"/>
      <c r="E253" s="53"/>
      <c r="F253" s="53"/>
      <c r="G253" s="78"/>
      <c r="H253" s="53"/>
      <c r="I253" s="53"/>
      <c r="J253" s="53"/>
      <c r="K253" s="53"/>
      <c r="L253" s="53"/>
      <c r="M253" s="53"/>
      <c r="N253" s="53"/>
      <c r="O253" s="53"/>
      <c r="P253" s="53"/>
    </row>
    <row r="254" spans="1:16" ht="14.4">
      <c r="A254" s="53"/>
      <c r="B254" s="53"/>
      <c r="C254" s="53"/>
      <c r="D254" s="53"/>
      <c r="E254" s="53"/>
      <c r="F254" s="53"/>
      <c r="G254" s="78"/>
      <c r="H254" s="53"/>
      <c r="I254" s="53"/>
      <c r="J254" s="53"/>
      <c r="K254" s="53"/>
      <c r="L254" s="53"/>
      <c r="M254" s="53"/>
      <c r="N254" s="53"/>
      <c r="O254" s="53"/>
      <c r="P254" s="53"/>
    </row>
    <row r="255" spans="1:16" ht="14.4">
      <c r="A255" s="53"/>
      <c r="B255" s="53"/>
      <c r="C255" s="53"/>
      <c r="D255" s="53"/>
      <c r="E255" s="53"/>
      <c r="F255" s="53"/>
      <c r="G255" s="78"/>
      <c r="H255" s="53"/>
      <c r="I255" s="53"/>
      <c r="J255" s="53"/>
      <c r="K255" s="53"/>
      <c r="L255" s="53"/>
      <c r="M255" s="53"/>
      <c r="N255" s="53"/>
      <c r="O255" s="53"/>
      <c r="P255" s="53"/>
    </row>
    <row r="256" spans="1:16" ht="14.4">
      <c r="A256" s="53"/>
      <c r="B256" s="53"/>
      <c r="C256" s="53"/>
      <c r="D256" s="53"/>
      <c r="E256" s="53"/>
      <c r="F256" s="53"/>
      <c r="G256" s="78"/>
      <c r="H256" s="53"/>
      <c r="I256" s="53"/>
      <c r="J256" s="53"/>
      <c r="K256" s="53"/>
      <c r="L256" s="53"/>
      <c r="M256" s="53"/>
      <c r="N256" s="53"/>
      <c r="O256" s="53"/>
      <c r="P256" s="53"/>
    </row>
    <row r="257" spans="1:16" ht="14.4">
      <c r="A257" s="53"/>
      <c r="B257" s="53"/>
      <c r="C257" s="53"/>
      <c r="D257" s="53"/>
      <c r="E257" s="53"/>
      <c r="F257" s="53"/>
      <c r="G257" s="78"/>
      <c r="H257" s="53"/>
      <c r="I257" s="53"/>
      <c r="J257" s="53"/>
      <c r="K257" s="53"/>
      <c r="L257" s="53"/>
      <c r="M257" s="53"/>
      <c r="N257" s="53"/>
      <c r="O257" s="53"/>
      <c r="P257" s="53"/>
    </row>
    <row r="258" spans="1:16" ht="14.4">
      <c r="A258" s="53"/>
      <c r="B258" s="53"/>
      <c r="C258" s="53"/>
      <c r="D258" s="53"/>
      <c r="E258" s="53"/>
      <c r="F258" s="53"/>
      <c r="G258" s="78"/>
      <c r="H258" s="53"/>
      <c r="I258" s="53"/>
      <c r="J258" s="53"/>
      <c r="K258" s="53"/>
      <c r="L258" s="53"/>
      <c r="M258" s="53"/>
      <c r="N258" s="53"/>
      <c r="O258" s="53"/>
      <c r="P258" s="53"/>
    </row>
    <row r="259" spans="1:16" ht="14.4">
      <c r="A259" s="53"/>
      <c r="B259" s="53"/>
      <c r="C259" s="53"/>
      <c r="D259" s="53"/>
      <c r="E259" s="53"/>
      <c r="F259" s="53"/>
      <c r="G259" s="78"/>
      <c r="H259" s="53"/>
      <c r="I259" s="53"/>
      <c r="J259" s="53"/>
      <c r="K259" s="53"/>
      <c r="L259" s="53"/>
      <c r="M259" s="53"/>
      <c r="N259" s="53"/>
      <c r="O259" s="53"/>
      <c r="P259" s="53"/>
    </row>
    <row r="260" spans="1:16" ht="14.4">
      <c r="A260" s="53"/>
      <c r="B260" s="53"/>
      <c r="C260" s="53"/>
      <c r="D260" s="53"/>
      <c r="E260" s="53"/>
      <c r="F260" s="53"/>
      <c r="G260" s="78"/>
      <c r="H260" s="53"/>
      <c r="I260" s="53"/>
      <c r="J260" s="53"/>
      <c r="K260" s="53"/>
      <c r="L260" s="53"/>
      <c r="M260" s="53"/>
      <c r="N260" s="53"/>
      <c r="O260" s="53"/>
      <c r="P260" s="53"/>
    </row>
    <row r="261" spans="1:16" ht="14.4">
      <c r="A261" s="53"/>
      <c r="B261" s="53"/>
      <c r="C261" s="53"/>
      <c r="D261" s="53"/>
      <c r="E261" s="53"/>
      <c r="F261" s="53"/>
      <c r="G261" s="78"/>
      <c r="H261" s="53"/>
      <c r="I261" s="53"/>
      <c r="J261" s="53"/>
      <c r="K261" s="53"/>
      <c r="L261" s="53"/>
      <c r="M261" s="53"/>
      <c r="N261" s="53"/>
      <c r="O261" s="53"/>
      <c r="P261" s="53"/>
    </row>
    <row r="262" spans="1:16" ht="14.4">
      <c r="A262" s="53"/>
      <c r="B262" s="53"/>
      <c r="C262" s="53"/>
      <c r="D262" s="53"/>
      <c r="E262" s="53"/>
      <c r="F262" s="53"/>
      <c r="G262" s="78"/>
      <c r="H262" s="53"/>
      <c r="I262" s="53"/>
      <c r="J262" s="53"/>
      <c r="K262" s="53"/>
      <c r="L262" s="53"/>
      <c r="M262" s="53"/>
      <c r="N262" s="53"/>
      <c r="O262" s="53"/>
      <c r="P262" s="53"/>
    </row>
    <row r="263" spans="1:16" ht="14.4">
      <c r="A263" s="53"/>
      <c r="B263" s="53"/>
      <c r="C263" s="53"/>
      <c r="D263" s="53"/>
      <c r="E263" s="53"/>
      <c r="F263" s="53"/>
      <c r="G263" s="78"/>
      <c r="H263" s="53"/>
      <c r="I263" s="53"/>
      <c r="J263" s="53"/>
      <c r="K263" s="53"/>
      <c r="L263" s="53"/>
      <c r="M263" s="53"/>
      <c r="N263" s="53"/>
      <c r="O263" s="53"/>
      <c r="P263" s="53"/>
    </row>
    <row r="264" spans="1:16" ht="14.4">
      <c r="A264" s="53"/>
      <c r="B264" s="53"/>
      <c r="C264" s="53"/>
      <c r="D264" s="53"/>
      <c r="E264" s="53"/>
      <c r="F264" s="53"/>
      <c r="G264" s="78"/>
      <c r="H264" s="53"/>
      <c r="I264" s="53"/>
      <c r="J264" s="53"/>
      <c r="K264" s="53"/>
      <c r="L264" s="53"/>
      <c r="M264" s="53"/>
      <c r="N264" s="53"/>
      <c r="O264" s="53"/>
      <c r="P264" s="53"/>
    </row>
    <row r="265" spans="1:16" ht="14.4">
      <c r="A265" s="53"/>
      <c r="B265" s="53"/>
      <c r="C265" s="53"/>
      <c r="D265" s="53"/>
      <c r="E265" s="53"/>
      <c r="F265" s="53"/>
      <c r="G265" s="78"/>
      <c r="H265" s="53"/>
      <c r="I265" s="53"/>
      <c r="J265" s="53"/>
      <c r="K265" s="53"/>
      <c r="L265" s="53"/>
      <c r="M265" s="53"/>
      <c r="N265" s="53"/>
      <c r="O265" s="53"/>
      <c r="P265" s="53"/>
    </row>
    <row r="266" spans="1:16" ht="14.4">
      <c r="A266" s="53"/>
      <c r="B266" s="53"/>
      <c r="C266" s="53"/>
      <c r="D266" s="53"/>
      <c r="E266" s="53"/>
      <c r="F266" s="53"/>
      <c r="G266" s="78"/>
      <c r="H266" s="53"/>
      <c r="I266" s="53"/>
      <c r="J266" s="53"/>
      <c r="K266" s="53"/>
      <c r="L266" s="53"/>
      <c r="M266" s="53"/>
      <c r="N266" s="53"/>
      <c r="O266" s="53"/>
      <c r="P266" s="53"/>
    </row>
    <row r="267" spans="1:16" ht="14.4">
      <c r="A267" s="53"/>
      <c r="B267" s="53"/>
      <c r="C267" s="53"/>
      <c r="D267" s="53"/>
      <c r="E267" s="53"/>
      <c r="F267" s="53"/>
      <c r="G267" s="78"/>
      <c r="H267" s="53"/>
      <c r="I267" s="53"/>
      <c r="J267" s="53"/>
      <c r="K267" s="53"/>
      <c r="L267" s="53"/>
      <c r="M267" s="53"/>
      <c r="N267" s="53"/>
      <c r="O267" s="53"/>
      <c r="P267" s="53"/>
    </row>
    <row r="268" spans="1:16" ht="14.4">
      <c r="A268" s="53"/>
      <c r="B268" s="53"/>
      <c r="C268" s="53"/>
      <c r="D268" s="53"/>
      <c r="E268" s="53"/>
      <c r="F268" s="53"/>
      <c r="G268" s="78"/>
      <c r="H268" s="53"/>
      <c r="I268" s="53"/>
      <c r="J268" s="53"/>
      <c r="K268" s="53"/>
      <c r="L268" s="53"/>
      <c r="M268" s="53"/>
      <c r="N268" s="53"/>
      <c r="O268" s="53"/>
      <c r="P268" s="53"/>
    </row>
    <row r="269" spans="1:16" ht="14.4">
      <c r="A269" s="53"/>
      <c r="B269" s="53"/>
      <c r="C269" s="53"/>
      <c r="D269" s="53"/>
      <c r="E269" s="53"/>
      <c r="F269" s="53"/>
      <c r="G269" s="78"/>
      <c r="H269" s="53"/>
      <c r="I269" s="53"/>
      <c r="J269" s="53"/>
      <c r="K269" s="53"/>
      <c r="L269" s="53"/>
      <c r="M269" s="53"/>
      <c r="N269" s="53"/>
      <c r="O269" s="53"/>
      <c r="P269" s="53"/>
    </row>
    <row r="270" spans="1:16" ht="14.4">
      <c r="A270" s="53"/>
      <c r="B270" s="53"/>
      <c r="C270" s="53"/>
      <c r="D270" s="53"/>
      <c r="E270" s="53"/>
      <c r="F270" s="53"/>
      <c r="G270" s="78"/>
      <c r="H270" s="53"/>
      <c r="I270" s="53"/>
      <c r="J270" s="53"/>
      <c r="K270" s="53"/>
      <c r="L270" s="53"/>
      <c r="M270" s="53"/>
      <c r="N270" s="53"/>
      <c r="O270" s="53"/>
      <c r="P270" s="53"/>
    </row>
    <row r="271" spans="1:16" ht="14.4">
      <c r="A271" s="53"/>
      <c r="B271" s="53"/>
      <c r="C271" s="53"/>
      <c r="D271" s="53"/>
      <c r="E271" s="53"/>
      <c r="F271" s="53"/>
      <c r="G271" s="78"/>
      <c r="H271" s="53"/>
      <c r="I271" s="53"/>
      <c r="J271" s="53"/>
      <c r="K271" s="53"/>
      <c r="L271" s="53"/>
      <c r="M271" s="53"/>
      <c r="N271" s="53"/>
      <c r="O271" s="53"/>
      <c r="P271" s="53"/>
    </row>
    <row r="272" spans="1:16" ht="14.4">
      <c r="A272" s="53"/>
      <c r="B272" s="53"/>
      <c r="C272" s="53"/>
      <c r="D272" s="53"/>
      <c r="E272" s="53"/>
      <c r="F272" s="53"/>
      <c r="G272" s="78"/>
      <c r="H272" s="53"/>
      <c r="I272" s="53"/>
      <c r="J272" s="53"/>
      <c r="K272" s="53"/>
      <c r="L272" s="53"/>
      <c r="M272" s="53"/>
      <c r="N272" s="53"/>
      <c r="O272" s="53"/>
      <c r="P272" s="53"/>
    </row>
    <row r="273" spans="1:16" ht="14.4">
      <c r="A273" s="53"/>
      <c r="B273" s="53"/>
      <c r="C273" s="53"/>
      <c r="D273" s="53"/>
      <c r="E273" s="53"/>
      <c r="F273" s="53"/>
      <c r="G273" s="78"/>
      <c r="H273" s="53"/>
      <c r="I273" s="53"/>
      <c r="J273" s="53"/>
      <c r="K273" s="53"/>
      <c r="L273" s="53"/>
      <c r="M273" s="53"/>
      <c r="N273" s="53"/>
      <c r="O273" s="53"/>
      <c r="P273" s="53"/>
    </row>
    <row r="274" spans="1:16" ht="14.4">
      <c r="A274" s="53"/>
      <c r="B274" s="53"/>
      <c r="C274" s="53"/>
      <c r="D274" s="53"/>
      <c r="E274" s="53"/>
      <c r="F274" s="53"/>
      <c r="G274" s="78"/>
      <c r="H274" s="53"/>
      <c r="I274" s="53"/>
      <c r="J274" s="53"/>
      <c r="K274" s="53"/>
      <c r="L274" s="53"/>
      <c r="M274" s="53"/>
      <c r="N274" s="53"/>
      <c r="O274" s="53"/>
      <c r="P274" s="53"/>
    </row>
    <row r="275" spans="1:16" ht="14.4">
      <c r="A275" s="53"/>
      <c r="B275" s="53"/>
      <c r="C275" s="53"/>
      <c r="D275" s="53"/>
      <c r="E275" s="53"/>
      <c r="F275" s="53"/>
      <c r="G275" s="78"/>
      <c r="H275" s="53"/>
      <c r="I275" s="53"/>
      <c r="J275" s="53"/>
      <c r="K275" s="53"/>
      <c r="L275" s="53"/>
      <c r="M275" s="53"/>
      <c r="N275" s="53"/>
      <c r="O275" s="53"/>
      <c r="P275" s="53"/>
    </row>
    <row r="276" spans="1:16" ht="14.4">
      <c r="A276" s="53"/>
      <c r="B276" s="53"/>
      <c r="C276" s="53"/>
      <c r="D276" s="53"/>
      <c r="E276" s="53"/>
      <c r="F276" s="53"/>
      <c r="G276" s="78"/>
      <c r="H276" s="53"/>
      <c r="I276" s="53"/>
      <c r="J276" s="53"/>
      <c r="K276" s="53"/>
      <c r="L276" s="53"/>
      <c r="M276" s="53"/>
      <c r="N276" s="53"/>
      <c r="O276" s="53"/>
      <c r="P276" s="53"/>
    </row>
    <row r="277" spans="1:16" ht="14.4">
      <c r="A277" s="53"/>
      <c r="B277" s="53"/>
      <c r="C277" s="53"/>
      <c r="D277" s="53"/>
      <c r="E277" s="53"/>
      <c r="F277" s="53"/>
      <c r="G277" s="78"/>
      <c r="H277" s="53"/>
      <c r="I277" s="53"/>
      <c r="J277" s="53"/>
      <c r="K277" s="53"/>
      <c r="L277" s="53"/>
      <c r="M277" s="53"/>
      <c r="N277" s="53"/>
      <c r="O277" s="53"/>
      <c r="P277" s="53"/>
    </row>
    <row r="278" spans="1:16" ht="14.4">
      <c r="A278" s="53"/>
      <c r="B278" s="53"/>
      <c r="C278" s="53"/>
      <c r="D278" s="53"/>
      <c r="E278" s="53"/>
      <c r="F278" s="53"/>
      <c r="G278" s="78"/>
      <c r="H278" s="53"/>
      <c r="I278" s="53"/>
      <c r="J278" s="53"/>
      <c r="K278" s="53"/>
      <c r="L278" s="53"/>
      <c r="M278" s="53"/>
      <c r="N278" s="53"/>
      <c r="O278" s="53"/>
      <c r="P278" s="53"/>
    </row>
    <row r="279" spans="1:16" ht="14.4">
      <c r="A279" s="53"/>
      <c r="B279" s="53"/>
      <c r="C279" s="53"/>
      <c r="D279" s="53"/>
      <c r="E279" s="53"/>
      <c r="F279" s="53"/>
      <c r="G279" s="78"/>
      <c r="H279" s="53"/>
      <c r="I279" s="53"/>
      <c r="J279" s="53"/>
      <c r="K279" s="53"/>
      <c r="L279" s="53"/>
      <c r="M279" s="53"/>
      <c r="N279" s="53"/>
      <c r="O279" s="53"/>
      <c r="P279" s="53"/>
    </row>
    <row r="280" spans="1:16" ht="14.4">
      <c r="A280" s="53"/>
      <c r="B280" s="53"/>
      <c r="C280" s="53"/>
      <c r="D280" s="53"/>
      <c r="E280" s="53"/>
      <c r="F280" s="53"/>
      <c r="G280" s="78"/>
      <c r="H280" s="53"/>
      <c r="I280" s="53"/>
      <c r="J280" s="53"/>
      <c r="K280" s="53"/>
      <c r="L280" s="53"/>
      <c r="M280" s="53"/>
      <c r="N280" s="53"/>
      <c r="O280" s="53"/>
      <c r="P280" s="53"/>
    </row>
    <row r="281" spans="1:16" ht="14.4">
      <c r="A281" s="53"/>
      <c r="B281" s="53"/>
      <c r="C281" s="53"/>
      <c r="D281" s="53"/>
      <c r="E281" s="53"/>
      <c r="F281" s="53"/>
      <c r="G281" s="78"/>
      <c r="H281" s="53"/>
      <c r="I281" s="53"/>
      <c r="J281" s="53"/>
      <c r="K281" s="53"/>
      <c r="L281" s="53"/>
      <c r="M281" s="53"/>
      <c r="N281" s="53"/>
      <c r="O281" s="53"/>
      <c r="P281" s="53"/>
    </row>
    <row r="282" spans="1:16" ht="14.4">
      <c r="A282" s="53"/>
      <c r="B282" s="53"/>
      <c r="C282" s="53"/>
      <c r="D282" s="53"/>
      <c r="E282" s="53"/>
      <c r="F282" s="53"/>
      <c r="G282" s="78"/>
      <c r="H282" s="53"/>
      <c r="I282" s="53"/>
      <c r="J282" s="53"/>
      <c r="K282" s="53"/>
      <c r="L282" s="53"/>
      <c r="M282" s="53"/>
      <c r="N282" s="53"/>
      <c r="O282" s="53"/>
      <c r="P282" s="53"/>
    </row>
    <row r="283" spans="1:16" ht="14.4">
      <c r="A283" s="53"/>
      <c r="B283" s="53"/>
      <c r="C283" s="53"/>
      <c r="D283" s="53"/>
      <c r="E283" s="53"/>
      <c r="F283" s="53"/>
      <c r="G283" s="78"/>
      <c r="H283" s="53"/>
      <c r="I283" s="53"/>
      <c r="J283" s="53"/>
      <c r="K283" s="53"/>
      <c r="L283" s="53"/>
      <c r="M283" s="53"/>
      <c r="N283" s="53"/>
      <c r="O283" s="53"/>
      <c r="P283" s="53"/>
    </row>
    <row r="284" spans="1:16" ht="14.4">
      <c r="A284" s="53"/>
      <c r="B284" s="53"/>
      <c r="C284" s="53"/>
      <c r="D284" s="53"/>
      <c r="E284" s="53"/>
      <c r="F284" s="53"/>
      <c r="G284" s="78"/>
      <c r="H284" s="53"/>
      <c r="I284" s="53"/>
      <c r="J284" s="53"/>
      <c r="K284" s="53"/>
      <c r="L284" s="53"/>
      <c r="M284" s="53"/>
      <c r="N284" s="53"/>
      <c r="O284" s="53"/>
      <c r="P284" s="53"/>
    </row>
    <row r="285" spans="1:16" ht="14.4">
      <c r="A285" s="53"/>
      <c r="B285" s="53"/>
      <c r="C285" s="53"/>
      <c r="D285" s="53"/>
      <c r="E285" s="53"/>
      <c r="F285" s="53"/>
      <c r="G285" s="78"/>
      <c r="H285" s="53"/>
      <c r="I285" s="53"/>
      <c r="J285" s="53"/>
      <c r="K285" s="53"/>
      <c r="L285" s="53"/>
      <c r="M285" s="53"/>
      <c r="N285" s="53"/>
      <c r="O285" s="53"/>
      <c r="P285" s="53"/>
    </row>
    <row r="286" spans="1:16" ht="14.4">
      <c r="A286" s="53"/>
      <c r="B286" s="53"/>
      <c r="C286" s="53"/>
      <c r="D286" s="53"/>
      <c r="E286" s="53"/>
      <c r="F286" s="53"/>
      <c r="G286" s="78"/>
      <c r="H286" s="53"/>
      <c r="I286" s="53"/>
      <c r="J286" s="53"/>
      <c r="K286" s="53"/>
      <c r="L286" s="53"/>
      <c r="M286" s="53"/>
      <c r="N286" s="53"/>
      <c r="O286" s="53"/>
      <c r="P286" s="53"/>
    </row>
    <row r="287" spans="1:16" ht="14.4">
      <c r="A287" s="53"/>
      <c r="B287" s="53"/>
      <c r="C287" s="53"/>
      <c r="D287" s="53"/>
      <c r="E287" s="53"/>
      <c r="F287" s="53"/>
      <c r="G287" s="78"/>
      <c r="H287" s="53"/>
      <c r="I287" s="53"/>
      <c r="J287" s="53"/>
      <c r="K287" s="53"/>
      <c r="L287" s="53"/>
      <c r="M287" s="53"/>
      <c r="N287" s="53"/>
      <c r="O287" s="53"/>
      <c r="P287" s="53"/>
    </row>
    <row r="288" spans="1:16" ht="14.4">
      <c r="A288" s="53"/>
      <c r="B288" s="53"/>
      <c r="C288" s="53"/>
      <c r="D288" s="53"/>
      <c r="E288" s="53"/>
      <c r="F288" s="53"/>
      <c r="G288" s="78"/>
      <c r="H288" s="53"/>
      <c r="I288" s="53"/>
      <c r="J288" s="53"/>
      <c r="K288" s="53"/>
      <c r="L288" s="53"/>
      <c r="M288" s="53"/>
      <c r="N288" s="53"/>
      <c r="O288" s="53"/>
      <c r="P288" s="53"/>
    </row>
    <row r="289" spans="1:16" ht="14.4">
      <c r="A289" s="53"/>
      <c r="B289" s="53"/>
      <c r="C289" s="53"/>
      <c r="D289" s="53"/>
      <c r="E289" s="53"/>
      <c r="F289" s="53"/>
      <c r="G289" s="78"/>
      <c r="H289" s="53"/>
      <c r="I289" s="53"/>
      <c r="J289" s="53"/>
      <c r="K289" s="53"/>
      <c r="L289" s="53"/>
      <c r="M289" s="53"/>
      <c r="N289" s="53"/>
      <c r="O289" s="53"/>
      <c r="P289" s="53"/>
    </row>
    <row r="290" spans="1:16" ht="14.4">
      <c r="A290" s="53"/>
      <c r="B290" s="53"/>
      <c r="C290" s="53"/>
      <c r="D290" s="53"/>
      <c r="E290" s="53"/>
      <c r="F290" s="53"/>
      <c r="G290" s="78"/>
      <c r="H290" s="53"/>
      <c r="I290" s="53"/>
      <c r="J290" s="53"/>
      <c r="K290" s="53"/>
      <c r="L290" s="53"/>
      <c r="M290" s="53"/>
      <c r="N290" s="53"/>
      <c r="O290" s="53"/>
      <c r="P290" s="53"/>
    </row>
    <row r="291" spans="1:16" ht="14.4">
      <c r="A291" s="53"/>
      <c r="B291" s="53"/>
      <c r="C291" s="53"/>
      <c r="D291" s="53"/>
      <c r="E291" s="53"/>
      <c r="F291" s="53"/>
      <c r="G291" s="78"/>
      <c r="H291" s="53"/>
      <c r="I291" s="53"/>
      <c r="J291" s="53"/>
      <c r="K291" s="53"/>
      <c r="L291" s="53"/>
      <c r="M291" s="53"/>
      <c r="N291" s="53"/>
      <c r="O291" s="53"/>
      <c r="P291" s="53"/>
    </row>
    <row r="292" spans="1:16" ht="14.4">
      <c r="A292" s="53"/>
      <c r="B292" s="53"/>
      <c r="C292" s="53"/>
      <c r="D292" s="53"/>
      <c r="E292" s="53"/>
      <c r="F292" s="53"/>
      <c r="G292" s="78"/>
      <c r="H292" s="53"/>
      <c r="I292" s="53"/>
      <c r="J292" s="53"/>
      <c r="K292" s="53"/>
      <c r="L292" s="53"/>
      <c r="M292" s="53"/>
      <c r="N292" s="53"/>
      <c r="O292" s="53"/>
      <c r="P292" s="53"/>
    </row>
    <row r="293" spans="1:16" ht="14.4">
      <c r="A293" s="53"/>
      <c r="B293" s="53"/>
      <c r="C293" s="53"/>
      <c r="D293" s="53"/>
      <c r="E293" s="53"/>
      <c r="F293" s="53"/>
      <c r="G293" s="78"/>
      <c r="H293" s="53"/>
      <c r="I293" s="53"/>
      <c r="J293" s="53"/>
      <c r="K293" s="53"/>
      <c r="L293" s="53"/>
      <c r="M293" s="53"/>
      <c r="N293" s="53"/>
      <c r="O293" s="53"/>
      <c r="P293" s="53"/>
    </row>
    <row r="294" spans="1:16" ht="14.4">
      <c r="A294" s="53"/>
      <c r="B294" s="53"/>
      <c r="C294" s="53"/>
      <c r="D294" s="53"/>
      <c r="E294" s="53"/>
      <c r="F294" s="53"/>
      <c r="G294" s="78"/>
      <c r="H294" s="53"/>
      <c r="I294" s="53"/>
      <c r="J294" s="53"/>
      <c r="K294" s="53"/>
      <c r="L294" s="53"/>
      <c r="M294" s="53"/>
      <c r="N294" s="53"/>
      <c r="O294" s="53"/>
      <c r="P294" s="53"/>
    </row>
    <row r="295" spans="1:16" ht="14.4">
      <c r="A295" s="53"/>
      <c r="B295" s="53"/>
      <c r="C295" s="53"/>
      <c r="D295" s="53"/>
      <c r="E295" s="53"/>
      <c r="F295" s="53"/>
      <c r="G295" s="78"/>
      <c r="H295" s="53"/>
      <c r="I295" s="53"/>
      <c r="J295" s="53"/>
      <c r="K295" s="53"/>
      <c r="L295" s="53"/>
      <c r="M295" s="53"/>
      <c r="N295" s="53"/>
      <c r="O295" s="53"/>
      <c r="P295" s="53"/>
    </row>
    <row r="296" spans="1:16" ht="14.4">
      <c r="A296" s="53"/>
      <c r="B296" s="53"/>
      <c r="C296" s="53"/>
      <c r="D296" s="53"/>
      <c r="E296" s="53"/>
      <c r="F296" s="53"/>
      <c r="G296" s="78"/>
      <c r="H296" s="53"/>
      <c r="I296" s="53"/>
      <c r="J296" s="53"/>
      <c r="K296" s="53"/>
      <c r="L296" s="53"/>
      <c r="M296" s="53"/>
      <c r="N296" s="53"/>
      <c r="O296" s="53"/>
      <c r="P296" s="53"/>
    </row>
    <row r="297" spans="1:16" ht="14.4">
      <c r="A297" s="53"/>
      <c r="B297" s="53"/>
      <c r="C297" s="53"/>
      <c r="D297" s="53"/>
      <c r="E297" s="53"/>
      <c r="F297" s="53"/>
      <c r="G297" s="78"/>
      <c r="H297" s="53"/>
      <c r="I297" s="53"/>
      <c r="J297" s="53"/>
      <c r="K297" s="53"/>
      <c r="L297" s="53"/>
      <c r="M297" s="53"/>
      <c r="N297" s="53"/>
      <c r="O297" s="53"/>
      <c r="P297" s="53"/>
    </row>
    <row r="298" spans="1:16" ht="14.4">
      <c r="A298" s="53"/>
      <c r="B298" s="53"/>
      <c r="C298" s="53"/>
      <c r="D298" s="53"/>
      <c r="E298" s="53"/>
      <c r="F298" s="53"/>
      <c r="G298" s="78"/>
      <c r="H298" s="53"/>
      <c r="I298" s="53"/>
      <c r="J298" s="53"/>
      <c r="K298" s="53"/>
      <c r="L298" s="53"/>
      <c r="M298" s="53"/>
      <c r="N298" s="53"/>
      <c r="O298" s="53"/>
      <c r="P298" s="53"/>
    </row>
    <row r="299" spans="1:16" ht="14.4">
      <c r="A299" s="53"/>
      <c r="B299" s="53"/>
      <c r="C299" s="53"/>
      <c r="D299" s="53"/>
      <c r="E299" s="53"/>
      <c r="F299" s="53"/>
      <c r="G299" s="78"/>
      <c r="H299" s="53"/>
      <c r="I299" s="53"/>
      <c r="J299" s="53"/>
      <c r="K299" s="53"/>
      <c r="L299" s="53"/>
      <c r="M299" s="53"/>
      <c r="N299" s="53"/>
      <c r="O299" s="53"/>
      <c r="P299" s="53"/>
    </row>
    <row r="300" spans="1:16" ht="14.4">
      <c r="A300" s="53"/>
      <c r="B300" s="53"/>
      <c r="C300" s="53"/>
      <c r="D300" s="53"/>
      <c r="E300" s="53"/>
      <c r="F300" s="53"/>
      <c r="G300" s="78"/>
      <c r="H300" s="53"/>
      <c r="I300" s="53"/>
      <c r="J300" s="53"/>
      <c r="K300" s="53"/>
      <c r="L300" s="53"/>
      <c r="M300" s="53"/>
      <c r="N300" s="53"/>
      <c r="O300" s="53"/>
      <c r="P300" s="53"/>
    </row>
    <row r="301" spans="1:16" ht="14.4">
      <c r="A301" s="53"/>
      <c r="B301" s="53"/>
      <c r="C301" s="53"/>
      <c r="D301" s="53"/>
      <c r="E301" s="53"/>
      <c r="F301" s="53"/>
      <c r="G301" s="78"/>
      <c r="H301" s="53"/>
      <c r="I301" s="53"/>
      <c r="J301" s="53"/>
      <c r="K301" s="53"/>
      <c r="L301" s="53"/>
      <c r="M301" s="53"/>
      <c r="N301" s="53"/>
      <c r="O301" s="53"/>
      <c r="P301" s="53"/>
    </row>
    <row r="302" spans="1:16" ht="14.4">
      <c r="A302" s="53"/>
      <c r="B302" s="53"/>
      <c r="C302" s="53"/>
      <c r="D302" s="53"/>
      <c r="E302" s="53"/>
      <c r="F302" s="53"/>
      <c r="G302" s="78"/>
      <c r="H302" s="53"/>
      <c r="I302" s="53"/>
      <c r="J302" s="53"/>
      <c r="K302" s="53"/>
      <c r="L302" s="53"/>
      <c r="M302" s="53"/>
      <c r="N302" s="53"/>
      <c r="O302" s="53"/>
      <c r="P302" s="53"/>
    </row>
    <row r="303" spans="1:16" ht="14.4">
      <c r="A303" s="53"/>
      <c r="B303" s="53"/>
      <c r="C303" s="53"/>
      <c r="D303" s="53"/>
      <c r="E303" s="53"/>
      <c r="F303" s="53"/>
      <c r="G303" s="78"/>
      <c r="H303" s="53"/>
      <c r="I303" s="53"/>
      <c r="J303" s="53"/>
      <c r="K303" s="53"/>
      <c r="L303" s="53"/>
      <c r="M303" s="53"/>
      <c r="N303" s="53"/>
      <c r="O303" s="53"/>
      <c r="P303" s="53"/>
    </row>
    <row r="304" spans="1:16" ht="14.4">
      <c r="A304" s="53"/>
      <c r="B304" s="53"/>
      <c r="C304" s="53"/>
      <c r="D304" s="53"/>
      <c r="E304" s="53"/>
      <c r="F304" s="53"/>
      <c r="G304" s="78"/>
      <c r="H304" s="53"/>
      <c r="I304" s="53"/>
      <c r="J304" s="53"/>
      <c r="K304" s="53"/>
      <c r="L304" s="53"/>
      <c r="M304" s="53"/>
      <c r="N304" s="53"/>
      <c r="O304" s="53"/>
      <c r="P304" s="53"/>
    </row>
    <row r="305" spans="1:16" ht="14.4">
      <c r="A305" s="53"/>
      <c r="B305" s="53"/>
      <c r="C305" s="53"/>
      <c r="D305" s="53"/>
      <c r="E305" s="53"/>
      <c r="F305" s="53"/>
      <c r="G305" s="78"/>
      <c r="H305" s="53"/>
      <c r="I305" s="53"/>
      <c r="J305" s="53"/>
      <c r="K305" s="53"/>
      <c r="L305" s="53"/>
      <c r="M305" s="53"/>
      <c r="N305" s="53"/>
      <c r="O305" s="53"/>
      <c r="P305" s="53"/>
    </row>
    <row r="306" spans="1:16" ht="14.4">
      <c r="A306" s="53"/>
      <c r="B306" s="53"/>
      <c r="C306" s="53"/>
      <c r="D306" s="53"/>
      <c r="E306" s="53"/>
      <c r="F306" s="53"/>
      <c r="G306" s="78"/>
      <c r="H306" s="53"/>
      <c r="I306" s="53"/>
      <c r="J306" s="53"/>
      <c r="K306" s="53"/>
      <c r="L306" s="53"/>
      <c r="M306" s="53"/>
      <c r="N306" s="53"/>
      <c r="O306" s="53"/>
      <c r="P306" s="53"/>
    </row>
    <row r="307" spans="1:16" ht="14.4">
      <c r="A307" s="53"/>
      <c r="B307" s="53"/>
      <c r="C307" s="53"/>
      <c r="D307" s="53"/>
      <c r="E307" s="53"/>
      <c r="F307" s="53"/>
      <c r="G307" s="78"/>
      <c r="H307" s="53"/>
      <c r="I307" s="53"/>
      <c r="J307" s="53"/>
      <c r="K307" s="53"/>
      <c r="L307" s="53"/>
      <c r="M307" s="53"/>
      <c r="N307" s="53"/>
      <c r="O307" s="53"/>
      <c r="P307" s="53"/>
    </row>
    <row r="308" spans="1:16" ht="14.4">
      <c r="A308" s="53"/>
      <c r="B308" s="53"/>
      <c r="C308" s="53"/>
      <c r="D308" s="53"/>
      <c r="E308" s="53"/>
      <c r="F308" s="53"/>
      <c r="G308" s="78"/>
      <c r="H308" s="53"/>
      <c r="I308" s="53"/>
      <c r="J308" s="53"/>
      <c r="K308" s="53"/>
      <c r="L308" s="53"/>
      <c r="M308" s="53"/>
      <c r="N308" s="53"/>
      <c r="O308" s="53"/>
      <c r="P308" s="53"/>
    </row>
    <row r="309" spans="1:16" ht="14.4">
      <c r="A309" s="53"/>
      <c r="B309" s="53"/>
      <c r="C309" s="53"/>
      <c r="D309" s="53"/>
      <c r="E309" s="53"/>
      <c r="F309" s="53"/>
      <c r="G309" s="78"/>
      <c r="H309" s="53"/>
      <c r="I309" s="53"/>
      <c r="J309" s="53"/>
      <c r="K309" s="53"/>
      <c r="L309" s="53"/>
      <c r="M309" s="53"/>
      <c r="N309" s="53"/>
      <c r="O309" s="53"/>
      <c r="P309" s="53"/>
    </row>
    <row r="310" spans="1:16" ht="14.4">
      <c r="A310" s="53"/>
      <c r="B310" s="53"/>
      <c r="C310" s="53"/>
      <c r="D310" s="53"/>
      <c r="E310" s="53"/>
      <c r="F310" s="53"/>
      <c r="G310" s="78"/>
      <c r="H310" s="53"/>
      <c r="I310" s="53"/>
      <c r="J310" s="53"/>
      <c r="K310" s="53"/>
      <c r="L310" s="53"/>
      <c r="M310" s="53"/>
      <c r="N310" s="53"/>
      <c r="O310" s="53"/>
      <c r="P310" s="53"/>
    </row>
    <row r="311" spans="1:16" ht="14.4">
      <c r="A311" s="53"/>
      <c r="B311" s="53"/>
      <c r="C311" s="53"/>
      <c r="D311" s="53"/>
      <c r="E311" s="53"/>
      <c r="F311" s="53"/>
      <c r="G311" s="78"/>
      <c r="H311" s="53"/>
      <c r="I311" s="53"/>
      <c r="J311" s="53"/>
      <c r="K311" s="53"/>
      <c r="L311" s="53"/>
      <c r="M311" s="53"/>
      <c r="N311" s="53"/>
      <c r="O311" s="53"/>
      <c r="P311" s="53"/>
    </row>
    <row r="312" spans="1:16" ht="14.4">
      <c r="A312" s="53"/>
      <c r="B312" s="53"/>
      <c r="C312" s="53"/>
      <c r="D312" s="53"/>
      <c r="E312" s="53"/>
      <c r="F312" s="53"/>
      <c r="G312" s="78"/>
      <c r="H312" s="53"/>
      <c r="I312" s="53"/>
      <c r="J312" s="53"/>
      <c r="K312" s="53"/>
      <c r="L312" s="53"/>
      <c r="M312" s="53"/>
      <c r="N312" s="53"/>
      <c r="O312" s="53"/>
      <c r="P312" s="53"/>
    </row>
    <row r="313" spans="1:16" ht="14.4">
      <c r="A313" s="53"/>
      <c r="B313" s="53"/>
      <c r="C313" s="53"/>
      <c r="D313" s="53"/>
      <c r="E313" s="53"/>
      <c r="F313" s="53"/>
      <c r="G313" s="78"/>
      <c r="H313" s="53"/>
      <c r="I313" s="53"/>
      <c r="J313" s="53"/>
      <c r="K313" s="53"/>
      <c r="L313" s="53"/>
      <c r="M313" s="53"/>
      <c r="N313" s="53"/>
      <c r="O313" s="53"/>
      <c r="P313" s="53"/>
    </row>
    <row r="314" spans="1:16" ht="14.4">
      <c r="A314" s="53"/>
      <c r="B314" s="53"/>
      <c r="C314" s="53"/>
      <c r="D314" s="53"/>
      <c r="E314" s="53"/>
      <c r="F314" s="53"/>
      <c r="G314" s="78"/>
      <c r="H314" s="53"/>
      <c r="I314" s="53"/>
      <c r="J314" s="53"/>
      <c r="K314" s="53"/>
      <c r="L314" s="53"/>
      <c r="M314" s="53"/>
      <c r="N314" s="53"/>
      <c r="O314" s="53"/>
      <c r="P314" s="53"/>
    </row>
    <row r="315" spans="1:16" ht="14.4">
      <c r="A315" s="53"/>
      <c r="B315" s="53"/>
      <c r="C315" s="53"/>
      <c r="D315" s="53"/>
      <c r="E315" s="53"/>
      <c r="F315" s="53"/>
      <c r="G315" s="78"/>
      <c r="H315" s="53"/>
      <c r="I315" s="53"/>
      <c r="J315" s="53"/>
      <c r="K315" s="53"/>
      <c r="L315" s="53"/>
      <c r="M315" s="53"/>
      <c r="N315" s="53"/>
      <c r="O315" s="53"/>
      <c r="P315" s="53"/>
    </row>
    <row r="316" spans="1:16" ht="14.4">
      <c r="A316" s="53"/>
      <c r="B316" s="53"/>
      <c r="C316" s="53"/>
      <c r="D316" s="53"/>
      <c r="E316" s="53"/>
      <c r="F316" s="53"/>
      <c r="G316" s="78"/>
      <c r="H316" s="53"/>
      <c r="I316" s="53"/>
      <c r="J316" s="53"/>
      <c r="K316" s="53"/>
      <c r="L316" s="53"/>
      <c r="M316" s="53"/>
      <c r="N316" s="53"/>
      <c r="O316" s="53"/>
      <c r="P316" s="53"/>
    </row>
    <row r="317" spans="1:16" ht="14.4">
      <c r="A317" s="53"/>
      <c r="B317" s="53"/>
      <c r="C317" s="53"/>
      <c r="D317" s="53"/>
      <c r="E317" s="53"/>
      <c r="F317" s="53"/>
      <c r="G317" s="78"/>
      <c r="H317" s="53"/>
      <c r="I317" s="53"/>
      <c r="J317" s="53"/>
      <c r="K317" s="53"/>
      <c r="L317" s="53"/>
      <c r="M317" s="53"/>
      <c r="N317" s="53"/>
      <c r="O317" s="53"/>
      <c r="P317" s="53"/>
    </row>
    <row r="318" spans="1:16" ht="14.4">
      <c r="A318" s="53"/>
      <c r="B318" s="53"/>
      <c r="C318" s="53"/>
      <c r="D318" s="53"/>
      <c r="E318" s="53"/>
      <c r="F318" s="53"/>
      <c r="G318" s="78"/>
      <c r="H318" s="53"/>
      <c r="I318" s="53"/>
      <c r="J318" s="53"/>
      <c r="K318" s="53"/>
      <c r="L318" s="53"/>
      <c r="M318" s="53"/>
      <c r="N318" s="53"/>
      <c r="O318" s="53"/>
      <c r="P318" s="53"/>
    </row>
    <row r="319" spans="1:16" ht="14.4">
      <c r="A319" s="53"/>
      <c r="B319" s="53"/>
      <c r="C319" s="53"/>
      <c r="D319" s="53"/>
      <c r="E319" s="53"/>
      <c r="F319" s="53"/>
      <c r="G319" s="78"/>
      <c r="H319" s="53"/>
      <c r="I319" s="53"/>
      <c r="J319" s="53"/>
      <c r="K319" s="53"/>
      <c r="L319" s="53"/>
      <c r="M319" s="53"/>
      <c r="N319" s="53"/>
      <c r="O319" s="53"/>
      <c r="P319" s="53"/>
    </row>
    <row r="320" spans="1:16" ht="14.4">
      <c r="A320" s="53"/>
      <c r="B320" s="53"/>
      <c r="C320" s="53"/>
      <c r="D320" s="53"/>
      <c r="E320" s="53"/>
      <c r="F320" s="53"/>
      <c r="G320" s="78"/>
      <c r="H320" s="53"/>
      <c r="I320" s="53"/>
      <c r="J320" s="53"/>
      <c r="K320" s="53"/>
      <c r="L320" s="53"/>
      <c r="M320" s="53"/>
      <c r="N320" s="53"/>
      <c r="O320" s="53"/>
      <c r="P320" s="53"/>
    </row>
    <row r="321" spans="1:16" ht="14.4">
      <c r="A321" s="53"/>
      <c r="B321" s="53"/>
      <c r="C321" s="53"/>
      <c r="D321" s="53"/>
      <c r="E321" s="53"/>
      <c r="F321" s="53"/>
      <c r="G321" s="78"/>
      <c r="H321" s="53"/>
      <c r="I321" s="53"/>
      <c r="J321" s="53"/>
      <c r="K321" s="53"/>
      <c r="L321" s="53"/>
      <c r="M321" s="53"/>
      <c r="N321" s="53"/>
      <c r="O321" s="53"/>
      <c r="P321" s="53"/>
    </row>
    <row r="322" spans="1:16" ht="14.4">
      <c r="A322" s="53"/>
      <c r="B322" s="53"/>
      <c r="C322" s="53"/>
      <c r="D322" s="53"/>
      <c r="E322" s="53"/>
      <c r="F322" s="53"/>
      <c r="G322" s="78"/>
      <c r="H322" s="53"/>
      <c r="I322" s="53"/>
      <c r="J322" s="53"/>
      <c r="K322" s="53"/>
      <c r="L322" s="53"/>
      <c r="M322" s="53"/>
      <c r="N322" s="53"/>
      <c r="O322" s="53"/>
      <c r="P322" s="53"/>
    </row>
    <row r="323" spans="1:16" ht="14.4">
      <c r="A323" s="53"/>
      <c r="B323" s="53"/>
      <c r="C323" s="53"/>
      <c r="D323" s="53"/>
      <c r="E323" s="53"/>
      <c r="F323" s="53"/>
      <c r="G323" s="78"/>
      <c r="H323" s="53"/>
      <c r="I323" s="53"/>
      <c r="J323" s="53"/>
      <c r="K323" s="53"/>
      <c r="L323" s="53"/>
      <c r="M323" s="53"/>
      <c r="N323" s="53"/>
      <c r="O323" s="53"/>
      <c r="P323" s="53"/>
    </row>
    <row r="324" spans="1:16" ht="14.4">
      <c r="A324" s="53"/>
      <c r="B324" s="53"/>
      <c r="C324" s="53"/>
      <c r="D324" s="53"/>
      <c r="E324" s="53"/>
      <c r="F324" s="53"/>
      <c r="G324" s="78"/>
      <c r="H324" s="53"/>
      <c r="I324" s="53"/>
      <c r="J324" s="53"/>
      <c r="K324" s="53"/>
      <c r="L324" s="53"/>
      <c r="M324" s="53"/>
      <c r="N324" s="53"/>
      <c r="O324" s="53"/>
      <c r="P324" s="53"/>
    </row>
    <row r="325" spans="1:16" ht="14.4">
      <c r="A325" s="53"/>
      <c r="B325" s="53"/>
      <c r="C325" s="53"/>
      <c r="D325" s="53"/>
      <c r="E325" s="53"/>
      <c r="F325" s="53"/>
      <c r="G325" s="78"/>
      <c r="H325" s="53"/>
      <c r="I325" s="53"/>
      <c r="J325" s="53"/>
      <c r="K325" s="53"/>
      <c r="L325" s="53"/>
      <c r="M325" s="53"/>
      <c r="N325" s="53"/>
      <c r="O325" s="53"/>
      <c r="P325" s="53"/>
    </row>
    <row r="326" spans="1:16" ht="14.4">
      <c r="A326" s="53"/>
      <c r="B326" s="53"/>
      <c r="C326" s="53"/>
      <c r="D326" s="53"/>
      <c r="E326" s="53"/>
      <c r="F326" s="53"/>
      <c r="G326" s="78"/>
      <c r="H326" s="53"/>
      <c r="I326" s="53"/>
      <c r="J326" s="53"/>
      <c r="K326" s="53"/>
      <c r="L326" s="53"/>
      <c r="M326" s="53"/>
      <c r="N326" s="53"/>
      <c r="O326" s="53"/>
      <c r="P326" s="53"/>
    </row>
    <row r="327" spans="1:16" ht="14.4">
      <c r="A327" s="53"/>
      <c r="B327" s="53"/>
      <c r="C327" s="53"/>
      <c r="D327" s="53"/>
      <c r="E327" s="53"/>
      <c r="F327" s="53"/>
      <c r="G327" s="78"/>
      <c r="H327" s="53"/>
      <c r="I327" s="53"/>
      <c r="J327" s="53"/>
      <c r="K327" s="53"/>
      <c r="L327" s="53"/>
      <c r="M327" s="53"/>
      <c r="N327" s="53"/>
      <c r="O327" s="53"/>
      <c r="P327" s="53"/>
    </row>
    <row r="328" spans="1:16" ht="14.4">
      <c r="A328" s="53"/>
      <c r="B328" s="53"/>
      <c r="C328" s="53"/>
      <c r="D328" s="53"/>
      <c r="E328" s="53"/>
      <c r="F328" s="53"/>
      <c r="G328" s="78"/>
      <c r="H328" s="53"/>
      <c r="I328" s="53"/>
      <c r="J328" s="53"/>
      <c r="K328" s="53"/>
      <c r="L328" s="53"/>
      <c r="M328" s="53"/>
      <c r="N328" s="53"/>
      <c r="O328" s="53"/>
      <c r="P328" s="53"/>
    </row>
    <row r="329" spans="1:16" ht="14.4">
      <c r="A329" s="53"/>
      <c r="B329" s="53"/>
      <c r="C329" s="53"/>
      <c r="D329" s="53"/>
      <c r="E329" s="53"/>
      <c r="F329" s="53"/>
      <c r="G329" s="78"/>
      <c r="H329" s="53"/>
      <c r="I329" s="53"/>
      <c r="J329" s="53"/>
      <c r="K329" s="53"/>
      <c r="L329" s="53"/>
      <c r="M329" s="53"/>
      <c r="N329" s="53"/>
      <c r="O329" s="53"/>
      <c r="P329" s="53"/>
    </row>
    <row r="330" spans="1:16" ht="14.4">
      <c r="A330" s="53"/>
      <c r="B330" s="53"/>
      <c r="C330" s="53"/>
      <c r="D330" s="53"/>
      <c r="E330" s="53"/>
      <c r="F330" s="53"/>
      <c r="G330" s="78"/>
      <c r="H330" s="53"/>
      <c r="I330" s="53"/>
      <c r="J330" s="53"/>
      <c r="K330" s="53"/>
      <c r="L330" s="53"/>
      <c r="M330" s="53"/>
      <c r="N330" s="53"/>
      <c r="O330" s="53"/>
      <c r="P330" s="53"/>
    </row>
    <row r="331" spans="1:16" ht="14.4">
      <c r="A331" s="53"/>
      <c r="B331" s="53"/>
      <c r="C331" s="53"/>
      <c r="D331" s="53"/>
      <c r="E331" s="53"/>
      <c r="F331" s="53"/>
      <c r="G331" s="78"/>
      <c r="H331" s="53"/>
      <c r="I331" s="53"/>
      <c r="J331" s="53"/>
      <c r="K331" s="53"/>
      <c r="L331" s="53"/>
      <c r="M331" s="53"/>
      <c r="N331" s="53"/>
      <c r="O331" s="53"/>
      <c r="P331" s="53"/>
    </row>
    <row r="332" spans="1:16" ht="14.4">
      <c r="A332" s="53"/>
      <c r="B332" s="53"/>
      <c r="C332" s="53"/>
      <c r="D332" s="53"/>
      <c r="E332" s="53"/>
      <c r="F332" s="53"/>
      <c r="G332" s="78"/>
      <c r="H332" s="53"/>
      <c r="I332" s="53"/>
      <c r="J332" s="53"/>
      <c r="K332" s="53"/>
      <c r="L332" s="53"/>
      <c r="M332" s="53"/>
      <c r="N332" s="53"/>
      <c r="O332" s="53"/>
      <c r="P332" s="53"/>
    </row>
    <row r="333" spans="1:16" ht="14.4">
      <c r="A333" s="53"/>
      <c r="B333" s="53"/>
      <c r="C333" s="53"/>
      <c r="D333" s="53"/>
      <c r="E333" s="53"/>
      <c r="F333" s="53"/>
      <c r="G333" s="78"/>
      <c r="H333" s="53"/>
      <c r="I333" s="53"/>
      <c r="J333" s="53"/>
      <c r="K333" s="53"/>
      <c r="L333" s="53"/>
      <c r="M333" s="53"/>
      <c r="N333" s="53"/>
      <c r="O333" s="53"/>
      <c r="P333" s="53"/>
    </row>
    <row r="334" spans="1:16" ht="14.4">
      <c r="A334" s="53"/>
      <c r="B334" s="53"/>
      <c r="C334" s="53"/>
      <c r="D334" s="53"/>
      <c r="E334" s="53"/>
      <c r="F334" s="53"/>
      <c r="G334" s="78"/>
      <c r="H334" s="53"/>
      <c r="I334" s="53"/>
      <c r="J334" s="53"/>
      <c r="K334" s="53"/>
      <c r="L334" s="53"/>
      <c r="M334" s="53"/>
      <c r="N334" s="53"/>
      <c r="O334" s="53"/>
      <c r="P334" s="53"/>
    </row>
    <row r="335" spans="1:16" ht="14.4">
      <c r="A335" s="53"/>
      <c r="B335" s="53"/>
      <c r="C335" s="53"/>
      <c r="D335" s="53"/>
      <c r="E335" s="53"/>
      <c r="F335" s="53"/>
      <c r="G335" s="78"/>
      <c r="H335" s="53"/>
      <c r="I335" s="53"/>
      <c r="J335" s="53"/>
      <c r="K335" s="53"/>
      <c r="L335" s="53"/>
      <c r="M335" s="53"/>
      <c r="N335" s="53"/>
      <c r="O335" s="53"/>
      <c r="P335" s="53"/>
    </row>
    <row r="336" spans="1:16" ht="14.4">
      <c r="A336" s="53"/>
      <c r="B336" s="53"/>
      <c r="C336" s="53"/>
      <c r="D336" s="53"/>
      <c r="E336" s="53"/>
      <c r="F336" s="53"/>
      <c r="G336" s="78"/>
      <c r="H336" s="53"/>
      <c r="I336" s="53"/>
      <c r="J336" s="53"/>
      <c r="K336" s="53"/>
      <c r="L336" s="53"/>
      <c r="M336" s="53"/>
      <c r="N336" s="53"/>
      <c r="O336" s="53"/>
      <c r="P336" s="53"/>
    </row>
    <row r="337" spans="1:16" ht="14.4">
      <c r="A337" s="53"/>
      <c r="B337" s="53"/>
      <c r="C337" s="53"/>
      <c r="D337" s="53"/>
      <c r="E337" s="53"/>
      <c r="F337" s="53"/>
      <c r="G337" s="78"/>
      <c r="H337" s="53"/>
      <c r="I337" s="53"/>
      <c r="J337" s="53"/>
      <c r="K337" s="53"/>
      <c r="L337" s="53"/>
      <c r="M337" s="53"/>
      <c r="N337" s="53"/>
      <c r="O337" s="53"/>
      <c r="P337" s="53"/>
    </row>
    <row r="338" spans="1:16" ht="14.4">
      <c r="A338" s="53"/>
      <c r="B338" s="53"/>
      <c r="C338" s="53"/>
      <c r="D338" s="53"/>
      <c r="E338" s="53"/>
      <c r="F338" s="53"/>
      <c r="G338" s="78"/>
      <c r="H338" s="53"/>
      <c r="I338" s="53"/>
      <c r="J338" s="53"/>
      <c r="K338" s="53"/>
      <c r="L338" s="53"/>
      <c r="M338" s="53"/>
      <c r="N338" s="53"/>
      <c r="O338" s="53"/>
      <c r="P338" s="53"/>
    </row>
    <row r="339" spans="1:16" ht="14.4">
      <c r="A339" s="53"/>
      <c r="B339" s="53"/>
      <c r="C339" s="53"/>
      <c r="D339" s="53"/>
      <c r="E339" s="53"/>
      <c r="F339" s="53"/>
      <c r="G339" s="78"/>
      <c r="H339" s="53"/>
      <c r="I339" s="53"/>
      <c r="J339" s="53"/>
      <c r="K339" s="53"/>
      <c r="L339" s="53"/>
      <c r="M339" s="53"/>
      <c r="N339" s="53"/>
      <c r="O339" s="53"/>
      <c r="P339" s="53"/>
    </row>
    <row r="340" spans="1:16" ht="14.4">
      <c r="A340" s="53"/>
      <c r="B340" s="53"/>
      <c r="C340" s="53"/>
      <c r="D340" s="53"/>
      <c r="E340" s="53"/>
      <c r="F340" s="53"/>
      <c r="G340" s="78"/>
      <c r="H340" s="53"/>
      <c r="I340" s="53"/>
      <c r="J340" s="53"/>
      <c r="K340" s="53"/>
      <c r="L340" s="53"/>
      <c r="M340" s="53"/>
      <c r="N340" s="53"/>
      <c r="O340" s="53"/>
      <c r="P340" s="53"/>
    </row>
    <row r="341" spans="1:16" ht="14.4">
      <c r="A341" s="53"/>
      <c r="B341" s="53"/>
      <c r="C341" s="53"/>
      <c r="D341" s="53"/>
      <c r="E341" s="53"/>
      <c r="F341" s="53"/>
      <c r="G341" s="78"/>
      <c r="H341" s="53"/>
      <c r="I341" s="53"/>
      <c r="J341" s="53"/>
      <c r="K341" s="53"/>
      <c r="L341" s="53"/>
      <c r="M341" s="53"/>
      <c r="N341" s="53"/>
      <c r="O341" s="53"/>
      <c r="P341" s="53"/>
    </row>
    <row r="342" spans="1:16" ht="14.4">
      <c r="A342" s="53"/>
      <c r="B342" s="53"/>
      <c r="C342" s="53"/>
      <c r="D342" s="53"/>
      <c r="E342" s="53"/>
      <c r="F342" s="53"/>
      <c r="G342" s="78"/>
      <c r="H342" s="53"/>
      <c r="I342" s="53"/>
      <c r="J342" s="53"/>
      <c r="K342" s="53"/>
      <c r="L342" s="53"/>
      <c r="M342" s="53"/>
      <c r="N342" s="53"/>
      <c r="O342" s="53"/>
      <c r="P342" s="53"/>
    </row>
    <row r="343" spans="1:16" ht="14.4">
      <c r="A343" s="53"/>
      <c r="B343" s="53"/>
      <c r="C343" s="53"/>
      <c r="D343" s="53"/>
      <c r="E343" s="53"/>
      <c r="F343" s="53"/>
      <c r="G343" s="78"/>
      <c r="H343" s="53"/>
      <c r="I343" s="53"/>
      <c r="J343" s="53"/>
      <c r="K343" s="53"/>
      <c r="L343" s="53"/>
      <c r="M343" s="53"/>
      <c r="N343" s="53"/>
      <c r="O343" s="53"/>
      <c r="P343" s="53"/>
    </row>
    <row r="344" spans="1:16" ht="14.4">
      <c r="A344" s="53"/>
      <c r="B344" s="53"/>
      <c r="C344" s="53"/>
      <c r="D344" s="53"/>
      <c r="E344" s="53"/>
      <c r="F344" s="53"/>
      <c r="G344" s="78"/>
      <c r="H344" s="53"/>
      <c r="I344" s="53"/>
      <c r="J344" s="53"/>
      <c r="K344" s="53"/>
      <c r="L344" s="53"/>
      <c r="M344" s="53"/>
      <c r="N344" s="53"/>
      <c r="O344" s="53"/>
      <c r="P344" s="53"/>
    </row>
    <row r="345" spans="1:16" ht="14.4">
      <c r="A345" s="53"/>
      <c r="B345" s="53"/>
      <c r="C345" s="53"/>
      <c r="D345" s="53"/>
      <c r="E345" s="53"/>
      <c r="F345" s="53"/>
      <c r="G345" s="78"/>
      <c r="H345" s="53"/>
      <c r="I345" s="53"/>
      <c r="J345" s="53"/>
      <c r="K345" s="53"/>
      <c r="L345" s="53"/>
      <c r="M345" s="53"/>
      <c r="N345" s="53"/>
      <c r="O345" s="53"/>
      <c r="P345" s="53"/>
    </row>
    <row r="346" spans="1:16" ht="14.4">
      <c r="A346" s="53"/>
      <c r="B346" s="53"/>
      <c r="C346" s="53"/>
      <c r="D346" s="53"/>
      <c r="E346" s="53"/>
      <c r="F346" s="53"/>
      <c r="G346" s="78"/>
      <c r="H346" s="53"/>
      <c r="I346" s="53"/>
      <c r="J346" s="53"/>
      <c r="K346" s="53"/>
      <c r="L346" s="53"/>
      <c r="M346" s="53"/>
      <c r="N346" s="53"/>
      <c r="O346" s="53"/>
      <c r="P346" s="53"/>
    </row>
    <row r="347" spans="1:16" ht="14.4">
      <c r="A347" s="53"/>
      <c r="B347" s="53"/>
      <c r="C347" s="53"/>
      <c r="D347" s="53"/>
      <c r="E347" s="53"/>
      <c r="F347" s="53"/>
      <c r="G347" s="78"/>
      <c r="H347" s="53"/>
      <c r="I347" s="53"/>
      <c r="J347" s="53"/>
      <c r="K347" s="53"/>
      <c r="L347" s="53"/>
      <c r="M347" s="53"/>
      <c r="N347" s="53"/>
      <c r="O347" s="53"/>
      <c r="P347" s="53"/>
    </row>
    <row r="348" spans="1:16" ht="14.4">
      <c r="A348" s="53"/>
      <c r="B348" s="53"/>
      <c r="C348" s="53"/>
      <c r="D348" s="53"/>
      <c r="E348" s="53"/>
      <c r="F348" s="53"/>
      <c r="G348" s="78"/>
      <c r="H348" s="53"/>
      <c r="I348" s="53"/>
      <c r="J348" s="53"/>
      <c r="K348" s="53"/>
      <c r="L348" s="53"/>
      <c r="M348" s="53"/>
      <c r="N348" s="53"/>
      <c r="O348" s="53"/>
      <c r="P348" s="53"/>
    </row>
    <row r="349" spans="1:16" ht="14.4">
      <c r="A349" s="53"/>
      <c r="B349" s="53"/>
      <c r="C349" s="53"/>
      <c r="D349" s="53"/>
      <c r="E349" s="53"/>
      <c r="F349" s="53"/>
      <c r="G349" s="78"/>
      <c r="H349" s="53"/>
      <c r="I349" s="53"/>
      <c r="J349" s="53"/>
      <c r="K349" s="53"/>
      <c r="L349" s="53"/>
      <c r="M349" s="53"/>
      <c r="N349" s="53"/>
      <c r="O349" s="53"/>
      <c r="P349" s="53"/>
    </row>
    <row r="350" spans="1:16" ht="14.4">
      <c r="A350" s="53"/>
      <c r="B350" s="53"/>
      <c r="C350" s="53"/>
      <c r="D350" s="53"/>
      <c r="E350" s="53"/>
      <c r="F350" s="53"/>
      <c r="G350" s="78"/>
      <c r="H350" s="53"/>
      <c r="I350" s="53"/>
      <c r="J350" s="53"/>
      <c r="K350" s="53"/>
      <c r="L350" s="53"/>
      <c r="M350" s="53"/>
      <c r="N350" s="53"/>
      <c r="O350" s="53"/>
      <c r="P350" s="53"/>
    </row>
    <row r="351" spans="1:16" ht="14.4">
      <c r="A351" s="53"/>
      <c r="B351" s="53"/>
      <c r="C351" s="53"/>
      <c r="D351" s="53"/>
      <c r="E351" s="53"/>
      <c r="F351" s="53"/>
      <c r="G351" s="78"/>
      <c r="H351" s="53"/>
      <c r="I351" s="53"/>
      <c r="J351" s="53"/>
      <c r="K351" s="53"/>
      <c r="L351" s="53"/>
      <c r="M351" s="53"/>
      <c r="N351" s="53"/>
      <c r="O351" s="53"/>
      <c r="P351" s="53"/>
    </row>
    <row r="352" spans="1:16" ht="14.4">
      <c r="A352" s="53"/>
      <c r="B352" s="53"/>
      <c r="C352" s="53"/>
      <c r="D352" s="53"/>
      <c r="E352" s="53"/>
      <c r="F352" s="53"/>
      <c r="G352" s="78"/>
      <c r="H352" s="53"/>
      <c r="I352" s="53"/>
      <c r="J352" s="53"/>
      <c r="K352" s="53"/>
      <c r="L352" s="53"/>
      <c r="M352" s="53"/>
      <c r="N352" s="53"/>
      <c r="O352" s="53"/>
      <c r="P352" s="53"/>
    </row>
    <row r="353" spans="1:16" ht="14.4">
      <c r="A353" s="53"/>
      <c r="B353" s="53"/>
      <c r="C353" s="53"/>
      <c r="D353" s="53"/>
      <c r="E353" s="53"/>
      <c r="F353" s="53"/>
      <c r="G353" s="78"/>
      <c r="H353" s="53"/>
      <c r="I353" s="53"/>
      <c r="J353" s="53"/>
      <c r="K353" s="53"/>
      <c r="L353" s="53"/>
      <c r="M353" s="53"/>
      <c r="N353" s="53"/>
      <c r="O353" s="53"/>
      <c r="P353" s="53"/>
    </row>
    <row r="354" spans="1:16" ht="14.4">
      <c r="A354" s="53"/>
      <c r="B354" s="53"/>
      <c r="C354" s="53"/>
      <c r="D354" s="53"/>
      <c r="E354" s="53"/>
      <c r="F354" s="53"/>
      <c r="G354" s="78"/>
      <c r="H354" s="53"/>
      <c r="I354" s="53"/>
      <c r="J354" s="53"/>
      <c r="K354" s="53"/>
      <c r="L354" s="53"/>
      <c r="M354" s="53"/>
      <c r="N354" s="53"/>
      <c r="O354" s="53"/>
      <c r="P354" s="53"/>
    </row>
    <row r="355" spans="1:16" ht="14.4">
      <c r="A355" s="53"/>
      <c r="B355" s="53"/>
      <c r="C355" s="53"/>
      <c r="D355" s="53"/>
      <c r="E355" s="53"/>
      <c r="F355" s="53"/>
      <c r="G355" s="78"/>
      <c r="H355" s="53"/>
      <c r="I355" s="53"/>
      <c r="J355" s="53"/>
      <c r="K355" s="53"/>
      <c r="L355" s="53"/>
      <c r="M355" s="53"/>
      <c r="N355" s="53"/>
      <c r="O355" s="53"/>
      <c r="P355" s="53"/>
    </row>
    <row r="356" spans="1:16" ht="14.4">
      <c r="A356" s="53"/>
      <c r="B356" s="53"/>
      <c r="C356" s="53"/>
      <c r="D356" s="53"/>
      <c r="E356" s="53"/>
      <c r="F356" s="53"/>
      <c r="G356" s="78"/>
      <c r="H356" s="53"/>
      <c r="I356" s="53"/>
      <c r="J356" s="53"/>
      <c r="K356" s="53"/>
      <c r="L356" s="53"/>
      <c r="M356" s="53"/>
      <c r="N356" s="53"/>
      <c r="O356" s="53"/>
      <c r="P356" s="53"/>
    </row>
    <row r="357" spans="1:16" ht="14.4">
      <c r="A357" s="53"/>
      <c r="B357" s="53"/>
      <c r="C357" s="53"/>
      <c r="D357" s="53"/>
      <c r="E357" s="53"/>
      <c r="F357" s="53"/>
      <c r="G357" s="78"/>
      <c r="H357" s="53"/>
      <c r="I357" s="53"/>
      <c r="J357" s="53"/>
      <c r="K357" s="53"/>
      <c r="L357" s="53"/>
      <c r="M357" s="53"/>
      <c r="N357" s="53"/>
      <c r="O357" s="53"/>
      <c r="P357" s="53"/>
    </row>
    <row r="358" spans="1:16" ht="14.4">
      <c r="A358" s="53"/>
      <c r="B358" s="53"/>
      <c r="C358" s="53"/>
      <c r="D358" s="53"/>
      <c r="E358" s="53"/>
      <c r="F358" s="53"/>
      <c r="G358" s="78"/>
      <c r="H358" s="53"/>
      <c r="I358" s="53"/>
      <c r="J358" s="53"/>
      <c r="K358" s="53"/>
      <c r="L358" s="53"/>
      <c r="M358" s="53"/>
      <c r="N358" s="53"/>
      <c r="O358" s="53"/>
      <c r="P358" s="53"/>
    </row>
    <row r="359" spans="1:16" ht="14.4">
      <c r="A359" s="53"/>
      <c r="B359" s="53"/>
      <c r="C359" s="53"/>
      <c r="D359" s="53"/>
      <c r="E359" s="53"/>
      <c r="F359" s="53"/>
      <c r="G359" s="78"/>
      <c r="H359" s="53"/>
      <c r="I359" s="53"/>
      <c r="J359" s="53"/>
      <c r="K359" s="53"/>
      <c r="L359" s="53"/>
      <c r="M359" s="53"/>
      <c r="N359" s="53"/>
      <c r="O359" s="53"/>
      <c r="P359" s="53"/>
    </row>
    <row r="360" spans="1:16" ht="14.4">
      <c r="A360" s="53"/>
      <c r="B360" s="53"/>
      <c r="C360" s="53"/>
      <c r="D360" s="53"/>
      <c r="E360" s="53"/>
      <c r="F360" s="53"/>
      <c r="G360" s="78"/>
      <c r="H360" s="53"/>
      <c r="I360" s="53"/>
      <c r="J360" s="53"/>
      <c r="K360" s="53"/>
      <c r="L360" s="53"/>
      <c r="M360" s="53"/>
      <c r="N360" s="53"/>
      <c r="O360" s="53"/>
      <c r="P360" s="53"/>
    </row>
    <row r="361" spans="1:16" ht="14.4">
      <c r="A361" s="53"/>
      <c r="B361" s="53"/>
      <c r="C361" s="53"/>
      <c r="D361" s="53"/>
      <c r="E361" s="53"/>
      <c r="F361" s="53"/>
      <c r="G361" s="78"/>
      <c r="H361" s="53"/>
      <c r="I361" s="53"/>
      <c r="J361" s="53"/>
      <c r="K361" s="53"/>
      <c r="L361" s="53"/>
      <c r="M361" s="53"/>
      <c r="N361" s="53"/>
      <c r="O361" s="53"/>
      <c r="P361" s="53"/>
    </row>
    <row r="362" spans="1:16" ht="14.4">
      <c r="A362" s="53"/>
      <c r="B362" s="53"/>
      <c r="C362" s="53"/>
      <c r="D362" s="53"/>
      <c r="E362" s="53"/>
      <c r="F362" s="53"/>
      <c r="G362" s="78"/>
      <c r="H362" s="53"/>
      <c r="I362" s="53"/>
      <c r="J362" s="53"/>
      <c r="K362" s="53"/>
      <c r="L362" s="53"/>
      <c r="M362" s="53"/>
      <c r="N362" s="53"/>
      <c r="O362" s="53"/>
      <c r="P362" s="53"/>
    </row>
    <row r="363" spans="1:16" ht="14.4">
      <c r="A363" s="53"/>
      <c r="B363" s="53"/>
      <c r="C363" s="53"/>
      <c r="D363" s="53"/>
      <c r="E363" s="53"/>
      <c r="F363" s="53"/>
      <c r="G363" s="78"/>
      <c r="H363" s="53"/>
      <c r="I363" s="53"/>
      <c r="J363" s="53"/>
      <c r="K363" s="53"/>
      <c r="L363" s="53"/>
      <c r="M363" s="53"/>
      <c r="N363" s="53"/>
      <c r="O363" s="53"/>
      <c r="P363" s="53"/>
    </row>
    <row r="364" spans="1:16" ht="14.4">
      <c r="A364" s="53"/>
      <c r="B364" s="53"/>
      <c r="C364" s="53"/>
      <c r="D364" s="53"/>
      <c r="E364" s="53"/>
      <c r="F364" s="53"/>
      <c r="G364" s="78"/>
      <c r="H364" s="53"/>
      <c r="I364" s="53"/>
      <c r="J364" s="53"/>
      <c r="K364" s="53"/>
      <c r="L364" s="53"/>
      <c r="M364" s="53"/>
      <c r="N364" s="53"/>
      <c r="O364" s="53"/>
      <c r="P364" s="53"/>
    </row>
    <row r="365" spans="1:16" ht="14.4">
      <c r="A365" s="53"/>
      <c r="B365" s="53"/>
      <c r="C365" s="53"/>
      <c r="D365" s="53"/>
      <c r="E365" s="53"/>
      <c r="F365" s="53"/>
      <c r="G365" s="78"/>
      <c r="H365" s="53"/>
      <c r="I365" s="53"/>
      <c r="J365" s="53"/>
      <c r="K365" s="53"/>
      <c r="L365" s="53"/>
      <c r="M365" s="53"/>
      <c r="N365" s="53"/>
      <c r="O365" s="53"/>
      <c r="P365" s="53"/>
    </row>
    <row r="366" spans="1:16" ht="14.4">
      <c r="A366" s="53"/>
      <c r="B366" s="53"/>
      <c r="C366" s="53"/>
      <c r="D366" s="53"/>
      <c r="E366" s="53"/>
      <c r="F366" s="53"/>
      <c r="G366" s="78"/>
      <c r="H366" s="53"/>
      <c r="I366" s="53"/>
      <c r="J366" s="53"/>
      <c r="K366" s="53"/>
      <c r="L366" s="53"/>
      <c r="M366" s="53"/>
      <c r="N366" s="53"/>
      <c r="O366" s="53"/>
      <c r="P366" s="53"/>
    </row>
    <row r="367" spans="1:16" ht="14.4">
      <c r="A367" s="53"/>
      <c r="B367" s="53"/>
      <c r="C367" s="53"/>
      <c r="D367" s="53"/>
      <c r="E367" s="53"/>
      <c r="F367" s="53"/>
      <c r="G367" s="78"/>
      <c r="H367" s="53"/>
      <c r="I367" s="53"/>
      <c r="J367" s="53"/>
      <c r="K367" s="53"/>
      <c r="L367" s="53"/>
      <c r="M367" s="53"/>
      <c r="N367" s="53"/>
      <c r="O367" s="53"/>
      <c r="P367" s="53"/>
    </row>
    <row r="368" spans="1:16" ht="14.4">
      <c r="A368" s="53"/>
      <c r="B368" s="53"/>
      <c r="C368" s="53"/>
      <c r="D368" s="53"/>
      <c r="E368" s="53"/>
      <c r="F368" s="53"/>
      <c r="G368" s="78"/>
      <c r="H368" s="53"/>
      <c r="I368" s="53"/>
      <c r="J368" s="53"/>
      <c r="K368" s="53"/>
      <c r="L368" s="53"/>
      <c r="M368" s="53"/>
      <c r="N368" s="53"/>
      <c r="O368" s="53"/>
      <c r="P368" s="53"/>
    </row>
    <row r="369" spans="1:16" ht="14.4">
      <c r="A369" s="53"/>
      <c r="B369" s="53"/>
      <c r="C369" s="53"/>
      <c r="D369" s="53"/>
      <c r="E369" s="53"/>
      <c r="F369" s="53"/>
      <c r="G369" s="78"/>
      <c r="H369" s="53"/>
      <c r="I369" s="53"/>
      <c r="J369" s="53"/>
      <c r="K369" s="53"/>
      <c r="L369" s="53"/>
      <c r="M369" s="53"/>
      <c r="N369" s="53"/>
      <c r="O369" s="53"/>
      <c r="P369" s="53"/>
    </row>
    <row r="370" spans="1:16" ht="14.4">
      <c r="A370" s="53"/>
      <c r="B370" s="53"/>
      <c r="C370" s="53"/>
      <c r="D370" s="53"/>
      <c r="E370" s="53"/>
      <c r="F370" s="53"/>
      <c r="G370" s="78"/>
      <c r="H370" s="53"/>
      <c r="I370" s="53"/>
      <c r="J370" s="53"/>
      <c r="K370" s="53"/>
      <c r="L370" s="53"/>
      <c r="M370" s="53"/>
      <c r="N370" s="53"/>
      <c r="O370" s="53"/>
      <c r="P370" s="53"/>
    </row>
    <row r="371" spans="1:16" ht="14.4">
      <c r="A371" s="53"/>
      <c r="B371" s="53"/>
      <c r="C371" s="53"/>
      <c r="D371" s="53"/>
      <c r="E371" s="53"/>
      <c r="F371" s="53"/>
      <c r="G371" s="78"/>
      <c r="H371" s="53"/>
      <c r="I371" s="53"/>
      <c r="J371" s="53"/>
      <c r="K371" s="53"/>
      <c r="L371" s="53"/>
      <c r="M371" s="53"/>
      <c r="N371" s="53"/>
      <c r="O371" s="53"/>
      <c r="P371" s="53"/>
    </row>
    <row r="372" spans="1:16" ht="14.4">
      <c r="A372" s="53"/>
      <c r="B372" s="53"/>
      <c r="C372" s="53"/>
      <c r="D372" s="53"/>
      <c r="E372" s="53"/>
      <c r="F372" s="53"/>
      <c r="G372" s="78"/>
      <c r="H372" s="53"/>
      <c r="I372" s="53"/>
      <c r="J372" s="53"/>
      <c r="K372" s="53"/>
      <c r="L372" s="53"/>
      <c r="M372" s="53"/>
      <c r="N372" s="53"/>
      <c r="O372" s="53"/>
      <c r="P372" s="53"/>
    </row>
    <row r="373" spans="1:16" ht="14.4">
      <c r="A373" s="53"/>
      <c r="B373" s="53"/>
      <c r="C373" s="53"/>
      <c r="D373" s="53"/>
      <c r="E373" s="53"/>
      <c r="F373" s="53"/>
      <c r="G373" s="78"/>
      <c r="H373" s="53"/>
      <c r="I373" s="53"/>
      <c r="J373" s="53"/>
      <c r="K373" s="53"/>
      <c r="L373" s="53"/>
      <c r="M373" s="53"/>
      <c r="N373" s="53"/>
      <c r="O373" s="53"/>
      <c r="P373" s="53"/>
    </row>
    <row r="374" spans="1:16" ht="14.4">
      <c r="A374" s="53"/>
      <c r="B374" s="53"/>
      <c r="C374" s="53"/>
      <c r="D374" s="53"/>
      <c r="E374" s="53"/>
      <c r="F374" s="53"/>
      <c r="G374" s="78"/>
      <c r="H374" s="53"/>
      <c r="I374" s="53"/>
      <c r="J374" s="53"/>
      <c r="K374" s="53"/>
      <c r="L374" s="53"/>
      <c r="M374" s="53"/>
      <c r="N374" s="53"/>
      <c r="O374" s="53"/>
      <c r="P374" s="53"/>
    </row>
    <row r="375" spans="1:16" ht="14.4">
      <c r="A375" s="53"/>
      <c r="B375" s="53"/>
      <c r="C375" s="53"/>
      <c r="D375" s="53"/>
      <c r="E375" s="53"/>
      <c r="F375" s="53"/>
      <c r="G375" s="78"/>
      <c r="H375" s="53"/>
      <c r="I375" s="53"/>
      <c r="J375" s="53"/>
      <c r="K375" s="53"/>
      <c r="L375" s="53"/>
      <c r="M375" s="53"/>
      <c r="N375" s="53"/>
      <c r="O375" s="53"/>
      <c r="P375" s="53"/>
    </row>
    <row r="376" spans="1:16" ht="14.4">
      <c r="A376" s="53"/>
      <c r="B376" s="53"/>
      <c r="C376" s="53"/>
      <c r="D376" s="53"/>
      <c r="E376" s="53"/>
      <c r="F376" s="53"/>
      <c r="G376" s="78"/>
      <c r="H376" s="53"/>
      <c r="I376" s="53"/>
      <c r="J376" s="53"/>
      <c r="K376" s="53"/>
      <c r="L376" s="53"/>
      <c r="M376" s="53"/>
      <c r="N376" s="53"/>
      <c r="O376" s="53"/>
      <c r="P376" s="53"/>
    </row>
    <row r="377" spans="1:16" ht="14.4">
      <c r="A377" s="53"/>
      <c r="B377" s="53"/>
      <c r="C377" s="53"/>
      <c r="D377" s="53"/>
      <c r="E377" s="53"/>
      <c r="F377" s="53"/>
      <c r="G377" s="78"/>
      <c r="H377" s="53"/>
      <c r="I377" s="53"/>
      <c r="J377" s="53"/>
      <c r="K377" s="53"/>
      <c r="L377" s="53"/>
      <c r="M377" s="53"/>
      <c r="N377" s="53"/>
      <c r="O377" s="53"/>
      <c r="P377" s="53"/>
    </row>
    <row r="378" spans="1:16" ht="14.4">
      <c r="A378" s="53"/>
      <c r="B378" s="53"/>
      <c r="C378" s="53"/>
      <c r="D378" s="53"/>
      <c r="E378" s="53"/>
      <c r="F378" s="53"/>
      <c r="G378" s="78"/>
      <c r="H378" s="53"/>
      <c r="I378" s="53"/>
      <c r="J378" s="53"/>
      <c r="K378" s="53"/>
      <c r="L378" s="53"/>
      <c r="M378" s="53"/>
      <c r="N378" s="53"/>
      <c r="O378" s="53"/>
      <c r="P378" s="53"/>
    </row>
    <row r="379" spans="1:16" ht="14.4">
      <c r="A379" s="53"/>
      <c r="B379" s="53"/>
      <c r="C379" s="53"/>
      <c r="D379" s="53"/>
      <c r="E379" s="53"/>
      <c r="F379" s="53"/>
      <c r="G379" s="78"/>
      <c r="H379" s="53"/>
      <c r="I379" s="53"/>
      <c r="J379" s="53"/>
      <c r="K379" s="53"/>
      <c r="L379" s="53"/>
      <c r="M379" s="53"/>
      <c r="N379" s="53"/>
      <c r="O379" s="53"/>
      <c r="P379" s="53"/>
    </row>
    <row r="380" spans="1:16" ht="14.4">
      <c r="A380" s="53"/>
      <c r="B380" s="53"/>
      <c r="C380" s="53"/>
      <c r="D380" s="53"/>
      <c r="E380" s="53"/>
      <c r="F380" s="53"/>
      <c r="G380" s="78"/>
      <c r="H380" s="53"/>
      <c r="I380" s="53"/>
      <c r="J380" s="53"/>
      <c r="K380" s="53"/>
      <c r="L380" s="53"/>
      <c r="M380" s="53"/>
      <c r="N380" s="53"/>
      <c r="O380" s="53"/>
      <c r="P380" s="53"/>
    </row>
    <row r="381" spans="1:16" ht="14.4">
      <c r="A381" s="53"/>
      <c r="B381" s="53"/>
      <c r="C381" s="53"/>
      <c r="D381" s="53"/>
      <c r="E381" s="53"/>
      <c r="F381" s="53"/>
      <c r="G381" s="78"/>
      <c r="H381" s="53"/>
      <c r="I381" s="53"/>
      <c r="J381" s="53"/>
      <c r="K381" s="53"/>
      <c r="L381" s="53"/>
      <c r="M381" s="53"/>
      <c r="N381" s="53"/>
      <c r="O381" s="53"/>
      <c r="P381" s="53"/>
    </row>
    <row r="382" spans="1:16" ht="14.4">
      <c r="A382" s="53"/>
      <c r="B382" s="53"/>
      <c r="C382" s="53"/>
      <c r="D382" s="53"/>
      <c r="E382" s="53"/>
      <c r="F382" s="53"/>
      <c r="G382" s="78"/>
      <c r="H382" s="53"/>
      <c r="I382" s="53"/>
      <c r="J382" s="53"/>
      <c r="K382" s="53"/>
      <c r="L382" s="53"/>
      <c r="M382" s="53"/>
      <c r="N382" s="53"/>
      <c r="O382" s="53"/>
      <c r="P382" s="53"/>
    </row>
    <row r="383" spans="1:16" ht="14.4">
      <c r="A383" s="53"/>
      <c r="B383" s="53"/>
      <c r="C383" s="53"/>
      <c r="D383" s="53"/>
      <c r="E383" s="53"/>
      <c r="F383" s="53"/>
      <c r="G383" s="78"/>
      <c r="H383" s="53"/>
      <c r="I383" s="53"/>
      <c r="J383" s="53"/>
      <c r="K383" s="53"/>
      <c r="L383" s="53"/>
      <c r="M383" s="53"/>
      <c r="N383" s="53"/>
      <c r="O383" s="53"/>
      <c r="P383" s="53"/>
    </row>
    <row r="384" spans="1:16" ht="14.4">
      <c r="A384" s="53"/>
      <c r="B384" s="53"/>
      <c r="C384" s="53"/>
      <c r="D384" s="53"/>
      <c r="E384" s="53"/>
      <c r="F384" s="53"/>
      <c r="G384" s="78"/>
      <c r="H384" s="53"/>
      <c r="I384" s="53"/>
      <c r="J384" s="53"/>
      <c r="K384" s="53"/>
      <c r="L384" s="53"/>
      <c r="M384" s="53"/>
      <c r="N384" s="53"/>
      <c r="O384" s="53"/>
      <c r="P384" s="53"/>
    </row>
    <row r="385" spans="1:16" ht="14.4">
      <c r="A385" s="53"/>
      <c r="B385" s="53"/>
      <c r="C385" s="53"/>
      <c r="D385" s="53"/>
      <c r="E385" s="53"/>
      <c r="F385" s="53"/>
      <c r="G385" s="78"/>
      <c r="H385" s="53"/>
      <c r="I385" s="53"/>
      <c r="J385" s="53"/>
      <c r="K385" s="53"/>
      <c r="L385" s="53"/>
      <c r="M385" s="53"/>
      <c r="N385" s="53"/>
      <c r="O385" s="53"/>
      <c r="P385" s="53"/>
    </row>
    <row r="386" spans="1:16" ht="14.4">
      <c r="A386" s="53"/>
      <c r="B386" s="53"/>
      <c r="C386" s="53"/>
      <c r="D386" s="53"/>
      <c r="E386" s="53"/>
      <c r="F386" s="53"/>
      <c r="G386" s="78"/>
      <c r="H386" s="53"/>
      <c r="I386" s="53"/>
      <c r="J386" s="53"/>
      <c r="K386" s="53"/>
      <c r="L386" s="53"/>
      <c r="M386" s="53"/>
      <c r="N386" s="53"/>
      <c r="O386" s="53"/>
      <c r="P386" s="53"/>
    </row>
    <row r="387" spans="1:16" ht="14.4">
      <c r="A387" s="53"/>
      <c r="B387" s="53"/>
      <c r="C387" s="53"/>
      <c r="D387" s="53"/>
      <c r="E387" s="53"/>
      <c r="F387" s="53"/>
      <c r="G387" s="78"/>
      <c r="H387" s="53"/>
      <c r="I387" s="53"/>
      <c r="J387" s="53"/>
      <c r="K387" s="53"/>
      <c r="L387" s="53"/>
      <c r="M387" s="53"/>
      <c r="N387" s="53"/>
      <c r="O387" s="53"/>
      <c r="P387" s="53"/>
    </row>
    <row r="388" spans="1:16" ht="14.4">
      <c r="A388" s="53"/>
      <c r="B388" s="53"/>
      <c r="C388" s="53"/>
      <c r="D388" s="53"/>
      <c r="E388" s="53"/>
      <c r="F388" s="53"/>
      <c r="G388" s="78"/>
      <c r="H388" s="53"/>
      <c r="I388" s="53"/>
      <c r="J388" s="53"/>
      <c r="K388" s="53"/>
      <c r="L388" s="53"/>
      <c r="M388" s="53"/>
      <c r="N388" s="53"/>
      <c r="O388" s="53"/>
      <c r="P388" s="53"/>
    </row>
    <row r="389" spans="1:16" ht="14.4">
      <c r="A389" s="53"/>
      <c r="B389" s="53"/>
      <c r="C389" s="53"/>
      <c r="D389" s="53"/>
      <c r="E389" s="53"/>
      <c r="F389" s="53"/>
      <c r="G389" s="78"/>
      <c r="H389" s="53"/>
      <c r="I389" s="53"/>
      <c r="J389" s="53"/>
      <c r="K389" s="53"/>
      <c r="L389" s="53"/>
      <c r="M389" s="53"/>
      <c r="N389" s="53"/>
      <c r="O389" s="53"/>
      <c r="P389" s="53"/>
    </row>
    <row r="390" spans="1:16" ht="14.4">
      <c r="A390" s="53"/>
      <c r="B390" s="53"/>
      <c r="C390" s="53"/>
      <c r="D390" s="53"/>
      <c r="E390" s="53"/>
      <c r="F390" s="53"/>
      <c r="G390" s="78"/>
      <c r="H390" s="53"/>
      <c r="I390" s="53"/>
      <c r="J390" s="53"/>
      <c r="K390" s="53"/>
      <c r="L390" s="53"/>
      <c r="M390" s="53"/>
      <c r="N390" s="53"/>
      <c r="O390" s="53"/>
      <c r="P390" s="53"/>
    </row>
    <row r="391" spans="1:16" ht="14.4">
      <c r="A391" s="53"/>
      <c r="B391" s="53"/>
      <c r="C391" s="53"/>
      <c r="D391" s="53"/>
      <c r="E391" s="53"/>
      <c r="F391" s="53"/>
      <c r="G391" s="78"/>
      <c r="H391" s="53"/>
      <c r="I391" s="53"/>
      <c r="J391" s="53"/>
      <c r="K391" s="53"/>
      <c r="L391" s="53"/>
      <c r="M391" s="53"/>
      <c r="N391" s="53"/>
      <c r="O391" s="53"/>
      <c r="P391" s="53"/>
    </row>
    <row r="392" spans="1:16" ht="14.4">
      <c r="A392" s="53"/>
      <c r="B392" s="53"/>
      <c r="C392" s="53"/>
      <c r="D392" s="53"/>
      <c r="E392" s="53"/>
      <c r="F392" s="53"/>
      <c r="G392" s="78"/>
      <c r="H392" s="53"/>
      <c r="I392" s="53"/>
      <c r="J392" s="53"/>
      <c r="K392" s="53"/>
      <c r="L392" s="53"/>
      <c r="M392" s="53"/>
      <c r="N392" s="53"/>
      <c r="O392" s="53"/>
      <c r="P392" s="53"/>
    </row>
    <row r="393" spans="1:16" ht="14.4">
      <c r="A393" s="53"/>
      <c r="B393" s="53"/>
      <c r="C393" s="53"/>
      <c r="D393" s="53"/>
      <c r="E393" s="53"/>
      <c r="F393" s="53"/>
      <c r="G393" s="78"/>
      <c r="H393" s="53"/>
      <c r="I393" s="53"/>
      <c r="J393" s="53"/>
      <c r="K393" s="53"/>
      <c r="L393" s="53"/>
      <c r="M393" s="53"/>
      <c r="N393" s="53"/>
      <c r="O393" s="53"/>
      <c r="P393" s="53"/>
    </row>
    <row r="394" spans="1:16" ht="14.4">
      <c r="A394" s="53"/>
      <c r="B394" s="53"/>
      <c r="C394" s="53"/>
      <c r="D394" s="53"/>
      <c r="E394" s="53"/>
      <c r="F394" s="53"/>
      <c r="G394" s="78"/>
      <c r="H394" s="53"/>
      <c r="I394" s="53"/>
      <c r="J394" s="53"/>
      <c r="K394" s="53"/>
      <c r="L394" s="53"/>
      <c r="M394" s="53"/>
      <c r="N394" s="53"/>
      <c r="O394" s="53"/>
      <c r="P394" s="53"/>
    </row>
    <row r="395" spans="1:16" ht="14.4">
      <c r="A395" s="53"/>
      <c r="B395" s="53"/>
      <c r="C395" s="53"/>
      <c r="D395" s="53"/>
      <c r="E395" s="53"/>
      <c r="F395" s="53"/>
      <c r="G395" s="78"/>
      <c r="H395" s="53"/>
      <c r="I395" s="53"/>
      <c r="J395" s="53"/>
      <c r="K395" s="53"/>
      <c r="L395" s="53"/>
      <c r="M395" s="53"/>
      <c r="N395" s="53"/>
      <c r="O395" s="53"/>
      <c r="P395" s="53"/>
    </row>
    <row r="396" spans="1:16" ht="14.4">
      <c r="A396" s="53"/>
      <c r="B396" s="53"/>
      <c r="C396" s="53"/>
      <c r="D396" s="53"/>
      <c r="E396" s="53"/>
      <c r="F396" s="53"/>
      <c r="G396" s="78"/>
      <c r="H396" s="53"/>
      <c r="I396" s="53"/>
      <c r="J396" s="53"/>
      <c r="K396" s="53"/>
      <c r="L396" s="53"/>
      <c r="M396" s="53"/>
      <c r="N396" s="53"/>
      <c r="O396" s="53"/>
      <c r="P396" s="53"/>
    </row>
    <row r="397" spans="1:16" ht="14.4">
      <c r="A397" s="53"/>
      <c r="B397" s="53"/>
      <c r="C397" s="53"/>
      <c r="D397" s="53"/>
      <c r="E397" s="53"/>
      <c r="F397" s="53"/>
      <c r="G397" s="78"/>
      <c r="H397" s="53"/>
      <c r="I397" s="53"/>
      <c r="J397" s="53"/>
      <c r="K397" s="53"/>
      <c r="L397" s="53"/>
      <c r="M397" s="53"/>
      <c r="N397" s="53"/>
      <c r="O397" s="53"/>
      <c r="P397" s="53"/>
    </row>
    <row r="398" spans="1:16" ht="14.4">
      <c r="A398" s="53"/>
      <c r="B398" s="53"/>
      <c r="C398" s="53"/>
      <c r="D398" s="53"/>
      <c r="E398" s="53"/>
      <c r="F398" s="53"/>
      <c r="G398" s="78"/>
      <c r="H398" s="53"/>
      <c r="I398" s="53"/>
      <c r="J398" s="53"/>
      <c r="K398" s="53"/>
      <c r="L398" s="53"/>
      <c r="M398" s="53"/>
      <c r="N398" s="53"/>
      <c r="O398" s="53"/>
      <c r="P398" s="53"/>
    </row>
    <row r="399" spans="1:16" ht="14.4">
      <c r="A399" s="53"/>
      <c r="B399" s="53"/>
      <c r="C399" s="53"/>
      <c r="D399" s="53"/>
      <c r="E399" s="53"/>
      <c r="F399" s="53"/>
      <c r="G399" s="78"/>
      <c r="H399" s="53"/>
      <c r="I399" s="53"/>
      <c r="J399" s="53"/>
      <c r="K399" s="53"/>
      <c r="L399" s="53"/>
      <c r="M399" s="53"/>
      <c r="N399" s="53"/>
      <c r="O399" s="53"/>
      <c r="P399" s="53"/>
    </row>
    <row r="400" spans="1:16" ht="14.4">
      <c r="A400" s="53"/>
      <c r="B400" s="53"/>
      <c r="C400" s="53"/>
      <c r="D400" s="53"/>
      <c r="E400" s="53"/>
      <c r="F400" s="53"/>
      <c r="G400" s="78"/>
      <c r="H400" s="53"/>
      <c r="I400" s="53"/>
      <c r="J400" s="53"/>
      <c r="K400" s="53"/>
      <c r="L400" s="53"/>
      <c r="M400" s="53"/>
      <c r="N400" s="53"/>
      <c r="O400" s="53"/>
      <c r="P400" s="53"/>
    </row>
    <row r="401" spans="1:16" ht="14.4">
      <c r="A401" s="53"/>
      <c r="B401" s="53"/>
      <c r="C401" s="53"/>
      <c r="D401" s="53"/>
      <c r="E401" s="53"/>
      <c r="F401" s="53"/>
      <c r="G401" s="78"/>
      <c r="H401" s="53"/>
      <c r="I401" s="53"/>
      <c r="J401" s="53"/>
      <c r="K401" s="53"/>
      <c r="L401" s="53"/>
      <c r="M401" s="53"/>
      <c r="N401" s="53"/>
      <c r="O401" s="53"/>
      <c r="P401" s="53"/>
    </row>
    <row r="402" spans="1:16" ht="14.4">
      <c r="A402" s="53"/>
      <c r="B402" s="53"/>
      <c r="C402" s="53"/>
      <c r="D402" s="53"/>
      <c r="E402" s="53"/>
      <c r="F402" s="53"/>
      <c r="G402" s="78"/>
      <c r="H402" s="53"/>
      <c r="I402" s="53"/>
      <c r="J402" s="53"/>
      <c r="K402" s="53"/>
      <c r="L402" s="53"/>
      <c r="M402" s="53"/>
      <c r="N402" s="53"/>
      <c r="O402" s="53"/>
      <c r="P402" s="53"/>
    </row>
    <row r="403" spans="1:16" ht="14.4">
      <c r="A403" s="53"/>
      <c r="B403" s="53"/>
      <c r="C403" s="53"/>
      <c r="D403" s="53"/>
      <c r="E403" s="53"/>
      <c r="F403" s="53"/>
      <c r="G403" s="78"/>
      <c r="H403" s="53"/>
      <c r="I403" s="53"/>
      <c r="J403" s="53"/>
      <c r="K403" s="53"/>
      <c r="L403" s="53"/>
      <c r="M403" s="53"/>
      <c r="N403" s="53"/>
      <c r="O403" s="53"/>
      <c r="P403" s="53"/>
    </row>
    <row r="404" spans="1:16" ht="14.4">
      <c r="A404" s="53"/>
      <c r="B404" s="53"/>
      <c r="C404" s="53"/>
      <c r="D404" s="53"/>
      <c r="E404" s="53"/>
      <c r="F404" s="53"/>
      <c r="G404" s="78"/>
      <c r="H404" s="53"/>
      <c r="I404" s="53"/>
      <c r="J404" s="53"/>
      <c r="K404" s="53"/>
      <c r="L404" s="53"/>
      <c r="M404" s="53"/>
      <c r="N404" s="53"/>
      <c r="O404" s="53"/>
      <c r="P404" s="53"/>
    </row>
    <row r="405" spans="1:16" ht="14.4">
      <c r="A405" s="53"/>
      <c r="B405" s="53"/>
      <c r="C405" s="53"/>
      <c r="D405" s="53"/>
      <c r="E405" s="53"/>
      <c r="F405" s="53"/>
      <c r="G405" s="78"/>
      <c r="H405" s="53"/>
      <c r="I405" s="53"/>
      <c r="J405" s="53"/>
      <c r="K405" s="53"/>
      <c r="L405" s="53"/>
      <c r="M405" s="53"/>
      <c r="N405" s="53"/>
      <c r="O405" s="53"/>
      <c r="P405" s="53"/>
    </row>
    <row r="406" spans="1:16" ht="14.4">
      <c r="A406" s="53"/>
      <c r="B406" s="53"/>
      <c r="C406" s="53"/>
      <c r="D406" s="53"/>
      <c r="E406" s="53"/>
      <c r="F406" s="53"/>
      <c r="G406" s="78"/>
      <c r="H406" s="53"/>
      <c r="I406" s="53"/>
      <c r="J406" s="53"/>
      <c r="K406" s="53"/>
      <c r="L406" s="53"/>
      <c r="M406" s="53"/>
      <c r="N406" s="53"/>
      <c r="O406" s="53"/>
      <c r="P406" s="53"/>
    </row>
    <row r="407" spans="1:16" ht="14.4">
      <c r="A407" s="53"/>
      <c r="B407" s="53"/>
      <c r="C407" s="53"/>
      <c r="D407" s="53"/>
      <c r="E407" s="53"/>
      <c r="F407" s="53"/>
      <c r="G407" s="78"/>
      <c r="H407" s="53"/>
      <c r="I407" s="53"/>
      <c r="J407" s="53"/>
      <c r="K407" s="53"/>
      <c r="L407" s="53"/>
      <c r="M407" s="53"/>
      <c r="N407" s="53"/>
      <c r="O407" s="53"/>
      <c r="P407" s="53"/>
    </row>
    <row r="408" spans="1:16" ht="14.4">
      <c r="A408" s="53"/>
      <c r="B408" s="53"/>
      <c r="C408" s="53"/>
      <c r="D408" s="53"/>
      <c r="E408" s="53"/>
      <c r="F408" s="53"/>
      <c r="G408" s="78"/>
      <c r="H408" s="53"/>
      <c r="I408" s="53"/>
      <c r="J408" s="53"/>
      <c r="K408" s="53"/>
      <c r="L408" s="53"/>
      <c r="M408" s="53"/>
      <c r="N408" s="53"/>
      <c r="O408" s="53"/>
      <c r="P408" s="53"/>
    </row>
    <row r="409" spans="1:16" ht="14.4">
      <c r="A409" s="53"/>
      <c r="B409" s="53"/>
      <c r="C409" s="53"/>
      <c r="D409" s="53"/>
      <c r="E409" s="53"/>
      <c r="F409" s="53"/>
      <c r="G409" s="78"/>
      <c r="H409" s="53"/>
      <c r="I409" s="53"/>
      <c r="J409" s="53"/>
      <c r="K409" s="53"/>
      <c r="L409" s="53"/>
      <c r="M409" s="53"/>
      <c r="N409" s="53"/>
      <c r="O409" s="53"/>
      <c r="P409" s="53"/>
    </row>
    <row r="410" spans="1:16" ht="14.4">
      <c r="A410" s="53"/>
      <c r="B410" s="53"/>
      <c r="C410" s="53"/>
      <c r="D410" s="53"/>
      <c r="E410" s="53"/>
      <c r="F410" s="53"/>
      <c r="G410" s="78"/>
      <c r="H410" s="53"/>
      <c r="I410" s="53"/>
      <c r="J410" s="53"/>
      <c r="K410" s="53"/>
      <c r="L410" s="53"/>
      <c r="M410" s="53"/>
      <c r="N410" s="53"/>
      <c r="O410" s="53"/>
      <c r="P410" s="53"/>
    </row>
    <row r="411" spans="1:16" ht="14.4">
      <c r="A411" s="53"/>
      <c r="B411" s="53"/>
      <c r="C411" s="53"/>
      <c r="D411" s="53"/>
      <c r="E411" s="53"/>
      <c r="F411" s="53"/>
      <c r="G411" s="78"/>
      <c r="H411" s="53"/>
      <c r="I411" s="53"/>
      <c r="J411" s="53"/>
      <c r="K411" s="53"/>
      <c r="L411" s="53"/>
      <c r="M411" s="53"/>
      <c r="N411" s="53"/>
      <c r="O411" s="53"/>
      <c r="P411" s="53"/>
    </row>
    <row r="412" spans="1:16" ht="14.4">
      <c r="A412" s="53"/>
      <c r="B412" s="53"/>
      <c r="C412" s="53"/>
      <c r="D412" s="53"/>
      <c r="E412" s="53"/>
      <c r="F412" s="53"/>
      <c r="G412" s="78"/>
      <c r="H412" s="53"/>
      <c r="I412" s="53"/>
      <c r="J412" s="53"/>
      <c r="K412" s="53"/>
      <c r="L412" s="53"/>
      <c r="M412" s="53"/>
      <c r="N412" s="53"/>
      <c r="O412" s="53"/>
      <c r="P412" s="53"/>
    </row>
    <row r="413" spans="1:16" ht="14.4">
      <c r="A413" s="53"/>
      <c r="B413" s="53"/>
      <c r="C413" s="53"/>
      <c r="D413" s="53"/>
      <c r="E413" s="53"/>
      <c r="F413" s="53"/>
      <c r="G413" s="78"/>
      <c r="H413" s="53"/>
      <c r="I413" s="53"/>
      <c r="J413" s="53"/>
      <c r="K413" s="53"/>
      <c r="L413" s="53"/>
      <c r="M413" s="53"/>
      <c r="N413" s="53"/>
      <c r="O413" s="53"/>
      <c r="P413" s="53"/>
    </row>
    <row r="414" spans="1:16" ht="14.4">
      <c r="A414" s="53"/>
      <c r="B414" s="53"/>
      <c r="C414" s="53"/>
      <c r="D414" s="53"/>
      <c r="E414" s="53"/>
      <c r="F414" s="53"/>
      <c r="G414" s="78"/>
      <c r="H414" s="53"/>
      <c r="I414" s="53"/>
      <c r="J414" s="53"/>
      <c r="K414" s="53"/>
      <c r="L414" s="53"/>
      <c r="M414" s="53"/>
      <c r="N414" s="53"/>
      <c r="O414" s="53"/>
      <c r="P414" s="53"/>
    </row>
    <row r="415" spans="1:16" ht="14.4">
      <c r="A415" s="53"/>
      <c r="B415" s="53"/>
      <c r="C415" s="53"/>
      <c r="D415" s="53"/>
      <c r="E415" s="53"/>
      <c r="F415" s="53"/>
      <c r="G415" s="78"/>
      <c r="H415" s="53"/>
      <c r="I415" s="53"/>
      <c r="J415" s="53"/>
      <c r="K415" s="53"/>
      <c r="L415" s="53"/>
      <c r="M415" s="53"/>
      <c r="N415" s="53"/>
      <c r="O415" s="53"/>
      <c r="P415" s="53"/>
    </row>
    <row r="416" spans="1:16" ht="14.4">
      <c r="A416" s="53"/>
      <c r="B416" s="53"/>
      <c r="C416" s="53"/>
      <c r="D416" s="53"/>
      <c r="E416" s="53"/>
      <c r="F416" s="53"/>
      <c r="G416" s="78"/>
      <c r="H416" s="53"/>
      <c r="I416" s="53"/>
      <c r="J416" s="53"/>
      <c r="K416" s="53"/>
      <c r="L416" s="53"/>
      <c r="M416" s="53"/>
      <c r="N416" s="53"/>
      <c r="O416" s="53"/>
      <c r="P416" s="53"/>
    </row>
    <row r="417" spans="1:16" ht="14.4">
      <c r="A417" s="53"/>
      <c r="B417" s="53"/>
      <c r="C417" s="53"/>
      <c r="D417" s="53"/>
      <c r="E417" s="53"/>
      <c r="F417" s="53"/>
      <c r="G417" s="78"/>
      <c r="H417" s="53"/>
      <c r="I417" s="53"/>
      <c r="J417" s="53"/>
      <c r="K417" s="53"/>
      <c r="L417" s="53"/>
      <c r="M417" s="53"/>
      <c r="N417" s="53"/>
      <c r="O417" s="53"/>
      <c r="P417" s="53"/>
    </row>
    <row r="418" spans="1:16" ht="14.4">
      <c r="A418" s="53"/>
      <c r="B418" s="53"/>
      <c r="C418" s="53"/>
      <c r="D418" s="53"/>
      <c r="E418" s="53"/>
      <c r="F418" s="53"/>
      <c r="G418" s="78"/>
      <c r="H418" s="53"/>
      <c r="I418" s="53"/>
      <c r="J418" s="53"/>
      <c r="K418" s="53"/>
      <c r="L418" s="53"/>
      <c r="M418" s="53"/>
      <c r="N418" s="53"/>
      <c r="O418" s="53"/>
      <c r="P418" s="53"/>
    </row>
    <row r="419" spans="1:16" ht="14.4">
      <c r="A419" s="53"/>
      <c r="B419" s="53"/>
      <c r="C419" s="53"/>
      <c r="D419" s="53"/>
      <c r="E419" s="53"/>
      <c r="F419" s="53"/>
      <c r="G419" s="78"/>
      <c r="H419" s="53"/>
      <c r="I419" s="53"/>
      <c r="J419" s="53"/>
      <c r="K419" s="53"/>
      <c r="L419" s="53"/>
      <c r="M419" s="53"/>
      <c r="N419" s="53"/>
      <c r="O419" s="53"/>
      <c r="P419" s="53"/>
    </row>
    <row r="420" spans="1:16" ht="14.4">
      <c r="A420" s="53"/>
      <c r="B420" s="53"/>
      <c r="C420" s="53"/>
      <c r="D420" s="53"/>
      <c r="E420" s="53"/>
      <c r="F420" s="53"/>
      <c r="G420" s="78"/>
      <c r="H420" s="53"/>
      <c r="I420" s="53"/>
      <c r="J420" s="53"/>
      <c r="K420" s="53"/>
      <c r="L420" s="53"/>
      <c r="M420" s="53"/>
      <c r="N420" s="53"/>
      <c r="O420" s="53"/>
      <c r="P420" s="53"/>
    </row>
    <row r="421" spans="1:16" ht="14.4">
      <c r="A421" s="53"/>
      <c r="B421" s="53"/>
      <c r="C421" s="53"/>
      <c r="D421" s="53"/>
      <c r="E421" s="53"/>
      <c r="F421" s="53"/>
      <c r="G421" s="78"/>
      <c r="H421" s="53"/>
      <c r="I421" s="53"/>
      <c r="J421" s="53"/>
      <c r="K421" s="53"/>
      <c r="L421" s="53"/>
      <c r="M421" s="53"/>
      <c r="N421" s="53"/>
      <c r="O421" s="53"/>
      <c r="P421" s="53"/>
    </row>
    <row r="422" spans="1:16" ht="14.4">
      <c r="A422" s="53"/>
      <c r="B422" s="53"/>
      <c r="C422" s="53"/>
      <c r="D422" s="53"/>
      <c r="E422" s="53"/>
      <c r="F422" s="53"/>
      <c r="G422" s="78"/>
      <c r="H422" s="53"/>
      <c r="I422" s="53"/>
      <c r="J422" s="53"/>
      <c r="K422" s="53"/>
      <c r="L422" s="53"/>
      <c r="M422" s="53"/>
      <c r="N422" s="53"/>
      <c r="O422" s="53"/>
      <c r="P422" s="53"/>
    </row>
    <row r="423" spans="1:16" ht="14.4">
      <c r="A423" s="53"/>
      <c r="B423" s="53"/>
      <c r="C423" s="53"/>
      <c r="D423" s="53"/>
      <c r="E423" s="53"/>
      <c r="F423" s="53"/>
      <c r="G423" s="78"/>
      <c r="H423" s="53"/>
      <c r="I423" s="53"/>
      <c r="J423" s="53"/>
      <c r="K423" s="53"/>
      <c r="L423" s="53"/>
      <c r="M423" s="53"/>
      <c r="N423" s="53"/>
      <c r="O423" s="53"/>
      <c r="P423" s="53"/>
    </row>
    <row r="424" spans="1:16" ht="14.4">
      <c r="A424" s="53"/>
      <c r="B424" s="53"/>
      <c r="C424" s="53"/>
      <c r="D424" s="53"/>
      <c r="E424" s="53"/>
      <c r="F424" s="53"/>
      <c r="G424" s="78"/>
      <c r="H424" s="53"/>
      <c r="I424" s="53"/>
      <c r="J424" s="53"/>
      <c r="K424" s="53"/>
      <c r="L424" s="53"/>
      <c r="M424" s="53"/>
      <c r="N424" s="53"/>
      <c r="O424" s="53"/>
      <c r="P424" s="53"/>
    </row>
    <row r="425" spans="1:16" ht="14.4">
      <c r="A425" s="53"/>
      <c r="B425" s="53"/>
      <c r="C425" s="53"/>
      <c r="D425" s="53"/>
      <c r="E425" s="53"/>
      <c r="F425" s="53"/>
      <c r="G425" s="78"/>
      <c r="H425" s="53"/>
      <c r="I425" s="53"/>
      <c r="J425" s="53"/>
      <c r="K425" s="53"/>
      <c r="L425" s="53"/>
      <c r="M425" s="53"/>
      <c r="N425" s="53"/>
      <c r="O425" s="53"/>
      <c r="P425" s="53"/>
    </row>
    <row r="426" spans="1:16" ht="14.4">
      <c r="A426" s="53"/>
      <c r="B426" s="53"/>
      <c r="C426" s="53"/>
      <c r="D426" s="53"/>
      <c r="E426" s="53"/>
      <c r="F426" s="53"/>
      <c r="G426" s="78"/>
      <c r="H426" s="53"/>
      <c r="I426" s="53"/>
      <c r="J426" s="53"/>
      <c r="K426" s="53"/>
      <c r="L426" s="53"/>
      <c r="M426" s="53"/>
      <c r="N426" s="53"/>
      <c r="O426" s="53"/>
      <c r="P426" s="53"/>
    </row>
    <row r="427" spans="1:16" ht="14.4">
      <c r="A427" s="53"/>
      <c r="B427" s="53"/>
      <c r="C427" s="53"/>
      <c r="D427" s="53"/>
      <c r="E427" s="53"/>
      <c r="F427" s="53"/>
      <c r="G427" s="78"/>
      <c r="H427" s="53"/>
      <c r="I427" s="53"/>
      <c r="J427" s="53"/>
      <c r="K427" s="53"/>
      <c r="L427" s="53"/>
      <c r="M427" s="53"/>
      <c r="N427" s="53"/>
      <c r="O427" s="53"/>
      <c r="P427" s="53"/>
    </row>
    <row r="428" spans="1:16" ht="14.4">
      <c r="A428" s="53"/>
      <c r="B428" s="53"/>
      <c r="C428" s="53"/>
      <c r="D428" s="53"/>
      <c r="E428" s="53"/>
      <c r="F428" s="53"/>
      <c r="G428" s="78"/>
      <c r="H428" s="53"/>
      <c r="I428" s="53"/>
      <c r="J428" s="53"/>
      <c r="K428" s="53"/>
      <c r="L428" s="53"/>
      <c r="M428" s="53"/>
      <c r="N428" s="53"/>
      <c r="O428" s="53"/>
      <c r="P428" s="53"/>
    </row>
    <row r="429" spans="1:16" ht="14.4">
      <c r="A429" s="53"/>
      <c r="B429" s="53"/>
      <c r="C429" s="53"/>
      <c r="D429" s="53"/>
      <c r="E429" s="53"/>
      <c r="F429" s="53"/>
      <c r="G429" s="78"/>
      <c r="H429" s="53"/>
      <c r="I429" s="53"/>
      <c r="J429" s="53"/>
      <c r="K429" s="53"/>
      <c r="L429" s="53"/>
      <c r="M429" s="53"/>
      <c r="N429" s="53"/>
      <c r="O429" s="53"/>
      <c r="P429" s="53"/>
    </row>
    <row r="430" spans="1:16" ht="14.4">
      <c r="A430" s="53"/>
      <c r="B430" s="53"/>
      <c r="C430" s="53"/>
      <c r="D430" s="53"/>
      <c r="E430" s="53"/>
      <c r="F430" s="53"/>
      <c r="G430" s="78"/>
      <c r="H430" s="53"/>
      <c r="I430" s="53"/>
      <c r="J430" s="53"/>
      <c r="K430" s="53"/>
      <c r="L430" s="53"/>
      <c r="M430" s="53"/>
      <c r="N430" s="53"/>
      <c r="O430" s="53"/>
      <c r="P430" s="53"/>
    </row>
    <row r="431" spans="1:16" ht="14.4">
      <c r="A431" s="53"/>
      <c r="B431" s="53"/>
      <c r="C431" s="53"/>
      <c r="D431" s="53"/>
      <c r="E431" s="53"/>
      <c r="F431" s="53"/>
      <c r="G431" s="78"/>
      <c r="H431" s="53"/>
      <c r="I431" s="53"/>
      <c r="J431" s="53"/>
      <c r="K431" s="53"/>
      <c r="L431" s="53"/>
      <c r="M431" s="53"/>
      <c r="N431" s="53"/>
      <c r="O431" s="53"/>
      <c r="P431" s="53"/>
    </row>
    <row r="432" spans="1:16" ht="14.4">
      <c r="A432" s="53"/>
      <c r="B432" s="53"/>
      <c r="C432" s="53"/>
      <c r="D432" s="53"/>
      <c r="E432" s="53"/>
      <c r="F432" s="53"/>
      <c r="G432" s="78"/>
      <c r="H432" s="53"/>
      <c r="I432" s="53"/>
      <c r="J432" s="53"/>
      <c r="K432" s="53"/>
      <c r="L432" s="53"/>
      <c r="M432" s="53"/>
      <c r="N432" s="53"/>
      <c r="O432" s="53"/>
      <c r="P432" s="53"/>
    </row>
    <row r="433" spans="1:16" ht="14.4">
      <c r="A433" s="53"/>
      <c r="B433" s="53"/>
      <c r="C433" s="53"/>
      <c r="D433" s="53"/>
      <c r="E433" s="53"/>
      <c r="F433" s="53"/>
      <c r="G433" s="78"/>
      <c r="H433" s="53"/>
      <c r="I433" s="53"/>
      <c r="J433" s="53"/>
      <c r="K433" s="53"/>
      <c r="L433" s="53"/>
      <c r="M433" s="53"/>
      <c r="N433" s="53"/>
      <c r="O433" s="53"/>
      <c r="P433" s="53"/>
    </row>
    <row r="434" spans="1:16" ht="14.4">
      <c r="A434" s="53"/>
      <c r="B434" s="53"/>
      <c r="C434" s="53"/>
      <c r="D434" s="53"/>
      <c r="E434" s="53"/>
      <c r="F434" s="53"/>
      <c r="G434" s="78"/>
      <c r="H434" s="53"/>
      <c r="I434" s="53"/>
      <c r="J434" s="53"/>
      <c r="K434" s="53"/>
      <c r="L434" s="53"/>
      <c r="M434" s="53"/>
      <c r="N434" s="53"/>
      <c r="O434" s="53"/>
      <c r="P434" s="53"/>
    </row>
    <row r="435" spans="1:16" ht="14.4">
      <c r="A435" s="53"/>
      <c r="B435" s="53"/>
      <c r="C435" s="53"/>
      <c r="D435" s="53"/>
      <c r="E435" s="53"/>
      <c r="F435" s="53"/>
      <c r="G435" s="78"/>
      <c r="H435" s="53"/>
      <c r="I435" s="53"/>
      <c r="J435" s="53"/>
      <c r="K435" s="53"/>
      <c r="L435" s="53"/>
      <c r="M435" s="53"/>
      <c r="N435" s="53"/>
      <c r="O435" s="53"/>
      <c r="P435" s="53"/>
    </row>
    <row r="436" spans="1:16" ht="14.4">
      <c r="A436" s="53"/>
      <c r="B436" s="53"/>
      <c r="C436" s="53"/>
      <c r="D436" s="53"/>
      <c r="E436" s="53"/>
      <c r="F436" s="53"/>
      <c r="G436" s="78"/>
      <c r="H436" s="53"/>
      <c r="I436" s="53"/>
      <c r="J436" s="53"/>
      <c r="K436" s="53"/>
      <c r="L436" s="53"/>
      <c r="M436" s="53"/>
      <c r="N436" s="53"/>
      <c r="O436" s="53"/>
      <c r="P436" s="53"/>
    </row>
    <row r="437" spans="1:16" ht="14.4">
      <c r="A437" s="53"/>
      <c r="B437" s="53"/>
      <c r="C437" s="53"/>
      <c r="D437" s="53"/>
      <c r="E437" s="53"/>
      <c r="F437" s="53"/>
      <c r="G437" s="78"/>
      <c r="H437" s="53"/>
      <c r="I437" s="53"/>
      <c r="J437" s="53"/>
      <c r="K437" s="53"/>
      <c r="L437" s="53"/>
      <c r="M437" s="53"/>
      <c r="N437" s="53"/>
      <c r="O437" s="53"/>
      <c r="P437" s="53"/>
    </row>
    <row r="438" spans="1:16" ht="14.4">
      <c r="A438" s="53"/>
      <c r="B438" s="53"/>
      <c r="C438" s="53"/>
      <c r="D438" s="53"/>
      <c r="E438" s="53"/>
      <c r="F438" s="53"/>
      <c r="G438" s="78"/>
      <c r="H438" s="53"/>
      <c r="I438" s="53"/>
      <c r="J438" s="53"/>
      <c r="K438" s="53"/>
      <c r="L438" s="53"/>
      <c r="M438" s="53"/>
      <c r="N438" s="53"/>
      <c r="O438" s="53"/>
      <c r="P438" s="53"/>
    </row>
    <row r="439" spans="1:16" ht="14.4">
      <c r="A439" s="53"/>
      <c r="B439" s="53"/>
      <c r="C439" s="53"/>
      <c r="D439" s="53"/>
      <c r="E439" s="53"/>
      <c r="F439" s="53"/>
      <c r="G439" s="78"/>
      <c r="H439" s="53"/>
      <c r="I439" s="53"/>
      <c r="J439" s="53"/>
      <c r="K439" s="53"/>
      <c r="L439" s="53"/>
      <c r="M439" s="53"/>
      <c r="N439" s="53"/>
      <c r="O439" s="53"/>
      <c r="P439" s="53"/>
    </row>
    <row r="440" spans="1:16" ht="14.4">
      <c r="A440" s="53"/>
      <c r="B440" s="53"/>
      <c r="C440" s="53"/>
      <c r="D440" s="53"/>
      <c r="E440" s="53"/>
      <c r="F440" s="53"/>
      <c r="G440" s="78"/>
      <c r="H440" s="53"/>
      <c r="I440" s="53"/>
      <c r="J440" s="53"/>
      <c r="K440" s="53"/>
      <c r="L440" s="53"/>
      <c r="M440" s="53"/>
      <c r="N440" s="53"/>
      <c r="O440" s="53"/>
      <c r="P440" s="53"/>
    </row>
    <row r="441" spans="1:16" ht="14.4">
      <c r="A441" s="53"/>
      <c r="B441" s="53"/>
      <c r="C441" s="53"/>
      <c r="D441" s="53"/>
      <c r="E441" s="53"/>
      <c r="F441" s="53"/>
      <c r="G441" s="78"/>
      <c r="H441" s="53"/>
      <c r="I441" s="53"/>
      <c r="J441" s="53"/>
      <c r="K441" s="53"/>
      <c r="L441" s="53"/>
      <c r="M441" s="53"/>
      <c r="N441" s="53"/>
      <c r="O441" s="53"/>
      <c r="P441" s="53"/>
    </row>
    <row r="442" spans="1:16" ht="14.4">
      <c r="A442" s="53"/>
      <c r="B442" s="53"/>
      <c r="C442" s="53"/>
      <c r="D442" s="53"/>
      <c r="E442" s="53"/>
      <c r="F442" s="53"/>
      <c r="G442" s="78"/>
      <c r="H442" s="53"/>
      <c r="I442" s="53"/>
      <c r="J442" s="53"/>
      <c r="K442" s="53"/>
      <c r="L442" s="53"/>
      <c r="M442" s="53"/>
      <c r="N442" s="53"/>
      <c r="O442" s="53"/>
      <c r="P442" s="53"/>
    </row>
    <row r="443" spans="1:16" ht="14.4">
      <c r="A443" s="53"/>
      <c r="B443" s="53"/>
      <c r="C443" s="53"/>
      <c r="D443" s="53"/>
      <c r="E443" s="53"/>
      <c r="F443" s="53"/>
      <c r="G443" s="78"/>
      <c r="H443" s="53"/>
      <c r="I443" s="53"/>
      <c r="J443" s="53"/>
      <c r="K443" s="53"/>
      <c r="L443" s="53"/>
      <c r="M443" s="53"/>
      <c r="N443" s="53"/>
      <c r="O443" s="53"/>
      <c r="P443" s="53"/>
    </row>
    <row r="444" spans="1:16" ht="14.4">
      <c r="A444" s="53"/>
      <c r="B444" s="53"/>
      <c r="C444" s="53"/>
      <c r="D444" s="53"/>
      <c r="E444" s="53"/>
      <c r="F444" s="53"/>
      <c r="G444" s="78"/>
      <c r="H444" s="53"/>
      <c r="I444" s="53"/>
      <c r="J444" s="53"/>
      <c r="K444" s="53"/>
      <c r="L444" s="53"/>
      <c r="M444" s="53"/>
      <c r="N444" s="53"/>
      <c r="O444" s="53"/>
      <c r="P444" s="53"/>
    </row>
    <row r="445" spans="1:16" ht="14.4">
      <c r="A445" s="53"/>
      <c r="B445" s="53"/>
      <c r="C445" s="53"/>
      <c r="D445" s="53"/>
      <c r="E445" s="53"/>
      <c r="F445" s="53"/>
      <c r="G445" s="78"/>
      <c r="H445" s="53"/>
      <c r="I445" s="53"/>
      <c r="J445" s="53"/>
      <c r="K445" s="53"/>
      <c r="L445" s="53"/>
      <c r="M445" s="53"/>
      <c r="N445" s="53"/>
      <c r="O445" s="53"/>
      <c r="P445" s="53"/>
    </row>
    <row r="446" spans="1:16" ht="14.4">
      <c r="A446" s="53"/>
      <c r="B446" s="53"/>
      <c r="C446" s="53"/>
      <c r="D446" s="53"/>
      <c r="E446" s="53"/>
      <c r="F446" s="53"/>
      <c r="G446" s="78"/>
      <c r="H446" s="53"/>
      <c r="I446" s="53"/>
      <c r="J446" s="53"/>
      <c r="K446" s="53"/>
      <c r="L446" s="53"/>
      <c r="M446" s="53"/>
      <c r="N446" s="53"/>
      <c r="O446" s="53"/>
      <c r="P446" s="53"/>
    </row>
    <row r="447" spans="1:16" ht="14.4">
      <c r="A447" s="53"/>
      <c r="B447" s="53"/>
      <c r="C447" s="53"/>
      <c r="D447" s="53"/>
      <c r="E447" s="53"/>
      <c r="F447" s="53"/>
      <c r="G447" s="78"/>
      <c r="H447" s="53"/>
      <c r="I447" s="53"/>
      <c r="J447" s="53"/>
      <c r="K447" s="53"/>
      <c r="L447" s="53"/>
      <c r="M447" s="53"/>
      <c r="N447" s="53"/>
      <c r="O447" s="53"/>
      <c r="P447" s="53"/>
    </row>
    <row r="448" spans="1:16" ht="14.4">
      <c r="A448" s="53"/>
      <c r="B448" s="53"/>
      <c r="C448" s="53"/>
      <c r="D448" s="53"/>
      <c r="E448" s="53"/>
      <c r="F448" s="53"/>
      <c r="G448" s="78"/>
      <c r="H448" s="53"/>
      <c r="I448" s="53"/>
      <c r="J448" s="53"/>
      <c r="K448" s="53"/>
      <c r="L448" s="53"/>
      <c r="M448" s="53"/>
      <c r="N448" s="53"/>
      <c r="O448" s="53"/>
      <c r="P448" s="53"/>
    </row>
    <row r="449" spans="1:16" ht="14.4">
      <c r="A449" s="53"/>
      <c r="B449" s="53"/>
      <c r="C449" s="53"/>
      <c r="D449" s="53"/>
      <c r="E449" s="53"/>
      <c r="F449" s="53"/>
      <c r="G449" s="78"/>
      <c r="H449" s="53"/>
      <c r="I449" s="53"/>
      <c r="J449" s="53"/>
      <c r="K449" s="53"/>
      <c r="L449" s="53"/>
      <c r="M449" s="53"/>
      <c r="N449" s="53"/>
      <c r="O449" s="53"/>
      <c r="P449" s="53"/>
    </row>
    <row r="450" spans="1:16" ht="14.4">
      <c r="A450" s="53"/>
      <c r="B450" s="53"/>
      <c r="C450" s="53"/>
      <c r="D450" s="53"/>
      <c r="E450" s="53"/>
      <c r="F450" s="53"/>
      <c r="G450" s="78"/>
      <c r="H450" s="53"/>
      <c r="I450" s="53"/>
      <c r="J450" s="53"/>
      <c r="K450" s="53"/>
      <c r="L450" s="53"/>
      <c r="M450" s="53"/>
      <c r="N450" s="53"/>
      <c r="O450" s="53"/>
      <c r="P450" s="53"/>
    </row>
    <row r="451" spans="1:16" ht="14.4">
      <c r="A451" s="53"/>
      <c r="B451" s="53"/>
      <c r="C451" s="53"/>
      <c r="D451" s="53"/>
      <c r="E451" s="53"/>
      <c r="F451" s="53"/>
      <c r="G451" s="78"/>
      <c r="H451" s="53"/>
      <c r="I451" s="53"/>
      <c r="J451" s="53"/>
      <c r="K451" s="53"/>
      <c r="L451" s="53"/>
      <c r="M451" s="53"/>
      <c r="N451" s="53"/>
      <c r="O451" s="53"/>
      <c r="P451" s="53"/>
    </row>
    <row r="452" spans="1:16" ht="14.4">
      <c r="A452" s="53"/>
      <c r="B452" s="53"/>
      <c r="C452" s="53"/>
      <c r="D452" s="53"/>
      <c r="E452" s="53"/>
      <c r="F452" s="53"/>
      <c r="G452" s="78"/>
      <c r="H452" s="53"/>
      <c r="I452" s="53"/>
      <c r="J452" s="53"/>
      <c r="K452" s="53"/>
      <c r="L452" s="53"/>
      <c r="M452" s="53"/>
      <c r="N452" s="53"/>
      <c r="O452" s="53"/>
      <c r="P452" s="53"/>
    </row>
    <row r="453" spans="1:16" ht="14.4">
      <c r="A453" s="53"/>
      <c r="B453" s="53"/>
      <c r="C453" s="53"/>
      <c r="D453" s="53"/>
      <c r="E453" s="53"/>
      <c r="F453" s="53"/>
      <c r="G453" s="78"/>
      <c r="H453" s="53"/>
      <c r="I453" s="53"/>
      <c r="J453" s="53"/>
      <c r="K453" s="53"/>
      <c r="L453" s="53"/>
      <c r="M453" s="53"/>
      <c r="N453" s="53"/>
      <c r="O453" s="53"/>
      <c r="P453" s="53"/>
    </row>
    <row r="454" spans="1:16" ht="14.4">
      <c r="A454" s="53"/>
      <c r="B454" s="53"/>
      <c r="C454" s="53"/>
      <c r="D454" s="53"/>
      <c r="E454" s="53"/>
      <c r="F454" s="53"/>
      <c r="G454" s="78"/>
      <c r="H454" s="53"/>
      <c r="I454" s="53"/>
      <c r="J454" s="53"/>
      <c r="K454" s="53"/>
      <c r="L454" s="53"/>
      <c r="M454" s="53"/>
      <c r="N454" s="53"/>
      <c r="O454" s="53"/>
      <c r="P454" s="53"/>
    </row>
    <row r="455" spans="1:16" ht="14.4">
      <c r="A455" s="53"/>
      <c r="B455" s="53"/>
      <c r="C455" s="53"/>
      <c r="D455" s="53"/>
      <c r="E455" s="53"/>
      <c r="F455" s="53"/>
      <c r="G455" s="78"/>
      <c r="H455" s="53"/>
      <c r="I455" s="53"/>
      <c r="J455" s="53"/>
      <c r="K455" s="53"/>
      <c r="L455" s="53"/>
      <c r="M455" s="53"/>
      <c r="N455" s="53"/>
      <c r="O455" s="53"/>
      <c r="P455" s="53"/>
    </row>
    <row r="456" spans="1:16" ht="14.4">
      <c r="A456" s="53"/>
      <c r="B456" s="53"/>
      <c r="C456" s="53"/>
      <c r="D456" s="53"/>
      <c r="E456" s="53"/>
      <c r="F456" s="53"/>
      <c r="G456" s="78"/>
      <c r="H456" s="53"/>
      <c r="I456" s="53"/>
      <c r="J456" s="53"/>
      <c r="K456" s="53"/>
      <c r="L456" s="53"/>
      <c r="M456" s="53"/>
      <c r="N456" s="53"/>
      <c r="O456" s="53"/>
      <c r="P456" s="53"/>
    </row>
    <row r="457" spans="1:16" ht="14.4">
      <c r="A457" s="53"/>
      <c r="B457" s="53"/>
      <c r="C457" s="53"/>
      <c r="D457" s="53"/>
      <c r="E457" s="53"/>
      <c r="F457" s="53"/>
      <c r="G457" s="78"/>
      <c r="H457" s="53"/>
      <c r="I457" s="53"/>
      <c r="J457" s="53"/>
      <c r="K457" s="53"/>
      <c r="L457" s="53"/>
      <c r="M457" s="53"/>
      <c r="N457" s="53"/>
      <c r="O457" s="53"/>
      <c r="P457" s="53"/>
    </row>
    <row r="458" spans="1:16" ht="14.4">
      <c r="A458" s="53"/>
      <c r="B458" s="53"/>
      <c r="C458" s="53"/>
      <c r="D458" s="53"/>
      <c r="E458" s="53"/>
      <c r="F458" s="53"/>
      <c r="G458" s="78"/>
      <c r="H458" s="53"/>
      <c r="I458" s="53"/>
      <c r="J458" s="53"/>
      <c r="K458" s="53"/>
      <c r="L458" s="53"/>
      <c r="M458" s="53"/>
      <c r="N458" s="53"/>
      <c r="O458" s="53"/>
      <c r="P458" s="53"/>
    </row>
    <row r="459" spans="1:16" ht="14.4">
      <c r="A459" s="53"/>
      <c r="B459" s="53"/>
      <c r="C459" s="53"/>
      <c r="D459" s="53"/>
      <c r="E459" s="53"/>
      <c r="F459" s="53"/>
      <c r="G459" s="78"/>
      <c r="H459" s="53"/>
      <c r="I459" s="53"/>
      <c r="J459" s="53"/>
      <c r="K459" s="53"/>
      <c r="L459" s="53"/>
      <c r="M459" s="53"/>
      <c r="N459" s="53"/>
      <c r="O459" s="53"/>
      <c r="P459" s="53"/>
    </row>
    <row r="460" spans="1:16" ht="14.4">
      <c r="A460" s="53"/>
      <c r="B460" s="53"/>
      <c r="C460" s="53"/>
      <c r="D460" s="53"/>
      <c r="E460" s="53"/>
      <c r="F460" s="53"/>
      <c r="G460" s="78"/>
      <c r="H460" s="53"/>
      <c r="I460" s="53"/>
      <c r="J460" s="53"/>
      <c r="K460" s="53"/>
      <c r="L460" s="53"/>
      <c r="M460" s="53"/>
      <c r="N460" s="53"/>
      <c r="O460" s="53"/>
      <c r="P460" s="53"/>
    </row>
    <row r="461" spans="1:16" ht="14.4">
      <c r="A461" s="53"/>
      <c r="B461" s="53"/>
      <c r="C461" s="53"/>
      <c r="D461" s="53"/>
      <c r="E461" s="53"/>
      <c r="F461" s="53"/>
      <c r="G461" s="78"/>
      <c r="H461" s="53"/>
      <c r="I461" s="53"/>
      <c r="J461" s="53"/>
      <c r="K461" s="53"/>
      <c r="L461" s="53"/>
      <c r="M461" s="53"/>
      <c r="N461" s="53"/>
      <c r="O461" s="53"/>
      <c r="P461" s="53"/>
    </row>
    <row r="462" spans="1:16" ht="14.4">
      <c r="A462" s="53"/>
      <c r="B462" s="53"/>
      <c r="C462" s="53"/>
      <c r="D462" s="53"/>
      <c r="E462" s="53"/>
      <c r="F462" s="53"/>
      <c r="G462" s="78"/>
      <c r="H462" s="53"/>
      <c r="I462" s="53"/>
      <c r="J462" s="53"/>
      <c r="K462" s="53"/>
      <c r="L462" s="53"/>
      <c r="M462" s="53"/>
      <c r="N462" s="53"/>
      <c r="O462" s="53"/>
      <c r="P462" s="53"/>
    </row>
    <row r="463" spans="1:16" ht="14.4">
      <c r="A463" s="53"/>
      <c r="B463" s="53"/>
      <c r="C463" s="53"/>
      <c r="D463" s="53"/>
      <c r="E463" s="53"/>
      <c r="F463" s="53"/>
      <c r="G463" s="78"/>
      <c r="H463" s="53"/>
      <c r="I463" s="53"/>
      <c r="J463" s="53"/>
      <c r="K463" s="53"/>
      <c r="L463" s="53"/>
      <c r="M463" s="53"/>
      <c r="N463" s="53"/>
      <c r="O463" s="53"/>
      <c r="P463" s="53"/>
    </row>
    <row r="464" spans="1:16" ht="14.4">
      <c r="A464" s="53"/>
      <c r="B464" s="53"/>
      <c r="C464" s="53"/>
      <c r="D464" s="53"/>
      <c r="E464" s="53"/>
      <c r="F464" s="53"/>
      <c r="G464" s="78"/>
      <c r="H464" s="53"/>
      <c r="I464" s="53"/>
      <c r="J464" s="53"/>
      <c r="K464" s="53"/>
      <c r="L464" s="53"/>
      <c r="M464" s="53"/>
      <c r="N464" s="53"/>
      <c r="O464" s="53"/>
      <c r="P464" s="53"/>
    </row>
    <row r="465" spans="1:16" ht="14.4">
      <c r="A465" s="53"/>
      <c r="B465" s="53"/>
      <c r="C465" s="53"/>
      <c r="D465" s="53"/>
      <c r="E465" s="53"/>
      <c r="F465" s="53"/>
      <c r="G465" s="78"/>
      <c r="H465" s="53"/>
      <c r="I465" s="53"/>
      <c r="J465" s="53"/>
      <c r="K465" s="53"/>
      <c r="L465" s="53"/>
      <c r="M465" s="53"/>
      <c r="N465" s="53"/>
      <c r="O465" s="53"/>
      <c r="P465" s="53"/>
    </row>
    <row r="466" spans="1:16" ht="14.4">
      <c r="A466" s="53"/>
      <c r="B466" s="53"/>
      <c r="C466" s="53"/>
      <c r="D466" s="53"/>
      <c r="E466" s="53"/>
      <c r="F466" s="53"/>
      <c r="G466" s="78"/>
      <c r="H466" s="53"/>
      <c r="I466" s="53"/>
      <c r="J466" s="53"/>
      <c r="K466" s="53"/>
      <c r="L466" s="53"/>
      <c r="M466" s="53"/>
      <c r="N466" s="53"/>
      <c r="O466" s="53"/>
      <c r="P466" s="53"/>
    </row>
    <row r="467" spans="1:16" ht="14.4">
      <c r="A467" s="53"/>
      <c r="B467" s="53"/>
      <c r="C467" s="53"/>
      <c r="D467" s="53"/>
      <c r="E467" s="53"/>
      <c r="F467" s="53"/>
      <c r="G467" s="78"/>
      <c r="H467" s="53"/>
      <c r="I467" s="53"/>
      <c r="J467" s="53"/>
      <c r="K467" s="53"/>
      <c r="L467" s="53"/>
      <c r="M467" s="53"/>
      <c r="N467" s="53"/>
      <c r="O467" s="53"/>
      <c r="P467" s="53"/>
    </row>
    <row r="468" spans="1:16" ht="14.4">
      <c r="A468" s="53"/>
      <c r="B468" s="53"/>
      <c r="C468" s="53"/>
      <c r="D468" s="53"/>
      <c r="E468" s="53"/>
      <c r="F468" s="53"/>
      <c r="G468" s="78"/>
      <c r="H468" s="53"/>
      <c r="I468" s="53"/>
      <c r="J468" s="53"/>
      <c r="K468" s="53"/>
      <c r="L468" s="53"/>
      <c r="M468" s="53"/>
      <c r="N468" s="53"/>
      <c r="O468" s="53"/>
      <c r="P468" s="53"/>
    </row>
    <row r="469" spans="1:16" ht="14.4">
      <c r="A469" s="53"/>
      <c r="B469" s="53"/>
      <c r="C469" s="53"/>
      <c r="D469" s="53"/>
      <c r="E469" s="53"/>
      <c r="F469" s="53"/>
      <c r="G469" s="78"/>
      <c r="H469" s="53"/>
      <c r="I469" s="53"/>
      <c r="J469" s="53"/>
      <c r="K469" s="53"/>
      <c r="L469" s="53"/>
      <c r="M469" s="53"/>
      <c r="N469" s="53"/>
      <c r="O469" s="53"/>
      <c r="P469" s="53"/>
    </row>
    <row r="470" spans="1:16" ht="14.4">
      <c r="A470" s="53"/>
      <c r="B470" s="53"/>
      <c r="C470" s="53"/>
      <c r="D470" s="53"/>
      <c r="E470" s="53"/>
      <c r="F470" s="53"/>
      <c r="G470" s="78"/>
      <c r="H470" s="53"/>
      <c r="I470" s="53"/>
      <c r="J470" s="53"/>
      <c r="K470" s="53"/>
      <c r="L470" s="53"/>
      <c r="M470" s="53"/>
      <c r="N470" s="53"/>
      <c r="O470" s="53"/>
      <c r="P470" s="53"/>
    </row>
    <row r="471" spans="1:16" ht="14.4">
      <c r="A471" s="53"/>
      <c r="B471" s="53"/>
      <c r="C471" s="53"/>
      <c r="D471" s="53"/>
      <c r="E471" s="53"/>
      <c r="F471" s="53"/>
      <c r="G471" s="78"/>
      <c r="H471" s="53"/>
      <c r="I471" s="53"/>
      <c r="J471" s="53"/>
      <c r="K471" s="53"/>
      <c r="L471" s="53"/>
      <c r="M471" s="53"/>
      <c r="N471" s="53"/>
      <c r="O471" s="53"/>
      <c r="P471" s="53"/>
    </row>
    <row r="472" spans="1:16" ht="14.4">
      <c r="A472" s="53"/>
      <c r="B472" s="53"/>
      <c r="C472" s="53"/>
      <c r="D472" s="53"/>
      <c r="E472" s="53"/>
      <c r="F472" s="53"/>
      <c r="G472" s="78"/>
      <c r="H472" s="53"/>
      <c r="I472" s="53"/>
      <c r="J472" s="53"/>
      <c r="K472" s="53"/>
      <c r="L472" s="53"/>
      <c r="M472" s="53"/>
      <c r="N472" s="53"/>
      <c r="O472" s="53"/>
      <c r="P472" s="53"/>
    </row>
    <row r="473" spans="1:16" ht="14.4">
      <c r="A473" s="53"/>
      <c r="B473" s="53"/>
      <c r="C473" s="53"/>
      <c r="D473" s="53"/>
      <c r="E473" s="53"/>
      <c r="F473" s="53"/>
      <c r="G473" s="78"/>
      <c r="H473" s="53"/>
      <c r="I473" s="53"/>
      <c r="J473" s="53"/>
      <c r="K473" s="53"/>
      <c r="L473" s="53"/>
      <c r="M473" s="53"/>
      <c r="N473" s="53"/>
      <c r="O473" s="53"/>
      <c r="P473" s="53"/>
    </row>
    <row r="474" spans="1:16" ht="14.4">
      <c r="A474" s="53"/>
      <c r="B474" s="53"/>
      <c r="C474" s="53"/>
      <c r="D474" s="53"/>
      <c r="E474" s="53"/>
      <c r="F474" s="53"/>
      <c r="G474" s="78"/>
      <c r="H474" s="53"/>
      <c r="I474" s="53"/>
      <c r="J474" s="53"/>
      <c r="K474" s="53"/>
      <c r="L474" s="53"/>
      <c r="M474" s="53"/>
      <c r="N474" s="53"/>
      <c r="O474" s="53"/>
      <c r="P474" s="53"/>
    </row>
    <row r="475" spans="1:16" ht="14.4">
      <c r="A475" s="53"/>
      <c r="B475" s="53"/>
      <c r="C475" s="53"/>
      <c r="D475" s="53"/>
      <c r="E475" s="53"/>
      <c r="F475" s="53"/>
      <c r="G475" s="78"/>
      <c r="H475" s="53"/>
      <c r="I475" s="53"/>
      <c r="J475" s="53"/>
      <c r="K475" s="53"/>
      <c r="L475" s="53"/>
      <c r="M475" s="53"/>
      <c r="N475" s="53"/>
      <c r="O475" s="53"/>
      <c r="P475" s="53"/>
    </row>
    <row r="476" spans="1:16" ht="14.4">
      <c r="A476" s="53"/>
      <c r="B476" s="53"/>
      <c r="C476" s="53"/>
      <c r="D476" s="53"/>
      <c r="E476" s="53"/>
      <c r="F476" s="53"/>
      <c r="G476" s="78"/>
      <c r="H476" s="53"/>
      <c r="I476" s="53"/>
      <c r="J476" s="53"/>
      <c r="K476" s="53"/>
      <c r="L476" s="53"/>
      <c r="M476" s="53"/>
      <c r="N476" s="53"/>
      <c r="O476" s="53"/>
      <c r="P476" s="53"/>
    </row>
    <row r="477" spans="1:16" ht="14.4">
      <c r="A477" s="53"/>
      <c r="B477" s="53"/>
      <c r="C477" s="53"/>
      <c r="D477" s="53"/>
      <c r="E477" s="53"/>
      <c r="F477" s="53"/>
      <c r="G477" s="78"/>
      <c r="H477" s="53"/>
      <c r="I477" s="53"/>
      <c r="J477" s="53"/>
      <c r="K477" s="53"/>
      <c r="L477" s="53"/>
      <c r="M477" s="53"/>
      <c r="N477" s="53"/>
      <c r="O477" s="53"/>
      <c r="P477" s="53"/>
    </row>
    <row r="478" spans="1:16" ht="14.4">
      <c r="A478" s="53"/>
      <c r="B478" s="53"/>
      <c r="C478" s="53"/>
      <c r="D478" s="53"/>
      <c r="E478" s="53"/>
      <c r="F478" s="53"/>
      <c r="G478" s="78"/>
      <c r="H478" s="53"/>
      <c r="I478" s="53"/>
      <c r="J478" s="53"/>
      <c r="K478" s="53"/>
      <c r="L478" s="53"/>
      <c r="M478" s="53"/>
      <c r="N478" s="53"/>
      <c r="O478" s="53"/>
      <c r="P478" s="53"/>
    </row>
    <row r="479" spans="1:16" ht="14.4">
      <c r="A479" s="53"/>
      <c r="B479" s="53"/>
      <c r="C479" s="53"/>
      <c r="D479" s="53"/>
      <c r="E479" s="53"/>
      <c r="F479" s="53"/>
      <c r="G479" s="78"/>
      <c r="H479" s="53"/>
      <c r="I479" s="53"/>
      <c r="J479" s="53"/>
      <c r="K479" s="53"/>
      <c r="L479" s="53"/>
      <c r="M479" s="53"/>
      <c r="N479" s="53"/>
      <c r="O479" s="53"/>
      <c r="P479" s="53"/>
    </row>
    <row r="480" spans="1:16" ht="14.4">
      <c r="A480" s="53"/>
      <c r="B480" s="53"/>
      <c r="C480" s="53"/>
      <c r="D480" s="53"/>
      <c r="E480" s="53"/>
      <c r="F480" s="53"/>
      <c r="G480" s="78"/>
      <c r="H480" s="53"/>
      <c r="I480" s="53"/>
      <c r="J480" s="53"/>
      <c r="K480" s="53"/>
      <c r="L480" s="53"/>
      <c r="M480" s="53"/>
      <c r="N480" s="53"/>
      <c r="O480" s="53"/>
      <c r="P480" s="53"/>
    </row>
    <row r="481" spans="1:16" ht="14.4">
      <c r="A481" s="53"/>
      <c r="B481" s="53"/>
      <c r="C481" s="53"/>
      <c r="D481" s="53"/>
      <c r="E481" s="53"/>
      <c r="F481" s="53"/>
      <c r="G481" s="78"/>
      <c r="H481" s="53"/>
      <c r="I481" s="53"/>
      <c r="J481" s="53"/>
      <c r="K481" s="53"/>
      <c r="L481" s="53"/>
      <c r="M481" s="53"/>
      <c r="N481" s="53"/>
      <c r="O481" s="53"/>
      <c r="P481" s="53"/>
    </row>
    <row r="482" spans="1:16" ht="14.4">
      <c r="A482" s="53"/>
      <c r="B482" s="53"/>
      <c r="C482" s="53"/>
      <c r="D482" s="53"/>
      <c r="E482" s="53"/>
      <c r="F482" s="53"/>
      <c r="G482" s="78"/>
      <c r="H482" s="53"/>
      <c r="I482" s="53"/>
      <c r="J482" s="53"/>
      <c r="K482" s="53"/>
      <c r="L482" s="53"/>
      <c r="M482" s="53"/>
      <c r="N482" s="53"/>
      <c r="O482" s="53"/>
      <c r="P482" s="53"/>
    </row>
    <row r="483" spans="1:16" ht="14.4">
      <c r="A483" s="53"/>
      <c r="B483" s="53"/>
      <c r="C483" s="53"/>
      <c r="D483" s="53"/>
      <c r="E483" s="53"/>
      <c r="F483" s="53"/>
      <c r="G483" s="78"/>
      <c r="H483" s="53"/>
      <c r="I483" s="53"/>
      <c r="J483" s="53"/>
      <c r="K483" s="53"/>
      <c r="L483" s="53"/>
      <c r="M483" s="53"/>
      <c r="N483" s="53"/>
      <c r="O483" s="53"/>
      <c r="P483" s="53"/>
    </row>
    <row r="484" spans="1:16" ht="14.4">
      <c r="A484" s="53"/>
      <c r="B484" s="53"/>
      <c r="C484" s="53"/>
      <c r="D484" s="53"/>
      <c r="E484" s="53"/>
      <c r="F484" s="53"/>
      <c r="G484" s="78"/>
      <c r="H484" s="53"/>
      <c r="I484" s="53"/>
      <c r="J484" s="53"/>
      <c r="K484" s="53"/>
      <c r="L484" s="53"/>
      <c r="M484" s="53"/>
      <c r="N484" s="53"/>
      <c r="O484" s="53"/>
      <c r="P484" s="53"/>
    </row>
    <row r="485" spans="1:16" ht="14.4">
      <c r="A485" s="53"/>
      <c r="B485" s="53"/>
      <c r="C485" s="53"/>
      <c r="D485" s="53"/>
      <c r="E485" s="53"/>
      <c r="F485" s="53"/>
      <c r="G485" s="78"/>
      <c r="H485" s="53"/>
      <c r="I485" s="53"/>
      <c r="J485" s="53"/>
      <c r="K485" s="53"/>
      <c r="L485" s="53"/>
      <c r="M485" s="53"/>
      <c r="N485" s="53"/>
      <c r="O485" s="53"/>
      <c r="P485" s="53"/>
    </row>
    <row r="486" spans="1:16" ht="14.4">
      <c r="A486" s="53"/>
      <c r="B486" s="53"/>
      <c r="C486" s="53"/>
      <c r="D486" s="53"/>
      <c r="E486" s="53"/>
      <c r="F486" s="53"/>
      <c r="G486" s="78"/>
      <c r="H486" s="53"/>
      <c r="I486" s="53"/>
      <c r="J486" s="53"/>
      <c r="K486" s="53"/>
      <c r="L486" s="53"/>
      <c r="M486" s="53"/>
      <c r="N486" s="53"/>
      <c r="O486" s="53"/>
      <c r="P486" s="53"/>
    </row>
    <row r="487" spans="1:16" ht="14.4">
      <c r="A487" s="53"/>
      <c r="B487" s="53"/>
      <c r="C487" s="53"/>
      <c r="D487" s="53"/>
      <c r="E487" s="53"/>
      <c r="F487" s="53"/>
      <c r="G487" s="78"/>
      <c r="H487" s="53"/>
      <c r="I487" s="53"/>
      <c r="J487" s="53"/>
      <c r="K487" s="53"/>
      <c r="L487" s="53"/>
      <c r="M487" s="53"/>
      <c r="N487" s="53"/>
      <c r="O487" s="53"/>
      <c r="P487" s="53"/>
    </row>
    <row r="488" spans="1:16" ht="14.4">
      <c r="A488" s="53"/>
      <c r="B488" s="53"/>
      <c r="C488" s="53"/>
      <c r="D488" s="53"/>
      <c r="E488" s="53"/>
      <c r="F488" s="53"/>
      <c r="G488" s="78"/>
      <c r="H488" s="53"/>
      <c r="I488" s="53"/>
      <c r="J488" s="53"/>
      <c r="K488" s="53"/>
      <c r="L488" s="53"/>
      <c r="M488" s="53"/>
      <c r="N488" s="53"/>
      <c r="O488" s="53"/>
      <c r="P488" s="53"/>
    </row>
    <row r="489" spans="1:16" ht="14.4">
      <c r="A489" s="53"/>
      <c r="B489" s="53"/>
      <c r="C489" s="53"/>
      <c r="D489" s="53"/>
      <c r="E489" s="53"/>
      <c r="F489" s="53"/>
      <c r="G489" s="78"/>
      <c r="H489" s="53"/>
      <c r="I489" s="53"/>
      <c r="J489" s="53"/>
      <c r="K489" s="53"/>
      <c r="L489" s="53"/>
      <c r="M489" s="53"/>
      <c r="N489" s="53"/>
      <c r="O489" s="53"/>
      <c r="P489" s="53"/>
    </row>
    <row r="490" spans="1:16" ht="14.4">
      <c r="A490" s="53"/>
      <c r="B490" s="53"/>
      <c r="C490" s="53"/>
      <c r="D490" s="53"/>
      <c r="E490" s="53"/>
      <c r="F490" s="53"/>
      <c r="G490" s="78"/>
      <c r="H490" s="53"/>
      <c r="I490" s="53"/>
      <c r="J490" s="53"/>
      <c r="K490" s="53"/>
      <c r="L490" s="53"/>
      <c r="M490" s="53"/>
      <c r="N490" s="53"/>
      <c r="O490" s="53"/>
      <c r="P490" s="53"/>
    </row>
    <row r="491" spans="1:16" ht="14.4">
      <c r="A491" s="53"/>
      <c r="B491" s="53"/>
      <c r="C491" s="53"/>
      <c r="D491" s="53"/>
      <c r="E491" s="53"/>
      <c r="F491" s="53"/>
      <c r="G491" s="78"/>
      <c r="H491" s="53"/>
      <c r="I491" s="53"/>
      <c r="J491" s="53"/>
      <c r="K491" s="53"/>
      <c r="L491" s="53"/>
      <c r="M491" s="53"/>
      <c r="N491" s="53"/>
      <c r="O491" s="53"/>
      <c r="P491" s="53"/>
    </row>
    <row r="492" spans="1:16" ht="14.4">
      <c r="A492" s="53"/>
      <c r="B492" s="53"/>
      <c r="C492" s="53"/>
      <c r="D492" s="53"/>
      <c r="E492" s="53"/>
      <c r="F492" s="53"/>
      <c r="G492" s="78"/>
      <c r="H492" s="53"/>
      <c r="I492" s="53"/>
      <c r="J492" s="53"/>
      <c r="K492" s="53"/>
      <c r="L492" s="53"/>
      <c r="M492" s="53"/>
      <c r="N492" s="53"/>
      <c r="O492" s="53"/>
      <c r="P492" s="53"/>
    </row>
    <row r="493" spans="1:16" ht="14.4">
      <c r="A493" s="53"/>
      <c r="B493" s="53"/>
      <c r="C493" s="53"/>
      <c r="D493" s="53"/>
      <c r="E493" s="53"/>
      <c r="F493" s="53"/>
      <c r="G493" s="78"/>
      <c r="H493" s="53"/>
      <c r="I493" s="53"/>
      <c r="J493" s="53"/>
      <c r="K493" s="53"/>
      <c r="L493" s="53"/>
      <c r="M493" s="53"/>
      <c r="N493" s="53"/>
      <c r="O493" s="53"/>
      <c r="P493" s="53"/>
    </row>
    <row r="494" spans="1:16" ht="14.4">
      <c r="A494" s="53"/>
      <c r="B494" s="53"/>
      <c r="C494" s="53"/>
      <c r="D494" s="53"/>
      <c r="E494" s="53"/>
      <c r="F494" s="53"/>
      <c r="G494" s="78"/>
      <c r="H494" s="53"/>
      <c r="I494" s="53"/>
      <c r="J494" s="53"/>
      <c r="K494" s="53"/>
      <c r="L494" s="53"/>
      <c r="M494" s="53"/>
      <c r="N494" s="53"/>
      <c r="O494" s="53"/>
      <c r="P494" s="53"/>
    </row>
    <row r="495" spans="1:16" ht="14.4">
      <c r="A495" s="53"/>
      <c r="B495" s="53"/>
      <c r="C495" s="53"/>
      <c r="D495" s="53"/>
      <c r="E495" s="53"/>
      <c r="F495" s="53"/>
      <c r="G495" s="78"/>
      <c r="H495" s="53"/>
      <c r="I495" s="53"/>
      <c r="J495" s="53"/>
      <c r="K495" s="53"/>
      <c r="L495" s="53"/>
      <c r="M495" s="53"/>
      <c r="N495" s="53"/>
      <c r="O495" s="53"/>
      <c r="P495" s="53"/>
    </row>
    <row r="496" spans="1:16" ht="14.4">
      <c r="A496" s="53"/>
      <c r="B496" s="53"/>
      <c r="C496" s="53"/>
      <c r="D496" s="53"/>
      <c r="E496" s="53"/>
      <c r="F496" s="53"/>
      <c r="G496" s="78"/>
      <c r="H496" s="53"/>
      <c r="I496" s="53"/>
      <c r="J496" s="53"/>
      <c r="K496" s="53"/>
      <c r="L496" s="53"/>
      <c r="M496" s="53"/>
      <c r="N496" s="53"/>
      <c r="O496" s="53"/>
      <c r="P496" s="53"/>
    </row>
    <row r="497" spans="1:16" ht="14.4">
      <c r="A497" s="53"/>
      <c r="B497" s="53"/>
      <c r="C497" s="53"/>
      <c r="D497" s="53"/>
      <c r="E497" s="53"/>
      <c r="F497" s="53"/>
      <c r="G497" s="78"/>
      <c r="H497" s="53"/>
      <c r="I497" s="53"/>
      <c r="J497" s="53"/>
      <c r="K497" s="53"/>
      <c r="L497" s="53"/>
      <c r="M497" s="53"/>
      <c r="N497" s="53"/>
      <c r="O497" s="53"/>
      <c r="P497" s="53"/>
    </row>
    <row r="498" spans="1:16" ht="14.4">
      <c r="A498" s="53"/>
      <c r="B498" s="53"/>
      <c r="C498" s="53"/>
      <c r="D498" s="53"/>
      <c r="E498" s="53"/>
      <c r="F498" s="53"/>
      <c r="G498" s="78"/>
      <c r="H498" s="53"/>
      <c r="I498" s="53"/>
      <c r="J498" s="53"/>
      <c r="K498" s="53"/>
      <c r="L498" s="53"/>
      <c r="M498" s="53"/>
      <c r="N498" s="53"/>
      <c r="O498" s="53"/>
      <c r="P498" s="53"/>
    </row>
    <row r="499" spans="1:16" ht="14.4">
      <c r="A499" s="53"/>
      <c r="B499" s="53"/>
      <c r="C499" s="53"/>
      <c r="D499" s="53"/>
      <c r="E499" s="53"/>
      <c r="F499" s="53"/>
      <c r="G499" s="78"/>
      <c r="H499" s="53"/>
      <c r="I499" s="53"/>
      <c r="J499" s="53"/>
      <c r="K499" s="53"/>
      <c r="L499" s="53"/>
      <c r="M499" s="53"/>
      <c r="N499" s="53"/>
      <c r="O499" s="53"/>
      <c r="P499" s="53"/>
    </row>
    <row r="500" spans="1:16" ht="14.4">
      <c r="A500" s="53"/>
      <c r="B500" s="53"/>
      <c r="C500" s="53"/>
      <c r="D500" s="53"/>
      <c r="E500" s="53"/>
      <c r="F500" s="53"/>
      <c r="G500" s="78"/>
      <c r="H500" s="53"/>
      <c r="I500" s="53"/>
      <c r="J500" s="53"/>
      <c r="K500" s="53"/>
      <c r="L500" s="53"/>
      <c r="M500" s="53"/>
      <c r="N500" s="53"/>
      <c r="O500" s="53"/>
      <c r="P500" s="53"/>
    </row>
    <row r="501" spans="1:16" ht="14.4">
      <c r="A501" s="53"/>
      <c r="B501" s="53"/>
      <c r="C501" s="53"/>
      <c r="D501" s="53"/>
      <c r="E501" s="53"/>
      <c r="F501" s="53"/>
      <c r="G501" s="78"/>
      <c r="H501" s="53"/>
      <c r="I501" s="53"/>
      <c r="J501" s="53"/>
      <c r="K501" s="53"/>
      <c r="L501" s="53"/>
      <c r="M501" s="53"/>
      <c r="N501" s="53"/>
      <c r="O501" s="53"/>
      <c r="P501" s="53"/>
    </row>
    <row r="502" spans="1:16" ht="14.4">
      <c r="A502" s="53"/>
      <c r="B502" s="53"/>
      <c r="C502" s="53"/>
      <c r="D502" s="53"/>
      <c r="E502" s="53"/>
      <c r="F502" s="53"/>
      <c r="G502" s="78"/>
      <c r="H502" s="53"/>
      <c r="I502" s="53"/>
      <c r="J502" s="53"/>
      <c r="K502" s="53"/>
      <c r="L502" s="53"/>
      <c r="M502" s="53"/>
      <c r="N502" s="53"/>
      <c r="O502" s="53"/>
      <c r="P502" s="53"/>
    </row>
    <row r="503" spans="1:16" ht="14.4">
      <c r="A503" s="53"/>
      <c r="B503" s="53"/>
      <c r="C503" s="53"/>
      <c r="D503" s="53"/>
      <c r="E503" s="53"/>
      <c r="F503" s="53"/>
      <c r="G503" s="78"/>
      <c r="H503" s="53"/>
      <c r="I503" s="53"/>
      <c r="J503" s="53"/>
      <c r="K503" s="53"/>
      <c r="L503" s="53"/>
      <c r="M503" s="53"/>
      <c r="N503" s="53"/>
      <c r="O503" s="53"/>
      <c r="P503" s="53"/>
    </row>
    <row r="504" spans="1:16" ht="14.4">
      <c r="A504" s="53"/>
      <c r="B504" s="53"/>
      <c r="C504" s="53"/>
      <c r="D504" s="53"/>
      <c r="E504" s="53"/>
      <c r="F504" s="53"/>
      <c r="G504" s="78"/>
      <c r="H504" s="53"/>
      <c r="I504" s="53"/>
      <c r="J504" s="53"/>
      <c r="K504" s="53"/>
      <c r="L504" s="53"/>
      <c r="M504" s="53"/>
      <c r="N504" s="53"/>
      <c r="O504" s="53"/>
      <c r="P504" s="53"/>
    </row>
    <row r="505" spans="1:16" ht="14.4">
      <c r="A505" s="53"/>
      <c r="B505" s="53"/>
      <c r="C505" s="53"/>
      <c r="D505" s="53"/>
      <c r="E505" s="53"/>
      <c r="F505" s="53"/>
      <c r="G505" s="78"/>
      <c r="H505" s="53"/>
      <c r="I505" s="53"/>
      <c r="J505" s="53"/>
      <c r="K505" s="53"/>
      <c r="L505" s="53"/>
      <c r="M505" s="53"/>
      <c r="N505" s="53"/>
      <c r="O505" s="53"/>
      <c r="P505" s="53"/>
    </row>
    <row r="506" spans="1:16" ht="14.4">
      <c r="A506" s="53"/>
      <c r="B506" s="53"/>
      <c r="C506" s="53"/>
      <c r="D506" s="53"/>
      <c r="E506" s="53"/>
      <c r="F506" s="53"/>
      <c r="G506" s="78"/>
      <c r="H506" s="53"/>
      <c r="I506" s="53"/>
      <c r="J506" s="53"/>
      <c r="K506" s="53"/>
      <c r="L506" s="53"/>
      <c r="M506" s="53"/>
      <c r="N506" s="53"/>
      <c r="O506" s="53"/>
      <c r="P506" s="53"/>
    </row>
    <row r="507" spans="1:16" ht="14.4">
      <c r="A507" s="53"/>
      <c r="B507" s="53"/>
      <c r="C507" s="53"/>
      <c r="D507" s="53"/>
      <c r="E507" s="53"/>
      <c r="F507" s="53"/>
      <c r="G507" s="78"/>
      <c r="H507" s="53"/>
      <c r="I507" s="53"/>
      <c r="J507" s="53"/>
      <c r="K507" s="53"/>
      <c r="L507" s="53"/>
      <c r="M507" s="53"/>
      <c r="N507" s="53"/>
      <c r="O507" s="53"/>
      <c r="P507" s="53"/>
    </row>
    <row r="508" spans="1:16" ht="14.4">
      <c r="A508" s="53"/>
      <c r="B508" s="53"/>
      <c r="C508" s="53"/>
      <c r="D508" s="53"/>
      <c r="E508" s="53"/>
      <c r="F508" s="53"/>
      <c r="G508" s="78"/>
      <c r="H508" s="53"/>
      <c r="I508" s="53"/>
      <c r="J508" s="53"/>
      <c r="K508" s="53"/>
      <c r="L508" s="53"/>
      <c r="M508" s="53"/>
      <c r="N508" s="53"/>
      <c r="O508" s="53"/>
      <c r="P508" s="53"/>
    </row>
    <row r="509" spans="1:16" ht="14.4">
      <c r="A509" s="53"/>
      <c r="B509" s="53"/>
      <c r="C509" s="53"/>
      <c r="D509" s="53"/>
      <c r="E509" s="53"/>
      <c r="F509" s="53"/>
      <c r="G509" s="78"/>
      <c r="H509" s="53"/>
      <c r="I509" s="53"/>
      <c r="J509" s="53"/>
      <c r="K509" s="53"/>
      <c r="L509" s="53"/>
      <c r="M509" s="53"/>
      <c r="N509" s="53"/>
      <c r="O509" s="53"/>
      <c r="P509" s="53"/>
    </row>
    <row r="510" spans="1:16" ht="14.4">
      <c r="A510" s="53"/>
      <c r="B510" s="53"/>
      <c r="C510" s="53"/>
      <c r="D510" s="53"/>
      <c r="E510" s="53"/>
      <c r="F510" s="53"/>
      <c r="G510" s="78"/>
      <c r="H510" s="53"/>
      <c r="I510" s="53"/>
      <c r="J510" s="53"/>
      <c r="K510" s="53"/>
      <c r="L510" s="53"/>
      <c r="M510" s="53"/>
      <c r="N510" s="53"/>
      <c r="O510" s="53"/>
      <c r="P510" s="53"/>
    </row>
    <row r="511" spans="1:16" ht="14.4">
      <c r="A511" s="53"/>
      <c r="B511" s="53"/>
      <c r="C511" s="53"/>
      <c r="D511" s="53"/>
      <c r="E511" s="53"/>
      <c r="F511" s="53"/>
      <c r="G511" s="78"/>
      <c r="H511" s="53"/>
      <c r="I511" s="53"/>
      <c r="J511" s="53"/>
      <c r="K511" s="53"/>
      <c r="L511" s="53"/>
      <c r="M511" s="53"/>
      <c r="N511" s="53"/>
      <c r="O511" s="53"/>
      <c r="P511" s="53"/>
    </row>
    <row r="512" spans="1:16" ht="14.4">
      <c r="A512" s="53"/>
      <c r="B512" s="53"/>
      <c r="C512" s="53"/>
      <c r="D512" s="53"/>
      <c r="E512" s="53"/>
      <c r="F512" s="53"/>
      <c r="G512" s="78"/>
      <c r="H512" s="53"/>
      <c r="I512" s="53"/>
      <c r="J512" s="53"/>
      <c r="K512" s="53"/>
      <c r="L512" s="53"/>
      <c r="M512" s="53"/>
      <c r="N512" s="53"/>
      <c r="O512" s="53"/>
      <c r="P512" s="53"/>
    </row>
    <row r="513" spans="1:16" ht="14.4">
      <c r="A513" s="53"/>
      <c r="B513" s="53"/>
      <c r="C513" s="53"/>
      <c r="D513" s="53"/>
      <c r="E513" s="53"/>
      <c r="F513" s="53"/>
      <c r="G513" s="78"/>
      <c r="H513" s="53"/>
      <c r="I513" s="53"/>
      <c r="J513" s="53"/>
      <c r="K513" s="53"/>
      <c r="L513" s="53"/>
      <c r="M513" s="53"/>
      <c r="N513" s="53"/>
      <c r="O513" s="53"/>
      <c r="P513" s="53"/>
    </row>
    <row r="514" spans="1:16" ht="14.4">
      <c r="A514" s="53"/>
      <c r="B514" s="53"/>
      <c r="C514" s="53"/>
      <c r="D514" s="53"/>
      <c r="E514" s="53"/>
      <c r="F514" s="53"/>
      <c r="G514" s="78"/>
      <c r="H514" s="53"/>
      <c r="I514" s="53"/>
      <c r="J514" s="53"/>
      <c r="K514" s="53"/>
      <c r="L514" s="53"/>
      <c r="M514" s="53"/>
      <c r="N514" s="53"/>
      <c r="O514" s="53"/>
      <c r="P514" s="53"/>
    </row>
    <row r="515" spans="1:16" ht="14.4">
      <c r="A515" s="53"/>
      <c r="B515" s="53"/>
      <c r="C515" s="53"/>
      <c r="D515" s="53"/>
      <c r="E515" s="53"/>
      <c r="F515" s="53"/>
      <c r="G515" s="78"/>
      <c r="H515" s="53"/>
      <c r="I515" s="53"/>
      <c r="J515" s="53"/>
      <c r="K515" s="53"/>
      <c r="L515" s="53"/>
      <c r="M515" s="53"/>
      <c r="N515" s="53"/>
      <c r="O515" s="53"/>
      <c r="P515" s="53"/>
    </row>
    <row r="516" spans="1:16" ht="14.4">
      <c r="A516" s="53"/>
      <c r="B516" s="53"/>
      <c r="C516" s="53"/>
      <c r="D516" s="53"/>
      <c r="E516" s="53"/>
      <c r="F516" s="53"/>
      <c r="G516" s="78"/>
      <c r="H516" s="53"/>
      <c r="I516" s="53"/>
      <c r="J516" s="53"/>
      <c r="K516" s="53"/>
      <c r="L516" s="53"/>
      <c r="M516" s="53"/>
      <c r="N516" s="53"/>
      <c r="O516" s="53"/>
      <c r="P516" s="53"/>
    </row>
    <row r="517" spans="1:16" ht="14.4">
      <c r="A517" s="53"/>
      <c r="B517" s="53"/>
      <c r="C517" s="53"/>
      <c r="D517" s="53"/>
      <c r="E517" s="53"/>
      <c r="F517" s="53"/>
      <c r="G517" s="78"/>
      <c r="H517" s="53"/>
      <c r="I517" s="53"/>
      <c r="J517" s="53"/>
      <c r="K517" s="53"/>
      <c r="L517" s="53"/>
      <c r="M517" s="53"/>
      <c r="N517" s="53"/>
      <c r="O517" s="53"/>
      <c r="P517" s="53"/>
    </row>
    <row r="518" spans="1:16" ht="14.4">
      <c r="A518" s="53"/>
      <c r="B518" s="53"/>
      <c r="C518" s="53"/>
      <c r="D518" s="53"/>
      <c r="E518" s="53"/>
      <c r="F518" s="53"/>
      <c r="G518" s="78"/>
      <c r="H518" s="53"/>
      <c r="I518" s="53"/>
      <c r="J518" s="53"/>
      <c r="K518" s="53"/>
      <c r="L518" s="53"/>
      <c r="M518" s="53"/>
      <c r="N518" s="53"/>
      <c r="O518" s="53"/>
      <c r="P518" s="53"/>
    </row>
    <row r="519" spans="1:16" ht="14.4">
      <c r="A519" s="53"/>
      <c r="B519" s="53"/>
      <c r="C519" s="53"/>
      <c r="D519" s="53"/>
      <c r="E519" s="53"/>
      <c r="F519" s="53"/>
      <c r="G519" s="78"/>
      <c r="H519" s="53"/>
      <c r="I519" s="53"/>
      <c r="J519" s="53"/>
      <c r="K519" s="53"/>
      <c r="L519" s="53"/>
      <c r="M519" s="53"/>
      <c r="N519" s="53"/>
      <c r="O519" s="53"/>
      <c r="P519" s="53"/>
    </row>
    <row r="520" spans="1:16" ht="14.4">
      <c r="A520" s="53"/>
      <c r="B520" s="53"/>
      <c r="C520" s="53"/>
      <c r="D520" s="53"/>
      <c r="E520" s="53"/>
      <c r="F520" s="53"/>
      <c r="G520" s="78"/>
      <c r="H520" s="53"/>
      <c r="I520" s="53"/>
      <c r="J520" s="53"/>
      <c r="K520" s="53"/>
      <c r="L520" s="53"/>
      <c r="M520" s="53"/>
      <c r="N520" s="53"/>
      <c r="O520" s="53"/>
      <c r="P520" s="53"/>
    </row>
    <row r="521" spans="1:16" ht="14.4">
      <c r="A521" s="53"/>
      <c r="B521" s="53"/>
      <c r="C521" s="53"/>
      <c r="D521" s="53"/>
      <c r="E521" s="53"/>
      <c r="F521" s="53"/>
      <c r="G521" s="78"/>
      <c r="H521" s="53"/>
      <c r="I521" s="53"/>
      <c r="J521" s="53"/>
      <c r="K521" s="53"/>
      <c r="L521" s="53"/>
      <c r="M521" s="53"/>
      <c r="N521" s="53"/>
      <c r="O521" s="53"/>
      <c r="P521" s="53"/>
    </row>
    <row r="522" spans="1:16" ht="14.4">
      <c r="A522" s="53"/>
      <c r="B522" s="53"/>
      <c r="C522" s="53"/>
      <c r="D522" s="53"/>
      <c r="E522" s="53"/>
      <c r="F522" s="53"/>
      <c r="G522" s="78"/>
      <c r="H522" s="53"/>
      <c r="I522" s="53"/>
      <c r="J522" s="53"/>
      <c r="K522" s="53"/>
      <c r="L522" s="53"/>
      <c r="M522" s="53"/>
      <c r="N522" s="53"/>
      <c r="O522" s="53"/>
      <c r="P522" s="53"/>
    </row>
    <row r="523" spans="1:16" ht="14.4">
      <c r="A523" s="53"/>
      <c r="B523" s="53"/>
      <c r="C523" s="53"/>
      <c r="D523" s="53"/>
      <c r="E523" s="53"/>
      <c r="F523" s="53"/>
      <c r="G523" s="78"/>
      <c r="H523" s="53"/>
      <c r="I523" s="53"/>
      <c r="J523" s="53"/>
      <c r="K523" s="53"/>
      <c r="L523" s="53"/>
      <c r="M523" s="53"/>
      <c r="N523" s="53"/>
      <c r="O523" s="53"/>
      <c r="P523" s="53"/>
    </row>
    <row r="524" spans="1:16" ht="14.4">
      <c r="A524" s="53"/>
      <c r="B524" s="53"/>
      <c r="C524" s="53"/>
      <c r="D524" s="53"/>
      <c r="E524" s="53"/>
      <c r="F524" s="53"/>
      <c r="G524" s="78"/>
      <c r="H524" s="53"/>
      <c r="I524" s="53"/>
      <c r="J524" s="53"/>
      <c r="K524" s="53"/>
      <c r="L524" s="53"/>
      <c r="M524" s="53"/>
      <c r="N524" s="53"/>
      <c r="O524" s="53"/>
      <c r="P524" s="53"/>
    </row>
    <row r="525" spans="1:16" ht="14.4">
      <c r="A525" s="53"/>
      <c r="B525" s="53"/>
      <c r="C525" s="53"/>
      <c r="D525" s="53"/>
      <c r="E525" s="53"/>
      <c r="F525" s="53"/>
      <c r="G525" s="78"/>
      <c r="H525" s="53"/>
      <c r="I525" s="53"/>
      <c r="J525" s="53"/>
      <c r="K525" s="53"/>
      <c r="L525" s="53"/>
      <c r="M525" s="53"/>
      <c r="N525" s="53"/>
      <c r="O525" s="53"/>
      <c r="P525" s="53"/>
    </row>
    <row r="526" spans="1:16" ht="14.4">
      <c r="A526" s="53"/>
      <c r="B526" s="53"/>
      <c r="C526" s="53"/>
      <c r="D526" s="53"/>
      <c r="E526" s="53"/>
      <c r="F526" s="53"/>
      <c r="G526" s="78"/>
      <c r="H526" s="53"/>
      <c r="I526" s="53"/>
      <c r="J526" s="53"/>
      <c r="K526" s="53"/>
      <c r="L526" s="53"/>
      <c r="M526" s="53"/>
      <c r="N526" s="53"/>
      <c r="O526" s="53"/>
      <c r="P526" s="53"/>
    </row>
    <row r="527" spans="1:16" ht="14.4">
      <c r="A527" s="53"/>
      <c r="B527" s="53"/>
      <c r="C527" s="53"/>
      <c r="D527" s="53"/>
      <c r="E527" s="53"/>
      <c r="F527" s="53"/>
      <c r="G527" s="78"/>
      <c r="H527" s="53"/>
      <c r="I527" s="53"/>
      <c r="J527" s="53"/>
      <c r="K527" s="53"/>
      <c r="L527" s="53"/>
      <c r="M527" s="53"/>
      <c r="N527" s="53"/>
      <c r="O527" s="53"/>
      <c r="P527" s="53"/>
    </row>
    <row r="528" spans="1:16" ht="14.4">
      <c r="A528" s="53"/>
      <c r="B528" s="53"/>
      <c r="C528" s="53"/>
      <c r="D528" s="53"/>
      <c r="E528" s="53"/>
      <c r="F528" s="53"/>
      <c r="G528" s="78"/>
      <c r="H528" s="53"/>
      <c r="I528" s="53"/>
      <c r="J528" s="53"/>
      <c r="K528" s="53"/>
      <c r="L528" s="53"/>
      <c r="M528" s="53"/>
      <c r="N528" s="53"/>
      <c r="O528" s="53"/>
      <c r="P528" s="53"/>
    </row>
    <row r="529" spans="1:16" ht="14.4">
      <c r="A529" s="53"/>
      <c r="B529" s="53"/>
      <c r="C529" s="53"/>
      <c r="D529" s="53"/>
      <c r="E529" s="53"/>
      <c r="F529" s="53"/>
      <c r="G529" s="78"/>
      <c r="H529" s="53"/>
      <c r="I529" s="53"/>
      <c r="J529" s="53"/>
      <c r="K529" s="53"/>
      <c r="L529" s="53"/>
      <c r="M529" s="53"/>
      <c r="N529" s="53"/>
      <c r="O529" s="53"/>
      <c r="P529" s="53"/>
    </row>
    <row r="530" spans="1:16" ht="14.4">
      <c r="A530" s="53"/>
      <c r="B530" s="53"/>
      <c r="C530" s="53"/>
      <c r="D530" s="53"/>
      <c r="E530" s="53"/>
      <c r="F530" s="53"/>
      <c r="G530" s="78"/>
      <c r="H530" s="53"/>
      <c r="I530" s="53"/>
      <c r="J530" s="53"/>
      <c r="K530" s="53"/>
      <c r="L530" s="53"/>
      <c r="M530" s="53"/>
      <c r="N530" s="53"/>
      <c r="O530" s="53"/>
      <c r="P530" s="53"/>
    </row>
    <row r="531" spans="1:16" ht="14.4">
      <c r="A531" s="53"/>
      <c r="B531" s="53"/>
      <c r="C531" s="53"/>
      <c r="D531" s="53"/>
      <c r="E531" s="53"/>
      <c r="F531" s="53"/>
      <c r="G531" s="78"/>
      <c r="H531" s="53"/>
      <c r="I531" s="53"/>
      <c r="J531" s="53"/>
      <c r="K531" s="53"/>
      <c r="L531" s="53"/>
      <c r="M531" s="53"/>
      <c r="N531" s="53"/>
      <c r="O531" s="53"/>
      <c r="P531" s="53"/>
    </row>
    <row r="532" spans="1:16" ht="14.4">
      <c r="A532" s="53"/>
      <c r="B532" s="53"/>
      <c r="C532" s="53"/>
      <c r="D532" s="53"/>
      <c r="E532" s="53"/>
      <c r="F532" s="53"/>
      <c r="G532" s="78"/>
      <c r="H532" s="53"/>
      <c r="I532" s="53"/>
      <c r="J532" s="53"/>
      <c r="K532" s="53"/>
      <c r="L532" s="53"/>
      <c r="M532" s="53"/>
      <c r="N532" s="53"/>
      <c r="O532" s="53"/>
      <c r="P532" s="53"/>
    </row>
    <row r="533" spans="1:16" ht="14.4">
      <c r="A533" s="53"/>
      <c r="B533" s="53"/>
      <c r="C533" s="53"/>
      <c r="D533" s="53"/>
      <c r="E533" s="53"/>
      <c r="F533" s="53"/>
      <c r="G533" s="78"/>
      <c r="H533" s="53"/>
      <c r="I533" s="53"/>
      <c r="J533" s="53"/>
      <c r="K533" s="53"/>
      <c r="L533" s="53"/>
      <c r="M533" s="53"/>
      <c r="N533" s="53"/>
      <c r="O533" s="53"/>
      <c r="P533" s="53"/>
    </row>
    <row r="534" spans="1:16" ht="14.4">
      <c r="A534" s="53"/>
      <c r="B534" s="53"/>
      <c r="C534" s="53"/>
      <c r="D534" s="53"/>
      <c r="E534" s="53"/>
      <c r="F534" s="53"/>
      <c r="G534" s="78"/>
      <c r="H534" s="53"/>
      <c r="I534" s="53"/>
      <c r="J534" s="53"/>
      <c r="K534" s="53"/>
      <c r="L534" s="53"/>
      <c r="M534" s="53"/>
      <c r="N534" s="53"/>
      <c r="O534" s="53"/>
      <c r="P534" s="53"/>
    </row>
    <row r="535" spans="1:16" ht="14.4">
      <c r="A535" s="53"/>
      <c r="B535" s="53"/>
      <c r="C535" s="53"/>
      <c r="D535" s="53"/>
      <c r="E535" s="53"/>
      <c r="F535" s="53"/>
      <c r="G535" s="78"/>
      <c r="H535" s="53"/>
      <c r="I535" s="53"/>
      <c r="J535" s="53"/>
      <c r="K535" s="53"/>
      <c r="L535" s="53"/>
      <c r="M535" s="53"/>
      <c r="N535" s="53"/>
      <c r="O535" s="53"/>
      <c r="P535" s="53"/>
    </row>
    <row r="536" spans="1:16" ht="14.4">
      <c r="A536" s="53"/>
      <c r="B536" s="53"/>
      <c r="C536" s="53"/>
      <c r="D536" s="53"/>
      <c r="E536" s="53"/>
      <c r="F536" s="53"/>
      <c r="G536" s="78"/>
      <c r="H536" s="53"/>
      <c r="I536" s="53"/>
      <c r="J536" s="53"/>
      <c r="K536" s="53"/>
      <c r="L536" s="53"/>
      <c r="M536" s="53"/>
      <c r="N536" s="53"/>
      <c r="O536" s="53"/>
      <c r="P536" s="53"/>
    </row>
    <row r="537" spans="1:16" ht="14.4">
      <c r="A537" s="53"/>
      <c r="B537" s="53"/>
      <c r="C537" s="53"/>
      <c r="D537" s="53"/>
      <c r="E537" s="53"/>
      <c r="F537" s="53"/>
      <c r="G537" s="78"/>
      <c r="H537" s="53"/>
      <c r="I537" s="53"/>
      <c r="J537" s="53"/>
      <c r="K537" s="53"/>
      <c r="L537" s="53"/>
      <c r="M537" s="53"/>
      <c r="N537" s="53"/>
      <c r="O537" s="53"/>
      <c r="P537" s="53"/>
    </row>
    <row r="538" spans="1:16" ht="14.4">
      <c r="A538" s="53"/>
      <c r="B538" s="53"/>
      <c r="C538" s="53"/>
      <c r="D538" s="53"/>
      <c r="E538" s="53"/>
      <c r="F538" s="53"/>
      <c r="G538" s="78"/>
      <c r="H538" s="53"/>
      <c r="I538" s="53"/>
      <c r="J538" s="53"/>
      <c r="K538" s="53"/>
      <c r="L538" s="53"/>
      <c r="M538" s="53"/>
      <c r="N538" s="53"/>
      <c r="O538" s="53"/>
      <c r="P538" s="53"/>
    </row>
    <row r="539" spans="1:16" ht="14.4">
      <c r="A539" s="53"/>
      <c r="B539" s="53"/>
      <c r="C539" s="53"/>
      <c r="D539" s="53"/>
      <c r="E539" s="53"/>
      <c r="F539" s="53"/>
      <c r="G539" s="78"/>
      <c r="H539" s="53"/>
      <c r="I539" s="53"/>
      <c r="J539" s="53"/>
      <c r="K539" s="53"/>
      <c r="L539" s="53"/>
      <c r="M539" s="53"/>
      <c r="N539" s="53"/>
      <c r="O539" s="53"/>
      <c r="P539" s="53"/>
    </row>
    <row r="540" spans="1:16" ht="14.4">
      <c r="A540" s="53"/>
      <c r="B540" s="53"/>
      <c r="C540" s="53"/>
      <c r="D540" s="53"/>
      <c r="E540" s="53"/>
      <c r="F540" s="53"/>
      <c r="G540" s="78"/>
      <c r="H540" s="53"/>
      <c r="I540" s="53"/>
      <c r="J540" s="53"/>
      <c r="K540" s="53"/>
      <c r="L540" s="53"/>
      <c r="M540" s="53"/>
      <c r="N540" s="53"/>
      <c r="O540" s="53"/>
      <c r="P540" s="53"/>
    </row>
    <row r="541" spans="1:16" ht="14.4">
      <c r="A541" s="53"/>
      <c r="B541" s="53"/>
      <c r="C541" s="53"/>
      <c r="D541" s="53"/>
      <c r="E541" s="53"/>
      <c r="F541" s="53"/>
      <c r="G541" s="78"/>
      <c r="H541" s="53"/>
      <c r="I541" s="53"/>
      <c r="J541" s="53"/>
      <c r="K541" s="53"/>
      <c r="L541" s="53"/>
      <c r="M541" s="53"/>
      <c r="N541" s="53"/>
      <c r="O541" s="53"/>
      <c r="P541" s="53"/>
    </row>
    <row r="542" spans="1:16" ht="14.4">
      <c r="A542" s="53"/>
      <c r="B542" s="53"/>
      <c r="C542" s="53"/>
      <c r="D542" s="53"/>
      <c r="E542" s="53"/>
      <c r="F542" s="53"/>
      <c r="G542" s="78"/>
      <c r="H542" s="53"/>
      <c r="I542" s="53"/>
      <c r="J542" s="53"/>
      <c r="K542" s="53"/>
      <c r="L542" s="53"/>
      <c r="M542" s="53"/>
      <c r="N542" s="53"/>
      <c r="O542" s="53"/>
      <c r="P542" s="53"/>
    </row>
    <row r="543" spans="1:16" ht="14.4">
      <c r="A543" s="53"/>
      <c r="B543" s="53"/>
      <c r="C543" s="53"/>
      <c r="D543" s="53"/>
      <c r="E543" s="53"/>
      <c r="F543" s="53"/>
      <c r="G543" s="78"/>
      <c r="H543" s="53"/>
      <c r="I543" s="53"/>
      <c r="J543" s="53"/>
      <c r="K543" s="53"/>
      <c r="L543" s="53"/>
      <c r="M543" s="53"/>
      <c r="N543" s="53"/>
      <c r="O543" s="53"/>
      <c r="P543" s="53"/>
    </row>
    <row r="544" spans="1:16" ht="14.4">
      <c r="A544" s="53"/>
      <c r="B544" s="53"/>
      <c r="C544" s="53"/>
      <c r="D544" s="53"/>
      <c r="E544" s="53"/>
      <c r="F544" s="53"/>
      <c r="G544" s="78"/>
      <c r="H544" s="53"/>
      <c r="I544" s="53"/>
      <c r="J544" s="53"/>
      <c r="K544" s="53"/>
      <c r="L544" s="53"/>
      <c r="M544" s="53"/>
      <c r="N544" s="53"/>
      <c r="O544" s="53"/>
      <c r="P544" s="53"/>
    </row>
    <row r="545" spans="1:16" ht="14.4">
      <c r="A545" s="53"/>
      <c r="B545" s="53"/>
      <c r="C545" s="53"/>
      <c r="D545" s="53"/>
      <c r="E545" s="53"/>
      <c r="F545" s="53"/>
      <c r="G545" s="78"/>
      <c r="H545" s="53"/>
      <c r="I545" s="53"/>
      <c r="J545" s="53"/>
      <c r="K545" s="53"/>
      <c r="L545" s="53"/>
      <c r="M545" s="53"/>
      <c r="N545" s="53"/>
      <c r="O545" s="53"/>
      <c r="P545" s="53"/>
    </row>
    <row r="546" spans="1:16" ht="14.4">
      <c r="A546" s="53"/>
      <c r="B546" s="53"/>
      <c r="C546" s="53"/>
      <c r="D546" s="53"/>
      <c r="E546" s="53"/>
      <c r="F546" s="53"/>
      <c r="G546" s="78"/>
      <c r="H546" s="53"/>
      <c r="I546" s="53"/>
      <c r="J546" s="53"/>
      <c r="K546" s="53"/>
      <c r="L546" s="53"/>
      <c r="M546" s="53"/>
      <c r="N546" s="53"/>
      <c r="O546" s="53"/>
      <c r="P546" s="53"/>
    </row>
    <row r="547" spans="1:16" ht="14.4">
      <c r="A547" s="53"/>
      <c r="B547" s="53"/>
      <c r="C547" s="53"/>
      <c r="D547" s="53"/>
      <c r="E547" s="53"/>
      <c r="F547" s="53"/>
      <c r="G547" s="78"/>
      <c r="H547" s="53"/>
      <c r="I547" s="53"/>
      <c r="J547" s="53"/>
      <c r="K547" s="53"/>
      <c r="L547" s="53"/>
      <c r="M547" s="53"/>
      <c r="N547" s="53"/>
      <c r="O547" s="53"/>
      <c r="P547" s="53"/>
    </row>
    <row r="548" spans="1:16" ht="14.4">
      <c r="A548" s="53"/>
      <c r="B548" s="53"/>
      <c r="C548" s="53"/>
      <c r="D548" s="53"/>
      <c r="E548" s="53"/>
      <c r="F548" s="53"/>
      <c r="G548" s="78"/>
      <c r="H548" s="53"/>
      <c r="I548" s="53"/>
      <c r="J548" s="53"/>
      <c r="K548" s="53"/>
      <c r="L548" s="53"/>
      <c r="M548" s="53"/>
      <c r="N548" s="53"/>
      <c r="O548" s="53"/>
      <c r="P548" s="53"/>
    </row>
    <row r="549" spans="1:16" ht="14.4">
      <c r="A549" s="53"/>
      <c r="B549" s="53"/>
      <c r="C549" s="53"/>
      <c r="D549" s="53"/>
      <c r="E549" s="53"/>
      <c r="F549" s="53"/>
      <c r="G549" s="78"/>
      <c r="H549" s="53"/>
      <c r="I549" s="53"/>
      <c r="J549" s="53"/>
      <c r="K549" s="53"/>
      <c r="L549" s="53"/>
      <c r="M549" s="53"/>
      <c r="N549" s="53"/>
      <c r="O549" s="53"/>
      <c r="P549" s="53"/>
    </row>
    <row r="550" spans="1:16" ht="14.4">
      <c r="A550" s="53"/>
      <c r="B550" s="53"/>
      <c r="C550" s="53"/>
      <c r="D550" s="53"/>
      <c r="E550" s="53"/>
      <c r="F550" s="53"/>
      <c r="G550" s="78"/>
      <c r="H550" s="53"/>
      <c r="I550" s="53"/>
      <c r="J550" s="53"/>
      <c r="K550" s="53"/>
      <c r="L550" s="53"/>
      <c r="M550" s="53"/>
      <c r="N550" s="53"/>
      <c r="O550" s="53"/>
      <c r="P550" s="53"/>
    </row>
    <row r="551" spans="1:16" ht="14.4">
      <c r="A551" s="53"/>
      <c r="B551" s="53"/>
      <c r="C551" s="53"/>
      <c r="D551" s="53"/>
      <c r="E551" s="53"/>
      <c r="F551" s="53"/>
      <c r="G551" s="78"/>
      <c r="H551" s="53"/>
      <c r="I551" s="53"/>
      <c r="J551" s="53"/>
      <c r="K551" s="53"/>
      <c r="L551" s="53"/>
      <c r="M551" s="53"/>
      <c r="N551" s="53"/>
      <c r="O551" s="53"/>
      <c r="P551" s="53"/>
    </row>
    <row r="552" spans="1:16" ht="14.4">
      <c r="A552" s="53"/>
      <c r="B552" s="53"/>
      <c r="C552" s="53"/>
      <c r="D552" s="53"/>
      <c r="E552" s="53"/>
      <c r="F552" s="53"/>
      <c r="G552" s="78"/>
      <c r="H552" s="53"/>
      <c r="I552" s="53"/>
      <c r="J552" s="53"/>
      <c r="K552" s="53"/>
      <c r="L552" s="53"/>
      <c r="M552" s="53"/>
      <c r="N552" s="53"/>
      <c r="O552" s="53"/>
      <c r="P552" s="53"/>
    </row>
    <row r="553" spans="1:16" ht="14.4">
      <c r="A553" s="53"/>
      <c r="B553" s="53"/>
      <c r="C553" s="53"/>
      <c r="D553" s="53"/>
      <c r="E553" s="53"/>
      <c r="F553" s="53"/>
      <c r="G553" s="78"/>
      <c r="H553" s="53"/>
      <c r="I553" s="53"/>
      <c r="J553" s="53"/>
      <c r="K553" s="53"/>
      <c r="L553" s="53"/>
      <c r="M553" s="53"/>
      <c r="N553" s="53"/>
      <c r="O553" s="53"/>
      <c r="P553" s="53"/>
    </row>
    <row r="554" spans="1:16" ht="14.4">
      <c r="A554" s="53"/>
      <c r="B554" s="53"/>
      <c r="C554" s="53"/>
      <c r="D554" s="53"/>
      <c r="E554" s="53"/>
      <c r="F554" s="53"/>
      <c r="G554" s="78"/>
      <c r="H554" s="53"/>
      <c r="I554" s="53"/>
      <c r="J554" s="53"/>
      <c r="K554" s="53"/>
      <c r="L554" s="53"/>
      <c r="M554" s="53"/>
      <c r="N554" s="53"/>
      <c r="O554" s="53"/>
      <c r="P554" s="53"/>
    </row>
    <row r="555" spans="1:16" ht="14.4">
      <c r="A555" s="53"/>
      <c r="B555" s="53"/>
      <c r="C555" s="53"/>
      <c r="D555" s="53"/>
      <c r="E555" s="53"/>
      <c r="F555" s="53"/>
      <c r="G555" s="78"/>
      <c r="H555" s="53"/>
      <c r="I555" s="53"/>
      <c r="J555" s="53"/>
      <c r="K555" s="53"/>
      <c r="L555" s="53"/>
      <c r="M555" s="53"/>
      <c r="N555" s="53"/>
      <c r="O555" s="53"/>
      <c r="P555" s="53"/>
    </row>
    <row r="556" spans="1:16" ht="14.4">
      <c r="A556" s="53"/>
      <c r="B556" s="53"/>
      <c r="C556" s="53"/>
      <c r="D556" s="53"/>
      <c r="E556" s="53"/>
      <c r="F556" s="53"/>
      <c r="G556" s="78"/>
      <c r="H556" s="53"/>
      <c r="I556" s="53"/>
      <c r="J556" s="53"/>
      <c r="K556" s="53"/>
      <c r="L556" s="53"/>
      <c r="M556" s="53"/>
      <c r="N556" s="53"/>
      <c r="O556" s="53"/>
      <c r="P556" s="53"/>
    </row>
    <row r="557" spans="1:16" ht="14.4">
      <c r="A557" s="53"/>
      <c r="B557" s="53"/>
      <c r="C557" s="53"/>
      <c r="D557" s="53"/>
      <c r="E557" s="53"/>
      <c r="F557" s="53"/>
      <c r="G557" s="78"/>
      <c r="H557" s="53"/>
      <c r="I557" s="53"/>
      <c r="J557" s="53"/>
      <c r="K557" s="53"/>
      <c r="L557" s="53"/>
      <c r="M557" s="53"/>
      <c r="N557" s="53"/>
      <c r="O557" s="53"/>
      <c r="P557" s="53"/>
    </row>
    <row r="558" spans="1:16" ht="14.4">
      <c r="A558" s="53"/>
      <c r="B558" s="53"/>
      <c r="C558" s="53"/>
      <c r="D558" s="53"/>
      <c r="E558" s="53"/>
      <c r="F558" s="53"/>
      <c r="G558" s="78"/>
      <c r="H558" s="53"/>
      <c r="I558" s="53"/>
      <c r="J558" s="53"/>
      <c r="K558" s="53"/>
      <c r="L558" s="53"/>
      <c r="M558" s="53"/>
      <c r="N558" s="53"/>
      <c r="O558" s="53"/>
      <c r="P558" s="53"/>
    </row>
    <row r="559" spans="1:16" ht="14.4">
      <c r="A559" s="53"/>
      <c r="B559" s="53"/>
      <c r="C559" s="53"/>
      <c r="D559" s="53"/>
      <c r="E559" s="53"/>
      <c r="F559" s="53"/>
      <c r="G559" s="78"/>
      <c r="H559" s="53"/>
      <c r="I559" s="53"/>
      <c r="J559" s="53"/>
      <c r="K559" s="53"/>
      <c r="L559" s="53"/>
      <c r="M559" s="53"/>
      <c r="N559" s="53"/>
      <c r="O559" s="53"/>
      <c r="P559" s="53"/>
    </row>
    <row r="560" spans="1:16" ht="14.4">
      <c r="A560" s="53"/>
      <c r="B560" s="53"/>
      <c r="C560" s="53"/>
      <c r="D560" s="53"/>
      <c r="E560" s="53"/>
      <c r="F560" s="53"/>
      <c r="G560" s="78"/>
      <c r="H560" s="53"/>
      <c r="I560" s="53"/>
      <c r="J560" s="53"/>
      <c r="K560" s="53"/>
      <c r="L560" s="53"/>
      <c r="M560" s="53"/>
      <c r="N560" s="53"/>
      <c r="O560" s="53"/>
      <c r="P560" s="53"/>
    </row>
    <row r="561" spans="1:16" ht="14.4">
      <c r="A561" s="53"/>
      <c r="B561" s="53"/>
      <c r="C561" s="53"/>
      <c r="D561" s="53"/>
      <c r="E561" s="53"/>
      <c r="F561" s="53"/>
      <c r="G561" s="78"/>
      <c r="H561" s="53"/>
      <c r="I561" s="53"/>
      <c r="J561" s="53"/>
      <c r="K561" s="53"/>
      <c r="L561" s="53"/>
      <c r="M561" s="53"/>
      <c r="N561" s="53"/>
      <c r="O561" s="53"/>
      <c r="P561" s="53"/>
    </row>
    <row r="562" spans="1:16" ht="14.4">
      <c r="A562" s="53"/>
      <c r="B562" s="53"/>
      <c r="C562" s="53"/>
      <c r="D562" s="53"/>
      <c r="E562" s="53"/>
      <c r="F562" s="53"/>
      <c r="G562" s="78"/>
      <c r="H562" s="53"/>
      <c r="I562" s="53"/>
      <c r="J562" s="53"/>
      <c r="K562" s="53"/>
      <c r="L562" s="53"/>
      <c r="M562" s="53"/>
      <c r="N562" s="53"/>
      <c r="O562" s="53"/>
      <c r="P562" s="53"/>
    </row>
    <row r="563" spans="1:16" ht="14.4">
      <c r="A563" s="53"/>
      <c r="B563" s="53"/>
      <c r="C563" s="53"/>
      <c r="D563" s="53"/>
      <c r="E563" s="53"/>
      <c r="F563" s="53"/>
      <c r="G563" s="78"/>
      <c r="H563" s="53"/>
      <c r="I563" s="53"/>
      <c r="J563" s="53"/>
      <c r="K563" s="53"/>
      <c r="L563" s="53"/>
      <c r="M563" s="53"/>
      <c r="N563" s="53"/>
      <c r="O563" s="53"/>
      <c r="P563" s="53"/>
    </row>
    <row r="564" spans="1:16" ht="14.4">
      <c r="A564" s="53"/>
      <c r="B564" s="53"/>
      <c r="C564" s="53"/>
      <c r="D564" s="53"/>
      <c r="E564" s="53"/>
      <c r="F564" s="53"/>
      <c r="G564" s="78"/>
      <c r="H564" s="53"/>
      <c r="I564" s="53"/>
      <c r="J564" s="53"/>
      <c r="K564" s="53"/>
      <c r="L564" s="53"/>
      <c r="M564" s="53"/>
      <c r="N564" s="53"/>
      <c r="O564" s="53"/>
      <c r="P564" s="53"/>
    </row>
    <row r="565" spans="1:16" ht="14.4">
      <c r="A565" s="53"/>
      <c r="B565" s="53"/>
      <c r="C565" s="53"/>
      <c r="D565" s="53"/>
      <c r="E565" s="53"/>
      <c r="F565" s="53"/>
      <c r="G565" s="78"/>
      <c r="H565" s="53"/>
      <c r="I565" s="53"/>
      <c r="J565" s="53"/>
      <c r="K565" s="53"/>
      <c r="L565" s="53"/>
      <c r="M565" s="53"/>
      <c r="N565" s="53"/>
      <c r="O565" s="53"/>
      <c r="P565" s="53"/>
    </row>
    <row r="566" spans="1:16" ht="14.4">
      <c r="A566" s="53"/>
      <c r="B566" s="53"/>
      <c r="C566" s="53"/>
      <c r="D566" s="53"/>
      <c r="E566" s="53"/>
      <c r="F566" s="53"/>
      <c r="G566" s="78"/>
      <c r="H566" s="53"/>
      <c r="I566" s="53"/>
      <c r="J566" s="53"/>
      <c r="K566" s="53"/>
      <c r="L566" s="53"/>
      <c r="M566" s="53"/>
      <c r="N566" s="53"/>
      <c r="O566" s="53"/>
      <c r="P566" s="53"/>
    </row>
    <row r="567" spans="1:16" ht="14.4">
      <c r="A567" s="53"/>
      <c r="B567" s="53"/>
      <c r="C567" s="53"/>
      <c r="D567" s="53"/>
      <c r="E567" s="53"/>
      <c r="F567" s="53"/>
      <c r="G567" s="78"/>
      <c r="H567" s="53"/>
      <c r="I567" s="53"/>
      <c r="J567" s="53"/>
      <c r="K567" s="53"/>
      <c r="L567" s="53"/>
      <c r="M567" s="53"/>
      <c r="N567" s="53"/>
      <c r="O567" s="53"/>
      <c r="P567" s="53"/>
    </row>
    <row r="568" spans="1:16" ht="14.4">
      <c r="A568" s="53"/>
      <c r="B568" s="53"/>
      <c r="C568" s="53"/>
      <c r="D568" s="53"/>
      <c r="E568" s="53"/>
      <c r="F568" s="53"/>
      <c r="G568" s="78"/>
      <c r="H568" s="53"/>
      <c r="I568" s="53"/>
      <c r="J568" s="53"/>
      <c r="K568" s="53"/>
      <c r="L568" s="53"/>
      <c r="M568" s="53"/>
      <c r="N568" s="53"/>
      <c r="O568" s="53"/>
      <c r="P568" s="53"/>
    </row>
    <row r="569" spans="1:16" ht="14.4">
      <c r="A569" s="53"/>
      <c r="B569" s="53"/>
      <c r="C569" s="53"/>
      <c r="D569" s="53"/>
      <c r="E569" s="53"/>
      <c r="F569" s="53"/>
      <c r="G569" s="78"/>
      <c r="H569" s="53"/>
      <c r="I569" s="53"/>
      <c r="J569" s="53"/>
      <c r="K569" s="53"/>
      <c r="L569" s="53"/>
      <c r="M569" s="53"/>
      <c r="N569" s="53"/>
      <c r="O569" s="53"/>
      <c r="P569" s="53"/>
    </row>
    <row r="570" spans="1:16" ht="14.4">
      <c r="A570" s="53"/>
      <c r="B570" s="53"/>
      <c r="C570" s="53"/>
      <c r="D570" s="53"/>
      <c r="E570" s="53"/>
      <c r="F570" s="53"/>
      <c r="G570" s="78"/>
      <c r="H570" s="53"/>
      <c r="I570" s="53"/>
      <c r="J570" s="53"/>
      <c r="K570" s="53"/>
      <c r="L570" s="53"/>
      <c r="M570" s="53"/>
      <c r="N570" s="53"/>
      <c r="O570" s="53"/>
      <c r="P570" s="53"/>
    </row>
    <row r="571" spans="1:16" ht="14.4">
      <c r="A571" s="53"/>
      <c r="B571" s="53"/>
      <c r="C571" s="53"/>
      <c r="D571" s="53"/>
      <c r="E571" s="53"/>
      <c r="F571" s="53"/>
      <c r="G571" s="78"/>
      <c r="H571" s="53"/>
      <c r="I571" s="53"/>
      <c r="J571" s="53"/>
      <c r="K571" s="53"/>
      <c r="L571" s="53"/>
      <c r="M571" s="53"/>
      <c r="N571" s="53"/>
      <c r="O571" s="53"/>
      <c r="P571" s="53"/>
    </row>
    <row r="572" spans="1:16" ht="14.4">
      <c r="A572" s="53"/>
      <c r="B572" s="53"/>
      <c r="C572" s="53"/>
      <c r="D572" s="53"/>
      <c r="E572" s="53"/>
      <c r="F572" s="53"/>
      <c r="G572" s="78"/>
      <c r="H572" s="53"/>
      <c r="I572" s="53"/>
      <c r="J572" s="53"/>
      <c r="K572" s="53"/>
      <c r="L572" s="53"/>
      <c r="M572" s="53"/>
      <c r="N572" s="53"/>
      <c r="O572" s="53"/>
      <c r="P572" s="53"/>
    </row>
    <row r="573" spans="1:16" ht="14.4">
      <c r="A573" s="53"/>
      <c r="B573" s="53"/>
      <c r="C573" s="53"/>
      <c r="D573" s="53"/>
      <c r="E573" s="53"/>
      <c r="F573" s="53"/>
      <c r="G573" s="78"/>
      <c r="H573" s="53"/>
      <c r="I573" s="53"/>
      <c r="J573" s="53"/>
      <c r="K573" s="53"/>
      <c r="L573" s="53"/>
      <c r="M573" s="53"/>
      <c r="N573" s="53"/>
      <c r="O573" s="53"/>
      <c r="P573" s="53"/>
    </row>
    <row r="574" spans="1:16" ht="14.4">
      <c r="A574" s="53"/>
      <c r="B574" s="53"/>
      <c r="C574" s="53"/>
      <c r="D574" s="53"/>
      <c r="E574" s="53"/>
      <c r="F574" s="53"/>
      <c r="G574" s="78"/>
      <c r="H574" s="53"/>
      <c r="I574" s="53"/>
      <c r="J574" s="53"/>
      <c r="K574" s="53"/>
      <c r="L574" s="53"/>
      <c r="M574" s="53"/>
      <c r="N574" s="53"/>
      <c r="O574" s="53"/>
      <c r="P574" s="53"/>
    </row>
    <row r="575" spans="1:16" ht="14.4">
      <c r="A575" s="53"/>
      <c r="B575" s="53"/>
      <c r="C575" s="53"/>
      <c r="D575" s="53"/>
      <c r="E575" s="53"/>
      <c r="F575" s="53"/>
      <c r="G575" s="78"/>
      <c r="H575" s="53"/>
      <c r="I575" s="53"/>
      <c r="J575" s="53"/>
      <c r="K575" s="53"/>
      <c r="L575" s="53"/>
      <c r="M575" s="53"/>
      <c r="N575" s="53"/>
      <c r="O575" s="53"/>
      <c r="P575" s="53"/>
    </row>
    <row r="576" spans="1:16" ht="14.4">
      <c r="A576" s="53"/>
      <c r="B576" s="53"/>
      <c r="C576" s="53"/>
      <c r="D576" s="53"/>
      <c r="E576" s="53"/>
      <c r="F576" s="53"/>
      <c r="G576" s="78"/>
      <c r="H576" s="53"/>
      <c r="I576" s="53"/>
      <c r="J576" s="53"/>
      <c r="K576" s="53"/>
      <c r="L576" s="53"/>
      <c r="M576" s="53"/>
      <c r="N576" s="53"/>
      <c r="O576" s="53"/>
      <c r="P576" s="53"/>
    </row>
    <row r="577" spans="1:16" ht="14.4">
      <c r="A577" s="53"/>
      <c r="B577" s="53"/>
      <c r="C577" s="53"/>
      <c r="D577" s="53"/>
      <c r="E577" s="53"/>
      <c r="F577" s="53"/>
      <c r="G577" s="78"/>
      <c r="H577" s="53"/>
      <c r="I577" s="53"/>
      <c r="J577" s="53"/>
      <c r="K577" s="53"/>
      <c r="L577" s="53"/>
      <c r="M577" s="53"/>
      <c r="N577" s="53"/>
      <c r="O577" s="53"/>
      <c r="P577" s="53"/>
    </row>
    <row r="578" spans="1:16" ht="14.4">
      <c r="A578" s="53"/>
      <c r="B578" s="53"/>
      <c r="C578" s="53"/>
      <c r="D578" s="53"/>
      <c r="E578" s="53"/>
      <c r="F578" s="53"/>
      <c r="G578" s="78"/>
      <c r="H578" s="53"/>
      <c r="I578" s="53"/>
      <c r="J578" s="53"/>
      <c r="K578" s="53"/>
      <c r="L578" s="53"/>
      <c r="M578" s="53"/>
      <c r="N578" s="53"/>
      <c r="O578" s="53"/>
      <c r="P578" s="53"/>
    </row>
    <row r="579" spans="1:16" ht="14.4">
      <c r="A579" s="53"/>
      <c r="B579" s="53"/>
      <c r="C579" s="53"/>
      <c r="D579" s="53"/>
      <c r="E579" s="53"/>
      <c r="F579" s="53"/>
      <c r="G579" s="78"/>
      <c r="H579" s="53"/>
      <c r="I579" s="53"/>
      <c r="J579" s="53"/>
      <c r="K579" s="53"/>
      <c r="L579" s="53"/>
      <c r="M579" s="53"/>
      <c r="N579" s="53"/>
      <c r="O579" s="53"/>
      <c r="P579" s="53"/>
    </row>
    <row r="580" spans="1:16" ht="14.4">
      <c r="A580" s="53"/>
      <c r="B580" s="53"/>
      <c r="C580" s="53"/>
      <c r="D580" s="53"/>
      <c r="E580" s="53"/>
      <c r="F580" s="53"/>
      <c r="G580" s="78"/>
      <c r="H580" s="53"/>
      <c r="I580" s="53"/>
      <c r="J580" s="53"/>
      <c r="K580" s="53"/>
      <c r="L580" s="53"/>
      <c r="M580" s="53"/>
      <c r="N580" s="53"/>
      <c r="O580" s="53"/>
      <c r="P580" s="53"/>
    </row>
    <row r="581" spans="1:16" ht="14.4">
      <c r="A581" s="53"/>
      <c r="B581" s="53"/>
      <c r="C581" s="53"/>
      <c r="D581" s="53"/>
      <c r="E581" s="53"/>
      <c r="F581" s="53"/>
      <c r="G581" s="78"/>
      <c r="H581" s="53"/>
      <c r="I581" s="53"/>
      <c r="J581" s="53"/>
      <c r="K581" s="53"/>
      <c r="L581" s="53"/>
      <c r="M581" s="53"/>
      <c r="N581" s="53"/>
      <c r="O581" s="53"/>
      <c r="P581" s="53"/>
    </row>
    <row r="582" spans="1:16" ht="14.4">
      <c r="A582" s="53"/>
      <c r="B582" s="53"/>
      <c r="C582" s="53"/>
      <c r="D582" s="53"/>
      <c r="E582" s="53"/>
      <c r="F582" s="53"/>
      <c r="G582" s="78"/>
      <c r="H582" s="53"/>
      <c r="I582" s="53"/>
      <c r="J582" s="53"/>
      <c r="K582" s="53"/>
      <c r="L582" s="53"/>
      <c r="M582" s="53"/>
      <c r="N582" s="53"/>
      <c r="O582" s="53"/>
      <c r="P582" s="53"/>
    </row>
    <row r="583" spans="1:16" ht="14.4">
      <c r="A583" s="53"/>
      <c r="B583" s="53"/>
      <c r="C583" s="53"/>
      <c r="D583" s="53"/>
      <c r="E583" s="53"/>
      <c r="F583" s="53"/>
      <c r="G583" s="78"/>
      <c r="H583" s="53"/>
      <c r="I583" s="53"/>
      <c r="J583" s="53"/>
      <c r="K583" s="53"/>
      <c r="L583" s="53"/>
      <c r="M583" s="53"/>
      <c r="N583" s="53"/>
      <c r="O583" s="53"/>
      <c r="P583" s="53"/>
    </row>
    <row r="584" spans="1:16" ht="14.4">
      <c r="A584" s="53"/>
      <c r="B584" s="53"/>
      <c r="C584" s="53"/>
      <c r="D584" s="53"/>
      <c r="E584" s="53"/>
      <c r="F584" s="53"/>
      <c r="G584" s="78"/>
      <c r="H584" s="53"/>
      <c r="I584" s="53"/>
      <c r="J584" s="53"/>
      <c r="K584" s="53"/>
      <c r="L584" s="53"/>
      <c r="M584" s="53"/>
      <c r="N584" s="53"/>
      <c r="O584" s="53"/>
      <c r="P584" s="53"/>
    </row>
    <row r="585" spans="1:16" ht="14.4">
      <c r="A585" s="53"/>
      <c r="B585" s="53"/>
      <c r="C585" s="53"/>
      <c r="D585" s="53"/>
      <c r="E585" s="53"/>
      <c r="F585" s="53"/>
      <c r="G585" s="78"/>
      <c r="H585" s="53"/>
      <c r="I585" s="53"/>
      <c r="J585" s="53"/>
      <c r="K585" s="53"/>
      <c r="L585" s="53"/>
      <c r="M585" s="53"/>
      <c r="N585" s="53"/>
      <c r="O585" s="53"/>
      <c r="P585" s="53"/>
    </row>
    <row r="586" spans="1:16" ht="14.4">
      <c r="A586" s="53"/>
      <c r="B586" s="53"/>
      <c r="C586" s="53"/>
      <c r="D586" s="53"/>
      <c r="E586" s="53"/>
      <c r="F586" s="53"/>
      <c r="G586" s="78"/>
      <c r="H586" s="53"/>
      <c r="I586" s="53"/>
      <c r="J586" s="53"/>
      <c r="K586" s="53"/>
      <c r="L586" s="53"/>
      <c r="M586" s="53"/>
      <c r="N586" s="53"/>
      <c r="O586" s="53"/>
      <c r="P586" s="53"/>
    </row>
    <row r="587" spans="1:16" ht="14.4">
      <c r="A587" s="53"/>
      <c r="B587" s="53"/>
      <c r="C587" s="53"/>
      <c r="D587" s="53"/>
      <c r="E587" s="53"/>
      <c r="F587" s="53"/>
      <c r="G587" s="78"/>
      <c r="H587" s="53"/>
      <c r="I587" s="53"/>
      <c r="J587" s="53"/>
      <c r="K587" s="53"/>
      <c r="L587" s="53"/>
      <c r="M587" s="53"/>
      <c r="N587" s="53"/>
      <c r="O587" s="53"/>
      <c r="P587" s="53"/>
    </row>
    <row r="588" spans="1:16" ht="14.4">
      <c r="A588" s="53"/>
      <c r="B588" s="53"/>
      <c r="C588" s="53"/>
      <c r="D588" s="53"/>
      <c r="E588" s="53"/>
      <c r="F588" s="53"/>
      <c r="G588" s="78"/>
      <c r="H588" s="53"/>
      <c r="I588" s="53"/>
      <c r="J588" s="53"/>
      <c r="K588" s="53"/>
      <c r="L588" s="53"/>
      <c r="M588" s="53"/>
      <c r="N588" s="53"/>
      <c r="O588" s="53"/>
      <c r="P588" s="53"/>
    </row>
    <row r="589" spans="1:16" ht="14.4">
      <c r="A589" s="53"/>
      <c r="B589" s="53"/>
      <c r="C589" s="53"/>
      <c r="D589" s="53"/>
      <c r="E589" s="53"/>
      <c r="F589" s="53"/>
      <c r="G589" s="78"/>
      <c r="H589" s="53"/>
      <c r="I589" s="53"/>
      <c r="J589" s="53"/>
      <c r="K589" s="53"/>
      <c r="L589" s="53"/>
      <c r="M589" s="53"/>
      <c r="N589" s="53"/>
      <c r="O589" s="53"/>
      <c r="P589" s="53"/>
    </row>
    <row r="590" spans="1:16" ht="14.4">
      <c r="A590" s="53"/>
      <c r="B590" s="53"/>
      <c r="C590" s="53"/>
      <c r="D590" s="53"/>
      <c r="E590" s="53"/>
      <c r="F590" s="53"/>
      <c r="G590" s="78"/>
      <c r="H590" s="53"/>
      <c r="I590" s="53"/>
      <c r="J590" s="53"/>
      <c r="K590" s="53"/>
      <c r="L590" s="53"/>
      <c r="M590" s="53"/>
      <c r="N590" s="53"/>
      <c r="O590" s="53"/>
      <c r="P590" s="53"/>
    </row>
    <row r="591" spans="1:16" ht="14.4">
      <c r="A591" s="53"/>
      <c r="B591" s="53"/>
      <c r="C591" s="53"/>
      <c r="D591" s="53"/>
      <c r="E591" s="53"/>
      <c r="F591" s="53"/>
      <c r="G591" s="78"/>
      <c r="H591" s="53"/>
      <c r="I591" s="53"/>
      <c r="J591" s="53"/>
      <c r="K591" s="53"/>
      <c r="L591" s="53"/>
      <c r="M591" s="53"/>
      <c r="N591" s="53"/>
      <c r="O591" s="53"/>
      <c r="P591" s="53"/>
    </row>
    <row r="592" spans="1:16" ht="14.4">
      <c r="A592" s="53"/>
      <c r="B592" s="53"/>
      <c r="C592" s="53"/>
      <c r="D592" s="53"/>
      <c r="E592" s="53"/>
      <c r="F592" s="53"/>
      <c r="G592" s="78"/>
      <c r="H592" s="53"/>
      <c r="I592" s="53"/>
      <c r="J592" s="53"/>
      <c r="K592" s="53"/>
      <c r="L592" s="53"/>
      <c r="M592" s="53"/>
      <c r="N592" s="53"/>
      <c r="O592" s="53"/>
      <c r="P592" s="53"/>
    </row>
    <row r="593" spans="1:16" ht="14.4">
      <c r="A593" s="53"/>
      <c r="B593" s="53"/>
      <c r="C593" s="53"/>
      <c r="D593" s="53"/>
      <c r="E593" s="53"/>
      <c r="F593" s="53"/>
      <c r="G593" s="78"/>
      <c r="H593" s="53"/>
      <c r="I593" s="53"/>
      <c r="J593" s="53"/>
      <c r="K593" s="53"/>
      <c r="L593" s="53"/>
      <c r="M593" s="53"/>
      <c r="N593" s="53"/>
      <c r="O593" s="53"/>
      <c r="P593" s="53"/>
    </row>
    <row r="594" spans="1:16" ht="14.4">
      <c r="A594" s="53"/>
      <c r="B594" s="53"/>
      <c r="C594" s="53"/>
      <c r="D594" s="53"/>
      <c r="E594" s="53"/>
      <c r="F594" s="53"/>
      <c r="G594" s="78"/>
      <c r="H594" s="53"/>
      <c r="I594" s="53"/>
      <c r="J594" s="53"/>
      <c r="K594" s="53"/>
      <c r="L594" s="53"/>
      <c r="M594" s="53"/>
      <c r="N594" s="53"/>
      <c r="O594" s="53"/>
      <c r="P594" s="53"/>
    </row>
    <row r="595" spans="1:16" ht="14.4">
      <c r="A595" s="53"/>
      <c r="B595" s="53"/>
      <c r="C595" s="53"/>
      <c r="D595" s="53"/>
      <c r="E595" s="53"/>
      <c r="F595" s="53"/>
      <c r="G595" s="78"/>
      <c r="H595" s="53"/>
      <c r="I595" s="53"/>
      <c r="J595" s="53"/>
      <c r="K595" s="53"/>
      <c r="L595" s="53"/>
      <c r="M595" s="53"/>
      <c r="N595" s="53"/>
      <c r="O595" s="53"/>
      <c r="P595" s="53"/>
    </row>
    <row r="596" spans="1:16" ht="14.4">
      <c r="A596" s="53"/>
      <c r="B596" s="53"/>
      <c r="C596" s="53"/>
      <c r="D596" s="53"/>
      <c r="E596" s="53"/>
      <c r="F596" s="53"/>
      <c r="G596" s="78"/>
      <c r="H596" s="53"/>
      <c r="I596" s="53"/>
      <c r="J596" s="53"/>
      <c r="K596" s="53"/>
      <c r="L596" s="53"/>
      <c r="M596" s="53"/>
      <c r="N596" s="53"/>
      <c r="O596" s="53"/>
      <c r="P596" s="53"/>
    </row>
    <row r="597" spans="1:16" ht="14.4">
      <c r="A597" s="53"/>
      <c r="B597" s="53"/>
      <c r="C597" s="53"/>
      <c r="D597" s="53"/>
      <c r="E597" s="53"/>
      <c r="F597" s="53"/>
      <c r="G597" s="78"/>
      <c r="H597" s="53"/>
      <c r="I597" s="53"/>
      <c r="J597" s="53"/>
      <c r="K597" s="53"/>
      <c r="L597" s="53"/>
      <c r="M597" s="53"/>
      <c r="N597" s="53"/>
      <c r="O597" s="53"/>
      <c r="P597" s="53"/>
    </row>
    <row r="598" spans="1:16" ht="14.4">
      <c r="A598" s="53"/>
      <c r="B598" s="53"/>
      <c r="C598" s="53"/>
      <c r="D598" s="53"/>
      <c r="E598" s="53"/>
      <c r="F598" s="53"/>
      <c r="G598" s="78"/>
      <c r="H598" s="53"/>
      <c r="I598" s="53"/>
      <c r="J598" s="53"/>
      <c r="K598" s="53"/>
      <c r="L598" s="53"/>
      <c r="M598" s="53"/>
      <c r="N598" s="53"/>
      <c r="O598" s="53"/>
      <c r="P598" s="53"/>
    </row>
    <row r="599" spans="1:16" ht="14.4">
      <c r="A599" s="53"/>
      <c r="B599" s="53"/>
      <c r="C599" s="53"/>
      <c r="D599" s="53"/>
      <c r="E599" s="53"/>
      <c r="F599" s="53"/>
      <c r="G599" s="78"/>
      <c r="H599" s="53"/>
      <c r="I599" s="53"/>
      <c r="J599" s="53"/>
      <c r="K599" s="53"/>
      <c r="L599" s="53"/>
      <c r="M599" s="53"/>
      <c r="N599" s="53"/>
      <c r="O599" s="53"/>
      <c r="P599" s="53"/>
    </row>
    <row r="600" spans="1:16" ht="14.4">
      <c r="A600" s="53"/>
      <c r="B600" s="53"/>
      <c r="C600" s="53"/>
      <c r="D600" s="53"/>
      <c r="E600" s="53"/>
      <c r="F600" s="53"/>
      <c r="G600" s="78"/>
      <c r="H600" s="53"/>
      <c r="I600" s="53"/>
      <c r="J600" s="53"/>
      <c r="K600" s="53"/>
      <c r="L600" s="53"/>
      <c r="M600" s="53"/>
      <c r="N600" s="53"/>
      <c r="O600" s="53"/>
      <c r="P600" s="53"/>
    </row>
    <row r="601" spans="1:16" ht="14.4">
      <c r="A601" s="53"/>
      <c r="B601" s="53"/>
      <c r="C601" s="53"/>
      <c r="D601" s="53"/>
      <c r="E601" s="53"/>
      <c r="F601" s="53"/>
      <c r="G601" s="78"/>
      <c r="H601" s="53"/>
      <c r="I601" s="53"/>
      <c r="J601" s="53"/>
      <c r="K601" s="53"/>
      <c r="L601" s="53"/>
      <c r="M601" s="53"/>
      <c r="N601" s="53"/>
      <c r="O601" s="53"/>
      <c r="P601" s="53"/>
    </row>
    <row r="602" spans="1:16" ht="14.4">
      <c r="A602" s="53"/>
      <c r="B602" s="53"/>
      <c r="C602" s="53"/>
      <c r="D602" s="53"/>
      <c r="E602" s="53"/>
      <c r="F602" s="53"/>
      <c r="G602" s="78"/>
      <c r="H602" s="53"/>
      <c r="I602" s="53"/>
      <c r="J602" s="53"/>
      <c r="K602" s="53"/>
      <c r="L602" s="53"/>
      <c r="M602" s="53"/>
      <c r="N602" s="53"/>
      <c r="O602" s="53"/>
      <c r="P602" s="53"/>
    </row>
    <row r="603" spans="1:16" ht="14.4">
      <c r="A603" s="53"/>
      <c r="B603" s="53"/>
      <c r="C603" s="53"/>
      <c r="D603" s="53"/>
      <c r="E603" s="53"/>
      <c r="F603" s="53"/>
      <c r="G603" s="78"/>
      <c r="H603" s="53"/>
      <c r="I603" s="53"/>
      <c r="J603" s="53"/>
      <c r="K603" s="53"/>
      <c r="L603" s="53"/>
      <c r="M603" s="53"/>
      <c r="N603" s="53"/>
      <c r="O603" s="53"/>
      <c r="P603" s="53"/>
    </row>
    <row r="604" spans="1:16" ht="14.4">
      <c r="A604" s="53"/>
      <c r="B604" s="53"/>
      <c r="C604" s="53"/>
      <c r="D604" s="53"/>
      <c r="E604" s="53"/>
      <c r="F604" s="53"/>
      <c r="G604" s="78"/>
      <c r="H604" s="53"/>
      <c r="I604" s="53"/>
      <c r="J604" s="53"/>
      <c r="K604" s="53"/>
      <c r="L604" s="53"/>
      <c r="M604" s="53"/>
      <c r="N604" s="53"/>
      <c r="O604" s="53"/>
      <c r="P604" s="53"/>
    </row>
    <row r="605" spans="1:16" ht="14.4">
      <c r="A605" s="53"/>
      <c r="B605" s="53"/>
      <c r="C605" s="53"/>
      <c r="D605" s="53"/>
      <c r="E605" s="53"/>
      <c r="F605" s="53"/>
      <c r="G605" s="78"/>
      <c r="H605" s="53"/>
      <c r="I605" s="53"/>
      <c r="J605" s="53"/>
      <c r="K605" s="53"/>
      <c r="L605" s="53"/>
      <c r="M605" s="53"/>
      <c r="N605" s="53"/>
      <c r="O605" s="53"/>
      <c r="P605" s="53"/>
    </row>
    <row r="606" spans="1:16" ht="14.4">
      <c r="A606" s="53"/>
      <c r="B606" s="53"/>
      <c r="C606" s="53"/>
      <c r="D606" s="53"/>
      <c r="E606" s="53"/>
      <c r="F606" s="53"/>
      <c r="G606" s="78"/>
      <c r="H606" s="53"/>
      <c r="I606" s="53"/>
      <c r="J606" s="53"/>
      <c r="K606" s="53"/>
      <c r="L606" s="53"/>
      <c r="M606" s="53"/>
      <c r="N606" s="53"/>
      <c r="O606" s="53"/>
      <c r="P606" s="53"/>
    </row>
    <row r="607" spans="1:16" ht="14.4">
      <c r="A607" s="53"/>
      <c r="B607" s="53"/>
      <c r="C607" s="53"/>
      <c r="D607" s="53"/>
      <c r="E607" s="53"/>
      <c r="F607" s="53"/>
      <c r="G607" s="78"/>
      <c r="H607" s="53"/>
      <c r="I607" s="53"/>
      <c r="J607" s="53"/>
      <c r="K607" s="53"/>
      <c r="L607" s="53"/>
      <c r="M607" s="53"/>
      <c r="N607" s="53"/>
      <c r="O607" s="53"/>
      <c r="P607" s="53"/>
    </row>
    <row r="608" spans="1:16" ht="14.4">
      <c r="A608" s="53"/>
      <c r="B608" s="53"/>
      <c r="C608" s="53"/>
      <c r="D608" s="53"/>
      <c r="E608" s="53"/>
      <c r="F608" s="53"/>
      <c r="G608" s="78"/>
      <c r="H608" s="53"/>
      <c r="I608" s="53"/>
      <c r="J608" s="53"/>
      <c r="K608" s="53"/>
      <c r="L608" s="53"/>
      <c r="M608" s="53"/>
      <c r="N608" s="53"/>
      <c r="O608" s="53"/>
      <c r="P608" s="53"/>
    </row>
    <row r="609" spans="1:16" ht="14.4">
      <c r="A609" s="53"/>
      <c r="B609" s="53"/>
      <c r="C609" s="53"/>
      <c r="D609" s="53"/>
      <c r="E609" s="53"/>
      <c r="F609" s="53"/>
      <c r="G609" s="78"/>
      <c r="H609" s="53"/>
      <c r="I609" s="53"/>
      <c r="J609" s="53"/>
      <c r="K609" s="53"/>
      <c r="L609" s="53"/>
      <c r="M609" s="53"/>
      <c r="N609" s="53"/>
      <c r="O609" s="53"/>
      <c r="P609" s="53"/>
    </row>
    <row r="610" spans="1:16" ht="14.4">
      <c r="A610" s="53"/>
      <c r="B610" s="53"/>
      <c r="C610" s="53"/>
      <c r="D610" s="53"/>
      <c r="E610" s="53"/>
      <c r="F610" s="53"/>
      <c r="G610" s="78"/>
      <c r="H610" s="53"/>
      <c r="I610" s="53"/>
      <c r="J610" s="53"/>
      <c r="K610" s="53"/>
      <c r="L610" s="53"/>
      <c r="M610" s="53"/>
      <c r="N610" s="53"/>
      <c r="O610" s="53"/>
      <c r="P610" s="53"/>
    </row>
    <row r="611" spans="1:16" ht="14.4">
      <c r="A611" s="53"/>
      <c r="B611" s="53"/>
      <c r="C611" s="53"/>
      <c r="D611" s="53"/>
      <c r="E611" s="53"/>
      <c r="F611" s="53"/>
      <c r="G611" s="78"/>
      <c r="H611" s="53"/>
      <c r="I611" s="53"/>
      <c r="J611" s="53"/>
      <c r="K611" s="53"/>
      <c r="L611" s="53"/>
      <c r="M611" s="53"/>
      <c r="N611" s="53"/>
      <c r="O611" s="53"/>
      <c r="P611" s="53"/>
    </row>
    <row r="612" spans="1:16" ht="14.4">
      <c r="A612" s="53"/>
      <c r="B612" s="53"/>
      <c r="C612" s="53"/>
      <c r="D612" s="53"/>
      <c r="E612" s="53"/>
      <c r="F612" s="53"/>
      <c r="G612" s="78"/>
      <c r="H612" s="53"/>
      <c r="I612" s="53"/>
      <c r="J612" s="53"/>
      <c r="K612" s="53"/>
      <c r="L612" s="53"/>
      <c r="M612" s="53"/>
      <c r="N612" s="53"/>
      <c r="O612" s="53"/>
      <c r="P612" s="53"/>
    </row>
    <row r="613" spans="1:16" ht="14.4">
      <c r="A613" s="53"/>
      <c r="B613" s="53"/>
      <c r="C613" s="53"/>
      <c r="D613" s="53"/>
      <c r="E613" s="53"/>
      <c r="F613" s="53"/>
      <c r="G613" s="78"/>
      <c r="H613" s="53"/>
      <c r="I613" s="53"/>
      <c r="J613" s="53"/>
      <c r="K613" s="53"/>
      <c r="L613" s="53"/>
      <c r="M613" s="53"/>
      <c r="N613" s="53"/>
      <c r="O613" s="53"/>
      <c r="P613" s="53"/>
    </row>
    <row r="614" spans="1:16" ht="14.4">
      <c r="A614" s="53"/>
      <c r="B614" s="53"/>
      <c r="C614" s="53"/>
      <c r="D614" s="53"/>
      <c r="E614" s="53"/>
      <c r="F614" s="53"/>
      <c r="G614" s="78"/>
      <c r="H614" s="53"/>
      <c r="I614" s="53"/>
      <c r="J614" s="53"/>
      <c r="K614" s="53"/>
      <c r="L614" s="53"/>
      <c r="M614" s="53"/>
      <c r="N614" s="53"/>
      <c r="O614" s="53"/>
      <c r="P614" s="53"/>
    </row>
    <row r="615" spans="1:16" ht="14.4">
      <c r="A615" s="53"/>
      <c r="B615" s="53"/>
      <c r="C615" s="53"/>
      <c r="D615" s="53"/>
      <c r="E615" s="53"/>
      <c r="F615" s="53"/>
      <c r="G615" s="78"/>
      <c r="H615" s="53"/>
      <c r="I615" s="53"/>
      <c r="J615" s="53"/>
      <c r="K615" s="53"/>
      <c r="L615" s="53"/>
      <c r="M615" s="53"/>
      <c r="N615" s="53"/>
      <c r="O615" s="53"/>
      <c r="P615" s="53"/>
    </row>
    <row r="616" spans="1:16" ht="14.4">
      <c r="A616" s="53"/>
      <c r="B616" s="53"/>
      <c r="C616" s="53"/>
      <c r="D616" s="53"/>
      <c r="E616" s="53"/>
      <c r="F616" s="53"/>
      <c r="G616" s="78"/>
      <c r="H616" s="53"/>
      <c r="I616" s="53"/>
      <c r="J616" s="53"/>
      <c r="K616" s="53"/>
      <c r="L616" s="53"/>
      <c r="M616" s="53"/>
      <c r="N616" s="53"/>
      <c r="O616" s="53"/>
      <c r="P616" s="53"/>
    </row>
    <row r="617" spans="1:16" ht="14.4">
      <c r="A617" s="53"/>
      <c r="B617" s="53"/>
      <c r="C617" s="53"/>
      <c r="D617" s="53"/>
      <c r="E617" s="53"/>
      <c r="F617" s="53"/>
      <c r="G617" s="78"/>
      <c r="H617" s="53"/>
      <c r="I617" s="53"/>
      <c r="J617" s="53"/>
      <c r="K617" s="53"/>
      <c r="L617" s="53"/>
      <c r="M617" s="53"/>
      <c r="N617" s="53"/>
      <c r="O617" s="53"/>
      <c r="P617" s="53"/>
    </row>
    <row r="618" spans="1:16" ht="14.4">
      <c r="A618" s="53"/>
      <c r="B618" s="53"/>
      <c r="C618" s="53"/>
      <c r="D618" s="53"/>
      <c r="E618" s="53"/>
      <c r="F618" s="53"/>
      <c r="G618" s="78"/>
      <c r="H618" s="53"/>
      <c r="I618" s="53"/>
      <c r="J618" s="53"/>
      <c r="K618" s="53"/>
      <c r="L618" s="53"/>
      <c r="M618" s="53"/>
      <c r="N618" s="53"/>
      <c r="O618" s="53"/>
      <c r="P618" s="53"/>
    </row>
    <row r="619" spans="1:16" ht="14.4">
      <c r="A619" s="53"/>
      <c r="B619" s="53"/>
      <c r="C619" s="53"/>
      <c r="D619" s="53"/>
      <c r="E619" s="53"/>
      <c r="F619" s="53"/>
      <c r="G619" s="78"/>
      <c r="H619" s="53"/>
      <c r="I619" s="53"/>
      <c r="J619" s="53"/>
      <c r="K619" s="53"/>
      <c r="L619" s="53"/>
      <c r="M619" s="53"/>
      <c r="N619" s="53"/>
      <c r="O619" s="53"/>
      <c r="P619" s="53"/>
    </row>
    <row r="620" spans="1:16" ht="14.4">
      <c r="A620" s="53"/>
      <c r="B620" s="53"/>
      <c r="C620" s="53"/>
      <c r="D620" s="53"/>
      <c r="E620" s="53"/>
      <c r="F620" s="53"/>
      <c r="G620" s="78"/>
      <c r="H620" s="53"/>
      <c r="I620" s="53"/>
      <c r="J620" s="53"/>
      <c r="K620" s="53"/>
      <c r="L620" s="53"/>
      <c r="M620" s="53"/>
      <c r="N620" s="53"/>
      <c r="O620" s="53"/>
      <c r="P620" s="53"/>
    </row>
    <row r="621" spans="1:16" ht="14.4">
      <c r="A621" s="53"/>
      <c r="B621" s="53"/>
      <c r="C621" s="53"/>
      <c r="D621" s="53"/>
      <c r="E621" s="53"/>
      <c r="F621" s="53"/>
      <c r="G621" s="78"/>
      <c r="H621" s="53"/>
      <c r="I621" s="53"/>
      <c r="J621" s="53"/>
      <c r="K621" s="53"/>
      <c r="L621" s="53"/>
      <c r="M621" s="53"/>
      <c r="N621" s="53"/>
      <c r="O621" s="53"/>
      <c r="P621" s="53"/>
    </row>
    <row r="622" spans="1:16" ht="14.4">
      <c r="A622" s="53"/>
      <c r="B622" s="53"/>
      <c r="C622" s="53"/>
      <c r="D622" s="53"/>
      <c r="E622" s="53"/>
      <c r="F622" s="53"/>
      <c r="G622" s="78"/>
      <c r="H622" s="53"/>
      <c r="I622" s="53"/>
      <c r="J622" s="53"/>
      <c r="K622" s="53"/>
      <c r="L622" s="53"/>
      <c r="M622" s="53"/>
      <c r="N622" s="53"/>
      <c r="O622" s="53"/>
      <c r="P622" s="53"/>
    </row>
    <row r="623" spans="1:16" ht="14.4">
      <c r="A623" s="53"/>
      <c r="B623" s="53"/>
      <c r="C623" s="53"/>
      <c r="D623" s="53"/>
      <c r="E623" s="53"/>
      <c r="F623" s="53"/>
      <c r="G623" s="78"/>
      <c r="H623" s="53"/>
      <c r="I623" s="53"/>
      <c r="J623" s="53"/>
      <c r="K623" s="53"/>
      <c r="L623" s="53"/>
      <c r="M623" s="53"/>
      <c r="N623" s="53"/>
      <c r="O623" s="53"/>
      <c r="P623" s="53"/>
    </row>
    <row r="624" spans="1:16" ht="14.4">
      <c r="A624" s="53"/>
      <c r="B624" s="53"/>
      <c r="C624" s="53"/>
      <c r="D624" s="53"/>
      <c r="E624" s="53"/>
      <c r="F624" s="53"/>
      <c r="G624" s="78"/>
      <c r="H624" s="53"/>
      <c r="I624" s="53"/>
      <c r="J624" s="53"/>
      <c r="K624" s="53"/>
      <c r="L624" s="53"/>
      <c r="M624" s="53"/>
      <c r="N624" s="53"/>
      <c r="O624" s="53"/>
      <c r="P624" s="53"/>
    </row>
    <row r="625" spans="1:16" ht="14.4">
      <c r="A625" s="53"/>
      <c r="B625" s="53"/>
      <c r="C625" s="53"/>
      <c r="D625" s="53"/>
      <c r="E625" s="53"/>
      <c r="F625" s="53"/>
      <c r="G625" s="78"/>
      <c r="H625" s="53"/>
      <c r="I625" s="53"/>
      <c r="J625" s="53"/>
      <c r="K625" s="53"/>
      <c r="L625" s="53"/>
      <c r="M625" s="53"/>
      <c r="N625" s="53"/>
      <c r="O625" s="53"/>
      <c r="P625" s="53"/>
    </row>
    <row r="626" spans="1:16" ht="14.4">
      <c r="A626" s="53"/>
      <c r="B626" s="53"/>
      <c r="C626" s="53"/>
      <c r="D626" s="53"/>
      <c r="E626" s="53"/>
      <c r="F626" s="53"/>
      <c r="G626" s="78"/>
      <c r="H626" s="53"/>
      <c r="I626" s="53"/>
      <c r="J626" s="53"/>
      <c r="K626" s="53"/>
      <c r="L626" s="53"/>
      <c r="M626" s="53"/>
      <c r="N626" s="53"/>
      <c r="O626" s="53"/>
      <c r="P626" s="53"/>
    </row>
    <row r="627" spans="1:16" ht="14.4">
      <c r="A627" s="53"/>
      <c r="B627" s="53"/>
      <c r="C627" s="53"/>
      <c r="D627" s="53"/>
      <c r="E627" s="53"/>
      <c r="F627" s="53"/>
      <c r="G627" s="78"/>
      <c r="H627" s="53"/>
      <c r="I627" s="53"/>
      <c r="J627" s="53"/>
      <c r="K627" s="53"/>
      <c r="L627" s="53"/>
      <c r="M627" s="53"/>
      <c r="N627" s="53"/>
      <c r="O627" s="53"/>
      <c r="P627" s="53"/>
    </row>
    <row r="628" spans="1:16" ht="14.4">
      <c r="A628" s="53"/>
      <c r="B628" s="53"/>
      <c r="C628" s="53"/>
      <c r="D628" s="53"/>
      <c r="E628" s="53"/>
      <c r="F628" s="53"/>
      <c r="G628" s="78"/>
      <c r="H628" s="53"/>
      <c r="I628" s="53"/>
      <c r="J628" s="53"/>
      <c r="K628" s="53"/>
      <c r="L628" s="53"/>
      <c r="M628" s="53"/>
      <c r="N628" s="53"/>
      <c r="O628" s="53"/>
      <c r="P628" s="53"/>
    </row>
    <row r="629" spans="1:16" ht="14.4">
      <c r="A629" s="53"/>
      <c r="B629" s="53"/>
      <c r="C629" s="53"/>
      <c r="D629" s="53"/>
      <c r="E629" s="53"/>
      <c r="F629" s="53"/>
      <c r="G629" s="78"/>
      <c r="H629" s="53"/>
      <c r="I629" s="53"/>
      <c r="J629" s="53"/>
      <c r="K629" s="53"/>
      <c r="L629" s="53"/>
      <c r="M629" s="53"/>
      <c r="N629" s="53"/>
      <c r="O629" s="53"/>
      <c r="P629" s="53"/>
    </row>
    <row r="630" spans="1:16" ht="14.4">
      <c r="A630" s="53"/>
      <c r="B630" s="53"/>
      <c r="C630" s="53"/>
      <c r="D630" s="53"/>
      <c r="E630" s="53"/>
      <c r="F630" s="53"/>
      <c r="G630" s="78"/>
      <c r="H630" s="53"/>
      <c r="I630" s="53"/>
      <c r="J630" s="53"/>
      <c r="K630" s="53"/>
      <c r="L630" s="53"/>
      <c r="M630" s="53"/>
      <c r="N630" s="53"/>
      <c r="O630" s="53"/>
      <c r="P630" s="53"/>
    </row>
    <row r="631" spans="1:16" ht="14.4">
      <c r="A631" s="53"/>
      <c r="B631" s="53"/>
      <c r="C631" s="53"/>
      <c r="D631" s="53"/>
      <c r="E631" s="53"/>
      <c r="F631" s="53"/>
      <c r="G631" s="78"/>
      <c r="H631" s="53"/>
      <c r="I631" s="53"/>
      <c r="J631" s="53"/>
      <c r="K631" s="53"/>
      <c r="L631" s="53"/>
      <c r="M631" s="53"/>
      <c r="N631" s="53"/>
      <c r="O631" s="53"/>
      <c r="P631" s="53"/>
    </row>
    <row r="632" spans="1:16" ht="14.4">
      <c r="A632" s="53"/>
      <c r="B632" s="53"/>
      <c r="C632" s="53"/>
      <c r="D632" s="53"/>
      <c r="E632" s="53"/>
      <c r="F632" s="53"/>
      <c r="G632" s="78"/>
      <c r="H632" s="53"/>
      <c r="I632" s="53"/>
      <c r="J632" s="53"/>
      <c r="K632" s="53"/>
      <c r="L632" s="53"/>
      <c r="M632" s="53"/>
      <c r="N632" s="53"/>
      <c r="O632" s="53"/>
      <c r="P632" s="53"/>
    </row>
    <row r="633" spans="1:16" ht="14.4">
      <c r="A633" s="53"/>
      <c r="B633" s="53"/>
      <c r="C633" s="53"/>
      <c r="D633" s="53"/>
      <c r="E633" s="53"/>
      <c r="F633" s="53"/>
      <c r="G633" s="78"/>
      <c r="H633" s="53"/>
      <c r="I633" s="53"/>
      <c r="J633" s="53"/>
      <c r="K633" s="53"/>
      <c r="L633" s="53"/>
      <c r="M633" s="53"/>
      <c r="N633" s="53"/>
      <c r="O633" s="53"/>
      <c r="P633" s="53"/>
    </row>
    <row r="634" spans="1:16" ht="14.4">
      <c r="A634" s="53"/>
      <c r="B634" s="53"/>
      <c r="C634" s="53"/>
      <c r="D634" s="53"/>
      <c r="E634" s="53"/>
      <c r="F634" s="53"/>
      <c r="G634" s="78"/>
      <c r="H634" s="53"/>
      <c r="I634" s="53"/>
      <c r="J634" s="53"/>
      <c r="K634" s="53"/>
      <c r="L634" s="53"/>
      <c r="M634" s="53"/>
      <c r="N634" s="53"/>
      <c r="O634" s="53"/>
      <c r="P634" s="53"/>
    </row>
    <row r="635" spans="1:16" ht="14.4">
      <c r="A635" s="53"/>
      <c r="B635" s="53"/>
      <c r="C635" s="53"/>
      <c r="D635" s="53"/>
      <c r="E635" s="53"/>
      <c r="F635" s="53"/>
      <c r="G635" s="78"/>
      <c r="H635" s="53"/>
      <c r="I635" s="53"/>
      <c r="J635" s="53"/>
      <c r="K635" s="53"/>
      <c r="L635" s="53"/>
      <c r="M635" s="53"/>
      <c r="N635" s="53"/>
      <c r="O635" s="53"/>
      <c r="P635" s="53"/>
    </row>
    <row r="636" spans="1:16" ht="14.4">
      <c r="A636" s="53"/>
      <c r="B636" s="53"/>
      <c r="C636" s="53"/>
      <c r="D636" s="53"/>
      <c r="E636" s="53"/>
      <c r="F636" s="53"/>
      <c r="G636" s="78"/>
      <c r="H636" s="53"/>
      <c r="I636" s="53"/>
      <c r="J636" s="53"/>
      <c r="K636" s="53"/>
      <c r="L636" s="53"/>
      <c r="M636" s="53"/>
      <c r="N636" s="53"/>
      <c r="O636" s="53"/>
      <c r="P636" s="53"/>
    </row>
    <row r="637" spans="1:16" ht="14.4">
      <c r="A637" s="53"/>
      <c r="B637" s="53"/>
      <c r="C637" s="53"/>
      <c r="D637" s="53"/>
      <c r="E637" s="53"/>
      <c r="F637" s="53"/>
      <c r="G637" s="78"/>
      <c r="H637" s="53"/>
      <c r="I637" s="53"/>
      <c r="J637" s="53"/>
      <c r="K637" s="53"/>
      <c r="L637" s="53"/>
      <c r="M637" s="53"/>
      <c r="N637" s="53"/>
      <c r="O637" s="53"/>
      <c r="P637" s="53"/>
    </row>
    <row r="638" spans="1:16" ht="14.4">
      <c r="A638" s="53"/>
      <c r="B638" s="53"/>
      <c r="C638" s="53"/>
      <c r="D638" s="53"/>
      <c r="E638" s="53"/>
      <c r="F638" s="53"/>
      <c r="G638" s="78"/>
      <c r="H638" s="53"/>
      <c r="I638" s="53"/>
      <c r="J638" s="53"/>
      <c r="K638" s="53"/>
      <c r="L638" s="53"/>
      <c r="M638" s="53"/>
      <c r="N638" s="53"/>
      <c r="O638" s="53"/>
      <c r="P638" s="53"/>
    </row>
    <row r="639" spans="1:16" ht="14.4">
      <c r="A639" s="53"/>
      <c r="B639" s="53"/>
      <c r="C639" s="53"/>
      <c r="D639" s="53"/>
      <c r="E639" s="53"/>
      <c r="F639" s="53"/>
      <c r="G639" s="78"/>
      <c r="H639" s="53"/>
      <c r="I639" s="53"/>
      <c r="J639" s="53"/>
      <c r="K639" s="53"/>
      <c r="L639" s="53"/>
      <c r="M639" s="53"/>
      <c r="N639" s="53"/>
      <c r="O639" s="53"/>
      <c r="P639" s="53"/>
    </row>
    <row r="640" spans="1:16" ht="14.4">
      <c r="A640" s="53"/>
      <c r="B640" s="53"/>
      <c r="C640" s="53"/>
      <c r="D640" s="53"/>
      <c r="E640" s="53"/>
      <c r="F640" s="53"/>
      <c r="G640" s="78"/>
      <c r="H640" s="53"/>
      <c r="I640" s="53"/>
      <c r="J640" s="53"/>
      <c r="K640" s="53"/>
      <c r="L640" s="53"/>
      <c r="M640" s="53"/>
      <c r="N640" s="53"/>
      <c r="O640" s="53"/>
      <c r="P640" s="53"/>
    </row>
    <row r="641" spans="1:16" ht="14.4">
      <c r="A641" s="53"/>
      <c r="B641" s="53"/>
      <c r="C641" s="53"/>
      <c r="D641" s="53"/>
      <c r="E641" s="53"/>
      <c r="F641" s="53"/>
      <c r="G641" s="78"/>
      <c r="H641" s="53"/>
      <c r="I641" s="53"/>
      <c r="J641" s="53"/>
      <c r="K641" s="53"/>
      <c r="L641" s="53"/>
      <c r="M641" s="53"/>
      <c r="N641" s="53"/>
      <c r="O641" s="53"/>
      <c r="P641" s="53"/>
    </row>
    <row r="642" spans="1:16" ht="14.4">
      <c r="A642" s="53"/>
      <c r="B642" s="53"/>
      <c r="C642" s="53"/>
      <c r="D642" s="53"/>
      <c r="E642" s="53"/>
      <c r="F642" s="53"/>
      <c r="G642" s="78"/>
      <c r="H642" s="53"/>
      <c r="I642" s="53"/>
      <c r="J642" s="53"/>
      <c r="K642" s="53"/>
      <c r="L642" s="53"/>
      <c r="M642" s="53"/>
      <c r="N642" s="53"/>
      <c r="O642" s="53"/>
      <c r="P642" s="53"/>
    </row>
    <row r="643" spans="1:16" ht="14.4">
      <c r="A643" s="53"/>
      <c r="B643" s="53"/>
      <c r="C643" s="53"/>
      <c r="D643" s="53"/>
      <c r="E643" s="53"/>
      <c r="F643" s="53"/>
      <c r="G643" s="78"/>
      <c r="H643" s="53"/>
      <c r="I643" s="53"/>
      <c r="J643" s="53"/>
      <c r="K643" s="53"/>
      <c r="L643" s="53"/>
      <c r="M643" s="53"/>
      <c r="N643" s="53"/>
      <c r="O643" s="53"/>
      <c r="P643" s="53"/>
    </row>
    <row r="644" spans="1:16" ht="14.4">
      <c r="A644" s="53"/>
      <c r="B644" s="53"/>
      <c r="C644" s="53"/>
      <c r="D644" s="53"/>
      <c r="E644" s="53"/>
      <c r="F644" s="53"/>
      <c r="G644" s="78"/>
      <c r="H644" s="53"/>
      <c r="I644" s="53"/>
      <c r="J644" s="53"/>
      <c r="K644" s="53"/>
      <c r="L644" s="53"/>
      <c r="M644" s="53"/>
      <c r="N644" s="53"/>
      <c r="O644" s="53"/>
      <c r="P644" s="53"/>
    </row>
    <row r="645" spans="1:16" ht="14.4">
      <c r="A645" s="53"/>
      <c r="B645" s="53"/>
      <c r="C645" s="53"/>
      <c r="D645" s="53"/>
      <c r="E645" s="53"/>
      <c r="F645" s="53"/>
      <c r="G645" s="78"/>
      <c r="H645" s="53"/>
      <c r="I645" s="53"/>
      <c r="J645" s="53"/>
      <c r="K645" s="53"/>
      <c r="L645" s="53"/>
      <c r="M645" s="53"/>
      <c r="N645" s="53"/>
      <c r="O645" s="53"/>
      <c r="P645" s="53"/>
    </row>
    <row r="646" spans="1:16" ht="14.4">
      <c r="A646" s="53"/>
      <c r="B646" s="53"/>
      <c r="C646" s="53"/>
      <c r="D646" s="53"/>
      <c r="E646" s="53"/>
      <c r="F646" s="53"/>
      <c r="G646" s="78"/>
      <c r="H646" s="53"/>
      <c r="I646" s="53"/>
      <c r="J646" s="53"/>
      <c r="K646" s="53"/>
      <c r="L646" s="53"/>
      <c r="M646" s="53"/>
      <c r="N646" s="53"/>
      <c r="O646" s="53"/>
      <c r="P646" s="53"/>
    </row>
    <row r="647" spans="1:16" ht="14.4">
      <c r="A647" s="53"/>
      <c r="B647" s="53"/>
      <c r="C647" s="53"/>
      <c r="D647" s="53"/>
      <c r="E647" s="53"/>
      <c r="F647" s="53"/>
      <c r="G647" s="78"/>
      <c r="H647" s="53"/>
      <c r="I647" s="53"/>
      <c r="J647" s="53"/>
      <c r="K647" s="53"/>
      <c r="L647" s="53"/>
      <c r="M647" s="53"/>
      <c r="N647" s="53"/>
      <c r="O647" s="53"/>
      <c r="P647" s="53"/>
    </row>
    <row r="648" spans="1:16" ht="14.4">
      <c r="A648" s="53"/>
      <c r="B648" s="53"/>
      <c r="C648" s="53"/>
      <c r="D648" s="53"/>
      <c r="E648" s="53"/>
      <c r="F648" s="53"/>
      <c r="G648" s="78"/>
      <c r="H648" s="53"/>
      <c r="I648" s="53"/>
      <c r="J648" s="53"/>
      <c r="K648" s="53"/>
      <c r="L648" s="53"/>
      <c r="M648" s="53"/>
      <c r="N648" s="53"/>
      <c r="O648" s="53"/>
      <c r="P648" s="5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44140625" defaultRowHeight="15.75" customHeight="1"/>
  <cols>
    <col min="1" max="1" width="21.109375" customWidth="1"/>
    <col min="2" max="6" width="14.6640625" customWidth="1"/>
    <col min="7" max="7" width="16.33203125" customWidth="1"/>
    <col min="8" max="20" width="14.6640625" customWidth="1"/>
    <col min="21" max="26" width="8.6640625" customWidth="1"/>
  </cols>
  <sheetData>
    <row r="1" spans="1:26" ht="14.4">
      <c r="A1" s="263" t="s">
        <v>355</v>
      </c>
      <c r="B1" s="264"/>
      <c r="C1" s="264"/>
      <c r="D1" s="264"/>
      <c r="E1" s="264"/>
      <c r="F1" s="264"/>
      <c r="G1" s="270"/>
      <c r="H1" s="271" t="s">
        <v>162</v>
      </c>
      <c r="I1" s="272"/>
      <c r="J1" s="272"/>
      <c r="K1" s="272"/>
      <c r="L1" s="272"/>
      <c r="M1" s="272"/>
      <c r="N1" s="272"/>
      <c r="O1" s="272"/>
      <c r="P1" s="273"/>
      <c r="Q1" s="187"/>
      <c r="R1" s="188"/>
      <c r="S1" s="188"/>
      <c r="T1" s="188"/>
      <c r="U1" s="53"/>
      <c r="V1" s="53"/>
      <c r="W1" s="53"/>
      <c r="X1" s="53"/>
      <c r="Y1" s="53"/>
      <c r="Z1" s="53"/>
    </row>
    <row r="2" spans="1:26" ht="43.2">
      <c r="A2" s="175" t="s">
        <v>164</v>
      </c>
      <c r="B2" s="189" t="s">
        <v>366</v>
      </c>
      <c r="C2" s="190" t="s">
        <v>166</v>
      </c>
      <c r="D2" s="190" t="s">
        <v>167</v>
      </c>
      <c r="E2" s="191" t="s">
        <v>168</v>
      </c>
      <c r="F2" s="177" t="s">
        <v>371</v>
      </c>
      <c r="G2" s="192" t="s">
        <v>172</v>
      </c>
      <c r="H2" s="193" t="s">
        <v>173</v>
      </c>
      <c r="I2" s="193" t="s">
        <v>174</v>
      </c>
      <c r="J2" s="193" t="s">
        <v>175</v>
      </c>
      <c r="K2" s="193" t="s">
        <v>176</v>
      </c>
      <c r="L2" s="193" t="s">
        <v>177</v>
      </c>
      <c r="M2" s="193" t="s">
        <v>178</v>
      </c>
      <c r="N2" s="193" t="s">
        <v>179</v>
      </c>
      <c r="O2" s="193" t="s">
        <v>180</v>
      </c>
      <c r="P2" s="193" t="s">
        <v>181</v>
      </c>
      <c r="Q2" s="193" t="s">
        <v>182</v>
      </c>
      <c r="R2" s="179" t="s">
        <v>183</v>
      </c>
      <c r="S2" s="179" t="s">
        <v>184</v>
      </c>
      <c r="T2" s="179" t="s">
        <v>186</v>
      </c>
      <c r="U2" s="43"/>
      <c r="V2" s="43"/>
      <c r="W2" s="43"/>
      <c r="X2" s="43"/>
      <c r="Y2" s="43"/>
      <c r="Z2" s="43"/>
    </row>
    <row r="3" spans="1:26" ht="14.4">
      <c r="A3" s="194" t="s">
        <v>187</v>
      </c>
      <c r="B3" s="195">
        <v>0</v>
      </c>
      <c r="C3" s="195">
        <v>0</v>
      </c>
      <c r="D3" s="195">
        <v>0</v>
      </c>
      <c r="E3" s="195">
        <v>0</v>
      </c>
      <c r="F3" s="196">
        <v>0</v>
      </c>
      <c r="G3" s="198"/>
      <c r="H3" s="199">
        <v>0</v>
      </c>
      <c r="I3" s="199">
        <v>0</v>
      </c>
      <c r="J3" s="199">
        <v>0</v>
      </c>
      <c r="K3" s="199">
        <v>0</v>
      </c>
      <c r="L3" s="199">
        <v>0</v>
      </c>
      <c r="M3" s="199">
        <v>0</v>
      </c>
      <c r="N3" s="199">
        <v>0</v>
      </c>
      <c r="O3" s="199">
        <v>0</v>
      </c>
      <c r="P3" s="199">
        <v>0</v>
      </c>
      <c r="Q3" s="199">
        <v>0</v>
      </c>
      <c r="R3" s="200" t="s">
        <v>188</v>
      </c>
      <c r="S3" s="200">
        <v>0</v>
      </c>
      <c r="T3" s="200">
        <v>0</v>
      </c>
      <c r="U3" s="53"/>
      <c r="V3" s="53"/>
      <c r="W3" s="53"/>
      <c r="X3" s="53"/>
      <c r="Y3" s="53"/>
      <c r="Z3" s="53"/>
    </row>
    <row r="4" spans="1:26" ht="14.4">
      <c r="A4" s="194" t="s">
        <v>189</v>
      </c>
      <c r="B4" s="195">
        <v>913029</v>
      </c>
      <c r="C4" s="195">
        <v>187873</v>
      </c>
      <c r="D4" s="195">
        <v>0</v>
      </c>
      <c r="E4" s="195">
        <v>0</v>
      </c>
      <c r="F4" s="196">
        <v>187873</v>
      </c>
      <c r="G4" s="198">
        <v>0.20600000000000002</v>
      </c>
      <c r="H4" s="199">
        <v>534467</v>
      </c>
      <c r="I4" s="199">
        <v>568164</v>
      </c>
      <c r="J4" s="199">
        <v>652082</v>
      </c>
      <c r="K4" s="199">
        <v>690028</v>
      </c>
      <c r="L4" s="199">
        <v>473581</v>
      </c>
      <c r="M4" s="199">
        <v>250473</v>
      </c>
      <c r="N4" s="199">
        <v>202879</v>
      </c>
      <c r="O4" s="199">
        <v>202313</v>
      </c>
      <c r="P4" s="199">
        <v>208957</v>
      </c>
      <c r="Q4" s="199">
        <v>424035</v>
      </c>
      <c r="R4" s="200">
        <v>263941</v>
      </c>
      <c r="S4" s="200">
        <v>259489</v>
      </c>
      <c r="T4" s="200">
        <v>187873</v>
      </c>
      <c r="U4" s="53"/>
      <c r="V4" s="53"/>
      <c r="W4" s="53"/>
      <c r="X4" s="53"/>
      <c r="Y4" s="53"/>
      <c r="Z4" s="53"/>
    </row>
    <row r="5" spans="1:26" ht="14.4">
      <c r="A5" s="194" t="s">
        <v>190</v>
      </c>
      <c r="B5" s="195">
        <v>137355</v>
      </c>
      <c r="C5" s="195">
        <v>28263</v>
      </c>
      <c r="D5" s="195">
        <v>0</v>
      </c>
      <c r="E5" s="195">
        <v>0</v>
      </c>
      <c r="F5" s="196">
        <v>28263</v>
      </c>
      <c r="G5" s="198">
        <v>0.20600000000000002</v>
      </c>
      <c r="H5" s="199">
        <v>81176</v>
      </c>
      <c r="I5" s="199">
        <v>93233</v>
      </c>
      <c r="J5" s="199">
        <v>104766</v>
      </c>
      <c r="K5" s="199">
        <v>115634</v>
      </c>
      <c r="L5" s="199">
        <v>80036</v>
      </c>
      <c r="M5" s="199">
        <v>42394</v>
      </c>
      <c r="N5" s="199">
        <v>33437</v>
      </c>
      <c r="O5" s="199">
        <v>32865</v>
      </c>
      <c r="P5" s="199">
        <v>32975</v>
      </c>
      <c r="Q5" s="199">
        <v>64956</v>
      </c>
      <c r="R5" s="200">
        <v>38697</v>
      </c>
      <c r="S5" s="200">
        <v>37810</v>
      </c>
      <c r="T5" s="200">
        <v>28263</v>
      </c>
      <c r="U5" s="53"/>
      <c r="V5" s="53"/>
      <c r="W5" s="53"/>
      <c r="X5" s="53"/>
      <c r="Y5" s="53"/>
      <c r="Z5" s="53"/>
    </row>
    <row r="6" spans="1:26" ht="14.4">
      <c r="A6" s="194" t="s">
        <v>191</v>
      </c>
      <c r="B6" s="195">
        <v>0</v>
      </c>
      <c r="C6" s="195">
        <v>0</v>
      </c>
      <c r="D6" s="195">
        <v>0</v>
      </c>
      <c r="E6" s="195">
        <v>0</v>
      </c>
      <c r="F6" s="196">
        <v>0</v>
      </c>
      <c r="G6" s="198"/>
      <c r="H6" s="199">
        <v>0</v>
      </c>
      <c r="I6" s="199">
        <v>0</v>
      </c>
      <c r="J6" s="199">
        <v>0</v>
      </c>
      <c r="K6" s="199">
        <v>0</v>
      </c>
      <c r="L6" s="199">
        <v>0</v>
      </c>
      <c r="M6" s="199">
        <v>0</v>
      </c>
      <c r="N6" s="199">
        <v>0</v>
      </c>
      <c r="O6" s="199">
        <v>0</v>
      </c>
      <c r="P6" s="199">
        <v>0</v>
      </c>
      <c r="Q6" s="199">
        <v>0</v>
      </c>
      <c r="R6" s="200" t="s">
        <v>188</v>
      </c>
      <c r="S6" s="200">
        <v>0</v>
      </c>
      <c r="T6" s="200">
        <v>0</v>
      </c>
      <c r="U6" s="53"/>
      <c r="V6" s="53"/>
      <c r="W6" s="53"/>
      <c r="X6" s="53"/>
      <c r="Y6" s="53"/>
      <c r="Z6" s="53"/>
    </row>
    <row r="7" spans="1:26" ht="14.4">
      <c r="A7" s="194" t="s">
        <v>192</v>
      </c>
      <c r="B7" s="195">
        <v>468034</v>
      </c>
      <c r="C7" s="195">
        <v>96307</v>
      </c>
      <c r="D7" s="195">
        <v>0</v>
      </c>
      <c r="E7" s="195">
        <v>0</v>
      </c>
      <c r="F7" s="196">
        <v>96307</v>
      </c>
      <c r="G7" s="198">
        <v>0.20600000000000002</v>
      </c>
      <c r="H7" s="199">
        <v>313190</v>
      </c>
      <c r="I7" s="199">
        <v>341504</v>
      </c>
      <c r="J7" s="199">
        <v>357829</v>
      </c>
      <c r="K7" s="199">
        <v>376554</v>
      </c>
      <c r="L7" s="199">
        <v>261826</v>
      </c>
      <c r="M7" s="199">
        <v>137993</v>
      </c>
      <c r="N7" s="199">
        <v>111783</v>
      </c>
      <c r="O7" s="199">
        <v>112760</v>
      </c>
      <c r="P7" s="199">
        <v>116797</v>
      </c>
      <c r="Q7" s="199">
        <v>230936</v>
      </c>
      <c r="R7" s="200">
        <v>140045</v>
      </c>
      <c r="S7" s="200">
        <v>134094</v>
      </c>
      <c r="T7" s="200">
        <v>96307</v>
      </c>
      <c r="U7" s="53"/>
      <c r="V7" s="53"/>
      <c r="W7" s="53"/>
      <c r="X7" s="53"/>
      <c r="Y7" s="53"/>
      <c r="Z7" s="53"/>
    </row>
    <row r="8" spans="1:26" ht="14.4">
      <c r="A8" s="194" t="s">
        <v>193</v>
      </c>
      <c r="B8" s="195">
        <v>0</v>
      </c>
      <c r="C8" s="195">
        <v>0</v>
      </c>
      <c r="D8" s="195">
        <v>0</v>
      </c>
      <c r="E8" s="195">
        <v>0</v>
      </c>
      <c r="F8" s="196">
        <v>0</v>
      </c>
      <c r="G8" s="198"/>
      <c r="H8" s="199">
        <v>0</v>
      </c>
      <c r="I8" s="199">
        <v>0</v>
      </c>
      <c r="J8" s="199">
        <v>0</v>
      </c>
      <c r="K8" s="199">
        <v>0</v>
      </c>
      <c r="L8" s="199">
        <v>0</v>
      </c>
      <c r="M8" s="199">
        <v>0</v>
      </c>
      <c r="N8" s="199">
        <v>0</v>
      </c>
      <c r="O8" s="199">
        <v>0</v>
      </c>
      <c r="P8" s="199">
        <v>0</v>
      </c>
      <c r="Q8" s="199">
        <v>0</v>
      </c>
      <c r="R8" s="200" t="s">
        <v>188</v>
      </c>
      <c r="S8" s="200">
        <v>0</v>
      </c>
      <c r="T8" s="200">
        <v>0</v>
      </c>
      <c r="U8" s="53"/>
      <c r="V8" s="53"/>
      <c r="W8" s="53"/>
      <c r="X8" s="53"/>
      <c r="Y8" s="53"/>
      <c r="Z8" s="53"/>
    </row>
    <row r="9" spans="1:26" ht="14.4">
      <c r="A9" s="194" t="s">
        <v>194</v>
      </c>
      <c r="B9" s="195">
        <v>0</v>
      </c>
      <c r="C9" s="195">
        <v>0</v>
      </c>
      <c r="D9" s="195">
        <v>0</v>
      </c>
      <c r="E9" s="195">
        <v>0</v>
      </c>
      <c r="F9" s="196">
        <v>0</v>
      </c>
      <c r="G9" s="198"/>
      <c r="H9" s="199">
        <v>0</v>
      </c>
      <c r="I9" s="199">
        <v>0</v>
      </c>
      <c r="J9" s="199">
        <v>0</v>
      </c>
      <c r="K9" s="199">
        <v>0</v>
      </c>
      <c r="L9" s="199">
        <v>0</v>
      </c>
      <c r="M9" s="199">
        <v>0</v>
      </c>
      <c r="N9" s="199">
        <v>0</v>
      </c>
      <c r="O9" s="199">
        <v>0</v>
      </c>
      <c r="P9" s="199">
        <v>0</v>
      </c>
      <c r="Q9" s="199">
        <v>0</v>
      </c>
      <c r="R9" s="200" t="s">
        <v>188</v>
      </c>
      <c r="S9" s="200">
        <v>0</v>
      </c>
      <c r="T9" s="200">
        <v>0</v>
      </c>
      <c r="U9" s="53"/>
      <c r="V9" s="53"/>
      <c r="W9" s="53"/>
      <c r="X9" s="53"/>
      <c r="Y9" s="53"/>
      <c r="Z9" s="53"/>
    </row>
    <row r="10" spans="1:26" ht="14.4">
      <c r="A10" s="194" t="s">
        <v>195</v>
      </c>
      <c r="B10" s="195">
        <v>975924</v>
      </c>
      <c r="C10" s="195">
        <v>200814</v>
      </c>
      <c r="D10" s="195">
        <v>40505</v>
      </c>
      <c r="E10" s="195">
        <v>24295</v>
      </c>
      <c r="F10" s="196">
        <v>265614</v>
      </c>
      <c r="G10" s="198">
        <v>0.27200000000000002</v>
      </c>
      <c r="H10" s="199">
        <v>154264</v>
      </c>
      <c r="I10" s="199">
        <v>183797</v>
      </c>
      <c r="J10" s="199">
        <v>209271</v>
      </c>
      <c r="K10" s="199">
        <v>220612</v>
      </c>
      <c r="L10" s="199">
        <v>233919</v>
      </c>
      <c r="M10" s="199">
        <v>127684</v>
      </c>
      <c r="N10" s="199">
        <v>100919</v>
      </c>
      <c r="O10" s="199">
        <v>106414</v>
      </c>
      <c r="P10" s="199">
        <v>109990</v>
      </c>
      <c r="Q10" s="199">
        <v>222339</v>
      </c>
      <c r="R10" s="200">
        <v>138981</v>
      </c>
      <c r="S10" s="200">
        <v>365761</v>
      </c>
      <c r="T10" s="200">
        <v>265614</v>
      </c>
      <c r="U10" s="53"/>
      <c r="V10" s="53"/>
      <c r="W10" s="53"/>
      <c r="X10" s="53"/>
      <c r="Y10" s="53"/>
      <c r="Z10" s="53"/>
    </row>
    <row r="11" spans="1:26" ht="14.4">
      <c r="A11" s="194" t="s">
        <v>196</v>
      </c>
      <c r="B11" s="195">
        <v>0</v>
      </c>
      <c r="C11" s="195">
        <v>0</v>
      </c>
      <c r="D11" s="195">
        <v>0</v>
      </c>
      <c r="E11" s="195">
        <v>0</v>
      </c>
      <c r="F11" s="196">
        <v>0</v>
      </c>
      <c r="G11" s="198"/>
      <c r="H11" s="199">
        <v>0</v>
      </c>
      <c r="I11" s="199">
        <v>0</v>
      </c>
      <c r="J11" s="199">
        <v>0</v>
      </c>
      <c r="K11" s="199">
        <v>0</v>
      </c>
      <c r="L11" s="199">
        <v>0</v>
      </c>
      <c r="M11" s="199">
        <v>0</v>
      </c>
      <c r="N11" s="199">
        <v>0</v>
      </c>
      <c r="O11" s="199">
        <v>0</v>
      </c>
      <c r="P11" s="199">
        <v>0</v>
      </c>
      <c r="Q11" s="199">
        <v>0</v>
      </c>
      <c r="R11" s="200" t="s">
        <v>188</v>
      </c>
      <c r="S11" s="200">
        <v>0</v>
      </c>
      <c r="T11" s="200">
        <v>0</v>
      </c>
      <c r="U11" s="53"/>
      <c r="V11" s="53"/>
      <c r="W11" s="53"/>
      <c r="X11" s="53"/>
      <c r="Y11" s="53"/>
      <c r="Z11" s="53"/>
    </row>
    <row r="12" spans="1:26" ht="14.4">
      <c r="A12" s="194" t="s">
        <v>197</v>
      </c>
      <c r="B12" s="195">
        <v>1314260</v>
      </c>
      <c r="C12" s="195">
        <v>270433</v>
      </c>
      <c r="D12" s="195">
        <v>0</v>
      </c>
      <c r="E12" s="195">
        <v>0</v>
      </c>
      <c r="F12" s="196">
        <v>270433</v>
      </c>
      <c r="G12" s="198">
        <v>0.20600000000000002</v>
      </c>
      <c r="H12" s="199">
        <v>0</v>
      </c>
      <c r="I12" s="199">
        <v>0</v>
      </c>
      <c r="J12" s="199">
        <v>0</v>
      </c>
      <c r="K12" s="199">
        <v>0</v>
      </c>
      <c r="L12" s="199">
        <v>0</v>
      </c>
      <c r="M12" s="199">
        <v>0</v>
      </c>
      <c r="N12" s="199">
        <v>0</v>
      </c>
      <c r="O12" s="199">
        <v>0</v>
      </c>
      <c r="P12" s="199">
        <v>0</v>
      </c>
      <c r="Q12" s="199">
        <v>0</v>
      </c>
      <c r="R12" s="200" t="s">
        <v>188</v>
      </c>
      <c r="S12" s="200">
        <v>0</v>
      </c>
      <c r="T12" s="200">
        <v>270433</v>
      </c>
      <c r="U12" s="53"/>
      <c r="V12" s="53"/>
      <c r="W12" s="53"/>
      <c r="X12" s="53"/>
      <c r="Y12" s="53"/>
      <c r="Z12" s="53"/>
    </row>
    <row r="13" spans="1:26" ht="14.4">
      <c r="A13" s="194" t="s">
        <v>198</v>
      </c>
      <c r="B13" s="195">
        <v>0</v>
      </c>
      <c r="C13" s="195">
        <v>0</v>
      </c>
      <c r="D13" s="195">
        <v>0</v>
      </c>
      <c r="E13" s="195">
        <v>0</v>
      </c>
      <c r="F13" s="196">
        <v>0</v>
      </c>
      <c r="G13" s="198"/>
      <c r="H13" s="199">
        <v>0</v>
      </c>
      <c r="I13" s="199">
        <v>0</v>
      </c>
      <c r="J13" s="199">
        <v>0</v>
      </c>
      <c r="K13" s="199">
        <v>0</v>
      </c>
      <c r="L13" s="199">
        <v>0</v>
      </c>
      <c r="M13" s="199">
        <v>0</v>
      </c>
      <c r="N13" s="199">
        <v>0</v>
      </c>
      <c r="O13" s="199">
        <v>0</v>
      </c>
      <c r="P13" s="199">
        <v>0</v>
      </c>
      <c r="Q13" s="199">
        <v>0</v>
      </c>
      <c r="R13" s="200" t="s">
        <v>188</v>
      </c>
      <c r="S13" s="200">
        <v>0</v>
      </c>
      <c r="T13" s="200">
        <v>0</v>
      </c>
      <c r="U13" s="53"/>
      <c r="V13" s="53"/>
      <c r="W13" s="53"/>
      <c r="X13" s="53"/>
      <c r="Y13" s="53"/>
      <c r="Z13" s="53"/>
    </row>
    <row r="14" spans="1:26" ht="14.4">
      <c r="A14" s="194" t="s">
        <v>199</v>
      </c>
      <c r="B14" s="195">
        <v>0</v>
      </c>
      <c r="C14" s="195">
        <v>0</v>
      </c>
      <c r="D14" s="195">
        <v>0</v>
      </c>
      <c r="E14" s="195">
        <v>0</v>
      </c>
      <c r="F14" s="196">
        <v>0</v>
      </c>
      <c r="G14" s="198"/>
      <c r="H14" s="199">
        <v>0</v>
      </c>
      <c r="I14" s="199">
        <v>0</v>
      </c>
      <c r="J14" s="199">
        <v>0</v>
      </c>
      <c r="K14" s="199">
        <v>0</v>
      </c>
      <c r="L14" s="199">
        <v>0</v>
      </c>
      <c r="M14" s="199">
        <v>0</v>
      </c>
      <c r="N14" s="199">
        <v>0</v>
      </c>
      <c r="O14" s="199">
        <v>0</v>
      </c>
      <c r="P14" s="199">
        <v>0</v>
      </c>
      <c r="Q14" s="199">
        <v>0</v>
      </c>
      <c r="R14" s="200" t="s">
        <v>188</v>
      </c>
      <c r="S14" s="200">
        <v>0</v>
      </c>
      <c r="T14" s="200">
        <v>0</v>
      </c>
      <c r="U14" s="53"/>
      <c r="V14" s="53"/>
      <c r="W14" s="53"/>
      <c r="X14" s="53"/>
      <c r="Y14" s="53"/>
      <c r="Z14" s="53"/>
    </row>
    <row r="15" spans="1:26" ht="14.4">
      <c r="A15" s="194" t="s">
        <v>200</v>
      </c>
      <c r="B15" s="195">
        <v>0</v>
      </c>
      <c r="C15" s="195">
        <v>0</v>
      </c>
      <c r="D15" s="195">
        <v>0</v>
      </c>
      <c r="E15" s="195">
        <v>0</v>
      </c>
      <c r="F15" s="196">
        <v>0</v>
      </c>
      <c r="G15" s="198"/>
      <c r="H15" s="199">
        <v>0</v>
      </c>
      <c r="I15" s="199">
        <v>0</v>
      </c>
      <c r="J15" s="199">
        <v>0</v>
      </c>
      <c r="K15" s="199">
        <v>0</v>
      </c>
      <c r="L15" s="199">
        <v>0</v>
      </c>
      <c r="M15" s="199">
        <v>0</v>
      </c>
      <c r="N15" s="199">
        <v>0</v>
      </c>
      <c r="O15" s="199">
        <v>0</v>
      </c>
      <c r="P15" s="199">
        <v>0</v>
      </c>
      <c r="Q15" s="199">
        <v>0</v>
      </c>
      <c r="R15" s="200" t="s">
        <v>188</v>
      </c>
      <c r="S15" s="200">
        <v>0</v>
      </c>
      <c r="T15" s="200">
        <v>0</v>
      </c>
      <c r="U15" s="53"/>
      <c r="V15" s="53"/>
      <c r="W15" s="53"/>
      <c r="X15" s="53"/>
      <c r="Y15" s="53"/>
      <c r="Z15" s="53"/>
    </row>
    <row r="16" spans="1:26" ht="14.4">
      <c r="A16" s="194" t="s">
        <v>201</v>
      </c>
      <c r="B16" s="195">
        <v>855303</v>
      </c>
      <c r="C16" s="195">
        <v>175994</v>
      </c>
      <c r="D16" s="195">
        <v>29458</v>
      </c>
      <c r="E16" s="195">
        <v>17669</v>
      </c>
      <c r="F16" s="196">
        <v>223121</v>
      </c>
      <c r="G16" s="198">
        <v>0.26100000000000001</v>
      </c>
      <c r="H16" s="199">
        <v>499082</v>
      </c>
      <c r="I16" s="199">
        <v>568794</v>
      </c>
      <c r="J16" s="199">
        <v>644325</v>
      </c>
      <c r="K16" s="199">
        <v>668383</v>
      </c>
      <c r="L16" s="199">
        <v>523858</v>
      </c>
      <c r="M16" s="199">
        <v>294205</v>
      </c>
      <c r="N16" s="199">
        <v>231189</v>
      </c>
      <c r="O16" s="199">
        <v>239117</v>
      </c>
      <c r="P16" s="199">
        <v>245452</v>
      </c>
      <c r="Q16" s="199">
        <v>489834</v>
      </c>
      <c r="R16" s="200">
        <v>307361</v>
      </c>
      <c r="S16" s="200">
        <v>302282</v>
      </c>
      <c r="T16" s="200">
        <v>223121</v>
      </c>
      <c r="U16" s="53"/>
      <c r="V16" s="53"/>
      <c r="W16" s="53"/>
      <c r="X16" s="53"/>
      <c r="Y16" s="53"/>
      <c r="Z16" s="53"/>
    </row>
    <row r="17" spans="1:26" ht="14.4">
      <c r="A17" s="194" t="s">
        <v>202</v>
      </c>
      <c r="B17" s="195">
        <v>0</v>
      </c>
      <c r="C17" s="195">
        <v>0</v>
      </c>
      <c r="D17" s="195">
        <v>0</v>
      </c>
      <c r="E17" s="195">
        <v>0</v>
      </c>
      <c r="F17" s="196">
        <v>0</v>
      </c>
      <c r="G17" s="198"/>
      <c r="H17" s="199">
        <v>0</v>
      </c>
      <c r="I17" s="199">
        <v>0</v>
      </c>
      <c r="J17" s="199">
        <v>0</v>
      </c>
      <c r="K17" s="199">
        <v>0</v>
      </c>
      <c r="L17" s="199">
        <v>0</v>
      </c>
      <c r="M17" s="199">
        <v>0</v>
      </c>
      <c r="N17" s="199">
        <v>0</v>
      </c>
      <c r="O17" s="199">
        <v>0</v>
      </c>
      <c r="P17" s="199">
        <v>0</v>
      </c>
      <c r="Q17" s="199">
        <v>0</v>
      </c>
      <c r="R17" s="200" t="s">
        <v>188</v>
      </c>
      <c r="S17" s="200">
        <v>0</v>
      </c>
      <c r="T17" s="200">
        <v>0</v>
      </c>
      <c r="U17" s="53"/>
      <c r="V17" s="53"/>
      <c r="W17" s="53"/>
      <c r="X17" s="53"/>
      <c r="Y17" s="53"/>
      <c r="Z17" s="53"/>
    </row>
    <row r="18" spans="1:26" ht="14.4">
      <c r="A18" s="194" t="s">
        <v>203</v>
      </c>
      <c r="B18" s="195">
        <v>0</v>
      </c>
      <c r="C18" s="195">
        <v>0</v>
      </c>
      <c r="D18" s="195">
        <v>0</v>
      </c>
      <c r="E18" s="195">
        <v>0</v>
      </c>
      <c r="F18" s="196">
        <v>0</v>
      </c>
      <c r="G18" s="198"/>
      <c r="H18" s="199">
        <v>0</v>
      </c>
      <c r="I18" s="199">
        <v>0</v>
      </c>
      <c r="J18" s="199">
        <v>0</v>
      </c>
      <c r="K18" s="199">
        <v>0</v>
      </c>
      <c r="L18" s="199">
        <v>0</v>
      </c>
      <c r="M18" s="199">
        <v>0</v>
      </c>
      <c r="N18" s="199">
        <v>0</v>
      </c>
      <c r="O18" s="199">
        <v>0</v>
      </c>
      <c r="P18" s="199">
        <v>0</v>
      </c>
      <c r="Q18" s="199">
        <v>0</v>
      </c>
      <c r="R18" s="200" t="s">
        <v>188</v>
      </c>
      <c r="S18" s="200">
        <v>0</v>
      </c>
      <c r="T18" s="200">
        <v>0</v>
      </c>
      <c r="U18" s="53"/>
      <c r="V18" s="53"/>
      <c r="W18" s="53"/>
      <c r="X18" s="53"/>
      <c r="Y18" s="53"/>
      <c r="Z18" s="53"/>
    </row>
    <row r="19" spans="1:26" ht="14.4">
      <c r="A19" s="194" t="s">
        <v>204</v>
      </c>
      <c r="B19" s="195">
        <v>0</v>
      </c>
      <c r="C19" s="195">
        <v>0</v>
      </c>
      <c r="D19" s="195">
        <v>0</v>
      </c>
      <c r="E19" s="195">
        <v>0</v>
      </c>
      <c r="F19" s="196">
        <v>0</v>
      </c>
      <c r="G19" s="198"/>
      <c r="H19" s="199">
        <v>0</v>
      </c>
      <c r="I19" s="199">
        <v>0</v>
      </c>
      <c r="J19" s="199">
        <v>0</v>
      </c>
      <c r="K19" s="199">
        <v>0</v>
      </c>
      <c r="L19" s="199">
        <v>0</v>
      </c>
      <c r="M19" s="199">
        <v>0</v>
      </c>
      <c r="N19" s="199">
        <v>0</v>
      </c>
      <c r="O19" s="199">
        <v>0</v>
      </c>
      <c r="P19" s="199">
        <v>0</v>
      </c>
      <c r="Q19" s="199">
        <v>0</v>
      </c>
      <c r="R19" s="200" t="s">
        <v>188</v>
      </c>
      <c r="S19" s="200">
        <v>0</v>
      </c>
      <c r="T19" s="200">
        <v>0</v>
      </c>
      <c r="U19" s="53"/>
      <c r="V19" s="53"/>
      <c r="W19" s="53"/>
      <c r="X19" s="53"/>
      <c r="Y19" s="53"/>
      <c r="Z19" s="53"/>
    </row>
    <row r="20" spans="1:26" ht="14.4">
      <c r="A20" s="194" t="s">
        <v>205</v>
      </c>
      <c r="B20" s="195">
        <v>0</v>
      </c>
      <c r="C20" s="195">
        <v>0</v>
      </c>
      <c r="D20" s="195">
        <v>0</v>
      </c>
      <c r="E20" s="195">
        <v>0</v>
      </c>
      <c r="F20" s="196">
        <v>0</v>
      </c>
      <c r="G20" s="198"/>
      <c r="H20" s="199">
        <v>0</v>
      </c>
      <c r="I20" s="199">
        <v>0</v>
      </c>
      <c r="J20" s="199">
        <v>0</v>
      </c>
      <c r="K20" s="199">
        <v>0</v>
      </c>
      <c r="L20" s="199">
        <v>0</v>
      </c>
      <c r="M20" s="199">
        <v>0</v>
      </c>
      <c r="N20" s="199">
        <v>0</v>
      </c>
      <c r="O20" s="199">
        <v>0</v>
      </c>
      <c r="P20" s="199">
        <v>0</v>
      </c>
      <c r="Q20" s="199">
        <v>0</v>
      </c>
      <c r="R20" s="200" t="s">
        <v>188</v>
      </c>
      <c r="S20" s="200">
        <v>0</v>
      </c>
      <c r="T20" s="200">
        <v>0</v>
      </c>
      <c r="U20" s="53"/>
      <c r="V20" s="53"/>
      <c r="W20" s="53"/>
      <c r="X20" s="53"/>
      <c r="Y20" s="53"/>
      <c r="Z20" s="53"/>
    </row>
    <row r="21" spans="1:26" ht="14.4">
      <c r="A21" s="194" t="s">
        <v>206</v>
      </c>
      <c r="B21" s="195">
        <v>171876</v>
      </c>
      <c r="C21" s="195">
        <v>35367</v>
      </c>
      <c r="D21" s="195">
        <v>0</v>
      </c>
      <c r="E21" s="195">
        <v>0</v>
      </c>
      <c r="F21" s="196">
        <v>35367</v>
      </c>
      <c r="G21" s="198">
        <v>0.20600000000000002</v>
      </c>
      <c r="H21" s="199">
        <v>89962</v>
      </c>
      <c r="I21" s="199">
        <v>93534</v>
      </c>
      <c r="J21" s="199">
        <v>109333</v>
      </c>
      <c r="K21" s="199">
        <v>112353</v>
      </c>
      <c r="L21" s="199">
        <v>81911</v>
      </c>
      <c r="M21" s="199">
        <v>44151</v>
      </c>
      <c r="N21" s="199">
        <v>35100</v>
      </c>
      <c r="O21" s="199">
        <v>35915</v>
      </c>
      <c r="P21" s="199">
        <v>38142</v>
      </c>
      <c r="Q21" s="199">
        <v>77514</v>
      </c>
      <c r="R21" s="200">
        <v>48468</v>
      </c>
      <c r="S21" s="200">
        <v>48696</v>
      </c>
      <c r="T21" s="200">
        <v>35367</v>
      </c>
      <c r="U21" s="53"/>
      <c r="V21" s="53"/>
      <c r="W21" s="53"/>
      <c r="X21" s="53"/>
      <c r="Y21" s="53"/>
      <c r="Z21" s="53"/>
    </row>
    <row r="22" spans="1:26" ht="14.4">
      <c r="A22" s="194" t="s">
        <v>207</v>
      </c>
      <c r="B22" s="195">
        <v>3241957</v>
      </c>
      <c r="C22" s="195">
        <v>667092</v>
      </c>
      <c r="D22" s="195">
        <v>18412</v>
      </c>
      <c r="E22" s="195">
        <v>11043</v>
      </c>
      <c r="F22" s="196">
        <v>696547</v>
      </c>
      <c r="G22" s="198">
        <v>0.215</v>
      </c>
      <c r="H22" s="199">
        <v>0</v>
      </c>
      <c r="I22" s="199">
        <v>2278621</v>
      </c>
      <c r="J22" s="199">
        <v>2359154</v>
      </c>
      <c r="K22" s="199">
        <v>2460379</v>
      </c>
      <c r="L22" s="199">
        <v>1765694</v>
      </c>
      <c r="M22" s="199">
        <v>949652</v>
      </c>
      <c r="N22" s="199">
        <v>760719</v>
      </c>
      <c r="O22" s="199">
        <v>765460</v>
      </c>
      <c r="P22" s="199">
        <v>799154</v>
      </c>
      <c r="Q22" s="199">
        <v>1606310</v>
      </c>
      <c r="R22" s="200">
        <v>997350</v>
      </c>
      <c r="S22" s="200">
        <v>968008</v>
      </c>
      <c r="T22" s="200">
        <v>696547</v>
      </c>
      <c r="U22" s="53"/>
      <c r="V22" s="53"/>
      <c r="W22" s="53"/>
      <c r="X22" s="53"/>
      <c r="Y22" s="53"/>
      <c r="Z22" s="53"/>
    </row>
    <row r="23" spans="1:26" ht="14.4">
      <c r="A23" s="194" t="s">
        <v>208</v>
      </c>
      <c r="B23" s="195">
        <v>0</v>
      </c>
      <c r="C23" s="195">
        <v>0</v>
      </c>
      <c r="D23" s="195">
        <v>0</v>
      </c>
      <c r="E23" s="195">
        <v>0</v>
      </c>
      <c r="F23" s="196">
        <v>0</v>
      </c>
      <c r="G23" s="198"/>
      <c r="H23" s="199">
        <v>0</v>
      </c>
      <c r="I23" s="199">
        <v>0</v>
      </c>
      <c r="J23" s="199">
        <v>0</v>
      </c>
      <c r="K23" s="199">
        <v>0</v>
      </c>
      <c r="L23" s="199">
        <v>0</v>
      </c>
      <c r="M23" s="199">
        <v>0</v>
      </c>
      <c r="N23" s="199">
        <v>0</v>
      </c>
      <c r="O23" s="199">
        <v>0</v>
      </c>
      <c r="P23" s="199">
        <v>0</v>
      </c>
      <c r="Q23" s="199">
        <v>0</v>
      </c>
      <c r="R23" s="200" t="s">
        <v>188</v>
      </c>
      <c r="S23" s="200">
        <v>0</v>
      </c>
      <c r="T23" s="200">
        <v>0</v>
      </c>
      <c r="U23" s="53"/>
      <c r="V23" s="53"/>
      <c r="W23" s="53"/>
      <c r="X23" s="53"/>
      <c r="Y23" s="53"/>
      <c r="Z23" s="53"/>
    </row>
    <row r="24" spans="1:26" ht="14.4">
      <c r="A24" s="194" t="s">
        <v>209</v>
      </c>
      <c r="B24" s="195">
        <v>41511</v>
      </c>
      <c r="C24" s="195">
        <v>8542</v>
      </c>
      <c r="D24" s="195">
        <v>0</v>
      </c>
      <c r="E24" s="195">
        <v>0</v>
      </c>
      <c r="F24" s="196">
        <v>8542</v>
      </c>
      <c r="G24" s="198">
        <v>0.20600000000000002</v>
      </c>
      <c r="H24" s="199">
        <v>0</v>
      </c>
      <c r="I24" s="199">
        <v>0</v>
      </c>
      <c r="J24" s="199">
        <v>0</v>
      </c>
      <c r="K24" s="199">
        <v>0</v>
      </c>
      <c r="L24" s="199">
        <v>0</v>
      </c>
      <c r="M24" s="199">
        <v>11779</v>
      </c>
      <c r="N24" s="199">
        <v>9588</v>
      </c>
      <c r="O24" s="199">
        <v>13954</v>
      </c>
      <c r="P24" s="199">
        <v>15563</v>
      </c>
      <c r="Q24" s="199">
        <v>21063</v>
      </c>
      <c r="R24" s="200">
        <v>12777</v>
      </c>
      <c r="S24" s="200">
        <v>12156</v>
      </c>
      <c r="T24" s="200">
        <v>8542</v>
      </c>
      <c r="U24" s="53"/>
      <c r="V24" s="53"/>
      <c r="W24" s="53"/>
      <c r="X24" s="53"/>
      <c r="Y24" s="53"/>
      <c r="Z24" s="53"/>
    </row>
    <row r="25" spans="1:26" ht="14.4">
      <c r="A25" s="194" t="s">
        <v>210</v>
      </c>
      <c r="B25" s="195">
        <v>1403253</v>
      </c>
      <c r="C25" s="195">
        <v>288745</v>
      </c>
      <c r="D25" s="195">
        <v>22094</v>
      </c>
      <c r="E25" s="195">
        <v>13252</v>
      </c>
      <c r="F25" s="196">
        <v>324091</v>
      </c>
      <c r="G25" s="198">
        <v>0.23100000000000001</v>
      </c>
      <c r="H25" s="199">
        <v>870283</v>
      </c>
      <c r="I25" s="199">
        <v>918041</v>
      </c>
      <c r="J25" s="199">
        <v>963720</v>
      </c>
      <c r="K25" s="199">
        <v>1010047</v>
      </c>
      <c r="L25" s="199">
        <v>786328</v>
      </c>
      <c r="M25" s="199">
        <v>443486</v>
      </c>
      <c r="N25" s="199">
        <v>348491</v>
      </c>
      <c r="O25" s="199">
        <v>356822</v>
      </c>
      <c r="P25" s="199">
        <v>379041</v>
      </c>
      <c r="Q25" s="199">
        <v>759907</v>
      </c>
      <c r="R25" s="200">
        <v>482903</v>
      </c>
      <c r="S25" s="200">
        <v>471294</v>
      </c>
      <c r="T25" s="200">
        <v>324091</v>
      </c>
      <c r="U25" s="53"/>
      <c r="V25" s="53"/>
      <c r="W25" s="53"/>
      <c r="X25" s="53"/>
      <c r="Y25" s="53"/>
      <c r="Z25" s="53"/>
    </row>
    <row r="26" spans="1:26" ht="14.4">
      <c r="A26" s="194" t="s">
        <v>211</v>
      </c>
      <c r="B26" s="195">
        <v>219347</v>
      </c>
      <c r="C26" s="195">
        <v>45135</v>
      </c>
      <c r="D26" s="195">
        <v>0</v>
      </c>
      <c r="E26" s="195">
        <v>0</v>
      </c>
      <c r="F26" s="196">
        <v>45135</v>
      </c>
      <c r="G26" s="198">
        <v>0.20600000000000002</v>
      </c>
      <c r="H26" s="199">
        <v>0</v>
      </c>
      <c r="I26" s="199">
        <v>0</v>
      </c>
      <c r="J26" s="199">
        <v>144216</v>
      </c>
      <c r="K26" s="199">
        <v>159175</v>
      </c>
      <c r="L26" s="199">
        <v>115828</v>
      </c>
      <c r="M26" s="199">
        <v>63189</v>
      </c>
      <c r="N26" s="199">
        <v>49867</v>
      </c>
      <c r="O26" s="199">
        <v>49991</v>
      </c>
      <c r="P26" s="199">
        <v>50862</v>
      </c>
      <c r="Q26" s="199">
        <v>102377</v>
      </c>
      <c r="R26" s="200">
        <v>63690</v>
      </c>
      <c r="S26" s="200">
        <v>63204</v>
      </c>
      <c r="T26" s="200">
        <v>45135</v>
      </c>
      <c r="U26" s="53"/>
      <c r="V26" s="53"/>
      <c r="W26" s="53"/>
      <c r="X26" s="53"/>
      <c r="Y26" s="53"/>
      <c r="Z26" s="53"/>
    </row>
    <row r="27" spans="1:26" ht="14.4">
      <c r="A27" s="194" t="s">
        <v>212</v>
      </c>
      <c r="B27" s="195">
        <v>0</v>
      </c>
      <c r="C27" s="195">
        <v>0</v>
      </c>
      <c r="D27" s="195">
        <v>0</v>
      </c>
      <c r="E27" s="195">
        <v>0</v>
      </c>
      <c r="F27" s="196">
        <v>0</v>
      </c>
      <c r="G27" s="198"/>
      <c r="H27" s="199">
        <v>0</v>
      </c>
      <c r="I27" s="199">
        <v>0</v>
      </c>
      <c r="J27" s="199">
        <v>0</v>
      </c>
      <c r="K27" s="199">
        <v>0</v>
      </c>
      <c r="L27" s="199">
        <v>0</v>
      </c>
      <c r="M27" s="199">
        <v>0</v>
      </c>
      <c r="N27" s="199">
        <v>0</v>
      </c>
      <c r="O27" s="199">
        <v>0</v>
      </c>
      <c r="P27" s="199">
        <v>0</v>
      </c>
      <c r="Q27" s="199">
        <v>0</v>
      </c>
      <c r="R27" s="200" t="s">
        <v>188</v>
      </c>
      <c r="S27" s="200">
        <v>0</v>
      </c>
      <c r="T27" s="200">
        <v>0</v>
      </c>
      <c r="U27" s="53"/>
      <c r="V27" s="53"/>
      <c r="W27" s="53"/>
      <c r="X27" s="53"/>
      <c r="Y27" s="53"/>
      <c r="Z27" s="53"/>
    </row>
    <row r="28" spans="1:26" ht="14.4">
      <c r="A28" s="194" t="s">
        <v>213</v>
      </c>
      <c r="B28" s="195">
        <v>1066743</v>
      </c>
      <c r="C28" s="195">
        <v>219502</v>
      </c>
      <c r="D28" s="195">
        <v>0</v>
      </c>
      <c r="E28" s="195">
        <v>0</v>
      </c>
      <c r="F28" s="196">
        <v>219502</v>
      </c>
      <c r="G28" s="198">
        <v>0.20600000000000002</v>
      </c>
      <c r="H28" s="199">
        <v>0</v>
      </c>
      <c r="I28" s="199">
        <v>0</v>
      </c>
      <c r="J28" s="199">
        <v>0</v>
      </c>
      <c r="K28" s="199">
        <v>0</v>
      </c>
      <c r="L28" s="199">
        <v>0</v>
      </c>
      <c r="M28" s="199">
        <v>0</v>
      </c>
      <c r="N28" s="199">
        <v>0</v>
      </c>
      <c r="O28" s="199">
        <v>0</v>
      </c>
      <c r="P28" s="199">
        <v>232884</v>
      </c>
      <c r="Q28" s="199">
        <v>470418</v>
      </c>
      <c r="R28" s="200">
        <v>291615</v>
      </c>
      <c r="S28" s="200">
        <v>288337</v>
      </c>
      <c r="T28" s="200">
        <v>219502</v>
      </c>
      <c r="U28" s="53"/>
      <c r="V28" s="53"/>
      <c r="W28" s="53"/>
      <c r="X28" s="53"/>
      <c r="Y28" s="53"/>
      <c r="Z28" s="53"/>
    </row>
    <row r="29" spans="1:26" ht="14.4">
      <c r="A29" s="194" t="s">
        <v>214</v>
      </c>
      <c r="B29" s="195">
        <v>0</v>
      </c>
      <c r="C29" s="195">
        <v>0</v>
      </c>
      <c r="D29" s="195">
        <v>0</v>
      </c>
      <c r="E29" s="195">
        <v>0</v>
      </c>
      <c r="F29" s="196">
        <v>0</v>
      </c>
      <c r="G29" s="198"/>
      <c r="H29" s="199">
        <v>0</v>
      </c>
      <c r="I29" s="199">
        <v>0</v>
      </c>
      <c r="J29" s="199">
        <v>0</v>
      </c>
      <c r="K29" s="199">
        <v>0</v>
      </c>
      <c r="L29" s="199">
        <v>0</v>
      </c>
      <c r="M29" s="199">
        <v>0</v>
      </c>
      <c r="N29" s="199">
        <v>0</v>
      </c>
      <c r="O29" s="199">
        <v>0</v>
      </c>
      <c r="P29" s="199">
        <v>0</v>
      </c>
      <c r="Q29" s="199">
        <v>0</v>
      </c>
      <c r="R29" s="200" t="s">
        <v>188</v>
      </c>
      <c r="S29" s="200">
        <v>0</v>
      </c>
      <c r="T29" s="200">
        <v>0</v>
      </c>
      <c r="U29" s="53"/>
      <c r="V29" s="53"/>
      <c r="W29" s="53"/>
      <c r="X29" s="53"/>
      <c r="Y29" s="53"/>
      <c r="Z29" s="53"/>
    </row>
    <row r="30" spans="1:26" ht="14.4">
      <c r="A30" s="194" t="s">
        <v>215</v>
      </c>
      <c r="B30" s="195">
        <v>0</v>
      </c>
      <c r="C30" s="195">
        <v>0</v>
      </c>
      <c r="D30" s="195">
        <v>0</v>
      </c>
      <c r="E30" s="195">
        <v>0</v>
      </c>
      <c r="F30" s="196">
        <v>0</v>
      </c>
      <c r="G30" s="198"/>
      <c r="H30" s="199">
        <v>0</v>
      </c>
      <c r="I30" s="199">
        <v>0</v>
      </c>
      <c r="J30" s="199">
        <v>0</v>
      </c>
      <c r="K30" s="199">
        <v>0</v>
      </c>
      <c r="L30" s="199">
        <v>0</v>
      </c>
      <c r="M30" s="199">
        <v>0</v>
      </c>
      <c r="N30" s="199">
        <v>0</v>
      </c>
      <c r="O30" s="199">
        <v>0</v>
      </c>
      <c r="P30" s="199">
        <v>0</v>
      </c>
      <c r="Q30" s="199">
        <v>0</v>
      </c>
      <c r="R30" s="200" t="s">
        <v>188</v>
      </c>
      <c r="S30" s="200">
        <v>0</v>
      </c>
      <c r="T30" s="200">
        <v>0</v>
      </c>
      <c r="U30" s="53"/>
      <c r="V30" s="53"/>
      <c r="W30" s="53"/>
      <c r="X30" s="53"/>
      <c r="Y30" s="53"/>
      <c r="Z30" s="53"/>
    </row>
    <row r="31" spans="1:26" ht="14.4">
      <c r="A31" s="194" t="s">
        <v>216</v>
      </c>
      <c r="B31" s="195">
        <v>0</v>
      </c>
      <c r="C31" s="195">
        <v>0</v>
      </c>
      <c r="D31" s="195">
        <v>0</v>
      </c>
      <c r="E31" s="195">
        <v>0</v>
      </c>
      <c r="F31" s="196">
        <v>0</v>
      </c>
      <c r="G31" s="198"/>
      <c r="H31" s="199">
        <v>0</v>
      </c>
      <c r="I31" s="199">
        <v>0</v>
      </c>
      <c r="J31" s="199">
        <v>0</v>
      </c>
      <c r="K31" s="199">
        <v>0</v>
      </c>
      <c r="L31" s="199">
        <v>0</v>
      </c>
      <c r="M31" s="199">
        <v>0</v>
      </c>
      <c r="N31" s="199">
        <v>0</v>
      </c>
      <c r="O31" s="199">
        <v>0</v>
      </c>
      <c r="P31" s="199">
        <v>0</v>
      </c>
      <c r="Q31" s="199">
        <v>0</v>
      </c>
      <c r="R31" s="200" t="s">
        <v>188</v>
      </c>
      <c r="S31" s="200">
        <v>0</v>
      </c>
      <c r="T31" s="200">
        <v>0</v>
      </c>
      <c r="U31" s="53"/>
      <c r="V31" s="53"/>
      <c r="W31" s="53"/>
      <c r="X31" s="53"/>
      <c r="Y31" s="53"/>
      <c r="Z31" s="53"/>
    </row>
    <row r="32" spans="1:26" ht="14.4">
      <c r="A32" s="194" t="s">
        <v>217</v>
      </c>
      <c r="B32" s="195">
        <v>697318</v>
      </c>
      <c r="C32" s="195">
        <v>143486</v>
      </c>
      <c r="D32" s="195">
        <v>0</v>
      </c>
      <c r="E32" s="195">
        <v>0</v>
      </c>
      <c r="F32" s="196">
        <v>143486</v>
      </c>
      <c r="G32" s="198">
        <v>0.20600000000000002</v>
      </c>
      <c r="H32" s="199">
        <v>0</v>
      </c>
      <c r="I32" s="199">
        <v>0</v>
      </c>
      <c r="J32" s="199">
        <v>0</v>
      </c>
      <c r="K32" s="199">
        <v>0</v>
      </c>
      <c r="L32" s="199">
        <v>0</v>
      </c>
      <c r="M32" s="199">
        <v>0</v>
      </c>
      <c r="N32" s="199">
        <v>0</v>
      </c>
      <c r="O32" s="199">
        <v>0</v>
      </c>
      <c r="P32" s="199">
        <v>0</v>
      </c>
      <c r="Q32" s="199">
        <v>0</v>
      </c>
      <c r="R32" s="200">
        <v>200603</v>
      </c>
      <c r="S32" s="200">
        <v>199270</v>
      </c>
      <c r="T32" s="200">
        <v>143486</v>
      </c>
      <c r="U32" s="53"/>
      <c r="V32" s="53"/>
      <c r="W32" s="53"/>
      <c r="X32" s="53"/>
      <c r="Y32" s="53"/>
      <c r="Z32" s="53"/>
    </row>
    <row r="33" spans="1:26" ht="14.4">
      <c r="A33" s="194" t="s">
        <v>218</v>
      </c>
      <c r="B33" s="195">
        <v>0</v>
      </c>
      <c r="C33" s="195">
        <v>0</v>
      </c>
      <c r="D33" s="195">
        <v>0</v>
      </c>
      <c r="E33" s="195">
        <v>0</v>
      </c>
      <c r="F33" s="196">
        <v>0</v>
      </c>
      <c r="G33" s="198"/>
      <c r="H33" s="199">
        <v>0</v>
      </c>
      <c r="I33" s="199">
        <v>0</v>
      </c>
      <c r="J33" s="199">
        <v>0</v>
      </c>
      <c r="K33" s="199">
        <v>0</v>
      </c>
      <c r="L33" s="199">
        <v>0</v>
      </c>
      <c r="M33" s="199">
        <v>0</v>
      </c>
      <c r="N33" s="199">
        <v>0</v>
      </c>
      <c r="O33" s="199">
        <v>0</v>
      </c>
      <c r="P33" s="199">
        <v>0</v>
      </c>
      <c r="Q33" s="199">
        <v>0</v>
      </c>
      <c r="R33" s="200" t="s">
        <v>188</v>
      </c>
      <c r="S33" s="200">
        <v>0</v>
      </c>
      <c r="T33" s="200">
        <v>0</v>
      </c>
      <c r="U33" s="53"/>
      <c r="V33" s="53"/>
      <c r="W33" s="53"/>
      <c r="X33" s="53"/>
      <c r="Y33" s="53"/>
      <c r="Z33" s="53"/>
    </row>
    <row r="34" spans="1:26" ht="14.4">
      <c r="A34" s="194" t="s">
        <v>219</v>
      </c>
      <c r="B34" s="195">
        <v>0</v>
      </c>
      <c r="C34" s="195">
        <v>0</v>
      </c>
      <c r="D34" s="195">
        <v>0</v>
      </c>
      <c r="E34" s="195">
        <v>0</v>
      </c>
      <c r="F34" s="196">
        <v>0</v>
      </c>
      <c r="G34" s="198"/>
      <c r="H34" s="199">
        <v>0</v>
      </c>
      <c r="I34" s="199">
        <v>0</v>
      </c>
      <c r="J34" s="199">
        <v>0</v>
      </c>
      <c r="K34" s="199">
        <v>0</v>
      </c>
      <c r="L34" s="199">
        <v>0</v>
      </c>
      <c r="M34" s="199">
        <v>0</v>
      </c>
      <c r="N34" s="199">
        <v>0</v>
      </c>
      <c r="O34" s="199">
        <v>0</v>
      </c>
      <c r="P34" s="199">
        <v>0</v>
      </c>
      <c r="Q34" s="199">
        <v>0</v>
      </c>
      <c r="R34" s="200" t="s">
        <v>188</v>
      </c>
      <c r="S34" s="200">
        <v>0</v>
      </c>
      <c r="T34" s="200">
        <v>0</v>
      </c>
      <c r="U34" s="53"/>
      <c r="V34" s="53"/>
      <c r="W34" s="53"/>
      <c r="X34" s="53"/>
      <c r="Y34" s="53"/>
      <c r="Z34" s="53"/>
    </row>
    <row r="35" spans="1:26" ht="14.4">
      <c r="A35" s="194" t="s">
        <v>220</v>
      </c>
      <c r="B35" s="195">
        <v>0</v>
      </c>
      <c r="C35" s="195">
        <v>0</v>
      </c>
      <c r="D35" s="195">
        <v>0</v>
      </c>
      <c r="E35" s="195">
        <v>0</v>
      </c>
      <c r="F35" s="196">
        <v>0</v>
      </c>
      <c r="G35" s="198"/>
      <c r="H35" s="199">
        <v>0</v>
      </c>
      <c r="I35" s="199">
        <v>0</v>
      </c>
      <c r="J35" s="199">
        <v>0</v>
      </c>
      <c r="K35" s="199">
        <v>0</v>
      </c>
      <c r="L35" s="199">
        <v>0</v>
      </c>
      <c r="M35" s="199">
        <v>0</v>
      </c>
      <c r="N35" s="199">
        <v>0</v>
      </c>
      <c r="O35" s="199">
        <v>0</v>
      </c>
      <c r="P35" s="199">
        <v>0</v>
      </c>
      <c r="Q35" s="199">
        <v>0</v>
      </c>
      <c r="R35" s="200" t="s">
        <v>188</v>
      </c>
      <c r="S35" s="200">
        <v>0</v>
      </c>
      <c r="T35" s="200">
        <v>0</v>
      </c>
      <c r="U35" s="53"/>
      <c r="V35" s="53"/>
      <c r="W35" s="53"/>
      <c r="X35" s="53"/>
      <c r="Y35" s="53"/>
      <c r="Z35" s="53"/>
    </row>
    <row r="36" spans="1:26" ht="14.4">
      <c r="A36" s="194" t="s">
        <v>221</v>
      </c>
      <c r="B36" s="195">
        <v>0</v>
      </c>
      <c r="C36" s="195">
        <v>0</v>
      </c>
      <c r="D36" s="195">
        <v>0</v>
      </c>
      <c r="E36" s="195">
        <v>0</v>
      </c>
      <c r="F36" s="196">
        <v>0</v>
      </c>
      <c r="G36" s="198"/>
      <c r="H36" s="199">
        <v>0</v>
      </c>
      <c r="I36" s="199">
        <v>0</v>
      </c>
      <c r="J36" s="199">
        <v>0</v>
      </c>
      <c r="K36" s="199">
        <v>0</v>
      </c>
      <c r="L36" s="199">
        <v>0</v>
      </c>
      <c r="M36" s="199">
        <v>0</v>
      </c>
      <c r="N36" s="199">
        <v>0</v>
      </c>
      <c r="O36" s="199">
        <v>0</v>
      </c>
      <c r="P36" s="199">
        <v>0</v>
      </c>
      <c r="Q36" s="199">
        <v>0</v>
      </c>
      <c r="R36" s="200" t="s">
        <v>188</v>
      </c>
      <c r="S36" s="200">
        <v>0</v>
      </c>
      <c r="T36" s="200">
        <v>0</v>
      </c>
      <c r="U36" s="53"/>
      <c r="V36" s="53"/>
      <c r="W36" s="53"/>
      <c r="X36" s="53"/>
      <c r="Y36" s="53"/>
      <c r="Z36" s="53"/>
    </row>
    <row r="37" spans="1:26" ht="14.4">
      <c r="A37" s="194" t="s">
        <v>222</v>
      </c>
      <c r="B37" s="195">
        <v>0</v>
      </c>
      <c r="C37" s="195">
        <v>0</v>
      </c>
      <c r="D37" s="195">
        <v>0</v>
      </c>
      <c r="E37" s="195">
        <v>0</v>
      </c>
      <c r="F37" s="196">
        <v>0</v>
      </c>
      <c r="G37" s="198"/>
      <c r="H37" s="199">
        <v>0</v>
      </c>
      <c r="I37" s="199">
        <v>0</v>
      </c>
      <c r="J37" s="199">
        <v>0</v>
      </c>
      <c r="K37" s="199">
        <v>0</v>
      </c>
      <c r="L37" s="199">
        <v>0</v>
      </c>
      <c r="M37" s="199">
        <v>0</v>
      </c>
      <c r="N37" s="199">
        <v>0</v>
      </c>
      <c r="O37" s="199">
        <v>0</v>
      </c>
      <c r="P37" s="199">
        <v>0</v>
      </c>
      <c r="Q37" s="199">
        <v>0</v>
      </c>
      <c r="R37" s="200" t="s">
        <v>188</v>
      </c>
      <c r="S37" s="200">
        <v>0</v>
      </c>
      <c r="T37" s="200">
        <v>0</v>
      </c>
      <c r="U37" s="53"/>
      <c r="V37" s="53"/>
      <c r="W37" s="53"/>
      <c r="X37" s="53"/>
      <c r="Y37" s="53"/>
      <c r="Z37" s="53"/>
    </row>
    <row r="38" spans="1:26" ht="14.4">
      <c r="A38" s="194" t="s">
        <v>223</v>
      </c>
      <c r="B38" s="195">
        <v>1238586</v>
      </c>
      <c r="C38" s="195">
        <v>254862</v>
      </c>
      <c r="D38" s="195">
        <v>18412</v>
      </c>
      <c r="E38" s="195">
        <v>11043</v>
      </c>
      <c r="F38" s="196">
        <v>284317</v>
      </c>
      <c r="G38" s="198">
        <v>0.23</v>
      </c>
      <c r="H38" s="199">
        <v>0</v>
      </c>
      <c r="I38" s="199">
        <v>784861</v>
      </c>
      <c r="J38" s="199">
        <v>862766</v>
      </c>
      <c r="K38" s="199">
        <v>898816</v>
      </c>
      <c r="L38" s="199">
        <v>680858</v>
      </c>
      <c r="M38" s="199">
        <v>384571</v>
      </c>
      <c r="N38" s="199">
        <v>306717</v>
      </c>
      <c r="O38" s="199">
        <v>311124</v>
      </c>
      <c r="P38" s="199">
        <v>322366</v>
      </c>
      <c r="Q38" s="199">
        <v>652303</v>
      </c>
      <c r="R38" s="200">
        <v>404768</v>
      </c>
      <c r="S38" s="200">
        <v>392617</v>
      </c>
      <c r="T38" s="200">
        <v>284317</v>
      </c>
      <c r="U38" s="53"/>
      <c r="V38" s="53"/>
      <c r="W38" s="53"/>
      <c r="X38" s="53"/>
      <c r="Y38" s="53"/>
      <c r="Z38" s="53"/>
    </row>
    <row r="39" spans="1:26" ht="14.4">
      <c r="A39" s="194" t="s">
        <v>224</v>
      </c>
      <c r="B39" s="195">
        <v>159009</v>
      </c>
      <c r="C39" s="195">
        <v>32719</v>
      </c>
      <c r="D39" s="195">
        <v>0</v>
      </c>
      <c r="E39" s="195">
        <v>0</v>
      </c>
      <c r="F39" s="196">
        <v>32719</v>
      </c>
      <c r="G39" s="198">
        <v>0.20600000000000002</v>
      </c>
      <c r="H39" s="199">
        <v>0</v>
      </c>
      <c r="I39" s="199">
        <v>0</v>
      </c>
      <c r="J39" s="199">
        <v>0</v>
      </c>
      <c r="K39" s="199">
        <v>0</v>
      </c>
      <c r="L39" s="199">
        <v>0</v>
      </c>
      <c r="M39" s="199">
        <v>0</v>
      </c>
      <c r="N39" s="199">
        <v>0</v>
      </c>
      <c r="O39" s="199">
        <v>0</v>
      </c>
      <c r="P39" s="199">
        <v>0</v>
      </c>
      <c r="Q39" s="199">
        <v>0</v>
      </c>
      <c r="R39" s="200" t="s">
        <v>188</v>
      </c>
      <c r="S39" s="200">
        <v>46149</v>
      </c>
      <c r="T39" s="200">
        <v>32719</v>
      </c>
      <c r="U39" s="53"/>
      <c r="V39" s="53"/>
      <c r="W39" s="53"/>
      <c r="X39" s="53"/>
      <c r="Y39" s="53"/>
      <c r="Z39" s="53"/>
    </row>
    <row r="40" spans="1:26" ht="14.4">
      <c r="A40" s="194" t="s">
        <v>225</v>
      </c>
      <c r="B40" s="195">
        <v>658930</v>
      </c>
      <c r="C40" s="195">
        <v>135587</v>
      </c>
      <c r="D40" s="195">
        <v>25776</v>
      </c>
      <c r="E40" s="195">
        <v>15460</v>
      </c>
      <c r="F40" s="196">
        <v>176823</v>
      </c>
      <c r="G40" s="198">
        <v>0.26800000000000002</v>
      </c>
      <c r="H40" s="199">
        <v>403714</v>
      </c>
      <c r="I40" s="199">
        <v>425503</v>
      </c>
      <c r="J40" s="199">
        <v>464894</v>
      </c>
      <c r="K40" s="199">
        <v>483256</v>
      </c>
      <c r="L40" s="199">
        <v>414728</v>
      </c>
      <c r="M40" s="199">
        <v>236351</v>
      </c>
      <c r="N40" s="199">
        <v>184088</v>
      </c>
      <c r="O40" s="199">
        <v>183792</v>
      </c>
      <c r="P40" s="199">
        <v>188630</v>
      </c>
      <c r="Q40" s="199">
        <v>382412</v>
      </c>
      <c r="R40" s="200">
        <v>236522</v>
      </c>
      <c r="S40" s="200">
        <v>239631</v>
      </c>
      <c r="T40" s="200">
        <v>176823</v>
      </c>
      <c r="U40" s="53"/>
      <c r="V40" s="53"/>
      <c r="W40" s="53"/>
      <c r="X40" s="53"/>
      <c r="Y40" s="53"/>
      <c r="Z40" s="53"/>
    </row>
    <row r="41" spans="1:26" ht="14.4">
      <c r="A41" s="194" t="s">
        <v>226</v>
      </c>
      <c r="B41" s="195">
        <v>0</v>
      </c>
      <c r="C41" s="195">
        <v>0</v>
      </c>
      <c r="D41" s="195">
        <v>0</v>
      </c>
      <c r="E41" s="195">
        <v>0</v>
      </c>
      <c r="F41" s="196">
        <v>0</v>
      </c>
      <c r="G41" s="198"/>
      <c r="H41" s="199">
        <v>0</v>
      </c>
      <c r="I41" s="199">
        <v>0</v>
      </c>
      <c r="J41" s="199">
        <v>0</v>
      </c>
      <c r="K41" s="199">
        <v>0</v>
      </c>
      <c r="L41" s="199">
        <v>0</v>
      </c>
      <c r="M41" s="199">
        <v>0</v>
      </c>
      <c r="N41" s="199">
        <v>0</v>
      </c>
      <c r="O41" s="199">
        <v>0</v>
      </c>
      <c r="P41" s="199">
        <v>0</v>
      </c>
      <c r="Q41" s="199">
        <v>0</v>
      </c>
      <c r="R41" s="200" t="s">
        <v>188</v>
      </c>
      <c r="S41" s="200">
        <v>0</v>
      </c>
      <c r="T41" s="200">
        <v>0</v>
      </c>
      <c r="U41" s="53"/>
      <c r="V41" s="53"/>
      <c r="W41" s="53"/>
      <c r="X41" s="53"/>
      <c r="Y41" s="53"/>
      <c r="Z41" s="53"/>
    </row>
    <row r="42" spans="1:26" ht="14.4">
      <c r="A42" s="194" t="s">
        <v>227</v>
      </c>
      <c r="B42" s="195">
        <v>676155</v>
      </c>
      <c r="C42" s="195">
        <v>139131</v>
      </c>
      <c r="D42" s="195">
        <v>0</v>
      </c>
      <c r="E42" s="195">
        <v>0</v>
      </c>
      <c r="F42" s="196">
        <v>139131</v>
      </c>
      <c r="G42" s="198">
        <v>0.20600000000000002</v>
      </c>
      <c r="H42" s="199">
        <v>406556</v>
      </c>
      <c r="I42" s="199">
        <v>436040</v>
      </c>
      <c r="J42" s="199">
        <v>463959</v>
      </c>
      <c r="K42" s="199">
        <v>478397</v>
      </c>
      <c r="L42" s="199">
        <v>334946</v>
      </c>
      <c r="M42" s="199">
        <v>177460</v>
      </c>
      <c r="N42" s="199">
        <v>144139</v>
      </c>
      <c r="O42" s="199">
        <v>145945</v>
      </c>
      <c r="P42" s="199">
        <v>150763</v>
      </c>
      <c r="Q42" s="199">
        <v>306563</v>
      </c>
      <c r="R42" s="200">
        <v>192854</v>
      </c>
      <c r="S42" s="200">
        <v>191688</v>
      </c>
      <c r="T42" s="200">
        <v>139131</v>
      </c>
      <c r="U42" s="53"/>
      <c r="V42" s="53"/>
      <c r="W42" s="53"/>
      <c r="X42" s="53"/>
      <c r="Y42" s="53"/>
      <c r="Z42" s="53"/>
    </row>
    <row r="43" spans="1:26" ht="14.4">
      <c r="A43" s="194" t="s">
        <v>228</v>
      </c>
      <c r="B43" s="195">
        <v>861948</v>
      </c>
      <c r="C43" s="195">
        <v>177362</v>
      </c>
      <c r="D43" s="195">
        <v>22094</v>
      </c>
      <c r="E43" s="195">
        <v>13252</v>
      </c>
      <c r="F43" s="196">
        <v>212708</v>
      </c>
      <c r="G43" s="198">
        <v>0.247</v>
      </c>
      <c r="H43" s="199">
        <v>0</v>
      </c>
      <c r="I43" s="199">
        <v>571315</v>
      </c>
      <c r="J43" s="199">
        <v>597364</v>
      </c>
      <c r="K43" s="199">
        <v>623561</v>
      </c>
      <c r="L43" s="199">
        <v>487457</v>
      </c>
      <c r="M43" s="199">
        <v>278863</v>
      </c>
      <c r="N43" s="199">
        <v>223720</v>
      </c>
      <c r="O43" s="199">
        <v>224425</v>
      </c>
      <c r="P43" s="199">
        <v>235599</v>
      </c>
      <c r="Q43" s="199">
        <v>476816</v>
      </c>
      <c r="R43" s="200">
        <v>301307</v>
      </c>
      <c r="S43" s="200">
        <v>291928</v>
      </c>
      <c r="T43" s="200">
        <v>212708</v>
      </c>
      <c r="U43" s="53"/>
      <c r="V43" s="53"/>
      <c r="W43" s="53"/>
      <c r="X43" s="53"/>
      <c r="Y43" s="53"/>
      <c r="Z43" s="53"/>
    </row>
    <row r="44" spans="1:26" ht="14.4">
      <c r="A44" s="194" t="s">
        <v>229</v>
      </c>
      <c r="B44" s="195">
        <v>528592</v>
      </c>
      <c r="C44" s="195">
        <v>108768</v>
      </c>
      <c r="D44" s="195">
        <v>0</v>
      </c>
      <c r="E44" s="195">
        <v>0</v>
      </c>
      <c r="F44" s="196">
        <v>108768</v>
      </c>
      <c r="G44" s="198">
        <v>0.20600000000000002</v>
      </c>
      <c r="H44" s="199">
        <v>0</v>
      </c>
      <c r="I44" s="199">
        <v>0</v>
      </c>
      <c r="J44" s="199">
        <v>359734</v>
      </c>
      <c r="K44" s="199">
        <v>384874</v>
      </c>
      <c r="L44" s="199">
        <v>271380</v>
      </c>
      <c r="M44" s="199">
        <v>144396</v>
      </c>
      <c r="N44" s="199">
        <v>111315</v>
      </c>
      <c r="O44" s="199">
        <v>120547</v>
      </c>
      <c r="P44" s="199">
        <v>123970</v>
      </c>
      <c r="Q44" s="199">
        <v>246680</v>
      </c>
      <c r="R44" s="200">
        <v>153816</v>
      </c>
      <c r="S44" s="200">
        <v>151115</v>
      </c>
      <c r="T44" s="200">
        <v>108768</v>
      </c>
      <c r="U44" s="53"/>
      <c r="V44" s="53"/>
      <c r="W44" s="53"/>
      <c r="X44" s="53"/>
      <c r="Y44" s="53"/>
      <c r="Z44" s="53"/>
    </row>
    <row r="45" spans="1:26" ht="14.4">
      <c r="A45" s="194" t="s">
        <v>230</v>
      </c>
      <c r="B45" s="195">
        <v>0</v>
      </c>
      <c r="C45" s="195">
        <v>0</v>
      </c>
      <c r="D45" s="195">
        <v>0</v>
      </c>
      <c r="E45" s="195">
        <v>0</v>
      </c>
      <c r="F45" s="196">
        <v>0</v>
      </c>
      <c r="G45" s="198"/>
      <c r="H45" s="199">
        <v>0</v>
      </c>
      <c r="I45" s="199">
        <v>0</v>
      </c>
      <c r="J45" s="199">
        <v>0</v>
      </c>
      <c r="K45" s="199">
        <v>0</v>
      </c>
      <c r="L45" s="199">
        <v>0</v>
      </c>
      <c r="M45" s="199">
        <v>0</v>
      </c>
      <c r="N45" s="199">
        <v>0</v>
      </c>
      <c r="O45" s="199">
        <v>0</v>
      </c>
      <c r="P45" s="199">
        <v>0</v>
      </c>
      <c r="Q45" s="199">
        <v>0</v>
      </c>
      <c r="R45" s="200" t="s">
        <v>188</v>
      </c>
      <c r="S45" s="200">
        <v>0</v>
      </c>
      <c r="T45" s="200">
        <v>0</v>
      </c>
      <c r="U45" s="53"/>
      <c r="V45" s="53"/>
      <c r="W45" s="53"/>
      <c r="X45" s="53"/>
      <c r="Y45" s="53"/>
      <c r="Z45" s="53"/>
    </row>
    <row r="46" spans="1:26" ht="14.4">
      <c r="A46" s="194" t="s">
        <v>231</v>
      </c>
      <c r="B46" s="195">
        <v>0</v>
      </c>
      <c r="C46" s="195">
        <v>0</v>
      </c>
      <c r="D46" s="195">
        <v>0</v>
      </c>
      <c r="E46" s="195">
        <v>0</v>
      </c>
      <c r="F46" s="196">
        <v>0</v>
      </c>
      <c r="G46" s="198"/>
      <c r="H46" s="199">
        <v>0</v>
      </c>
      <c r="I46" s="199">
        <v>0</v>
      </c>
      <c r="J46" s="199">
        <v>0</v>
      </c>
      <c r="K46" s="199">
        <v>0</v>
      </c>
      <c r="L46" s="199">
        <v>0</v>
      </c>
      <c r="M46" s="199">
        <v>0</v>
      </c>
      <c r="N46" s="199">
        <v>0</v>
      </c>
      <c r="O46" s="199">
        <v>0</v>
      </c>
      <c r="P46" s="199">
        <v>0</v>
      </c>
      <c r="Q46" s="199">
        <v>0</v>
      </c>
      <c r="R46" s="200" t="s">
        <v>188</v>
      </c>
      <c r="S46" s="200">
        <v>0</v>
      </c>
      <c r="T46" s="200">
        <v>0</v>
      </c>
      <c r="U46" s="53"/>
      <c r="V46" s="53"/>
      <c r="W46" s="53"/>
      <c r="X46" s="53"/>
      <c r="Y46" s="53"/>
      <c r="Z46" s="53"/>
    </row>
    <row r="47" spans="1:26" ht="14.4">
      <c r="A47" s="194" t="s">
        <v>232</v>
      </c>
      <c r="B47" s="195">
        <v>0</v>
      </c>
      <c r="C47" s="195">
        <v>0</v>
      </c>
      <c r="D47" s="195">
        <v>0</v>
      </c>
      <c r="E47" s="195">
        <v>0</v>
      </c>
      <c r="F47" s="196">
        <v>0</v>
      </c>
      <c r="G47" s="198"/>
      <c r="H47" s="199">
        <v>0</v>
      </c>
      <c r="I47" s="199">
        <v>0</v>
      </c>
      <c r="J47" s="199">
        <v>0</v>
      </c>
      <c r="K47" s="199">
        <v>0</v>
      </c>
      <c r="L47" s="199">
        <v>0</v>
      </c>
      <c r="M47" s="199">
        <v>0</v>
      </c>
      <c r="N47" s="199">
        <v>0</v>
      </c>
      <c r="O47" s="199">
        <v>0</v>
      </c>
      <c r="P47" s="199">
        <v>0</v>
      </c>
      <c r="Q47" s="199">
        <v>0</v>
      </c>
      <c r="R47" s="200" t="s">
        <v>188</v>
      </c>
      <c r="S47" s="200">
        <v>0</v>
      </c>
      <c r="T47" s="200">
        <v>0</v>
      </c>
      <c r="U47" s="53"/>
      <c r="V47" s="53"/>
      <c r="W47" s="53"/>
      <c r="X47" s="53"/>
      <c r="Y47" s="53"/>
      <c r="Z47" s="53"/>
    </row>
    <row r="48" spans="1:26" ht="14.4">
      <c r="A48" s="194" t="s">
        <v>233</v>
      </c>
      <c r="B48" s="195">
        <v>0</v>
      </c>
      <c r="C48" s="195">
        <v>0</v>
      </c>
      <c r="D48" s="195">
        <v>0</v>
      </c>
      <c r="E48" s="195">
        <v>0</v>
      </c>
      <c r="F48" s="196">
        <v>0</v>
      </c>
      <c r="G48" s="198"/>
      <c r="H48" s="199">
        <v>0</v>
      </c>
      <c r="I48" s="199">
        <v>0</v>
      </c>
      <c r="J48" s="199">
        <v>0</v>
      </c>
      <c r="K48" s="199">
        <v>0</v>
      </c>
      <c r="L48" s="199">
        <v>0</v>
      </c>
      <c r="M48" s="199">
        <v>0</v>
      </c>
      <c r="N48" s="199">
        <v>0</v>
      </c>
      <c r="O48" s="199">
        <v>0</v>
      </c>
      <c r="P48" s="199">
        <v>0</v>
      </c>
      <c r="Q48" s="199">
        <v>0</v>
      </c>
      <c r="R48" s="200" t="s">
        <v>188</v>
      </c>
      <c r="S48" s="200">
        <v>0</v>
      </c>
      <c r="T48" s="200">
        <v>0</v>
      </c>
      <c r="U48" s="53"/>
      <c r="V48" s="53"/>
      <c r="W48" s="53"/>
      <c r="X48" s="53"/>
      <c r="Y48" s="53"/>
      <c r="Z48" s="53"/>
    </row>
    <row r="49" spans="1:26" ht="14.4">
      <c r="A49" s="194" t="s">
        <v>234</v>
      </c>
      <c r="B49" s="195">
        <v>0</v>
      </c>
      <c r="C49" s="195">
        <v>0</v>
      </c>
      <c r="D49" s="195">
        <v>0</v>
      </c>
      <c r="E49" s="195">
        <v>0</v>
      </c>
      <c r="F49" s="196">
        <v>0</v>
      </c>
      <c r="G49" s="198"/>
      <c r="H49" s="199">
        <v>0</v>
      </c>
      <c r="I49" s="199">
        <v>0</v>
      </c>
      <c r="J49" s="199">
        <v>0</v>
      </c>
      <c r="K49" s="199">
        <v>0</v>
      </c>
      <c r="L49" s="199">
        <v>0</v>
      </c>
      <c r="M49" s="199">
        <v>0</v>
      </c>
      <c r="N49" s="199">
        <v>0</v>
      </c>
      <c r="O49" s="199">
        <v>0</v>
      </c>
      <c r="P49" s="199">
        <v>0</v>
      </c>
      <c r="Q49" s="199">
        <v>0</v>
      </c>
      <c r="R49" s="200" t="s">
        <v>188</v>
      </c>
      <c r="S49" s="200">
        <v>0</v>
      </c>
      <c r="T49" s="200">
        <v>0</v>
      </c>
      <c r="U49" s="53"/>
      <c r="V49" s="53"/>
      <c r="W49" s="53"/>
      <c r="X49" s="53"/>
      <c r="Y49" s="53"/>
      <c r="Z49" s="53"/>
    </row>
    <row r="50" spans="1:26" ht="14.4">
      <c r="A50" s="194" t="s">
        <v>235</v>
      </c>
      <c r="B50" s="195">
        <v>0</v>
      </c>
      <c r="C50" s="195">
        <v>0</v>
      </c>
      <c r="D50" s="195">
        <v>0</v>
      </c>
      <c r="E50" s="195">
        <v>0</v>
      </c>
      <c r="F50" s="196">
        <v>0</v>
      </c>
      <c r="G50" s="198"/>
      <c r="H50" s="199">
        <v>0</v>
      </c>
      <c r="I50" s="199">
        <v>0</v>
      </c>
      <c r="J50" s="199">
        <v>0</v>
      </c>
      <c r="K50" s="199">
        <v>0</v>
      </c>
      <c r="L50" s="199">
        <v>0</v>
      </c>
      <c r="M50" s="199">
        <v>0</v>
      </c>
      <c r="N50" s="199">
        <v>0</v>
      </c>
      <c r="O50" s="199">
        <v>0</v>
      </c>
      <c r="P50" s="199">
        <v>0</v>
      </c>
      <c r="Q50" s="199">
        <v>0</v>
      </c>
      <c r="R50" s="200" t="s">
        <v>188</v>
      </c>
      <c r="S50" s="200">
        <v>0</v>
      </c>
      <c r="T50" s="200">
        <v>0</v>
      </c>
      <c r="U50" s="53"/>
      <c r="V50" s="53"/>
      <c r="W50" s="53"/>
      <c r="X50" s="53"/>
      <c r="Y50" s="53"/>
      <c r="Z50" s="53"/>
    </row>
    <row r="51" spans="1:26" ht="14.4">
      <c r="A51" s="194" t="s">
        <v>236</v>
      </c>
      <c r="B51" s="195">
        <v>9521662</v>
      </c>
      <c r="C51" s="195">
        <v>1959257</v>
      </c>
      <c r="D51" s="195">
        <v>18412</v>
      </c>
      <c r="E51" s="195">
        <v>11043</v>
      </c>
      <c r="F51" s="196">
        <v>1988712</v>
      </c>
      <c r="G51" s="198">
        <v>0.20899999999999999</v>
      </c>
      <c r="H51" s="199">
        <v>5563415</v>
      </c>
      <c r="I51" s="199">
        <v>5905823</v>
      </c>
      <c r="J51" s="199">
        <v>5949783</v>
      </c>
      <c r="K51" s="199">
        <v>6156041</v>
      </c>
      <c r="L51" s="199">
        <v>4391062</v>
      </c>
      <c r="M51" s="199">
        <v>2381609</v>
      </c>
      <c r="N51" s="199">
        <v>1931206</v>
      </c>
      <c r="O51" s="199">
        <v>1984866</v>
      </c>
      <c r="P51" s="199">
        <v>2110506</v>
      </c>
      <c r="Q51" s="199">
        <v>4347169</v>
      </c>
      <c r="R51" s="200">
        <v>2749255</v>
      </c>
      <c r="S51" s="200">
        <v>2732645</v>
      </c>
      <c r="T51" s="200">
        <v>1988712</v>
      </c>
      <c r="U51" s="53"/>
      <c r="V51" s="53"/>
      <c r="W51" s="53"/>
      <c r="X51" s="53"/>
      <c r="Y51" s="53"/>
      <c r="Z51" s="53"/>
    </row>
    <row r="52" spans="1:26" ht="14.4">
      <c r="A52" s="194" t="s">
        <v>237</v>
      </c>
      <c r="B52" s="195">
        <v>524865</v>
      </c>
      <c r="C52" s="195">
        <v>108001</v>
      </c>
      <c r="D52" s="195">
        <v>0</v>
      </c>
      <c r="E52" s="195">
        <v>0</v>
      </c>
      <c r="F52" s="196">
        <v>108001</v>
      </c>
      <c r="G52" s="198">
        <v>0.20600000000000002</v>
      </c>
      <c r="H52" s="199">
        <v>0</v>
      </c>
      <c r="I52" s="199">
        <v>0</v>
      </c>
      <c r="J52" s="199">
        <v>0</v>
      </c>
      <c r="K52" s="199">
        <v>0</v>
      </c>
      <c r="L52" s="199">
        <v>0</v>
      </c>
      <c r="M52" s="199">
        <v>0</v>
      </c>
      <c r="N52" s="199">
        <v>0</v>
      </c>
      <c r="O52" s="199">
        <v>0</v>
      </c>
      <c r="P52" s="199">
        <v>0</v>
      </c>
      <c r="Q52" s="199">
        <v>0</v>
      </c>
      <c r="R52" s="200">
        <v>153822</v>
      </c>
      <c r="S52" s="200">
        <v>145336</v>
      </c>
      <c r="T52" s="200">
        <v>108001</v>
      </c>
      <c r="U52" s="53"/>
      <c r="V52" s="53"/>
      <c r="W52" s="53"/>
      <c r="X52" s="53"/>
      <c r="Y52" s="53"/>
      <c r="Z52" s="53"/>
    </row>
    <row r="53" spans="1:26" ht="14.4">
      <c r="A53" s="194" t="s">
        <v>238</v>
      </c>
      <c r="B53" s="195">
        <v>420847</v>
      </c>
      <c r="C53" s="195">
        <v>86597</v>
      </c>
      <c r="D53" s="195">
        <v>0</v>
      </c>
      <c r="E53" s="195">
        <v>0</v>
      </c>
      <c r="F53" s="196">
        <v>86597</v>
      </c>
      <c r="G53" s="198">
        <v>0.20600000000000002</v>
      </c>
      <c r="H53" s="199">
        <v>262655</v>
      </c>
      <c r="I53" s="199">
        <v>270723</v>
      </c>
      <c r="J53" s="199">
        <v>282735</v>
      </c>
      <c r="K53" s="199">
        <v>297471</v>
      </c>
      <c r="L53" s="199">
        <v>250303</v>
      </c>
      <c r="M53" s="199">
        <v>114381</v>
      </c>
      <c r="N53" s="199">
        <v>93000</v>
      </c>
      <c r="O53" s="199">
        <v>93610</v>
      </c>
      <c r="P53" s="199">
        <v>96122</v>
      </c>
      <c r="Q53" s="199">
        <v>187425</v>
      </c>
      <c r="R53" s="200">
        <v>120726</v>
      </c>
      <c r="S53" s="200">
        <v>118424</v>
      </c>
      <c r="T53" s="200">
        <v>86597</v>
      </c>
      <c r="U53" s="53"/>
      <c r="V53" s="53"/>
      <c r="W53" s="53"/>
      <c r="X53" s="53"/>
      <c r="Y53" s="53"/>
      <c r="Z53" s="53"/>
    </row>
    <row r="54" spans="1:26" ht="14.4">
      <c r="A54" s="194" t="s">
        <v>239</v>
      </c>
      <c r="B54" s="195">
        <v>394866</v>
      </c>
      <c r="C54" s="195">
        <v>81251</v>
      </c>
      <c r="D54" s="195">
        <v>44188</v>
      </c>
      <c r="E54" s="195">
        <v>26503</v>
      </c>
      <c r="F54" s="196">
        <v>151942</v>
      </c>
      <c r="G54" s="198">
        <v>0.38500000000000001</v>
      </c>
      <c r="H54" s="199">
        <v>0</v>
      </c>
      <c r="I54" s="199">
        <v>0</v>
      </c>
      <c r="J54" s="199">
        <v>0</v>
      </c>
      <c r="K54" s="199">
        <v>326142</v>
      </c>
      <c r="L54" s="199">
        <v>321477.27</v>
      </c>
      <c r="M54" s="199">
        <v>207887</v>
      </c>
      <c r="N54" s="199">
        <v>163628</v>
      </c>
      <c r="O54" s="199">
        <v>164053</v>
      </c>
      <c r="P54" s="199">
        <v>168698</v>
      </c>
      <c r="Q54" s="199">
        <v>339992</v>
      </c>
      <c r="R54" s="200">
        <v>212554</v>
      </c>
      <c r="S54" s="200">
        <v>207457</v>
      </c>
      <c r="T54" s="200">
        <v>151942</v>
      </c>
      <c r="U54" s="53"/>
      <c r="V54" s="53"/>
      <c r="W54" s="53"/>
      <c r="X54" s="53"/>
      <c r="Y54" s="53"/>
      <c r="Z54" s="53"/>
    </row>
    <row r="55" spans="1:26" ht="14.4">
      <c r="A55" s="194" t="s">
        <v>240</v>
      </c>
      <c r="B55" s="195">
        <v>0</v>
      </c>
      <c r="C55" s="195">
        <v>0</v>
      </c>
      <c r="D55" s="195">
        <v>0</v>
      </c>
      <c r="E55" s="195">
        <v>0</v>
      </c>
      <c r="F55" s="196">
        <v>0</v>
      </c>
      <c r="G55" s="198"/>
      <c r="H55" s="199">
        <v>0</v>
      </c>
      <c r="I55" s="199">
        <v>0</v>
      </c>
      <c r="J55" s="199">
        <v>0</v>
      </c>
      <c r="K55" s="199">
        <v>0</v>
      </c>
      <c r="L55" s="199">
        <v>0</v>
      </c>
      <c r="M55" s="199">
        <v>0</v>
      </c>
      <c r="N55" s="199">
        <v>0</v>
      </c>
      <c r="O55" s="199">
        <v>0</v>
      </c>
      <c r="P55" s="199">
        <v>0</v>
      </c>
      <c r="Q55" s="199">
        <v>0</v>
      </c>
      <c r="R55" s="200" t="s">
        <v>188</v>
      </c>
      <c r="S55" s="200">
        <v>0</v>
      </c>
      <c r="T55" s="200">
        <v>0</v>
      </c>
      <c r="U55" s="53"/>
      <c r="V55" s="53"/>
      <c r="W55" s="53"/>
      <c r="X55" s="53"/>
      <c r="Y55" s="53"/>
      <c r="Z55" s="53"/>
    </row>
    <row r="56" spans="1:26" ht="14.4">
      <c r="A56" s="194" t="s">
        <v>241</v>
      </c>
      <c r="B56" s="195">
        <v>0</v>
      </c>
      <c r="C56" s="195">
        <v>0</v>
      </c>
      <c r="D56" s="195">
        <v>0</v>
      </c>
      <c r="E56" s="195">
        <v>0</v>
      </c>
      <c r="F56" s="196">
        <v>0</v>
      </c>
      <c r="G56" s="198"/>
      <c r="H56" s="199">
        <v>0</v>
      </c>
      <c r="I56" s="199">
        <v>0</v>
      </c>
      <c r="J56" s="199">
        <v>0</v>
      </c>
      <c r="K56" s="199">
        <v>0</v>
      </c>
      <c r="L56" s="199">
        <v>0</v>
      </c>
      <c r="M56" s="199">
        <v>0</v>
      </c>
      <c r="N56" s="199">
        <v>0</v>
      </c>
      <c r="O56" s="199">
        <v>0</v>
      </c>
      <c r="P56" s="199">
        <v>0</v>
      </c>
      <c r="Q56" s="199">
        <v>0</v>
      </c>
      <c r="R56" s="200" t="s">
        <v>188</v>
      </c>
      <c r="S56" s="200">
        <v>0</v>
      </c>
      <c r="T56" s="200">
        <v>0</v>
      </c>
      <c r="U56" s="53"/>
      <c r="V56" s="53"/>
      <c r="W56" s="53"/>
      <c r="X56" s="53"/>
      <c r="Y56" s="53"/>
      <c r="Z56" s="53"/>
    </row>
    <row r="57" spans="1:26" ht="14.4">
      <c r="A57" s="194" t="s">
        <v>242</v>
      </c>
      <c r="B57" s="195">
        <v>817840</v>
      </c>
      <c r="C57" s="195">
        <v>168286</v>
      </c>
      <c r="D57" s="195">
        <v>25776</v>
      </c>
      <c r="E57" s="195">
        <v>15460</v>
      </c>
      <c r="F57" s="196">
        <v>209522</v>
      </c>
      <c r="G57" s="198">
        <v>0.25600000000000001</v>
      </c>
      <c r="H57" s="199">
        <v>503006</v>
      </c>
      <c r="I57" s="199">
        <v>539516</v>
      </c>
      <c r="J57" s="199">
        <v>563617</v>
      </c>
      <c r="K57" s="199">
        <v>597319</v>
      </c>
      <c r="L57" s="199">
        <v>486358</v>
      </c>
      <c r="M57" s="199">
        <v>267994</v>
      </c>
      <c r="N57" s="199">
        <v>209292</v>
      </c>
      <c r="O57" s="199">
        <v>211354</v>
      </c>
      <c r="P57" s="199">
        <v>227808</v>
      </c>
      <c r="Q57" s="199">
        <v>476583</v>
      </c>
      <c r="R57" s="200">
        <v>296541</v>
      </c>
      <c r="S57" s="200">
        <v>285429</v>
      </c>
      <c r="T57" s="200">
        <v>209522</v>
      </c>
      <c r="U57" s="53"/>
      <c r="V57" s="53"/>
      <c r="W57" s="53"/>
      <c r="X57" s="53"/>
      <c r="Y57" s="53"/>
      <c r="Z57" s="53"/>
    </row>
    <row r="58" spans="1:26" ht="14.4">
      <c r="A58" s="194" t="s">
        <v>243</v>
      </c>
      <c r="B58" s="195">
        <v>956852</v>
      </c>
      <c r="C58" s="195">
        <v>196890</v>
      </c>
      <c r="D58" s="195">
        <v>0</v>
      </c>
      <c r="E58" s="195">
        <v>0</v>
      </c>
      <c r="F58" s="196">
        <v>196890</v>
      </c>
      <c r="G58" s="198">
        <v>0.20600000000000002</v>
      </c>
      <c r="H58" s="199">
        <v>189483</v>
      </c>
      <c r="I58" s="199">
        <v>205310</v>
      </c>
      <c r="J58" s="199">
        <v>220564</v>
      </c>
      <c r="K58" s="199">
        <v>249963</v>
      </c>
      <c r="L58" s="199">
        <v>524702</v>
      </c>
      <c r="M58" s="199">
        <v>260838</v>
      </c>
      <c r="N58" s="199">
        <v>213187</v>
      </c>
      <c r="O58" s="199">
        <v>210473</v>
      </c>
      <c r="P58" s="199">
        <v>216522</v>
      </c>
      <c r="Q58" s="199">
        <v>427872</v>
      </c>
      <c r="R58" s="200">
        <v>272747</v>
      </c>
      <c r="S58" s="200">
        <v>269354</v>
      </c>
      <c r="T58" s="200">
        <v>196890</v>
      </c>
      <c r="U58" s="53"/>
      <c r="V58" s="53"/>
      <c r="W58" s="53"/>
      <c r="X58" s="53"/>
      <c r="Y58" s="53"/>
      <c r="Z58" s="53"/>
    </row>
    <row r="59" spans="1:26" ht="14.4">
      <c r="A59" s="194" t="s">
        <v>244</v>
      </c>
      <c r="B59" s="195">
        <v>0</v>
      </c>
      <c r="C59" s="195">
        <v>0</v>
      </c>
      <c r="D59" s="195">
        <v>0</v>
      </c>
      <c r="E59" s="195">
        <v>0</v>
      </c>
      <c r="F59" s="196">
        <v>0</v>
      </c>
      <c r="G59" s="198"/>
      <c r="H59" s="199">
        <v>0</v>
      </c>
      <c r="I59" s="199">
        <v>0</v>
      </c>
      <c r="J59" s="199">
        <v>0</v>
      </c>
      <c r="K59" s="199">
        <v>0</v>
      </c>
      <c r="L59" s="199">
        <v>0</v>
      </c>
      <c r="M59" s="199">
        <v>0</v>
      </c>
      <c r="N59" s="199">
        <v>0</v>
      </c>
      <c r="O59" s="199">
        <v>0</v>
      </c>
      <c r="P59" s="199">
        <v>0</v>
      </c>
      <c r="Q59" s="199">
        <v>0</v>
      </c>
      <c r="R59" s="200" t="s">
        <v>188</v>
      </c>
      <c r="S59" s="200">
        <v>0</v>
      </c>
      <c r="T59" s="200">
        <v>0</v>
      </c>
      <c r="U59" s="53"/>
      <c r="V59" s="53"/>
      <c r="W59" s="53"/>
      <c r="X59" s="53"/>
      <c r="Y59" s="53"/>
      <c r="Z59" s="53"/>
    </row>
    <row r="60" spans="1:26" ht="14.4">
      <c r="A60" s="194" t="s">
        <v>245</v>
      </c>
      <c r="B60" s="195">
        <v>0</v>
      </c>
      <c r="C60" s="195">
        <v>0</v>
      </c>
      <c r="D60" s="195">
        <v>0</v>
      </c>
      <c r="E60" s="195">
        <v>0</v>
      </c>
      <c r="F60" s="196">
        <v>0</v>
      </c>
      <c r="G60" s="198"/>
      <c r="H60" s="199">
        <v>0</v>
      </c>
      <c r="I60" s="199">
        <v>0</v>
      </c>
      <c r="J60" s="199">
        <v>0</v>
      </c>
      <c r="K60" s="199">
        <v>0</v>
      </c>
      <c r="L60" s="199">
        <v>0</v>
      </c>
      <c r="M60" s="199">
        <v>0</v>
      </c>
      <c r="N60" s="199">
        <v>0</v>
      </c>
      <c r="O60" s="199">
        <v>0</v>
      </c>
      <c r="P60" s="199">
        <v>0</v>
      </c>
      <c r="Q60" s="199">
        <v>0</v>
      </c>
      <c r="R60" s="200" t="s">
        <v>188</v>
      </c>
      <c r="S60" s="200">
        <v>0</v>
      </c>
      <c r="T60" s="200">
        <v>0</v>
      </c>
      <c r="U60" s="53"/>
      <c r="V60" s="53"/>
      <c r="W60" s="53"/>
      <c r="X60" s="53"/>
      <c r="Y60" s="53"/>
      <c r="Z60" s="53"/>
    </row>
    <row r="61" spans="1:26" ht="14.4">
      <c r="A61" s="194" t="s">
        <v>246</v>
      </c>
      <c r="B61" s="195">
        <v>0</v>
      </c>
      <c r="C61" s="195">
        <v>0</v>
      </c>
      <c r="D61" s="195">
        <v>0</v>
      </c>
      <c r="E61" s="195">
        <v>0</v>
      </c>
      <c r="F61" s="196">
        <v>0</v>
      </c>
      <c r="G61" s="198"/>
      <c r="H61" s="199">
        <v>0</v>
      </c>
      <c r="I61" s="199">
        <v>0</v>
      </c>
      <c r="J61" s="199">
        <v>0</v>
      </c>
      <c r="K61" s="199">
        <v>0</v>
      </c>
      <c r="L61" s="199">
        <v>0</v>
      </c>
      <c r="M61" s="199">
        <v>0</v>
      </c>
      <c r="N61" s="199">
        <v>0</v>
      </c>
      <c r="O61" s="199">
        <v>0</v>
      </c>
      <c r="P61" s="199">
        <v>0</v>
      </c>
      <c r="Q61" s="199">
        <v>0</v>
      </c>
      <c r="R61" s="200" t="s">
        <v>188</v>
      </c>
      <c r="S61" s="200">
        <v>0</v>
      </c>
      <c r="T61" s="200">
        <v>0</v>
      </c>
      <c r="U61" s="53"/>
      <c r="V61" s="53"/>
      <c r="W61" s="53"/>
      <c r="X61" s="53"/>
      <c r="Y61" s="53"/>
      <c r="Z61" s="53"/>
    </row>
    <row r="62" spans="1:26" ht="14.4">
      <c r="A62" s="194" t="s">
        <v>247</v>
      </c>
      <c r="B62" s="195">
        <v>0</v>
      </c>
      <c r="C62" s="195">
        <v>0</v>
      </c>
      <c r="D62" s="195">
        <v>0</v>
      </c>
      <c r="E62" s="195">
        <v>0</v>
      </c>
      <c r="F62" s="196">
        <v>0</v>
      </c>
      <c r="G62" s="198"/>
      <c r="H62" s="199">
        <v>0</v>
      </c>
      <c r="I62" s="199">
        <v>0</v>
      </c>
      <c r="J62" s="199">
        <v>0</v>
      </c>
      <c r="K62" s="199">
        <v>0</v>
      </c>
      <c r="L62" s="199">
        <v>0</v>
      </c>
      <c r="M62" s="199">
        <v>0</v>
      </c>
      <c r="N62" s="199">
        <v>0</v>
      </c>
      <c r="O62" s="199">
        <v>0</v>
      </c>
      <c r="P62" s="199">
        <v>0</v>
      </c>
      <c r="Q62" s="199">
        <v>0</v>
      </c>
      <c r="R62" s="200" t="s">
        <v>188</v>
      </c>
      <c r="S62" s="200">
        <v>0</v>
      </c>
      <c r="T62" s="200">
        <v>0</v>
      </c>
      <c r="U62" s="53"/>
      <c r="V62" s="53"/>
      <c r="W62" s="53"/>
      <c r="X62" s="53"/>
      <c r="Y62" s="53"/>
      <c r="Z62" s="53"/>
    </row>
    <row r="63" spans="1:26" ht="14.4">
      <c r="A63" s="194" t="s">
        <v>248</v>
      </c>
      <c r="B63" s="195">
        <v>0</v>
      </c>
      <c r="C63" s="195">
        <v>0</v>
      </c>
      <c r="D63" s="195">
        <v>0</v>
      </c>
      <c r="E63" s="195">
        <v>0</v>
      </c>
      <c r="F63" s="196">
        <v>0</v>
      </c>
      <c r="G63" s="198"/>
      <c r="H63" s="199">
        <v>0</v>
      </c>
      <c r="I63" s="199">
        <v>0</v>
      </c>
      <c r="J63" s="199">
        <v>0</v>
      </c>
      <c r="K63" s="199">
        <v>0</v>
      </c>
      <c r="L63" s="199">
        <v>0</v>
      </c>
      <c r="M63" s="199">
        <v>0</v>
      </c>
      <c r="N63" s="199">
        <v>0</v>
      </c>
      <c r="O63" s="199">
        <v>0</v>
      </c>
      <c r="P63" s="199">
        <v>0</v>
      </c>
      <c r="Q63" s="199">
        <v>0</v>
      </c>
      <c r="R63" s="200" t="s">
        <v>188</v>
      </c>
      <c r="S63" s="200">
        <v>0</v>
      </c>
      <c r="T63" s="200">
        <v>0</v>
      </c>
      <c r="U63" s="53"/>
      <c r="V63" s="53"/>
      <c r="W63" s="53"/>
      <c r="X63" s="53"/>
      <c r="Y63" s="53"/>
      <c r="Z63" s="53"/>
    </row>
    <row r="64" spans="1:26" ht="14.4">
      <c r="A64" s="194" t="s">
        <v>249</v>
      </c>
      <c r="B64" s="195">
        <v>232745</v>
      </c>
      <c r="C64" s="195">
        <v>47892</v>
      </c>
      <c r="D64" s="195">
        <v>33141</v>
      </c>
      <c r="E64" s="195">
        <v>19877</v>
      </c>
      <c r="F64" s="196">
        <v>100910</v>
      </c>
      <c r="G64" s="198">
        <v>0.434</v>
      </c>
      <c r="H64" s="199">
        <v>122711</v>
      </c>
      <c r="I64" s="199">
        <v>135130</v>
      </c>
      <c r="J64" s="199">
        <v>141078</v>
      </c>
      <c r="K64" s="199">
        <v>149210</v>
      </c>
      <c r="L64" s="199">
        <v>158035.74</v>
      </c>
      <c r="M64" s="199">
        <v>130559</v>
      </c>
      <c r="N64" s="199">
        <v>102356</v>
      </c>
      <c r="O64" s="199">
        <v>104423</v>
      </c>
      <c r="P64" s="199">
        <v>107028</v>
      </c>
      <c r="Q64" s="199">
        <v>198425</v>
      </c>
      <c r="R64" s="200">
        <v>141695</v>
      </c>
      <c r="S64" s="200">
        <v>138547</v>
      </c>
      <c r="T64" s="200">
        <v>100910</v>
      </c>
      <c r="U64" s="53"/>
      <c r="V64" s="53"/>
      <c r="W64" s="53"/>
      <c r="X64" s="53"/>
      <c r="Y64" s="53"/>
      <c r="Z64" s="53"/>
    </row>
    <row r="65" spans="1:26" ht="14.4">
      <c r="A65" s="194" t="s">
        <v>250</v>
      </c>
      <c r="B65" s="195">
        <v>0</v>
      </c>
      <c r="C65" s="195">
        <v>0</v>
      </c>
      <c r="D65" s="195">
        <v>0</v>
      </c>
      <c r="E65" s="195">
        <v>0</v>
      </c>
      <c r="F65" s="196">
        <v>0</v>
      </c>
      <c r="G65" s="198"/>
      <c r="H65" s="199">
        <v>0</v>
      </c>
      <c r="I65" s="199">
        <v>0</v>
      </c>
      <c r="J65" s="199">
        <v>0</v>
      </c>
      <c r="K65" s="199">
        <v>0</v>
      </c>
      <c r="L65" s="199">
        <v>0</v>
      </c>
      <c r="M65" s="199">
        <v>0</v>
      </c>
      <c r="N65" s="199">
        <v>0</v>
      </c>
      <c r="O65" s="199">
        <v>0</v>
      </c>
      <c r="P65" s="199">
        <v>0</v>
      </c>
      <c r="Q65" s="199">
        <v>0</v>
      </c>
      <c r="R65" s="200" t="s">
        <v>188</v>
      </c>
      <c r="S65" s="200">
        <v>0</v>
      </c>
      <c r="T65" s="200">
        <v>0</v>
      </c>
      <c r="U65" s="53"/>
      <c r="V65" s="53"/>
      <c r="W65" s="53"/>
      <c r="X65" s="53"/>
      <c r="Y65" s="53"/>
      <c r="Z65" s="53"/>
    </row>
    <row r="66" spans="1:26" ht="14.4">
      <c r="A66" s="194" t="s">
        <v>251</v>
      </c>
      <c r="B66" s="195">
        <v>0</v>
      </c>
      <c r="C66" s="195">
        <v>0</v>
      </c>
      <c r="D66" s="195">
        <v>0</v>
      </c>
      <c r="E66" s="195">
        <v>0</v>
      </c>
      <c r="F66" s="196">
        <v>0</v>
      </c>
      <c r="G66" s="198"/>
      <c r="H66" s="199">
        <v>0</v>
      </c>
      <c r="I66" s="199">
        <v>0</v>
      </c>
      <c r="J66" s="199">
        <v>0</v>
      </c>
      <c r="K66" s="199">
        <v>0</v>
      </c>
      <c r="L66" s="199">
        <v>0</v>
      </c>
      <c r="M66" s="199">
        <v>0</v>
      </c>
      <c r="N66" s="199">
        <v>0</v>
      </c>
      <c r="O66" s="199">
        <v>0</v>
      </c>
      <c r="P66" s="199">
        <v>0</v>
      </c>
      <c r="Q66" s="199">
        <v>0</v>
      </c>
      <c r="R66" s="200" t="s">
        <v>188</v>
      </c>
      <c r="S66" s="200">
        <v>0</v>
      </c>
      <c r="T66" s="200">
        <v>0</v>
      </c>
      <c r="U66" s="53"/>
      <c r="V66" s="53"/>
      <c r="W66" s="53"/>
      <c r="X66" s="53"/>
      <c r="Y66" s="53"/>
      <c r="Z66" s="53"/>
    </row>
    <row r="67" spans="1:26" ht="14.4">
      <c r="A67" s="194" t="s">
        <v>252</v>
      </c>
      <c r="B67" s="195">
        <v>453384</v>
      </c>
      <c r="C67" s="195">
        <v>93292</v>
      </c>
      <c r="D67" s="195">
        <v>0</v>
      </c>
      <c r="E67" s="195">
        <v>0</v>
      </c>
      <c r="F67" s="196">
        <v>93292</v>
      </c>
      <c r="G67" s="198">
        <v>0.20600000000000002</v>
      </c>
      <c r="H67" s="199">
        <v>254690</v>
      </c>
      <c r="I67" s="199">
        <v>278306</v>
      </c>
      <c r="J67" s="199">
        <v>303405</v>
      </c>
      <c r="K67" s="199">
        <v>317103</v>
      </c>
      <c r="L67" s="199">
        <v>224757</v>
      </c>
      <c r="M67" s="199">
        <v>120170</v>
      </c>
      <c r="N67" s="199">
        <v>96754</v>
      </c>
      <c r="O67" s="199">
        <v>97918</v>
      </c>
      <c r="P67" s="199">
        <v>103484</v>
      </c>
      <c r="Q67" s="199">
        <v>209728</v>
      </c>
      <c r="R67" s="200">
        <v>131139</v>
      </c>
      <c r="S67" s="200">
        <v>128785</v>
      </c>
      <c r="T67" s="200">
        <v>93292</v>
      </c>
      <c r="U67" s="53"/>
      <c r="V67" s="53"/>
      <c r="W67" s="53"/>
      <c r="X67" s="53"/>
      <c r="Y67" s="53"/>
      <c r="Z67" s="53"/>
    </row>
    <row r="68" spans="1:26" ht="14.4">
      <c r="A68" s="194" t="s">
        <v>253</v>
      </c>
      <c r="B68" s="195">
        <v>0</v>
      </c>
      <c r="C68" s="195">
        <v>0</v>
      </c>
      <c r="D68" s="195">
        <v>0</v>
      </c>
      <c r="E68" s="195">
        <v>0</v>
      </c>
      <c r="F68" s="196">
        <v>0</v>
      </c>
      <c r="G68" s="198"/>
      <c r="H68" s="199">
        <v>0</v>
      </c>
      <c r="I68" s="199">
        <v>0</v>
      </c>
      <c r="J68" s="199">
        <v>0</v>
      </c>
      <c r="K68" s="199">
        <v>0</v>
      </c>
      <c r="L68" s="199">
        <v>0</v>
      </c>
      <c r="M68" s="199">
        <v>0</v>
      </c>
      <c r="N68" s="199">
        <v>0</v>
      </c>
      <c r="O68" s="199">
        <v>0</v>
      </c>
      <c r="P68" s="199">
        <v>0</v>
      </c>
      <c r="Q68" s="199">
        <v>0</v>
      </c>
      <c r="R68" s="200" t="s">
        <v>188</v>
      </c>
      <c r="S68" s="200">
        <v>0</v>
      </c>
      <c r="T68" s="200">
        <v>0</v>
      </c>
      <c r="U68" s="53"/>
      <c r="V68" s="53"/>
      <c r="W68" s="53"/>
      <c r="X68" s="53"/>
      <c r="Y68" s="53"/>
      <c r="Z68" s="53"/>
    </row>
    <row r="69" spans="1:26" ht="14.4">
      <c r="A69" s="194" t="s">
        <v>254</v>
      </c>
      <c r="B69" s="195">
        <v>1085029</v>
      </c>
      <c r="C69" s="195">
        <v>223265</v>
      </c>
      <c r="D69" s="195">
        <v>0</v>
      </c>
      <c r="E69" s="195">
        <v>0</v>
      </c>
      <c r="F69" s="196">
        <v>223265</v>
      </c>
      <c r="G69" s="198">
        <v>0.20600000000000002</v>
      </c>
      <c r="H69" s="199">
        <v>0</v>
      </c>
      <c r="I69" s="199">
        <v>652084</v>
      </c>
      <c r="J69" s="199">
        <v>697795</v>
      </c>
      <c r="K69" s="199">
        <v>738132</v>
      </c>
      <c r="L69" s="199">
        <v>525033</v>
      </c>
      <c r="M69" s="199">
        <v>286445</v>
      </c>
      <c r="N69" s="199">
        <v>233141</v>
      </c>
      <c r="O69" s="199">
        <v>230656</v>
      </c>
      <c r="P69" s="199">
        <v>241434</v>
      </c>
      <c r="Q69" s="199">
        <v>485112</v>
      </c>
      <c r="R69" s="200">
        <v>306163</v>
      </c>
      <c r="S69" s="200">
        <v>302422</v>
      </c>
      <c r="T69" s="200">
        <v>223265</v>
      </c>
      <c r="U69" s="53"/>
      <c r="V69" s="53"/>
      <c r="W69" s="53"/>
      <c r="X69" s="53"/>
      <c r="Y69" s="53"/>
      <c r="Z69" s="53"/>
    </row>
    <row r="70" spans="1:26" ht="14.4">
      <c r="A70" s="194" t="s">
        <v>255</v>
      </c>
      <c r="B70" s="195">
        <v>75356</v>
      </c>
      <c r="C70" s="195">
        <v>15506</v>
      </c>
      <c r="D70" s="195">
        <v>47870</v>
      </c>
      <c r="E70" s="195">
        <v>11980</v>
      </c>
      <c r="F70" s="196">
        <v>75356</v>
      </c>
      <c r="G70" s="198">
        <v>1</v>
      </c>
      <c r="H70" s="199">
        <v>0</v>
      </c>
      <c r="I70" s="199">
        <v>43520</v>
      </c>
      <c r="J70" s="199">
        <v>44080</v>
      </c>
      <c r="K70" s="199">
        <v>47055</v>
      </c>
      <c r="L70" s="199">
        <v>30954</v>
      </c>
      <c r="M70" s="199">
        <v>16503</v>
      </c>
      <c r="N70" s="199">
        <v>13352</v>
      </c>
      <c r="O70" s="199">
        <v>13282</v>
      </c>
      <c r="P70" s="199">
        <v>14214</v>
      </c>
      <c r="Q70" s="199">
        <v>26227</v>
      </c>
      <c r="R70" s="200">
        <v>17472</v>
      </c>
      <c r="S70" s="200">
        <v>72149</v>
      </c>
      <c r="T70" s="200">
        <v>75356</v>
      </c>
      <c r="U70" s="53"/>
      <c r="V70" s="53"/>
      <c r="W70" s="53"/>
      <c r="X70" s="53"/>
      <c r="Y70" s="53"/>
      <c r="Z70" s="53"/>
    </row>
    <row r="71" spans="1:26" ht="14.4">
      <c r="A71" s="194" t="s">
        <v>256</v>
      </c>
      <c r="B71" s="195">
        <v>0</v>
      </c>
      <c r="C71" s="195">
        <v>0</v>
      </c>
      <c r="D71" s="195">
        <v>0</v>
      </c>
      <c r="E71" s="195">
        <v>0</v>
      </c>
      <c r="F71" s="196">
        <v>0</v>
      </c>
      <c r="G71" s="198"/>
      <c r="H71" s="199">
        <v>0</v>
      </c>
      <c r="I71" s="199">
        <v>0</v>
      </c>
      <c r="J71" s="199">
        <v>0</v>
      </c>
      <c r="K71" s="199">
        <v>0</v>
      </c>
      <c r="L71" s="199">
        <v>0</v>
      </c>
      <c r="M71" s="199">
        <v>0</v>
      </c>
      <c r="N71" s="199">
        <v>0</v>
      </c>
      <c r="O71" s="199">
        <v>0</v>
      </c>
      <c r="P71" s="199">
        <v>0</v>
      </c>
      <c r="Q71" s="199">
        <v>0</v>
      </c>
      <c r="R71" s="200" t="s">
        <v>188</v>
      </c>
      <c r="S71" s="200">
        <v>0</v>
      </c>
      <c r="T71" s="200">
        <v>0</v>
      </c>
      <c r="U71" s="53"/>
      <c r="V71" s="53"/>
      <c r="W71" s="53"/>
      <c r="X71" s="53"/>
      <c r="Y71" s="53"/>
      <c r="Z71" s="53"/>
    </row>
    <row r="72" spans="1:26" ht="14.4">
      <c r="A72" s="194" t="s">
        <v>257</v>
      </c>
      <c r="B72" s="195">
        <v>0</v>
      </c>
      <c r="C72" s="195">
        <v>0</v>
      </c>
      <c r="D72" s="195">
        <v>0</v>
      </c>
      <c r="E72" s="195">
        <v>0</v>
      </c>
      <c r="F72" s="196">
        <v>0</v>
      </c>
      <c r="G72" s="198"/>
      <c r="H72" s="199">
        <v>0</v>
      </c>
      <c r="I72" s="199">
        <v>0</v>
      </c>
      <c r="J72" s="199">
        <v>0</v>
      </c>
      <c r="K72" s="199">
        <v>0</v>
      </c>
      <c r="L72" s="199">
        <v>0</v>
      </c>
      <c r="M72" s="199">
        <v>0</v>
      </c>
      <c r="N72" s="199">
        <v>0</v>
      </c>
      <c r="O72" s="199">
        <v>0</v>
      </c>
      <c r="P72" s="199">
        <v>0</v>
      </c>
      <c r="Q72" s="199">
        <v>0</v>
      </c>
      <c r="R72" s="200" t="s">
        <v>188</v>
      </c>
      <c r="S72" s="200">
        <v>0</v>
      </c>
      <c r="T72" s="200">
        <v>0</v>
      </c>
      <c r="U72" s="53"/>
      <c r="V72" s="53"/>
      <c r="W72" s="53"/>
      <c r="X72" s="53"/>
      <c r="Y72" s="53"/>
      <c r="Z72" s="53"/>
    </row>
    <row r="73" spans="1:26" ht="14.4">
      <c r="A73" s="194" t="s">
        <v>258</v>
      </c>
      <c r="B73" s="195">
        <v>0</v>
      </c>
      <c r="C73" s="195">
        <v>0</v>
      </c>
      <c r="D73" s="195">
        <v>0</v>
      </c>
      <c r="E73" s="195">
        <v>0</v>
      </c>
      <c r="F73" s="196">
        <v>0</v>
      </c>
      <c r="G73" s="198"/>
      <c r="H73" s="199">
        <v>0</v>
      </c>
      <c r="I73" s="199">
        <v>0</v>
      </c>
      <c r="J73" s="199">
        <v>0</v>
      </c>
      <c r="K73" s="199">
        <v>0</v>
      </c>
      <c r="L73" s="199">
        <v>0</v>
      </c>
      <c r="M73" s="199">
        <v>0</v>
      </c>
      <c r="N73" s="199">
        <v>0</v>
      </c>
      <c r="O73" s="199">
        <v>0</v>
      </c>
      <c r="P73" s="199">
        <v>0</v>
      </c>
      <c r="Q73" s="199">
        <v>0</v>
      </c>
      <c r="R73" s="200" t="s">
        <v>188</v>
      </c>
      <c r="S73" s="200">
        <v>0</v>
      </c>
      <c r="T73" s="200">
        <v>0</v>
      </c>
      <c r="U73" s="53"/>
      <c r="V73" s="53"/>
      <c r="W73" s="53"/>
      <c r="X73" s="53"/>
      <c r="Y73" s="53"/>
      <c r="Z73" s="53"/>
    </row>
    <row r="74" spans="1:26" ht="14.4">
      <c r="A74" s="194" t="s">
        <v>259</v>
      </c>
      <c r="B74" s="195">
        <v>616578</v>
      </c>
      <c r="C74" s="195">
        <v>126872</v>
      </c>
      <c r="D74" s="195">
        <v>0</v>
      </c>
      <c r="E74" s="195">
        <v>0</v>
      </c>
      <c r="F74" s="196">
        <v>126872</v>
      </c>
      <c r="G74" s="198">
        <v>0.20600000000000002</v>
      </c>
      <c r="H74" s="199">
        <v>342981</v>
      </c>
      <c r="I74" s="199">
        <v>381760</v>
      </c>
      <c r="J74" s="199">
        <v>415180</v>
      </c>
      <c r="K74" s="199">
        <v>440946</v>
      </c>
      <c r="L74" s="199">
        <v>318248</v>
      </c>
      <c r="M74" s="199">
        <v>175602</v>
      </c>
      <c r="N74" s="199">
        <v>139603</v>
      </c>
      <c r="O74" s="199">
        <v>138794</v>
      </c>
      <c r="P74" s="199">
        <v>143680</v>
      </c>
      <c r="Q74" s="199">
        <v>286909</v>
      </c>
      <c r="R74" s="200">
        <v>177075</v>
      </c>
      <c r="S74" s="200">
        <v>174401</v>
      </c>
      <c r="T74" s="200">
        <v>126872</v>
      </c>
      <c r="U74" s="53"/>
      <c r="V74" s="53"/>
      <c r="W74" s="53"/>
      <c r="X74" s="53"/>
      <c r="Y74" s="53"/>
      <c r="Z74" s="53"/>
    </row>
    <row r="75" spans="1:26" ht="14.4">
      <c r="A75" s="194" t="s">
        <v>260</v>
      </c>
      <c r="B75" s="195">
        <v>0</v>
      </c>
      <c r="C75" s="195">
        <v>0</v>
      </c>
      <c r="D75" s="195">
        <v>0</v>
      </c>
      <c r="E75" s="195">
        <v>0</v>
      </c>
      <c r="F75" s="196">
        <v>0</v>
      </c>
      <c r="G75" s="198"/>
      <c r="H75" s="199">
        <v>0</v>
      </c>
      <c r="I75" s="199">
        <v>0</v>
      </c>
      <c r="J75" s="199">
        <v>0</v>
      </c>
      <c r="K75" s="199">
        <v>0</v>
      </c>
      <c r="L75" s="199">
        <v>0</v>
      </c>
      <c r="M75" s="199">
        <v>0</v>
      </c>
      <c r="N75" s="199">
        <v>0</v>
      </c>
      <c r="O75" s="199">
        <v>0</v>
      </c>
      <c r="P75" s="199">
        <v>0</v>
      </c>
      <c r="Q75" s="199">
        <v>0</v>
      </c>
      <c r="R75" s="200" t="s">
        <v>188</v>
      </c>
      <c r="S75" s="200">
        <v>0</v>
      </c>
      <c r="T75" s="200">
        <v>0</v>
      </c>
      <c r="U75" s="53"/>
      <c r="V75" s="53"/>
      <c r="W75" s="53"/>
      <c r="X75" s="53"/>
      <c r="Y75" s="53"/>
      <c r="Z75" s="53"/>
    </row>
    <row r="76" spans="1:26" ht="14.4">
      <c r="A76" s="194" t="s">
        <v>261</v>
      </c>
      <c r="B76" s="195">
        <v>196687</v>
      </c>
      <c r="C76" s="195">
        <v>40472</v>
      </c>
      <c r="D76" s="195">
        <v>40505</v>
      </c>
      <c r="E76" s="195">
        <v>24295</v>
      </c>
      <c r="F76" s="196">
        <v>105272</v>
      </c>
      <c r="G76" s="198">
        <v>0.53500000000000003</v>
      </c>
      <c r="H76" s="199">
        <v>0</v>
      </c>
      <c r="I76" s="199">
        <v>0</v>
      </c>
      <c r="J76" s="199">
        <v>0</v>
      </c>
      <c r="K76" s="199">
        <v>0</v>
      </c>
      <c r="L76" s="199">
        <v>152880.29999999999</v>
      </c>
      <c r="M76" s="199">
        <v>143131</v>
      </c>
      <c r="N76" s="199">
        <v>119699</v>
      </c>
      <c r="O76" s="199">
        <v>113377</v>
      </c>
      <c r="P76" s="199">
        <v>121757</v>
      </c>
      <c r="Q76" s="199">
        <v>171231</v>
      </c>
      <c r="R76" s="200">
        <v>147052</v>
      </c>
      <c r="S76" s="200">
        <v>145515</v>
      </c>
      <c r="T76" s="200">
        <v>105272</v>
      </c>
      <c r="U76" s="53"/>
      <c r="V76" s="53"/>
      <c r="W76" s="53"/>
      <c r="X76" s="53"/>
      <c r="Y76" s="53"/>
      <c r="Z76" s="53"/>
    </row>
    <row r="77" spans="1:26" ht="14.4">
      <c r="A77" s="194" t="s">
        <v>262</v>
      </c>
      <c r="B77" s="195">
        <v>1183424</v>
      </c>
      <c r="C77" s="195">
        <v>243511</v>
      </c>
      <c r="D77" s="195">
        <v>18412</v>
      </c>
      <c r="E77" s="195">
        <v>11043</v>
      </c>
      <c r="F77" s="196">
        <v>272966</v>
      </c>
      <c r="G77" s="198">
        <v>0.23100000000000001</v>
      </c>
      <c r="H77" s="199">
        <v>0</v>
      </c>
      <c r="I77" s="199">
        <v>758958</v>
      </c>
      <c r="J77" s="199">
        <v>785852</v>
      </c>
      <c r="K77" s="199">
        <v>864018</v>
      </c>
      <c r="L77" s="199">
        <v>632203</v>
      </c>
      <c r="M77" s="199">
        <v>382603</v>
      </c>
      <c r="N77" s="199">
        <v>297767</v>
      </c>
      <c r="O77" s="199">
        <v>297467</v>
      </c>
      <c r="P77" s="199">
        <v>304460</v>
      </c>
      <c r="Q77" s="199">
        <v>614502</v>
      </c>
      <c r="R77" s="200">
        <v>388481</v>
      </c>
      <c r="S77" s="200">
        <v>380021</v>
      </c>
      <c r="T77" s="200">
        <v>272966</v>
      </c>
      <c r="U77" s="53"/>
      <c r="V77" s="53"/>
      <c r="W77" s="53"/>
      <c r="X77" s="53"/>
      <c r="Y77" s="53"/>
      <c r="Z77" s="53"/>
    </row>
    <row r="78" spans="1:26" ht="14.4">
      <c r="A78" s="194" t="s">
        <v>263</v>
      </c>
      <c r="B78" s="195">
        <v>84418</v>
      </c>
      <c r="C78" s="195">
        <v>17371</v>
      </c>
      <c r="D78" s="195">
        <v>0</v>
      </c>
      <c r="E78" s="195">
        <v>0</v>
      </c>
      <c r="F78" s="196">
        <v>17371</v>
      </c>
      <c r="G78" s="198">
        <v>0.20600000000000002</v>
      </c>
      <c r="H78" s="199">
        <v>0</v>
      </c>
      <c r="I78" s="199">
        <v>0</v>
      </c>
      <c r="J78" s="199">
        <v>0</v>
      </c>
      <c r="K78" s="199">
        <v>0</v>
      </c>
      <c r="L78" s="199">
        <v>0</v>
      </c>
      <c r="M78" s="199">
        <v>0</v>
      </c>
      <c r="N78" s="199">
        <v>0</v>
      </c>
      <c r="O78" s="199">
        <v>20998</v>
      </c>
      <c r="P78" s="199">
        <v>22244</v>
      </c>
      <c r="Q78" s="199">
        <v>41026</v>
      </c>
      <c r="R78" s="200">
        <v>25528</v>
      </c>
      <c r="S78" s="200">
        <v>24517</v>
      </c>
      <c r="T78" s="200">
        <v>17371</v>
      </c>
      <c r="U78" s="53"/>
      <c r="V78" s="53"/>
      <c r="W78" s="53"/>
      <c r="X78" s="53"/>
      <c r="Y78" s="53"/>
      <c r="Z78" s="53"/>
    </row>
    <row r="79" spans="1:26" ht="14.4">
      <c r="A79" s="194" t="s">
        <v>264</v>
      </c>
      <c r="B79" s="195">
        <v>0</v>
      </c>
      <c r="C79" s="195">
        <v>0</v>
      </c>
      <c r="D79" s="195">
        <v>0</v>
      </c>
      <c r="E79" s="195">
        <v>0</v>
      </c>
      <c r="F79" s="196">
        <v>0</v>
      </c>
      <c r="G79" s="198"/>
      <c r="H79" s="199">
        <v>0</v>
      </c>
      <c r="I79" s="199">
        <v>0</v>
      </c>
      <c r="J79" s="199">
        <v>0</v>
      </c>
      <c r="K79" s="199">
        <v>0</v>
      </c>
      <c r="L79" s="199">
        <v>0</v>
      </c>
      <c r="M79" s="199">
        <v>0</v>
      </c>
      <c r="N79" s="199">
        <v>0</v>
      </c>
      <c r="O79" s="199">
        <v>0</v>
      </c>
      <c r="P79" s="199">
        <v>0</v>
      </c>
      <c r="Q79" s="199">
        <v>0</v>
      </c>
      <c r="R79" s="200" t="s">
        <v>188</v>
      </c>
      <c r="S79" s="200">
        <v>0</v>
      </c>
      <c r="T79" s="200">
        <v>0</v>
      </c>
      <c r="U79" s="53"/>
      <c r="V79" s="53"/>
      <c r="W79" s="53"/>
      <c r="X79" s="53"/>
      <c r="Y79" s="53"/>
      <c r="Z79" s="53"/>
    </row>
    <row r="80" spans="1:26" ht="14.4">
      <c r="A80" s="194" t="s">
        <v>265</v>
      </c>
      <c r="B80" s="195">
        <v>0</v>
      </c>
      <c r="C80" s="195">
        <v>0</v>
      </c>
      <c r="D80" s="195">
        <v>0</v>
      </c>
      <c r="E80" s="195">
        <v>0</v>
      </c>
      <c r="F80" s="196">
        <v>0</v>
      </c>
      <c r="G80" s="198"/>
      <c r="H80" s="199">
        <v>0</v>
      </c>
      <c r="I80" s="199">
        <v>0</v>
      </c>
      <c r="J80" s="199">
        <v>0</v>
      </c>
      <c r="K80" s="199">
        <v>0</v>
      </c>
      <c r="L80" s="199">
        <v>0</v>
      </c>
      <c r="M80" s="199">
        <v>0</v>
      </c>
      <c r="N80" s="199">
        <v>0</v>
      </c>
      <c r="O80" s="199">
        <v>0</v>
      </c>
      <c r="P80" s="199">
        <v>0</v>
      </c>
      <c r="Q80" s="199">
        <v>0</v>
      </c>
      <c r="R80" s="200" t="s">
        <v>188</v>
      </c>
      <c r="S80" s="200">
        <v>0</v>
      </c>
      <c r="T80" s="200">
        <v>0</v>
      </c>
      <c r="U80" s="53"/>
      <c r="V80" s="53"/>
      <c r="W80" s="53"/>
      <c r="X80" s="53"/>
      <c r="Y80" s="53"/>
      <c r="Z80" s="53"/>
    </row>
    <row r="81" spans="1:26" ht="14.4">
      <c r="A81" s="194" t="s">
        <v>266</v>
      </c>
      <c r="B81" s="195">
        <v>858092</v>
      </c>
      <c r="C81" s="195">
        <v>176568</v>
      </c>
      <c r="D81" s="195">
        <v>0</v>
      </c>
      <c r="E81" s="195">
        <v>0</v>
      </c>
      <c r="F81" s="196">
        <v>176568</v>
      </c>
      <c r="G81" s="198">
        <v>0.20600000000000002</v>
      </c>
      <c r="H81" s="199">
        <v>502489</v>
      </c>
      <c r="I81" s="199">
        <v>527457</v>
      </c>
      <c r="J81" s="199">
        <v>564011</v>
      </c>
      <c r="K81" s="199">
        <v>589671</v>
      </c>
      <c r="L81" s="199">
        <v>419472</v>
      </c>
      <c r="M81" s="199">
        <v>222592</v>
      </c>
      <c r="N81" s="199">
        <v>177558</v>
      </c>
      <c r="O81" s="199">
        <v>182551</v>
      </c>
      <c r="P81" s="199">
        <v>189418</v>
      </c>
      <c r="Q81" s="199">
        <v>382920</v>
      </c>
      <c r="R81" s="200">
        <v>241469</v>
      </c>
      <c r="S81" s="200">
        <v>245385</v>
      </c>
      <c r="T81" s="200">
        <v>176568</v>
      </c>
      <c r="U81" s="53"/>
      <c r="V81" s="53"/>
      <c r="W81" s="53"/>
      <c r="X81" s="53"/>
      <c r="Y81" s="53"/>
      <c r="Z81" s="53"/>
    </row>
    <row r="82" spans="1:26" ht="14.4">
      <c r="A82" s="194" t="s">
        <v>267</v>
      </c>
      <c r="B82" s="195">
        <v>0</v>
      </c>
      <c r="C82" s="195">
        <v>0</v>
      </c>
      <c r="D82" s="195">
        <v>0</v>
      </c>
      <c r="E82" s="195">
        <v>0</v>
      </c>
      <c r="F82" s="196">
        <v>0</v>
      </c>
      <c r="G82" s="198"/>
      <c r="H82" s="199">
        <v>0</v>
      </c>
      <c r="I82" s="199">
        <v>0</v>
      </c>
      <c r="J82" s="199">
        <v>0</v>
      </c>
      <c r="K82" s="199">
        <v>0</v>
      </c>
      <c r="L82" s="199">
        <v>0</v>
      </c>
      <c r="M82" s="199">
        <v>0</v>
      </c>
      <c r="N82" s="199">
        <v>0</v>
      </c>
      <c r="O82" s="199">
        <v>0</v>
      </c>
      <c r="P82" s="199">
        <v>0</v>
      </c>
      <c r="Q82" s="199">
        <v>0</v>
      </c>
      <c r="R82" s="200" t="s">
        <v>188</v>
      </c>
      <c r="S82" s="200">
        <v>0</v>
      </c>
      <c r="T82" s="200">
        <v>0</v>
      </c>
      <c r="U82" s="53"/>
      <c r="V82" s="53"/>
      <c r="W82" s="53"/>
      <c r="X82" s="53"/>
      <c r="Y82" s="53"/>
      <c r="Z82" s="53"/>
    </row>
    <row r="83" spans="1:26" ht="14.4">
      <c r="A83" s="194" t="s">
        <v>268</v>
      </c>
      <c r="B83" s="195">
        <v>232721</v>
      </c>
      <c r="C83" s="195">
        <v>47887</v>
      </c>
      <c r="D83" s="195">
        <v>40505</v>
      </c>
      <c r="E83" s="195">
        <v>24295</v>
      </c>
      <c r="F83" s="196">
        <v>112687</v>
      </c>
      <c r="G83" s="198">
        <v>0.48399999999999999</v>
      </c>
      <c r="H83" s="199">
        <v>0</v>
      </c>
      <c r="I83" s="199">
        <v>0</v>
      </c>
      <c r="J83" s="199">
        <v>0</v>
      </c>
      <c r="K83" s="199">
        <v>170894</v>
      </c>
      <c r="L83" s="199">
        <v>181527.07</v>
      </c>
      <c r="M83" s="199">
        <v>154462</v>
      </c>
      <c r="N83" s="199">
        <v>122127</v>
      </c>
      <c r="O83" s="199">
        <v>124013</v>
      </c>
      <c r="P83" s="199">
        <v>124144</v>
      </c>
      <c r="Q83" s="199">
        <v>209004</v>
      </c>
      <c r="R83" s="200">
        <v>157662</v>
      </c>
      <c r="S83" s="200">
        <v>154544</v>
      </c>
      <c r="T83" s="200">
        <v>112687</v>
      </c>
      <c r="U83" s="53"/>
      <c r="V83" s="53"/>
      <c r="W83" s="53"/>
      <c r="X83" s="53"/>
      <c r="Y83" s="53"/>
      <c r="Z83" s="53"/>
    </row>
    <row r="84" spans="1:26" ht="14.4">
      <c r="A84" s="194" t="s">
        <v>269</v>
      </c>
      <c r="B84" s="195">
        <v>466580</v>
      </c>
      <c r="C84" s="195">
        <v>96007</v>
      </c>
      <c r="D84" s="195">
        <v>0</v>
      </c>
      <c r="E84" s="195">
        <v>0</v>
      </c>
      <c r="F84" s="196">
        <v>96007</v>
      </c>
      <c r="G84" s="198">
        <v>0.20600000000000002</v>
      </c>
      <c r="H84" s="199">
        <v>941841</v>
      </c>
      <c r="I84" s="199">
        <v>967965</v>
      </c>
      <c r="J84" s="199">
        <v>1023067</v>
      </c>
      <c r="K84" s="199">
        <v>1078089</v>
      </c>
      <c r="L84" s="199">
        <v>816604</v>
      </c>
      <c r="M84" s="199">
        <v>449196</v>
      </c>
      <c r="N84" s="199">
        <v>355197</v>
      </c>
      <c r="O84" s="199">
        <v>361041</v>
      </c>
      <c r="P84" s="199">
        <v>383405</v>
      </c>
      <c r="Q84" s="199">
        <v>774590</v>
      </c>
      <c r="R84" s="200">
        <v>134334</v>
      </c>
      <c r="S84" s="200">
        <v>133101</v>
      </c>
      <c r="T84" s="200">
        <v>96007</v>
      </c>
      <c r="U84" s="53"/>
      <c r="V84" s="53"/>
      <c r="W84" s="53"/>
      <c r="X84" s="53"/>
      <c r="Y84" s="53"/>
      <c r="Z84" s="53"/>
    </row>
    <row r="85" spans="1:26" ht="14.4">
      <c r="A85" s="194" t="s">
        <v>270</v>
      </c>
      <c r="B85" s="195">
        <v>0</v>
      </c>
      <c r="C85" s="195">
        <v>0</v>
      </c>
      <c r="D85" s="195">
        <v>0</v>
      </c>
      <c r="E85" s="195">
        <v>0</v>
      </c>
      <c r="F85" s="196">
        <v>0</v>
      </c>
      <c r="G85" s="198"/>
      <c r="H85" s="199">
        <v>0</v>
      </c>
      <c r="I85" s="199">
        <v>0</v>
      </c>
      <c r="J85" s="199">
        <v>0</v>
      </c>
      <c r="K85" s="199">
        <v>0</v>
      </c>
      <c r="L85" s="199">
        <v>0</v>
      </c>
      <c r="M85" s="199">
        <v>0</v>
      </c>
      <c r="N85" s="199">
        <v>0</v>
      </c>
      <c r="O85" s="199">
        <v>0</v>
      </c>
      <c r="P85" s="199">
        <v>0</v>
      </c>
      <c r="Q85" s="199">
        <v>0</v>
      </c>
      <c r="R85" s="200" t="s">
        <v>188</v>
      </c>
      <c r="S85" s="200">
        <v>0</v>
      </c>
      <c r="T85" s="200">
        <v>0</v>
      </c>
      <c r="U85" s="53"/>
      <c r="V85" s="53"/>
      <c r="W85" s="53"/>
      <c r="X85" s="53"/>
      <c r="Y85" s="53"/>
      <c r="Z85" s="53"/>
    </row>
    <row r="86" spans="1:26" ht="14.4">
      <c r="A86" s="194" t="s">
        <v>271</v>
      </c>
      <c r="B86" s="195">
        <v>0</v>
      </c>
      <c r="C86" s="195">
        <v>0</v>
      </c>
      <c r="D86" s="195">
        <v>0</v>
      </c>
      <c r="E86" s="195">
        <v>0</v>
      </c>
      <c r="F86" s="196">
        <v>0</v>
      </c>
      <c r="G86" s="198"/>
      <c r="H86" s="199">
        <v>0</v>
      </c>
      <c r="I86" s="199">
        <v>0</v>
      </c>
      <c r="J86" s="199">
        <v>0</v>
      </c>
      <c r="K86" s="199">
        <v>0</v>
      </c>
      <c r="L86" s="199">
        <v>0</v>
      </c>
      <c r="M86" s="199">
        <v>0</v>
      </c>
      <c r="N86" s="199">
        <v>0</v>
      </c>
      <c r="O86" s="199">
        <v>0</v>
      </c>
      <c r="P86" s="199">
        <v>0</v>
      </c>
      <c r="Q86" s="199">
        <v>0</v>
      </c>
      <c r="R86" s="200" t="s">
        <v>188</v>
      </c>
      <c r="S86" s="200">
        <v>0</v>
      </c>
      <c r="T86" s="200">
        <v>0</v>
      </c>
      <c r="U86" s="53"/>
      <c r="V86" s="53"/>
      <c r="W86" s="53"/>
      <c r="X86" s="53"/>
      <c r="Y86" s="53"/>
      <c r="Z86" s="53"/>
    </row>
    <row r="87" spans="1:26" ht="14.4">
      <c r="A87" s="194" t="s">
        <v>272</v>
      </c>
      <c r="B87" s="195">
        <v>247364</v>
      </c>
      <c r="C87" s="195">
        <v>50900</v>
      </c>
      <c r="D87" s="195">
        <v>0</v>
      </c>
      <c r="E87" s="195">
        <v>0</v>
      </c>
      <c r="F87" s="196">
        <v>50900</v>
      </c>
      <c r="G87" s="198">
        <v>0.20600000000000002</v>
      </c>
      <c r="H87" s="199">
        <v>0</v>
      </c>
      <c r="I87" s="199">
        <v>0</v>
      </c>
      <c r="J87" s="199">
        <v>0</v>
      </c>
      <c r="K87" s="199">
        <v>178641</v>
      </c>
      <c r="L87" s="199">
        <v>130041</v>
      </c>
      <c r="M87" s="199">
        <v>69100</v>
      </c>
      <c r="N87" s="199">
        <v>54654</v>
      </c>
      <c r="O87" s="199">
        <v>54304</v>
      </c>
      <c r="P87" s="199">
        <v>58219</v>
      </c>
      <c r="Q87" s="199">
        <v>111307</v>
      </c>
      <c r="R87" s="200">
        <v>73612</v>
      </c>
      <c r="S87" s="200">
        <v>71235</v>
      </c>
      <c r="T87" s="200">
        <v>50900</v>
      </c>
      <c r="U87" s="53"/>
      <c r="V87" s="53"/>
      <c r="W87" s="53"/>
      <c r="X87" s="53"/>
      <c r="Y87" s="53"/>
      <c r="Z87" s="53"/>
    </row>
    <row r="88" spans="1:26" ht="14.4">
      <c r="A88" s="194" t="s">
        <v>273</v>
      </c>
      <c r="B88" s="195">
        <v>599624</v>
      </c>
      <c r="C88" s="195">
        <v>123384</v>
      </c>
      <c r="D88" s="195">
        <v>25776</v>
      </c>
      <c r="E88" s="195">
        <v>15460</v>
      </c>
      <c r="F88" s="196">
        <v>164620</v>
      </c>
      <c r="G88" s="198">
        <v>0.27500000000000002</v>
      </c>
      <c r="H88" s="199">
        <v>0</v>
      </c>
      <c r="I88" s="199">
        <v>383978</v>
      </c>
      <c r="J88" s="199">
        <v>398198</v>
      </c>
      <c r="K88" s="199">
        <v>412326</v>
      </c>
      <c r="L88" s="199">
        <v>373786</v>
      </c>
      <c r="M88" s="199">
        <v>215474</v>
      </c>
      <c r="N88" s="199">
        <v>171655</v>
      </c>
      <c r="O88" s="199">
        <v>172184</v>
      </c>
      <c r="P88" s="199">
        <v>181059</v>
      </c>
      <c r="Q88" s="199">
        <v>363064</v>
      </c>
      <c r="R88" s="200">
        <v>230578</v>
      </c>
      <c r="S88" s="200">
        <v>221311</v>
      </c>
      <c r="T88" s="200">
        <v>164620</v>
      </c>
      <c r="U88" s="53"/>
      <c r="V88" s="53"/>
      <c r="W88" s="53"/>
      <c r="X88" s="53"/>
      <c r="Y88" s="53"/>
      <c r="Z88" s="53"/>
    </row>
    <row r="89" spans="1:26" ht="14.4">
      <c r="A89" s="194" t="s">
        <v>274</v>
      </c>
      <c r="B89" s="195">
        <v>393749</v>
      </c>
      <c r="C89" s="195">
        <v>81021</v>
      </c>
      <c r="D89" s="195">
        <v>40505</v>
      </c>
      <c r="E89" s="195">
        <v>24295</v>
      </c>
      <c r="F89" s="196">
        <v>145821</v>
      </c>
      <c r="G89" s="198">
        <v>0.37</v>
      </c>
      <c r="H89" s="199">
        <v>174773</v>
      </c>
      <c r="I89" s="199">
        <v>206753</v>
      </c>
      <c r="J89" s="199">
        <v>236446</v>
      </c>
      <c r="K89" s="199">
        <v>266556</v>
      </c>
      <c r="L89" s="199">
        <v>278116.8</v>
      </c>
      <c r="M89" s="199">
        <v>194130</v>
      </c>
      <c r="N89" s="199">
        <v>156318</v>
      </c>
      <c r="O89" s="199">
        <v>157649</v>
      </c>
      <c r="P89" s="199">
        <v>163506</v>
      </c>
      <c r="Q89" s="199">
        <v>331694</v>
      </c>
      <c r="R89" s="200">
        <v>207920</v>
      </c>
      <c r="S89" s="200">
        <v>199959</v>
      </c>
      <c r="T89" s="200">
        <v>145821</v>
      </c>
      <c r="U89" s="53"/>
      <c r="V89" s="53"/>
      <c r="W89" s="53"/>
      <c r="X89" s="53"/>
      <c r="Y89" s="53"/>
      <c r="Z89" s="53"/>
    </row>
    <row r="90" spans="1:26" ht="14.4">
      <c r="A90" s="194" t="s">
        <v>275</v>
      </c>
      <c r="B90" s="195">
        <v>1107707</v>
      </c>
      <c r="C90" s="195">
        <v>227931</v>
      </c>
      <c r="D90" s="195">
        <v>25776</v>
      </c>
      <c r="E90" s="195">
        <v>15460</v>
      </c>
      <c r="F90" s="196">
        <v>269167</v>
      </c>
      <c r="G90" s="198">
        <v>0.24299999999999999</v>
      </c>
      <c r="H90" s="199">
        <v>560666</v>
      </c>
      <c r="I90" s="199">
        <v>625268</v>
      </c>
      <c r="J90" s="199">
        <v>693938</v>
      </c>
      <c r="K90" s="199">
        <v>822539</v>
      </c>
      <c r="L90" s="199">
        <v>643135</v>
      </c>
      <c r="M90" s="199">
        <v>361778</v>
      </c>
      <c r="N90" s="199">
        <v>289934</v>
      </c>
      <c r="O90" s="199">
        <v>287605</v>
      </c>
      <c r="P90" s="199">
        <v>299064</v>
      </c>
      <c r="Q90" s="199">
        <v>600190</v>
      </c>
      <c r="R90" s="200">
        <v>371290</v>
      </c>
      <c r="S90" s="200">
        <v>364826</v>
      </c>
      <c r="T90" s="200">
        <v>269167</v>
      </c>
      <c r="U90" s="53"/>
      <c r="V90" s="53"/>
      <c r="W90" s="53"/>
      <c r="X90" s="53"/>
      <c r="Y90" s="53"/>
      <c r="Z90" s="53"/>
    </row>
    <row r="91" spans="1:26" ht="14.4">
      <c r="A91" s="194" t="s">
        <v>276</v>
      </c>
      <c r="B91" s="195">
        <v>718152</v>
      </c>
      <c r="C91" s="195">
        <v>147773</v>
      </c>
      <c r="D91" s="195">
        <v>25776</v>
      </c>
      <c r="E91" s="195">
        <v>15460</v>
      </c>
      <c r="F91" s="196">
        <v>189009</v>
      </c>
      <c r="G91" s="198">
        <v>0.26300000000000001</v>
      </c>
      <c r="H91" s="199">
        <v>0</v>
      </c>
      <c r="I91" s="199">
        <v>0</v>
      </c>
      <c r="J91" s="199">
        <v>486253</v>
      </c>
      <c r="K91" s="199">
        <v>488207</v>
      </c>
      <c r="L91" s="199">
        <v>423562</v>
      </c>
      <c r="M91" s="199">
        <v>244736</v>
      </c>
      <c r="N91" s="199">
        <v>197515</v>
      </c>
      <c r="O91" s="199">
        <v>204745</v>
      </c>
      <c r="P91" s="199">
        <v>211372</v>
      </c>
      <c r="Q91" s="199">
        <v>423953</v>
      </c>
      <c r="R91" s="200">
        <v>266774</v>
      </c>
      <c r="S91" s="200">
        <v>252776</v>
      </c>
      <c r="T91" s="200">
        <v>189009</v>
      </c>
      <c r="U91" s="53"/>
      <c r="V91" s="53"/>
      <c r="W91" s="53"/>
      <c r="X91" s="53"/>
      <c r="Y91" s="53"/>
      <c r="Z91" s="53"/>
    </row>
    <row r="92" spans="1:26" ht="14.4">
      <c r="A92" s="194" t="s">
        <v>277</v>
      </c>
      <c r="B92" s="195">
        <v>0</v>
      </c>
      <c r="C92" s="195">
        <v>0</v>
      </c>
      <c r="D92" s="195">
        <v>0</v>
      </c>
      <c r="E92" s="195">
        <v>0</v>
      </c>
      <c r="F92" s="196">
        <v>0</v>
      </c>
      <c r="G92" s="198"/>
      <c r="H92" s="199">
        <v>0</v>
      </c>
      <c r="I92" s="199">
        <v>0</v>
      </c>
      <c r="J92" s="199">
        <v>0</v>
      </c>
      <c r="K92" s="199">
        <v>0</v>
      </c>
      <c r="L92" s="199">
        <v>0</v>
      </c>
      <c r="M92" s="199">
        <v>0</v>
      </c>
      <c r="N92" s="199">
        <v>0</v>
      </c>
      <c r="O92" s="199">
        <v>0</v>
      </c>
      <c r="P92" s="199">
        <v>0</v>
      </c>
      <c r="Q92" s="199">
        <v>0</v>
      </c>
      <c r="R92" s="200" t="s">
        <v>188</v>
      </c>
      <c r="S92" s="200">
        <v>0</v>
      </c>
      <c r="T92" s="200">
        <v>0</v>
      </c>
      <c r="U92" s="53"/>
      <c r="V92" s="53"/>
      <c r="W92" s="53"/>
      <c r="X92" s="53"/>
      <c r="Y92" s="53"/>
      <c r="Z92" s="53"/>
    </row>
    <row r="93" spans="1:26" ht="14.4">
      <c r="A93" s="194" t="s">
        <v>278</v>
      </c>
      <c r="B93" s="195">
        <v>0</v>
      </c>
      <c r="C93" s="195">
        <v>0</v>
      </c>
      <c r="D93" s="195">
        <v>0</v>
      </c>
      <c r="E93" s="195">
        <v>0</v>
      </c>
      <c r="F93" s="196">
        <v>0</v>
      </c>
      <c r="G93" s="198"/>
      <c r="H93" s="199">
        <v>0</v>
      </c>
      <c r="I93" s="199">
        <v>0</v>
      </c>
      <c r="J93" s="199">
        <v>0</v>
      </c>
      <c r="K93" s="199">
        <v>0</v>
      </c>
      <c r="L93" s="199">
        <v>0</v>
      </c>
      <c r="M93" s="199">
        <v>0</v>
      </c>
      <c r="N93" s="199">
        <v>0</v>
      </c>
      <c r="O93" s="199">
        <v>0</v>
      </c>
      <c r="P93" s="199">
        <v>0</v>
      </c>
      <c r="Q93" s="199">
        <v>0</v>
      </c>
      <c r="R93" s="200" t="s">
        <v>188</v>
      </c>
      <c r="S93" s="200">
        <v>0</v>
      </c>
      <c r="T93" s="200">
        <v>0</v>
      </c>
      <c r="U93" s="53"/>
      <c r="V93" s="53"/>
      <c r="W93" s="53"/>
      <c r="X93" s="53"/>
      <c r="Y93" s="53"/>
      <c r="Z93" s="53"/>
    </row>
    <row r="94" spans="1:26" ht="14.4">
      <c r="A94" s="194" t="s">
        <v>279</v>
      </c>
      <c r="B94" s="195">
        <v>47957</v>
      </c>
      <c r="C94" s="195">
        <v>9868</v>
      </c>
      <c r="D94" s="195">
        <v>0</v>
      </c>
      <c r="E94" s="195">
        <v>0</v>
      </c>
      <c r="F94" s="196">
        <v>9868</v>
      </c>
      <c r="G94" s="198">
        <v>0.20600000000000002</v>
      </c>
      <c r="H94" s="199">
        <v>0</v>
      </c>
      <c r="I94" s="199">
        <v>0</v>
      </c>
      <c r="J94" s="199">
        <v>0</v>
      </c>
      <c r="K94" s="199">
        <v>0</v>
      </c>
      <c r="L94" s="199">
        <v>23549</v>
      </c>
      <c r="M94" s="199">
        <v>13598</v>
      </c>
      <c r="N94" s="199">
        <v>11049</v>
      </c>
      <c r="O94" s="199">
        <v>11144</v>
      </c>
      <c r="P94" s="199">
        <v>11454</v>
      </c>
      <c r="Q94" s="199">
        <v>23542</v>
      </c>
      <c r="R94" s="200">
        <v>13594</v>
      </c>
      <c r="S94" s="200">
        <v>13494</v>
      </c>
      <c r="T94" s="200">
        <v>9868</v>
      </c>
      <c r="U94" s="53"/>
      <c r="V94" s="53"/>
      <c r="W94" s="53"/>
      <c r="X94" s="53"/>
      <c r="Y94" s="53"/>
      <c r="Z94" s="53"/>
    </row>
    <row r="95" spans="1:26" ht="14.4">
      <c r="A95" s="194" t="s">
        <v>280</v>
      </c>
      <c r="B95" s="195">
        <v>0</v>
      </c>
      <c r="C95" s="195">
        <v>0</v>
      </c>
      <c r="D95" s="195">
        <v>0</v>
      </c>
      <c r="E95" s="195">
        <v>0</v>
      </c>
      <c r="F95" s="196">
        <v>0</v>
      </c>
      <c r="G95" s="198"/>
      <c r="H95" s="199">
        <v>0</v>
      </c>
      <c r="I95" s="199">
        <v>0</v>
      </c>
      <c r="J95" s="199">
        <v>0</v>
      </c>
      <c r="K95" s="199">
        <v>0</v>
      </c>
      <c r="L95" s="199">
        <v>0</v>
      </c>
      <c r="M95" s="199">
        <v>0</v>
      </c>
      <c r="N95" s="199">
        <v>0</v>
      </c>
      <c r="O95" s="199">
        <v>0</v>
      </c>
      <c r="P95" s="199">
        <v>0</v>
      </c>
      <c r="Q95" s="199">
        <v>0</v>
      </c>
      <c r="R95" s="200" t="s">
        <v>188</v>
      </c>
      <c r="S95" s="200">
        <v>0</v>
      </c>
      <c r="T95" s="200">
        <v>0</v>
      </c>
      <c r="U95" s="53"/>
      <c r="V95" s="53"/>
      <c r="W95" s="53"/>
      <c r="X95" s="53"/>
      <c r="Y95" s="53"/>
      <c r="Z95" s="53"/>
    </row>
    <row r="96" spans="1:26" ht="14.4">
      <c r="A96" s="194" t="s">
        <v>281</v>
      </c>
      <c r="B96" s="195">
        <v>350755</v>
      </c>
      <c r="C96" s="195">
        <v>72174</v>
      </c>
      <c r="D96" s="195">
        <v>0</v>
      </c>
      <c r="E96" s="195">
        <v>0</v>
      </c>
      <c r="F96" s="196">
        <v>72174</v>
      </c>
      <c r="G96" s="198">
        <v>0.20600000000000002</v>
      </c>
      <c r="H96" s="199">
        <v>0</v>
      </c>
      <c r="I96" s="199">
        <v>0</v>
      </c>
      <c r="J96" s="199">
        <v>247177</v>
      </c>
      <c r="K96" s="199">
        <v>264438</v>
      </c>
      <c r="L96" s="199">
        <v>192487</v>
      </c>
      <c r="M96" s="199">
        <v>101819</v>
      </c>
      <c r="N96" s="199">
        <v>81846</v>
      </c>
      <c r="O96" s="199">
        <v>80753</v>
      </c>
      <c r="P96" s="199">
        <v>82304</v>
      </c>
      <c r="Q96" s="199">
        <v>165567</v>
      </c>
      <c r="R96" s="200">
        <v>102029</v>
      </c>
      <c r="S96" s="200">
        <v>100444</v>
      </c>
      <c r="T96" s="200">
        <v>72174</v>
      </c>
      <c r="U96" s="53"/>
      <c r="V96" s="53"/>
      <c r="W96" s="53"/>
      <c r="X96" s="53"/>
      <c r="Y96" s="53"/>
      <c r="Z96" s="53"/>
    </row>
    <row r="97" spans="1:26" ht="14.4">
      <c r="A97" s="194" t="s">
        <v>282</v>
      </c>
      <c r="B97" s="195">
        <v>870781</v>
      </c>
      <c r="C97" s="195">
        <v>179179</v>
      </c>
      <c r="D97" s="195">
        <v>0</v>
      </c>
      <c r="E97" s="195">
        <v>0</v>
      </c>
      <c r="F97" s="196">
        <v>179179</v>
      </c>
      <c r="G97" s="198">
        <v>0.20600000000000002</v>
      </c>
      <c r="H97" s="199">
        <v>0</v>
      </c>
      <c r="I97" s="199">
        <v>0</v>
      </c>
      <c r="J97" s="199">
        <v>0</v>
      </c>
      <c r="K97" s="199">
        <v>0</v>
      </c>
      <c r="L97" s="199">
        <v>0</v>
      </c>
      <c r="M97" s="199">
        <v>0</v>
      </c>
      <c r="N97" s="199">
        <v>0</v>
      </c>
      <c r="O97" s="199">
        <v>0</v>
      </c>
      <c r="P97" s="199">
        <v>0</v>
      </c>
      <c r="Q97" s="199">
        <v>0</v>
      </c>
      <c r="R97" s="200">
        <v>253628</v>
      </c>
      <c r="S97" s="200">
        <v>247244</v>
      </c>
      <c r="T97" s="200">
        <v>179179</v>
      </c>
      <c r="U97" s="53"/>
      <c r="V97" s="53"/>
      <c r="W97" s="53"/>
      <c r="X97" s="53"/>
      <c r="Y97" s="53"/>
      <c r="Z97" s="53"/>
    </row>
    <row r="98" spans="1:26" ht="14.4">
      <c r="A98" s="194" t="s">
        <v>283</v>
      </c>
      <c r="B98" s="195">
        <v>2725554</v>
      </c>
      <c r="C98" s="195">
        <v>560833</v>
      </c>
      <c r="D98" s="195">
        <v>18412</v>
      </c>
      <c r="E98" s="195">
        <v>11043</v>
      </c>
      <c r="F98" s="196">
        <v>590288</v>
      </c>
      <c r="G98" s="198">
        <v>0.217</v>
      </c>
      <c r="H98" s="199">
        <v>0</v>
      </c>
      <c r="I98" s="199">
        <v>1767448</v>
      </c>
      <c r="J98" s="199">
        <v>1815584</v>
      </c>
      <c r="K98" s="199">
        <v>1900140</v>
      </c>
      <c r="L98" s="199">
        <v>1425172</v>
      </c>
      <c r="M98" s="199">
        <v>776354</v>
      </c>
      <c r="N98" s="199">
        <v>632354</v>
      </c>
      <c r="O98" s="199">
        <v>654185</v>
      </c>
      <c r="P98" s="199">
        <v>681247</v>
      </c>
      <c r="Q98" s="199">
        <v>1376543</v>
      </c>
      <c r="R98" s="200">
        <v>852813</v>
      </c>
      <c r="S98" s="200">
        <v>825746</v>
      </c>
      <c r="T98" s="200">
        <v>590288</v>
      </c>
      <c r="U98" s="53"/>
      <c r="V98" s="53"/>
      <c r="W98" s="53"/>
      <c r="X98" s="53"/>
      <c r="Y98" s="53"/>
      <c r="Z98" s="53"/>
    </row>
    <row r="99" spans="1:26" ht="14.4">
      <c r="A99" s="194" t="s">
        <v>284</v>
      </c>
      <c r="B99" s="195">
        <v>0</v>
      </c>
      <c r="C99" s="195">
        <v>0</v>
      </c>
      <c r="D99" s="195">
        <v>0</v>
      </c>
      <c r="E99" s="195">
        <v>0</v>
      </c>
      <c r="F99" s="196">
        <v>0</v>
      </c>
      <c r="G99" s="198"/>
      <c r="H99" s="199">
        <v>0</v>
      </c>
      <c r="I99" s="199">
        <v>0</v>
      </c>
      <c r="J99" s="199">
        <v>0</v>
      </c>
      <c r="K99" s="199">
        <v>0</v>
      </c>
      <c r="L99" s="199">
        <v>0</v>
      </c>
      <c r="M99" s="199">
        <v>0</v>
      </c>
      <c r="N99" s="199">
        <v>0</v>
      </c>
      <c r="O99" s="199">
        <v>0</v>
      </c>
      <c r="P99" s="199">
        <v>0</v>
      </c>
      <c r="Q99" s="199">
        <v>0</v>
      </c>
      <c r="R99" s="200" t="s">
        <v>188</v>
      </c>
      <c r="S99" s="200">
        <v>0</v>
      </c>
      <c r="T99" s="200">
        <v>0</v>
      </c>
      <c r="U99" s="53"/>
      <c r="V99" s="53"/>
      <c r="W99" s="53"/>
      <c r="X99" s="53"/>
      <c r="Y99" s="53"/>
      <c r="Z99" s="53"/>
    </row>
    <row r="100" spans="1:26" ht="14.4">
      <c r="A100" s="194" t="s">
        <v>285</v>
      </c>
      <c r="B100" s="195">
        <v>0</v>
      </c>
      <c r="C100" s="195">
        <v>0</v>
      </c>
      <c r="D100" s="195">
        <v>0</v>
      </c>
      <c r="E100" s="195">
        <v>0</v>
      </c>
      <c r="F100" s="196">
        <v>0</v>
      </c>
      <c r="G100" s="198"/>
      <c r="H100" s="199">
        <v>0</v>
      </c>
      <c r="I100" s="199">
        <v>0</v>
      </c>
      <c r="J100" s="199">
        <v>0</v>
      </c>
      <c r="K100" s="199">
        <v>0</v>
      </c>
      <c r="L100" s="199">
        <v>0</v>
      </c>
      <c r="M100" s="199">
        <v>0</v>
      </c>
      <c r="N100" s="199">
        <v>0</v>
      </c>
      <c r="O100" s="199">
        <v>0</v>
      </c>
      <c r="P100" s="199">
        <v>0</v>
      </c>
      <c r="Q100" s="199">
        <v>0</v>
      </c>
      <c r="R100" s="200" t="s">
        <v>188</v>
      </c>
      <c r="S100" s="200">
        <v>0</v>
      </c>
      <c r="T100" s="200">
        <v>0</v>
      </c>
      <c r="U100" s="53"/>
      <c r="V100" s="53"/>
      <c r="W100" s="53"/>
      <c r="X100" s="53"/>
      <c r="Y100" s="53"/>
      <c r="Z100" s="53"/>
    </row>
    <row r="101" spans="1:26" ht="14.4">
      <c r="A101" s="194" t="s">
        <v>286</v>
      </c>
      <c r="B101" s="195">
        <v>0</v>
      </c>
      <c r="C101" s="195">
        <v>0</v>
      </c>
      <c r="D101" s="195">
        <v>0</v>
      </c>
      <c r="E101" s="195">
        <v>0</v>
      </c>
      <c r="F101" s="196">
        <v>0</v>
      </c>
      <c r="G101" s="198"/>
      <c r="H101" s="199">
        <v>0</v>
      </c>
      <c r="I101" s="199">
        <v>0</v>
      </c>
      <c r="J101" s="199">
        <v>0</v>
      </c>
      <c r="K101" s="199">
        <v>0</v>
      </c>
      <c r="L101" s="199">
        <v>0</v>
      </c>
      <c r="M101" s="199">
        <v>0</v>
      </c>
      <c r="N101" s="199">
        <v>0</v>
      </c>
      <c r="O101" s="199">
        <v>0</v>
      </c>
      <c r="P101" s="199">
        <v>0</v>
      </c>
      <c r="Q101" s="199">
        <v>0</v>
      </c>
      <c r="R101" s="200" t="s">
        <v>188</v>
      </c>
      <c r="S101" s="200">
        <v>0</v>
      </c>
      <c r="T101" s="200">
        <v>0</v>
      </c>
      <c r="U101" s="53"/>
      <c r="V101" s="53"/>
      <c r="W101" s="53"/>
      <c r="X101" s="53"/>
      <c r="Y101" s="53"/>
      <c r="Z101" s="53"/>
    </row>
    <row r="102" spans="1:26" ht="14.4">
      <c r="A102" s="194" t="s">
        <v>287</v>
      </c>
      <c r="B102" s="195">
        <v>0</v>
      </c>
      <c r="C102" s="195">
        <v>0</v>
      </c>
      <c r="D102" s="195">
        <v>0</v>
      </c>
      <c r="E102" s="195">
        <v>0</v>
      </c>
      <c r="F102" s="196">
        <v>0</v>
      </c>
      <c r="G102" s="198"/>
      <c r="H102" s="199">
        <v>0</v>
      </c>
      <c r="I102" s="199">
        <v>0</v>
      </c>
      <c r="J102" s="199">
        <v>0</v>
      </c>
      <c r="K102" s="199">
        <v>0</v>
      </c>
      <c r="L102" s="199">
        <v>0</v>
      </c>
      <c r="M102" s="199">
        <v>0</v>
      </c>
      <c r="N102" s="199">
        <v>0</v>
      </c>
      <c r="O102" s="199">
        <v>0</v>
      </c>
      <c r="P102" s="199">
        <v>0</v>
      </c>
      <c r="Q102" s="199">
        <v>0</v>
      </c>
      <c r="R102" s="200" t="s">
        <v>188</v>
      </c>
      <c r="S102" s="200">
        <v>0</v>
      </c>
      <c r="T102" s="200">
        <v>0</v>
      </c>
      <c r="U102" s="53"/>
      <c r="V102" s="53"/>
      <c r="W102" s="53"/>
      <c r="X102" s="53"/>
      <c r="Y102" s="53"/>
      <c r="Z102" s="53"/>
    </row>
    <row r="103" spans="1:26" ht="14.4">
      <c r="A103" s="194" t="s">
        <v>288</v>
      </c>
      <c r="B103" s="195">
        <v>0</v>
      </c>
      <c r="C103" s="195">
        <v>0</v>
      </c>
      <c r="D103" s="195">
        <v>0</v>
      </c>
      <c r="E103" s="195">
        <v>0</v>
      </c>
      <c r="F103" s="196">
        <v>0</v>
      </c>
      <c r="G103" s="198"/>
      <c r="H103" s="199">
        <v>0</v>
      </c>
      <c r="I103" s="199">
        <v>0</v>
      </c>
      <c r="J103" s="199">
        <v>0</v>
      </c>
      <c r="K103" s="199">
        <v>0</v>
      </c>
      <c r="L103" s="199">
        <v>0</v>
      </c>
      <c r="M103" s="199">
        <v>0</v>
      </c>
      <c r="N103" s="199">
        <v>0</v>
      </c>
      <c r="O103" s="199">
        <v>0</v>
      </c>
      <c r="P103" s="199">
        <v>0</v>
      </c>
      <c r="Q103" s="199">
        <v>0</v>
      </c>
      <c r="R103" s="200" t="s">
        <v>188</v>
      </c>
      <c r="S103" s="200">
        <v>0</v>
      </c>
      <c r="T103" s="200">
        <v>0</v>
      </c>
      <c r="U103" s="53"/>
      <c r="V103" s="53"/>
      <c r="W103" s="53"/>
      <c r="X103" s="53"/>
      <c r="Y103" s="53"/>
      <c r="Z103" s="53"/>
    </row>
    <row r="104" spans="1:26" ht="14.4">
      <c r="A104" s="194" t="s">
        <v>289</v>
      </c>
      <c r="B104" s="195">
        <v>0</v>
      </c>
      <c r="C104" s="195">
        <v>0</v>
      </c>
      <c r="D104" s="195">
        <v>0</v>
      </c>
      <c r="E104" s="195">
        <v>0</v>
      </c>
      <c r="F104" s="196">
        <v>0</v>
      </c>
      <c r="G104" s="198"/>
      <c r="H104" s="199">
        <v>0</v>
      </c>
      <c r="I104" s="199">
        <v>0</v>
      </c>
      <c r="J104" s="199">
        <v>0</v>
      </c>
      <c r="K104" s="199">
        <v>0</v>
      </c>
      <c r="L104" s="199">
        <v>0</v>
      </c>
      <c r="M104" s="199">
        <v>0</v>
      </c>
      <c r="N104" s="199">
        <v>0</v>
      </c>
      <c r="O104" s="199">
        <v>0</v>
      </c>
      <c r="P104" s="199">
        <v>0</v>
      </c>
      <c r="Q104" s="199">
        <v>0</v>
      </c>
      <c r="R104" s="200" t="s">
        <v>188</v>
      </c>
      <c r="S104" s="200">
        <v>0</v>
      </c>
      <c r="T104" s="200">
        <v>0</v>
      </c>
      <c r="U104" s="53"/>
      <c r="V104" s="53"/>
      <c r="W104" s="53"/>
      <c r="X104" s="53"/>
      <c r="Y104" s="53"/>
      <c r="Z104" s="53"/>
    </row>
    <row r="105" spans="1:26" ht="14.4">
      <c r="A105" s="194" t="s">
        <v>290</v>
      </c>
      <c r="B105" s="195">
        <v>0</v>
      </c>
      <c r="C105" s="195">
        <v>0</v>
      </c>
      <c r="D105" s="195">
        <v>0</v>
      </c>
      <c r="E105" s="195">
        <v>0</v>
      </c>
      <c r="F105" s="196">
        <v>0</v>
      </c>
      <c r="G105" s="198"/>
      <c r="H105" s="199">
        <v>0</v>
      </c>
      <c r="I105" s="199">
        <v>0</v>
      </c>
      <c r="J105" s="199">
        <v>0</v>
      </c>
      <c r="K105" s="199">
        <v>0</v>
      </c>
      <c r="L105" s="199">
        <v>0</v>
      </c>
      <c r="M105" s="199">
        <v>0</v>
      </c>
      <c r="N105" s="199">
        <v>0</v>
      </c>
      <c r="O105" s="199">
        <v>0</v>
      </c>
      <c r="P105" s="199">
        <v>0</v>
      </c>
      <c r="Q105" s="199">
        <v>0</v>
      </c>
      <c r="R105" s="200" t="s">
        <v>188</v>
      </c>
      <c r="S105" s="200">
        <v>0</v>
      </c>
      <c r="T105" s="200">
        <v>0</v>
      </c>
      <c r="U105" s="53"/>
      <c r="V105" s="53"/>
      <c r="W105" s="53"/>
      <c r="X105" s="53"/>
      <c r="Y105" s="53"/>
      <c r="Z105" s="53"/>
    </row>
    <row r="106" spans="1:26" ht="14.4">
      <c r="A106" s="194" t="s">
        <v>291</v>
      </c>
      <c r="B106" s="195">
        <v>98321</v>
      </c>
      <c r="C106" s="195">
        <v>20231</v>
      </c>
      <c r="D106" s="195">
        <v>33141</v>
      </c>
      <c r="E106" s="195">
        <v>19877</v>
      </c>
      <c r="F106" s="196">
        <v>73249</v>
      </c>
      <c r="G106" s="198">
        <v>0.745</v>
      </c>
      <c r="H106" s="199">
        <v>46034</v>
      </c>
      <c r="I106" s="199">
        <v>51867</v>
      </c>
      <c r="J106" s="199">
        <v>53296</v>
      </c>
      <c r="K106" s="199">
        <v>58703</v>
      </c>
      <c r="L106" s="199">
        <v>63292.53</v>
      </c>
      <c r="M106" s="199">
        <v>65798</v>
      </c>
      <c r="N106" s="199">
        <v>70813</v>
      </c>
      <c r="O106" s="199">
        <v>72577</v>
      </c>
      <c r="P106" s="199">
        <v>74148</v>
      </c>
      <c r="Q106" s="199">
        <v>81590</v>
      </c>
      <c r="R106" s="200">
        <v>90079</v>
      </c>
      <c r="S106" s="200">
        <v>94171</v>
      </c>
      <c r="T106" s="200">
        <v>73249</v>
      </c>
      <c r="U106" s="53"/>
      <c r="V106" s="53"/>
      <c r="W106" s="53"/>
      <c r="X106" s="53"/>
      <c r="Y106" s="53"/>
      <c r="Z106" s="53"/>
    </row>
    <row r="107" spans="1:26" ht="14.4">
      <c r="A107" s="194" t="s">
        <v>292</v>
      </c>
      <c r="B107" s="195">
        <v>413814</v>
      </c>
      <c r="C107" s="195">
        <v>85150</v>
      </c>
      <c r="D107" s="195">
        <v>36823</v>
      </c>
      <c r="E107" s="195">
        <v>22086</v>
      </c>
      <c r="F107" s="196">
        <v>144059</v>
      </c>
      <c r="G107" s="198">
        <v>0.34799999999999998</v>
      </c>
      <c r="H107" s="199">
        <v>205817</v>
      </c>
      <c r="I107" s="199">
        <v>223686</v>
      </c>
      <c r="J107" s="199">
        <v>253345</v>
      </c>
      <c r="K107" s="199">
        <v>268815</v>
      </c>
      <c r="L107" s="199">
        <v>279200</v>
      </c>
      <c r="M107" s="199">
        <v>170797</v>
      </c>
      <c r="N107" s="199">
        <v>141768</v>
      </c>
      <c r="O107" s="199">
        <v>141020</v>
      </c>
      <c r="P107" s="199">
        <v>145840</v>
      </c>
      <c r="Q107" s="199">
        <v>296435</v>
      </c>
      <c r="R107" s="200">
        <v>192755</v>
      </c>
      <c r="S107" s="200">
        <v>198494</v>
      </c>
      <c r="T107" s="200">
        <v>144059</v>
      </c>
      <c r="U107" s="53"/>
      <c r="V107" s="53"/>
      <c r="W107" s="53"/>
      <c r="X107" s="53"/>
      <c r="Y107" s="53"/>
      <c r="Z107" s="53"/>
    </row>
    <row r="108" spans="1:26" ht="14.4">
      <c r="A108" s="194" t="s">
        <v>293</v>
      </c>
      <c r="B108" s="195">
        <v>0</v>
      </c>
      <c r="C108" s="195">
        <v>0</v>
      </c>
      <c r="D108" s="195">
        <v>0</v>
      </c>
      <c r="E108" s="195">
        <v>0</v>
      </c>
      <c r="F108" s="196">
        <v>0</v>
      </c>
      <c r="G108" s="198"/>
      <c r="H108" s="199">
        <v>0</v>
      </c>
      <c r="I108" s="199">
        <v>0</v>
      </c>
      <c r="J108" s="199">
        <v>0</v>
      </c>
      <c r="K108" s="199">
        <v>0</v>
      </c>
      <c r="L108" s="199">
        <v>0</v>
      </c>
      <c r="M108" s="199">
        <v>0</v>
      </c>
      <c r="N108" s="199">
        <v>0</v>
      </c>
      <c r="O108" s="199">
        <v>0</v>
      </c>
      <c r="P108" s="199">
        <v>0</v>
      </c>
      <c r="Q108" s="199">
        <v>0</v>
      </c>
      <c r="R108" s="200" t="s">
        <v>188</v>
      </c>
      <c r="S108" s="200">
        <v>0</v>
      </c>
      <c r="T108" s="200">
        <v>0</v>
      </c>
      <c r="U108" s="53"/>
      <c r="V108" s="53"/>
      <c r="W108" s="53"/>
      <c r="X108" s="53"/>
      <c r="Y108" s="53"/>
      <c r="Z108" s="53"/>
    </row>
    <row r="109" spans="1:26" ht="14.4">
      <c r="A109" s="194" t="s">
        <v>294</v>
      </c>
      <c r="B109" s="195">
        <v>584612</v>
      </c>
      <c r="C109" s="195">
        <v>120295</v>
      </c>
      <c r="D109" s="195">
        <v>0</v>
      </c>
      <c r="E109" s="195">
        <v>0</v>
      </c>
      <c r="F109" s="196">
        <v>120295</v>
      </c>
      <c r="G109" s="198">
        <v>0.20600000000000002</v>
      </c>
      <c r="H109" s="199">
        <v>0</v>
      </c>
      <c r="I109" s="199">
        <v>0</v>
      </c>
      <c r="J109" s="199">
        <v>0</v>
      </c>
      <c r="K109" s="199">
        <v>0</v>
      </c>
      <c r="L109" s="199">
        <v>0</v>
      </c>
      <c r="M109" s="199">
        <v>0</v>
      </c>
      <c r="N109" s="199">
        <v>118680</v>
      </c>
      <c r="O109" s="199">
        <v>122041</v>
      </c>
      <c r="P109" s="199">
        <v>127133</v>
      </c>
      <c r="Q109" s="199">
        <v>255091</v>
      </c>
      <c r="R109" s="200">
        <v>160319</v>
      </c>
      <c r="S109" s="200">
        <v>165552</v>
      </c>
      <c r="T109" s="200">
        <v>120295</v>
      </c>
      <c r="U109" s="53"/>
      <c r="V109" s="53"/>
      <c r="W109" s="53"/>
      <c r="X109" s="53"/>
      <c r="Y109" s="53"/>
      <c r="Z109" s="53"/>
    </row>
    <row r="110" spans="1:26" ht="14.4">
      <c r="A110" s="194" t="s">
        <v>295</v>
      </c>
      <c r="B110" s="195">
        <v>63605</v>
      </c>
      <c r="C110" s="195">
        <v>13088</v>
      </c>
      <c r="D110" s="195">
        <v>47870</v>
      </c>
      <c r="E110" s="195">
        <v>2647</v>
      </c>
      <c r="F110" s="196">
        <v>63605</v>
      </c>
      <c r="G110" s="198">
        <v>1</v>
      </c>
      <c r="H110" s="199">
        <v>0</v>
      </c>
      <c r="I110" s="199">
        <v>0</v>
      </c>
      <c r="J110" s="199">
        <v>0</v>
      </c>
      <c r="K110" s="199">
        <v>0</v>
      </c>
      <c r="L110" s="199">
        <v>46893.2</v>
      </c>
      <c r="M110" s="199">
        <v>49498</v>
      </c>
      <c r="N110" s="199">
        <v>51972</v>
      </c>
      <c r="O110" s="199">
        <v>53846</v>
      </c>
      <c r="P110" s="199">
        <v>54920</v>
      </c>
      <c r="Q110" s="199">
        <v>56096</v>
      </c>
      <c r="R110" s="200">
        <v>59869</v>
      </c>
      <c r="S110" s="200">
        <v>60723</v>
      </c>
      <c r="T110" s="200">
        <v>63605</v>
      </c>
      <c r="U110" s="53"/>
      <c r="V110" s="53"/>
      <c r="W110" s="53"/>
      <c r="X110" s="53"/>
      <c r="Y110" s="53"/>
      <c r="Z110" s="53"/>
    </row>
    <row r="111" spans="1:26" ht="14.4">
      <c r="A111" s="194" t="s">
        <v>296</v>
      </c>
      <c r="B111" s="195">
        <v>0</v>
      </c>
      <c r="C111" s="195">
        <v>0</v>
      </c>
      <c r="D111" s="195">
        <v>0</v>
      </c>
      <c r="E111" s="195">
        <v>0</v>
      </c>
      <c r="F111" s="196">
        <v>0</v>
      </c>
      <c r="G111" s="198"/>
      <c r="H111" s="199">
        <v>0</v>
      </c>
      <c r="I111" s="199">
        <v>0</v>
      </c>
      <c r="J111" s="199">
        <v>0</v>
      </c>
      <c r="K111" s="199">
        <v>0</v>
      </c>
      <c r="L111" s="199">
        <v>0</v>
      </c>
      <c r="M111" s="199">
        <v>0</v>
      </c>
      <c r="N111" s="199">
        <v>0</v>
      </c>
      <c r="O111" s="199">
        <v>0</v>
      </c>
      <c r="P111" s="199">
        <v>1009</v>
      </c>
      <c r="Q111" s="199">
        <v>2086</v>
      </c>
      <c r="R111" s="200">
        <v>1096</v>
      </c>
      <c r="S111" s="200">
        <v>1225</v>
      </c>
      <c r="T111" s="200">
        <v>0</v>
      </c>
      <c r="U111" s="53"/>
      <c r="V111" s="53"/>
      <c r="W111" s="53"/>
      <c r="X111" s="53"/>
      <c r="Y111" s="53"/>
      <c r="Z111" s="53"/>
    </row>
    <row r="112" spans="1:26" ht="14.4">
      <c r="A112" s="194" t="s">
        <v>297</v>
      </c>
      <c r="B112" s="195">
        <v>374792</v>
      </c>
      <c r="C112" s="195">
        <v>77120</v>
      </c>
      <c r="D112" s="195">
        <v>0</v>
      </c>
      <c r="E112" s="195">
        <v>0</v>
      </c>
      <c r="F112" s="196">
        <v>77120</v>
      </c>
      <c r="G112" s="198">
        <v>0.20600000000000002</v>
      </c>
      <c r="H112" s="199">
        <v>173731</v>
      </c>
      <c r="I112" s="199">
        <v>198449</v>
      </c>
      <c r="J112" s="199">
        <v>216270</v>
      </c>
      <c r="K112" s="199">
        <v>247142</v>
      </c>
      <c r="L112" s="199">
        <v>172804</v>
      </c>
      <c r="M112" s="199">
        <v>91904</v>
      </c>
      <c r="N112" s="199">
        <v>74066</v>
      </c>
      <c r="O112" s="199">
        <v>75210</v>
      </c>
      <c r="P112" s="199">
        <v>81163</v>
      </c>
      <c r="Q112" s="199">
        <v>165839</v>
      </c>
      <c r="R112" s="200">
        <v>103401</v>
      </c>
      <c r="S112" s="200">
        <v>106911</v>
      </c>
      <c r="T112" s="200">
        <v>77120</v>
      </c>
      <c r="U112" s="53"/>
      <c r="V112" s="53"/>
      <c r="W112" s="53"/>
      <c r="X112" s="53"/>
      <c r="Y112" s="53"/>
      <c r="Z112" s="53"/>
    </row>
    <row r="113" spans="1:26" ht="14.4">
      <c r="A113" s="194" t="s">
        <v>298</v>
      </c>
      <c r="B113" s="195">
        <v>0</v>
      </c>
      <c r="C113" s="195">
        <v>0</v>
      </c>
      <c r="D113" s="195">
        <v>0</v>
      </c>
      <c r="E113" s="195">
        <v>0</v>
      </c>
      <c r="F113" s="196">
        <v>0</v>
      </c>
      <c r="G113" s="198"/>
      <c r="H113" s="199">
        <v>0</v>
      </c>
      <c r="I113" s="199">
        <v>0</v>
      </c>
      <c r="J113" s="199">
        <v>0</v>
      </c>
      <c r="K113" s="199">
        <v>0</v>
      </c>
      <c r="L113" s="199">
        <v>0</v>
      </c>
      <c r="M113" s="199">
        <v>0</v>
      </c>
      <c r="N113" s="199">
        <v>0</v>
      </c>
      <c r="O113" s="199">
        <v>0</v>
      </c>
      <c r="P113" s="199">
        <v>0</v>
      </c>
      <c r="Q113" s="199">
        <v>0</v>
      </c>
      <c r="R113" s="200" t="s">
        <v>188</v>
      </c>
      <c r="S113" s="200">
        <v>0</v>
      </c>
      <c r="T113" s="200">
        <v>0</v>
      </c>
      <c r="U113" s="53"/>
      <c r="V113" s="53"/>
      <c r="W113" s="53"/>
      <c r="X113" s="53"/>
      <c r="Y113" s="53"/>
      <c r="Z113" s="53"/>
    </row>
    <row r="114" spans="1:26" ht="14.4">
      <c r="A114" s="194" t="s">
        <v>299</v>
      </c>
      <c r="B114" s="195">
        <v>18971</v>
      </c>
      <c r="C114" s="195">
        <v>3904</v>
      </c>
      <c r="D114" s="195">
        <v>0</v>
      </c>
      <c r="E114" s="195">
        <v>0</v>
      </c>
      <c r="F114" s="196">
        <v>3904</v>
      </c>
      <c r="G114" s="198">
        <v>0.20600000000000002</v>
      </c>
      <c r="H114" s="199">
        <v>0</v>
      </c>
      <c r="I114" s="199">
        <v>0</v>
      </c>
      <c r="J114" s="199">
        <v>0</v>
      </c>
      <c r="K114" s="199">
        <v>0</v>
      </c>
      <c r="L114" s="199">
        <v>0</v>
      </c>
      <c r="M114" s="199">
        <v>6226</v>
      </c>
      <c r="N114" s="199">
        <v>5503</v>
      </c>
      <c r="O114" s="199">
        <v>5529</v>
      </c>
      <c r="P114" s="199">
        <v>5715</v>
      </c>
      <c r="Q114" s="199">
        <v>9576</v>
      </c>
      <c r="R114" s="200">
        <v>6059</v>
      </c>
      <c r="S114" s="200">
        <v>5520</v>
      </c>
      <c r="T114" s="200">
        <v>3904</v>
      </c>
      <c r="U114" s="53"/>
      <c r="V114" s="53"/>
      <c r="W114" s="53"/>
      <c r="X114" s="53"/>
      <c r="Y114" s="53"/>
      <c r="Z114" s="53"/>
    </row>
    <row r="115" spans="1:26" ht="14.4">
      <c r="A115" s="194" t="s">
        <v>300</v>
      </c>
      <c r="B115" s="195">
        <v>439269</v>
      </c>
      <c r="C115" s="195">
        <v>90388</v>
      </c>
      <c r="D115" s="195">
        <v>29458</v>
      </c>
      <c r="E115" s="195">
        <v>17669</v>
      </c>
      <c r="F115" s="196">
        <v>137515</v>
      </c>
      <c r="G115" s="198">
        <v>0.313</v>
      </c>
      <c r="H115" s="199">
        <v>0</v>
      </c>
      <c r="I115" s="199">
        <v>0</v>
      </c>
      <c r="J115" s="199">
        <v>0</v>
      </c>
      <c r="K115" s="199">
        <v>0</v>
      </c>
      <c r="L115" s="199">
        <v>0</v>
      </c>
      <c r="M115" s="199">
        <v>0</v>
      </c>
      <c r="N115" s="199">
        <v>0</v>
      </c>
      <c r="O115" s="199">
        <v>0</v>
      </c>
      <c r="P115" s="199">
        <v>0</v>
      </c>
      <c r="Q115" s="199">
        <v>0</v>
      </c>
      <c r="R115" s="200">
        <v>190017</v>
      </c>
      <c r="S115" s="200">
        <v>186411</v>
      </c>
      <c r="T115" s="200">
        <v>137515</v>
      </c>
      <c r="U115" s="53"/>
      <c r="V115" s="53"/>
      <c r="W115" s="53"/>
      <c r="X115" s="53"/>
      <c r="Y115" s="53"/>
      <c r="Z115" s="53"/>
    </row>
    <row r="116" spans="1:26" ht="14.4">
      <c r="A116" s="194" t="s">
        <v>301</v>
      </c>
      <c r="B116" s="195">
        <v>0</v>
      </c>
      <c r="C116" s="195">
        <v>0</v>
      </c>
      <c r="D116" s="195">
        <v>0</v>
      </c>
      <c r="E116" s="195">
        <v>0</v>
      </c>
      <c r="F116" s="196">
        <v>0</v>
      </c>
      <c r="G116" s="198"/>
      <c r="H116" s="199">
        <v>0</v>
      </c>
      <c r="I116" s="199">
        <v>0</v>
      </c>
      <c r="J116" s="199">
        <v>0</v>
      </c>
      <c r="K116" s="199">
        <v>0</v>
      </c>
      <c r="L116" s="199">
        <v>0</v>
      </c>
      <c r="M116" s="199">
        <v>0</v>
      </c>
      <c r="N116" s="199">
        <v>0</v>
      </c>
      <c r="O116" s="199">
        <v>0</v>
      </c>
      <c r="P116" s="199">
        <v>0</v>
      </c>
      <c r="Q116" s="199">
        <v>0</v>
      </c>
      <c r="R116" s="200" t="s">
        <v>188</v>
      </c>
      <c r="S116" s="200">
        <v>0</v>
      </c>
      <c r="T116" s="200">
        <v>0</v>
      </c>
      <c r="U116" s="53"/>
      <c r="V116" s="53"/>
      <c r="W116" s="53"/>
      <c r="X116" s="53"/>
      <c r="Y116" s="53"/>
      <c r="Z116" s="53"/>
    </row>
    <row r="117" spans="1:26" ht="14.4">
      <c r="A117" s="194" t="s">
        <v>302</v>
      </c>
      <c r="B117" s="195">
        <v>633346</v>
      </c>
      <c r="C117" s="195">
        <v>130323</v>
      </c>
      <c r="D117" s="195">
        <v>33141</v>
      </c>
      <c r="E117" s="195">
        <v>19877</v>
      </c>
      <c r="F117" s="196">
        <v>183341</v>
      </c>
      <c r="G117" s="198">
        <v>0.28999999999999998</v>
      </c>
      <c r="H117" s="199">
        <v>0</v>
      </c>
      <c r="I117" s="199">
        <v>0</v>
      </c>
      <c r="J117" s="199">
        <v>472312</v>
      </c>
      <c r="K117" s="199">
        <v>495171</v>
      </c>
      <c r="L117" s="199">
        <v>435948</v>
      </c>
      <c r="M117" s="199">
        <v>252335</v>
      </c>
      <c r="N117" s="199">
        <v>199379</v>
      </c>
      <c r="O117" s="199">
        <v>198435</v>
      </c>
      <c r="P117" s="199">
        <v>201065</v>
      </c>
      <c r="Q117" s="199">
        <v>394391</v>
      </c>
      <c r="R117" s="200">
        <v>244907</v>
      </c>
      <c r="S117" s="200">
        <v>253946</v>
      </c>
      <c r="T117" s="200">
        <v>183341</v>
      </c>
      <c r="U117" s="53"/>
      <c r="V117" s="53"/>
      <c r="W117" s="53"/>
      <c r="X117" s="53"/>
      <c r="Y117" s="53"/>
      <c r="Z117" s="53"/>
    </row>
    <row r="118" spans="1:26" ht="14.4">
      <c r="A118" s="194" t="s">
        <v>303</v>
      </c>
      <c r="B118" s="195">
        <v>279295</v>
      </c>
      <c r="C118" s="195">
        <v>57470</v>
      </c>
      <c r="D118" s="195">
        <v>44188</v>
      </c>
      <c r="E118" s="195">
        <v>26503</v>
      </c>
      <c r="F118" s="196">
        <v>128161</v>
      </c>
      <c r="G118" s="198">
        <v>0.45899999999999996</v>
      </c>
      <c r="H118" s="199">
        <v>0</v>
      </c>
      <c r="I118" s="199">
        <v>172706</v>
      </c>
      <c r="J118" s="199">
        <v>190636</v>
      </c>
      <c r="K118" s="199">
        <v>203102</v>
      </c>
      <c r="L118" s="199">
        <v>213772.04</v>
      </c>
      <c r="M118" s="199">
        <v>168423</v>
      </c>
      <c r="N118" s="199">
        <v>134182</v>
      </c>
      <c r="O118" s="199">
        <v>134636</v>
      </c>
      <c r="P118" s="199">
        <v>131939</v>
      </c>
      <c r="Q118" s="199">
        <v>236003</v>
      </c>
      <c r="R118" s="200">
        <v>175898</v>
      </c>
      <c r="S118" s="200">
        <v>172409</v>
      </c>
      <c r="T118" s="200">
        <v>128161</v>
      </c>
      <c r="U118" s="53"/>
      <c r="V118" s="53"/>
      <c r="W118" s="53"/>
      <c r="X118" s="53"/>
      <c r="Y118" s="53"/>
      <c r="Z118" s="53"/>
    </row>
    <row r="119" spans="1:26" ht="14.4">
      <c r="A119" s="194" t="s">
        <v>304</v>
      </c>
      <c r="B119" s="195">
        <v>237312</v>
      </c>
      <c r="C119" s="195">
        <v>48831</v>
      </c>
      <c r="D119" s="195">
        <v>33141</v>
      </c>
      <c r="E119" s="195">
        <v>19877</v>
      </c>
      <c r="F119" s="196">
        <v>101849</v>
      </c>
      <c r="G119" s="198">
        <v>0.42899999999999999</v>
      </c>
      <c r="H119" s="199">
        <v>0</v>
      </c>
      <c r="I119" s="199">
        <v>151427</v>
      </c>
      <c r="J119" s="199">
        <v>161487</v>
      </c>
      <c r="K119" s="199">
        <v>168943</v>
      </c>
      <c r="L119" s="199">
        <v>182056</v>
      </c>
      <c r="M119" s="199">
        <v>137803</v>
      </c>
      <c r="N119" s="199">
        <v>109214</v>
      </c>
      <c r="O119" s="199">
        <v>110568</v>
      </c>
      <c r="P119" s="199">
        <v>114464</v>
      </c>
      <c r="Q119" s="199">
        <v>216018</v>
      </c>
      <c r="R119" s="200">
        <v>144278</v>
      </c>
      <c r="S119" s="200">
        <v>139507</v>
      </c>
      <c r="T119" s="200">
        <v>101849</v>
      </c>
      <c r="U119" s="53"/>
      <c r="V119" s="53"/>
      <c r="W119" s="53"/>
      <c r="X119" s="53"/>
      <c r="Y119" s="53"/>
      <c r="Z119" s="53"/>
    </row>
    <row r="120" spans="1:26" ht="14.4">
      <c r="A120" s="194" t="s">
        <v>305</v>
      </c>
      <c r="B120" s="195">
        <v>0</v>
      </c>
      <c r="C120" s="195">
        <v>0</v>
      </c>
      <c r="D120" s="195">
        <v>0</v>
      </c>
      <c r="E120" s="195">
        <v>0</v>
      </c>
      <c r="F120" s="196">
        <v>0</v>
      </c>
      <c r="G120" s="198"/>
      <c r="H120" s="199">
        <v>0</v>
      </c>
      <c r="I120" s="199">
        <v>0</v>
      </c>
      <c r="J120" s="199">
        <v>0</v>
      </c>
      <c r="K120" s="199">
        <v>0</v>
      </c>
      <c r="L120" s="199">
        <v>0</v>
      </c>
      <c r="M120" s="199">
        <v>0</v>
      </c>
      <c r="N120" s="199">
        <v>0</v>
      </c>
      <c r="O120" s="199">
        <v>0</v>
      </c>
      <c r="P120" s="199">
        <v>0</v>
      </c>
      <c r="Q120" s="199">
        <v>0</v>
      </c>
      <c r="R120" s="200" t="s">
        <v>188</v>
      </c>
      <c r="S120" s="200">
        <v>0</v>
      </c>
      <c r="T120" s="200">
        <v>0</v>
      </c>
      <c r="U120" s="53"/>
      <c r="V120" s="53"/>
      <c r="W120" s="53"/>
      <c r="X120" s="53"/>
      <c r="Y120" s="53"/>
      <c r="Z120" s="53"/>
    </row>
    <row r="121" spans="1:26" ht="14.4">
      <c r="A121" s="194" t="s">
        <v>306</v>
      </c>
      <c r="B121" s="195">
        <v>394876</v>
      </c>
      <c r="C121" s="195">
        <v>81253</v>
      </c>
      <c r="D121" s="195">
        <v>0</v>
      </c>
      <c r="E121" s="195">
        <v>0</v>
      </c>
      <c r="F121" s="196">
        <v>81253</v>
      </c>
      <c r="G121" s="198">
        <v>0.20600000000000002</v>
      </c>
      <c r="H121" s="199">
        <v>0</v>
      </c>
      <c r="I121" s="199">
        <v>0</v>
      </c>
      <c r="J121" s="199">
        <v>287075</v>
      </c>
      <c r="K121" s="199">
        <v>306399</v>
      </c>
      <c r="L121" s="199">
        <v>218638</v>
      </c>
      <c r="M121" s="199">
        <v>122482</v>
      </c>
      <c r="N121" s="199">
        <v>95793</v>
      </c>
      <c r="O121" s="199">
        <v>94689</v>
      </c>
      <c r="P121" s="199">
        <v>92731</v>
      </c>
      <c r="Q121" s="199">
        <v>177992</v>
      </c>
      <c r="R121" s="200">
        <v>110608</v>
      </c>
      <c r="S121" s="200">
        <v>108237</v>
      </c>
      <c r="T121" s="200">
        <v>81253</v>
      </c>
      <c r="U121" s="53"/>
      <c r="V121" s="53"/>
      <c r="W121" s="53"/>
      <c r="X121" s="53"/>
      <c r="Y121" s="53"/>
      <c r="Z121" s="53"/>
    </row>
    <row r="122" spans="1:26" ht="14.4">
      <c r="A122" s="194" t="s">
        <v>307</v>
      </c>
      <c r="B122" s="195">
        <v>63975</v>
      </c>
      <c r="C122" s="195">
        <v>13164</v>
      </c>
      <c r="D122" s="195">
        <v>0</v>
      </c>
      <c r="E122" s="195">
        <v>0</v>
      </c>
      <c r="F122" s="196">
        <v>13164</v>
      </c>
      <c r="G122" s="198">
        <v>0.20600000000000002</v>
      </c>
      <c r="H122" s="199">
        <v>31117</v>
      </c>
      <c r="I122" s="199">
        <v>38372</v>
      </c>
      <c r="J122" s="199">
        <v>44128</v>
      </c>
      <c r="K122" s="199">
        <v>46603</v>
      </c>
      <c r="L122" s="199">
        <v>35067</v>
      </c>
      <c r="M122" s="199">
        <v>17748</v>
      </c>
      <c r="N122" s="199">
        <v>14820</v>
      </c>
      <c r="O122" s="199">
        <v>14368</v>
      </c>
      <c r="P122" s="199">
        <v>15079</v>
      </c>
      <c r="Q122" s="199">
        <v>29622</v>
      </c>
      <c r="R122" s="200">
        <v>18321</v>
      </c>
      <c r="S122" s="200">
        <v>18186</v>
      </c>
      <c r="T122" s="200">
        <v>13164</v>
      </c>
      <c r="U122" s="53"/>
      <c r="V122" s="53"/>
      <c r="W122" s="53"/>
      <c r="X122" s="53"/>
      <c r="Y122" s="53"/>
      <c r="Z122" s="53"/>
    </row>
    <row r="123" spans="1:26" ht="14.4">
      <c r="A123" s="194" t="s">
        <v>308</v>
      </c>
      <c r="B123" s="195">
        <v>0</v>
      </c>
      <c r="C123" s="195">
        <v>0</v>
      </c>
      <c r="D123" s="195">
        <v>0</v>
      </c>
      <c r="E123" s="195">
        <v>0</v>
      </c>
      <c r="F123" s="196">
        <v>0</v>
      </c>
      <c r="G123" s="198"/>
      <c r="H123" s="199">
        <v>0</v>
      </c>
      <c r="I123" s="199">
        <v>0</v>
      </c>
      <c r="J123" s="199">
        <v>0</v>
      </c>
      <c r="K123" s="199">
        <v>0</v>
      </c>
      <c r="L123" s="199">
        <v>0</v>
      </c>
      <c r="M123" s="199">
        <v>0</v>
      </c>
      <c r="N123" s="199">
        <v>0</v>
      </c>
      <c r="O123" s="199">
        <v>0</v>
      </c>
      <c r="P123" s="199">
        <v>0</v>
      </c>
      <c r="Q123" s="199">
        <v>0</v>
      </c>
      <c r="R123" s="200" t="s">
        <v>188</v>
      </c>
      <c r="S123" s="200">
        <v>0</v>
      </c>
      <c r="T123" s="200">
        <v>0</v>
      </c>
      <c r="U123" s="53"/>
      <c r="V123" s="53"/>
      <c r="W123" s="53"/>
      <c r="X123" s="53"/>
      <c r="Y123" s="53"/>
      <c r="Z123" s="53"/>
    </row>
    <row r="124" spans="1:26" ht="14.4">
      <c r="A124" s="194" t="s">
        <v>309</v>
      </c>
      <c r="B124" s="195">
        <v>954286</v>
      </c>
      <c r="C124" s="195">
        <v>196362</v>
      </c>
      <c r="D124" s="195">
        <v>25776</v>
      </c>
      <c r="E124" s="195">
        <v>15460</v>
      </c>
      <c r="F124" s="196">
        <v>237598</v>
      </c>
      <c r="G124" s="198">
        <v>0.249</v>
      </c>
      <c r="H124" s="199">
        <v>0</v>
      </c>
      <c r="I124" s="199">
        <v>0</v>
      </c>
      <c r="J124" s="199">
        <v>599138</v>
      </c>
      <c r="K124" s="199">
        <v>631824</v>
      </c>
      <c r="L124" s="199">
        <v>517713</v>
      </c>
      <c r="M124" s="199">
        <v>291996</v>
      </c>
      <c r="N124" s="199">
        <v>243120</v>
      </c>
      <c r="O124" s="199">
        <v>238335</v>
      </c>
      <c r="P124" s="199">
        <v>251709</v>
      </c>
      <c r="Q124" s="199">
        <v>521682</v>
      </c>
      <c r="R124" s="200">
        <v>320797</v>
      </c>
      <c r="S124" s="200">
        <v>318073</v>
      </c>
      <c r="T124" s="200">
        <v>237598</v>
      </c>
      <c r="U124" s="53"/>
      <c r="V124" s="53"/>
      <c r="W124" s="53"/>
      <c r="X124" s="53"/>
      <c r="Y124" s="53"/>
      <c r="Z124" s="53"/>
    </row>
    <row r="125" spans="1:26" ht="14.4">
      <c r="A125" s="194" t="s">
        <v>310</v>
      </c>
      <c r="B125" s="195">
        <v>185965</v>
      </c>
      <c r="C125" s="195">
        <v>38266</v>
      </c>
      <c r="D125" s="195">
        <v>0</v>
      </c>
      <c r="E125" s="195">
        <v>0</v>
      </c>
      <c r="F125" s="196">
        <v>38266</v>
      </c>
      <c r="G125" s="198">
        <v>0.20600000000000002</v>
      </c>
      <c r="H125" s="199">
        <v>0</v>
      </c>
      <c r="I125" s="199">
        <v>0</v>
      </c>
      <c r="J125" s="199">
        <v>0</v>
      </c>
      <c r="K125" s="199">
        <v>0</v>
      </c>
      <c r="L125" s="199">
        <v>0</v>
      </c>
      <c r="M125" s="199">
        <v>49615</v>
      </c>
      <c r="N125" s="199">
        <v>39760</v>
      </c>
      <c r="O125" s="199">
        <v>39658</v>
      </c>
      <c r="P125" s="199">
        <v>39845</v>
      </c>
      <c r="Q125" s="199">
        <v>85740</v>
      </c>
      <c r="R125" s="200">
        <v>50935</v>
      </c>
      <c r="S125" s="200">
        <v>50642</v>
      </c>
      <c r="T125" s="200">
        <v>38266</v>
      </c>
      <c r="U125" s="53"/>
      <c r="V125" s="53"/>
      <c r="W125" s="53"/>
      <c r="X125" s="53"/>
      <c r="Y125" s="53"/>
      <c r="Z125" s="53"/>
    </row>
    <row r="126" spans="1:26" ht="14.4">
      <c r="A126" s="194" t="s">
        <v>311</v>
      </c>
      <c r="B126" s="195">
        <v>0</v>
      </c>
      <c r="C126" s="195">
        <v>0</v>
      </c>
      <c r="D126" s="195">
        <v>0</v>
      </c>
      <c r="E126" s="195">
        <v>0</v>
      </c>
      <c r="F126" s="196">
        <v>0</v>
      </c>
      <c r="G126" s="198"/>
      <c r="H126" s="199">
        <v>0</v>
      </c>
      <c r="I126" s="199">
        <v>0</v>
      </c>
      <c r="J126" s="199">
        <v>0</v>
      </c>
      <c r="K126" s="199">
        <v>0</v>
      </c>
      <c r="L126" s="199">
        <v>0</v>
      </c>
      <c r="M126" s="199">
        <v>0</v>
      </c>
      <c r="N126" s="199">
        <v>0</v>
      </c>
      <c r="O126" s="199">
        <v>0</v>
      </c>
      <c r="P126" s="199">
        <v>0</v>
      </c>
      <c r="Q126" s="199">
        <v>0</v>
      </c>
      <c r="R126" s="200" t="s">
        <v>188</v>
      </c>
      <c r="S126" s="200">
        <v>0</v>
      </c>
      <c r="T126" s="200">
        <v>0</v>
      </c>
      <c r="U126" s="53"/>
      <c r="V126" s="53"/>
      <c r="W126" s="53"/>
      <c r="X126" s="53"/>
      <c r="Y126" s="53"/>
      <c r="Z126" s="53"/>
    </row>
    <row r="127" spans="1:26" ht="14.4">
      <c r="A127" s="194" t="s">
        <v>312</v>
      </c>
      <c r="B127" s="195">
        <v>211405</v>
      </c>
      <c r="C127" s="195">
        <v>43500</v>
      </c>
      <c r="D127" s="195">
        <v>0</v>
      </c>
      <c r="E127" s="195">
        <v>0</v>
      </c>
      <c r="F127" s="196">
        <v>43500</v>
      </c>
      <c r="G127" s="198">
        <v>0.20600000000000002</v>
      </c>
      <c r="H127" s="199">
        <v>119516</v>
      </c>
      <c r="I127" s="199">
        <v>127763</v>
      </c>
      <c r="J127" s="199">
        <v>140647</v>
      </c>
      <c r="K127" s="199">
        <v>149257</v>
      </c>
      <c r="L127" s="199">
        <v>111122</v>
      </c>
      <c r="M127" s="199">
        <v>59989</v>
      </c>
      <c r="N127" s="199">
        <v>47991</v>
      </c>
      <c r="O127" s="199">
        <v>48200</v>
      </c>
      <c r="P127" s="199">
        <v>49548</v>
      </c>
      <c r="Q127" s="199">
        <v>99463</v>
      </c>
      <c r="R127" s="200">
        <v>61667</v>
      </c>
      <c r="S127" s="200">
        <v>60702</v>
      </c>
      <c r="T127" s="200">
        <v>43500</v>
      </c>
      <c r="U127" s="53"/>
      <c r="V127" s="53"/>
      <c r="W127" s="53"/>
      <c r="X127" s="53"/>
      <c r="Y127" s="53"/>
      <c r="Z127" s="53"/>
    </row>
    <row r="128" spans="1:26" ht="14.4">
      <c r="A128" s="194" t="s">
        <v>313</v>
      </c>
      <c r="B128" s="195">
        <v>1280112</v>
      </c>
      <c r="C128" s="195">
        <v>263407</v>
      </c>
      <c r="D128" s="195">
        <v>22094</v>
      </c>
      <c r="E128" s="195">
        <v>13252</v>
      </c>
      <c r="F128" s="196">
        <v>298753</v>
      </c>
      <c r="G128" s="198">
        <v>0.23300000000000001</v>
      </c>
      <c r="H128" s="199">
        <v>0</v>
      </c>
      <c r="I128" s="199">
        <v>840098</v>
      </c>
      <c r="J128" s="199">
        <v>869128</v>
      </c>
      <c r="K128" s="199">
        <v>889799</v>
      </c>
      <c r="L128" s="199">
        <v>679025</v>
      </c>
      <c r="M128" s="199">
        <v>374846</v>
      </c>
      <c r="N128" s="199">
        <v>308926</v>
      </c>
      <c r="O128" s="199">
        <v>317848</v>
      </c>
      <c r="P128" s="199">
        <v>332698</v>
      </c>
      <c r="Q128" s="199">
        <v>655141</v>
      </c>
      <c r="R128" s="200">
        <v>408607</v>
      </c>
      <c r="S128" s="200">
        <v>415040</v>
      </c>
      <c r="T128" s="200">
        <v>298753</v>
      </c>
      <c r="U128" s="53"/>
      <c r="V128" s="53"/>
      <c r="W128" s="53"/>
      <c r="X128" s="53"/>
      <c r="Y128" s="53"/>
      <c r="Z128" s="53"/>
    </row>
    <row r="129" spans="1:26" ht="14.4">
      <c r="A129" s="194" t="s">
        <v>314</v>
      </c>
      <c r="B129" s="195">
        <v>138208</v>
      </c>
      <c r="C129" s="195">
        <v>28439</v>
      </c>
      <c r="D129" s="195">
        <v>40505</v>
      </c>
      <c r="E129" s="195">
        <v>24295</v>
      </c>
      <c r="F129" s="196">
        <v>93239</v>
      </c>
      <c r="G129" s="198">
        <v>0.67500000000000004</v>
      </c>
      <c r="H129" s="199">
        <v>0</v>
      </c>
      <c r="I129" s="199">
        <v>0</v>
      </c>
      <c r="J129" s="199">
        <v>0</v>
      </c>
      <c r="K129" s="199">
        <v>0</v>
      </c>
      <c r="L129" s="199">
        <v>102585.82</v>
      </c>
      <c r="M129" s="199">
        <v>107598</v>
      </c>
      <c r="N129" s="199">
        <v>109504</v>
      </c>
      <c r="O129" s="199">
        <v>92659</v>
      </c>
      <c r="P129" s="199">
        <v>101244</v>
      </c>
      <c r="Q129" s="199">
        <v>129225</v>
      </c>
      <c r="R129" s="200">
        <v>131917</v>
      </c>
      <c r="S129" s="200">
        <v>129092</v>
      </c>
      <c r="T129" s="200">
        <v>93239</v>
      </c>
      <c r="U129" s="53"/>
      <c r="V129" s="53"/>
      <c r="W129" s="53"/>
      <c r="X129" s="53"/>
      <c r="Y129" s="53"/>
      <c r="Z129" s="53"/>
    </row>
    <row r="130" spans="1:26" ht="14.4">
      <c r="A130" s="194" t="s">
        <v>315</v>
      </c>
      <c r="B130" s="195">
        <v>0</v>
      </c>
      <c r="C130" s="195">
        <v>0</v>
      </c>
      <c r="D130" s="195">
        <v>0</v>
      </c>
      <c r="E130" s="195">
        <v>0</v>
      </c>
      <c r="F130" s="196">
        <v>0</v>
      </c>
      <c r="G130" s="198"/>
      <c r="H130" s="199">
        <v>0</v>
      </c>
      <c r="I130" s="199">
        <v>0</v>
      </c>
      <c r="J130" s="199">
        <v>0</v>
      </c>
      <c r="K130" s="199">
        <v>0</v>
      </c>
      <c r="L130" s="199">
        <v>0</v>
      </c>
      <c r="M130" s="199">
        <v>0</v>
      </c>
      <c r="N130" s="199">
        <v>0</v>
      </c>
      <c r="O130" s="199">
        <v>0</v>
      </c>
      <c r="P130" s="199">
        <v>0</v>
      </c>
      <c r="Q130" s="199">
        <v>0</v>
      </c>
      <c r="R130" s="200" t="s">
        <v>188</v>
      </c>
      <c r="S130" s="200">
        <v>0</v>
      </c>
      <c r="T130" s="200">
        <v>0</v>
      </c>
      <c r="U130" s="53"/>
      <c r="V130" s="53"/>
      <c r="W130" s="53"/>
      <c r="X130" s="53"/>
      <c r="Y130" s="53"/>
      <c r="Z130" s="53"/>
    </row>
    <row r="131" spans="1:26" ht="14.4">
      <c r="A131" s="194" t="s">
        <v>316</v>
      </c>
      <c r="B131" s="195">
        <v>0</v>
      </c>
      <c r="C131" s="195">
        <v>0</v>
      </c>
      <c r="D131" s="195">
        <v>0</v>
      </c>
      <c r="E131" s="195">
        <v>0</v>
      </c>
      <c r="F131" s="196">
        <v>0</v>
      </c>
      <c r="G131" s="198"/>
      <c r="H131" s="199">
        <v>0</v>
      </c>
      <c r="I131" s="199">
        <v>0</v>
      </c>
      <c r="J131" s="199">
        <v>0</v>
      </c>
      <c r="K131" s="199">
        <v>0</v>
      </c>
      <c r="L131" s="199">
        <v>0</v>
      </c>
      <c r="M131" s="199">
        <v>0</v>
      </c>
      <c r="N131" s="199">
        <v>0</v>
      </c>
      <c r="O131" s="199">
        <v>0</v>
      </c>
      <c r="P131" s="199">
        <v>0</v>
      </c>
      <c r="Q131" s="199">
        <v>0</v>
      </c>
      <c r="R131" s="200" t="s">
        <v>188</v>
      </c>
      <c r="S131" s="200">
        <v>0</v>
      </c>
      <c r="T131" s="200">
        <v>0</v>
      </c>
      <c r="U131" s="53"/>
      <c r="V131" s="53"/>
      <c r="W131" s="53"/>
      <c r="X131" s="53"/>
      <c r="Y131" s="53"/>
      <c r="Z131" s="53"/>
    </row>
    <row r="132" spans="1:26" ht="14.4">
      <c r="A132" s="194" t="s">
        <v>317</v>
      </c>
      <c r="B132" s="195">
        <v>0</v>
      </c>
      <c r="C132" s="195">
        <v>0</v>
      </c>
      <c r="D132" s="195">
        <v>0</v>
      </c>
      <c r="E132" s="195">
        <v>0</v>
      </c>
      <c r="F132" s="196">
        <v>0</v>
      </c>
      <c r="G132" s="198"/>
      <c r="H132" s="199">
        <v>0</v>
      </c>
      <c r="I132" s="199">
        <v>0</v>
      </c>
      <c r="J132" s="199">
        <v>0</v>
      </c>
      <c r="K132" s="199">
        <v>0</v>
      </c>
      <c r="L132" s="199">
        <v>0</v>
      </c>
      <c r="M132" s="199">
        <v>0</v>
      </c>
      <c r="N132" s="199">
        <v>0</v>
      </c>
      <c r="O132" s="199">
        <v>0</v>
      </c>
      <c r="P132" s="199">
        <v>0</v>
      </c>
      <c r="Q132" s="199">
        <v>0</v>
      </c>
      <c r="R132" s="200" t="s">
        <v>188</v>
      </c>
      <c r="S132" s="200">
        <v>0</v>
      </c>
      <c r="T132" s="200">
        <v>0</v>
      </c>
      <c r="U132" s="53"/>
      <c r="V132" s="53"/>
      <c r="W132" s="53"/>
      <c r="X132" s="53"/>
      <c r="Y132" s="53"/>
      <c r="Z132" s="53"/>
    </row>
    <row r="133" spans="1:26" ht="14.4">
      <c r="A133" s="194" t="s">
        <v>318</v>
      </c>
      <c r="B133" s="195">
        <v>978723</v>
      </c>
      <c r="C133" s="195">
        <v>201390</v>
      </c>
      <c r="D133" s="195">
        <v>0</v>
      </c>
      <c r="E133" s="195">
        <v>0</v>
      </c>
      <c r="F133" s="196">
        <v>201390</v>
      </c>
      <c r="G133" s="198">
        <v>0.20600000000000002</v>
      </c>
      <c r="H133" s="199">
        <v>483468</v>
      </c>
      <c r="I133" s="199">
        <v>530396</v>
      </c>
      <c r="J133" s="199">
        <v>592087</v>
      </c>
      <c r="K133" s="199">
        <v>633009</v>
      </c>
      <c r="L133" s="199">
        <v>448874</v>
      </c>
      <c r="M133" s="199">
        <v>238819</v>
      </c>
      <c r="N133" s="199">
        <v>206450</v>
      </c>
      <c r="O133" s="199">
        <v>207475</v>
      </c>
      <c r="P133" s="199">
        <v>211950</v>
      </c>
      <c r="Q133" s="199">
        <v>434996</v>
      </c>
      <c r="R133" s="200">
        <v>273191</v>
      </c>
      <c r="S133" s="200">
        <v>277441</v>
      </c>
      <c r="T133" s="200">
        <v>201390</v>
      </c>
      <c r="U133" s="53"/>
      <c r="V133" s="53"/>
      <c r="W133" s="53"/>
      <c r="X133" s="53"/>
      <c r="Y133" s="53"/>
      <c r="Z133" s="53"/>
    </row>
    <row r="134" spans="1:26" ht="14.4">
      <c r="A134" s="194" t="s">
        <v>319</v>
      </c>
      <c r="B134" s="195">
        <v>0</v>
      </c>
      <c r="C134" s="195">
        <v>0</v>
      </c>
      <c r="D134" s="195">
        <v>0</v>
      </c>
      <c r="E134" s="195">
        <v>0</v>
      </c>
      <c r="F134" s="196">
        <v>0</v>
      </c>
      <c r="G134" s="198"/>
      <c r="H134" s="199">
        <v>0</v>
      </c>
      <c r="I134" s="199">
        <v>0</v>
      </c>
      <c r="J134" s="199">
        <v>0</v>
      </c>
      <c r="K134" s="199">
        <v>0</v>
      </c>
      <c r="L134" s="199">
        <v>0</v>
      </c>
      <c r="M134" s="199">
        <v>0</v>
      </c>
      <c r="N134" s="199">
        <v>0</v>
      </c>
      <c r="O134" s="199">
        <v>0</v>
      </c>
      <c r="P134" s="199">
        <v>0</v>
      </c>
      <c r="Q134" s="199">
        <v>0</v>
      </c>
      <c r="R134" s="200" t="s">
        <v>188</v>
      </c>
      <c r="S134" s="200">
        <v>0</v>
      </c>
      <c r="T134" s="200">
        <v>0</v>
      </c>
      <c r="U134" s="53"/>
      <c r="V134" s="53"/>
      <c r="W134" s="53"/>
      <c r="X134" s="53"/>
      <c r="Y134" s="53"/>
      <c r="Z134" s="53"/>
    </row>
    <row r="135" spans="1:26" ht="14.4">
      <c r="A135" s="194" t="s">
        <v>320</v>
      </c>
      <c r="B135" s="195">
        <v>0</v>
      </c>
      <c r="C135" s="195">
        <v>0</v>
      </c>
      <c r="D135" s="195">
        <v>0</v>
      </c>
      <c r="E135" s="195">
        <v>0</v>
      </c>
      <c r="F135" s="196">
        <v>0</v>
      </c>
      <c r="G135" s="198"/>
      <c r="H135" s="199">
        <v>0</v>
      </c>
      <c r="I135" s="199">
        <v>0</v>
      </c>
      <c r="J135" s="199">
        <v>0</v>
      </c>
      <c r="K135" s="199">
        <v>0</v>
      </c>
      <c r="L135" s="199">
        <v>0</v>
      </c>
      <c r="M135" s="199">
        <v>0</v>
      </c>
      <c r="N135" s="199">
        <v>0</v>
      </c>
      <c r="O135" s="199">
        <v>0</v>
      </c>
      <c r="P135" s="199">
        <v>0</v>
      </c>
      <c r="Q135" s="199">
        <v>0</v>
      </c>
      <c r="R135" s="200" t="s">
        <v>188</v>
      </c>
      <c r="S135" s="200">
        <v>0</v>
      </c>
      <c r="T135" s="200">
        <v>0</v>
      </c>
      <c r="U135" s="53"/>
      <c r="V135" s="53"/>
      <c r="W135" s="53"/>
      <c r="X135" s="53"/>
      <c r="Y135" s="53"/>
      <c r="Z135" s="53"/>
    </row>
    <row r="136" spans="1:26" ht="14.4">
      <c r="A136" s="194" t="s">
        <v>321</v>
      </c>
      <c r="B136" s="195">
        <v>0</v>
      </c>
      <c r="C136" s="195">
        <v>0</v>
      </c>
      <c r="D136" s="195">
        <v>0</v>
      </c>
      <c r="E136" s="195">
        <v>0</v>
      </c>
      <c r="F136" s="196">
        <v>0</v>
      </c>
      <c r="G136" s="198"/>
      <c r="H136" s="199">
        <v>0</v>
      </c>
      <c r="I136" s="199">
        <v>0</v>
      </c>
      <c r="J136" s="199">
        <v>0</v>
      </c>
      <c r="K136" s="199">
        <v>0</v>
      </c>
      <c r="L136" s="199">
        <v>0</v>
      </c>
      <c r="M136" s="199">
        <v>0</v>
      </c>
      <c r="N136" s="199">
        <v>0</v>
      </c>
      <c r="O136" s="199">
        <v>0</v>
      </c>
      <c r="P136" s="199">
        <v>0</v>
      </c>
      <c r="Q136" s="199">
        <v>0</v>
      </c>
      <c r="R136" s="200" t="s">
        <v>188</v>
      </c>
      <c r="S136" s="200">
        <v>0</v>
      </c>
      <c r="T136" s="200">
        <v>0</v>
      </c>
      <c r="U136" s="53"/>
      <c r="V136" s="53"/>
      <c r="W136" s="53"/>
      <c r="X136" s="53"/>
      <c r="Y136" s="53"/>
      <c r="Z136" s="53"/>
    </row>
    <row r="137" spans="1:26" ht="14.4">
      <c r="A137" s="194" t="s">
        <v>322</v>
      </c>
      <c r="B137" s="195">
        <v>0</v>
      </c>
      <c r="C137" s="195">
        <v>0</v>
      </c>
      <c r="D137" s="195">
        <v>0</v>
      </c>
      <c r="E137" s="195">
        <v>0</v>
      </c>
      <c r="F137" s="196">
        <v>0</v>
      </c>
      <c r="G137" s="198"/>
      <c r="H137" s="199">
        <v>0</v>
      </c>
      <c r="I137" s="199">
        <v>0</v>
      </c>
      <c r="J137" s="199">
        <v>0</v>
      </c>
      <c r="K137" s="199">
        <v>0</v>
      </c>
      <c r="L137" s="199">
        <v>0</v>
      </c>
      <c r="M137" s="199">
        <v>0</v>
      </c>
      <c r="N137" s="199">
        <v>0</v>
      </c>
      <c r="O137" s="199">
        <v>0</v>
      </c>
      <c r="P137" s="199">
        <v>0</v>
      </c>
      <c r="Q137" s="199">
        <v>0</v>
      </c>
      <c r="R137" s="200" t="s">
        <v>188</v>
      </c>
      <c r="S137" s="200">
        <v>0</v>
      </c>
      <c r="T137" s="200">
        <v>0</v>
      </c>
      <c r="U137" s="53"/>
      <c r="V137" s="53"/>
      <c r="W137" s="53"/>
      <c r="X137" s="53"/>
      <c r="Y137" s="53"/>
      <c r="Z137" s="53"/>
    </row>
    <row r="138" spans="1:26" ht="14.4">
      <c r="A138" s="194" t="s">
        <v>323</v>
      </c>
      <c r="B138" s="195">
        <v>480360</v>
      </c>
      <c r="C138" s="195">
        <v>98843</v>
      </c>
      <c r="D138" s="195">
        <v>0</v>
      </c>
      <c r="E138" s="195">
        <v>0</v>
      </c>
      <c r="F138" s="196">
        <v>98843</v>
      </c>
      <c r="G138" s="198">
        <v>0.20600000000000002</v>
      </c>
      <c r="H138" s="199">
        <v>269739</v>
      </c>
      <c r="I138" s="199">
        <v>284723</v>
      </c>
      <c r="J138" s="199">
        <v>308110</v>
      </c>
      <c r="K138" s="199">
        <v>333121</v>
      </c>
      <c r="L138" s="199">
        <v>233157</v>
      </c>
      <c r="M138" s="199">
        <v>123058</v>
      </c>
      <c r="N138" s="199">
        <v>100227</v>
      </c>
      <c r="O138" s="199">
        <v>102570</v>
      </c>
      <c r="P138" s="199">
        <v>105345</v>
      </c>
      <c r="Q138" s="199">
        <v>213999</v>
      </c>
      <c r="R138" s="200">
        <v>132448</v>
      </c>
      <c r="S138" s="200">
        <v>132667</v>
      </c>
      <c r="T138" s="200">
        <v>98843</v>
      </c>
      <c r="U138" s="53"/>
      <c r="V138" s="53"/>
      <c r="W138" s="53"/>
      <c r="X138" s="53"/>
      <c r="Y138" s="53"/>
      <c r="Z138" s="53"/>
    </row>
    <row r="139" spans="1:26" ht="14.4">
      <c r="A139" s="194" t="s">
        <v>324</v>
      </c>
      <c r="B139" s="195">
        <v>0</v>
      </c>
      <c r="C139" s="195">
        <v>0</v>
      </c>
      <c r="D139" s="195">
        <v>0</v>
      </c>
      <c r="E139" s="195">
        <v>0</v>
      </c>
      <c r="F139" s="196">
        <v>0</v>
      </c>
      <c r="G139" s="198"/>
      <c r="H139" s="199">
        <v>0</v>
      </c>
      <c r="I139" s="199">
        <v>0</v>
      </c>
      <c r="J139" s="199">
        <v>0</v>
      </c>
      <c r="K139" s="199">
        <v>0</v>
      </c>
      <c r="L139" s="199">
        <v>0</v>
      </c>
      <c r="M139" s="199">
        <v>0</v>
      </c>
      <c r="N139" s="199">
        <v>0</v>
      </c>
      <c r="O139" s="199">
        <v>0</v>
      </c>
      <c r="P139" s="199">
        <v>0</v>
      </c>
      <c r="Q139" s="199">
        <v>0</v>
      </c>
      <c r="R139" s="200" t="s">
        <v>188</v>
      </c>
      <c r="S139" s="200">
        <v>0</v>
      </c>
      <c r="T139" s="200">
        <v>0</v>
      </c>
      <c r="U139" s="53"/>
      <c r="V139" s="53"/>
      <c r="W139" s="53"/>
      <c r="X139" s="53"/>
      <c r="Y139" s="53"/>
      <c r="Z139" s="53"/>
    </row>
    <row r="140" spans="1:26" ht="14.4">
      <c r="A140" s="194" t="s">
        <v>325</v>
      </c>
      <c r="B140" s="195">
        <v>0</v>
      </c>
      <c r="C140" s="195">
        <v>0</v>
      </c>
      <c r="D140" s="195">
        <v>0</v>
      </c>
      <c r="E140" s="195">
        <v>0</v>
      </c>
      <c r="F140" s="196">
        <v>0</v>
      </c>
      <c r="G140" s="198"/>
      <c r="H140" s="199">
        <v>0</v>
      </c>
      <c r="I140" s="199">
        <v>0</v>
      </c>
      <c r="J140" s="199">
        <v>0</v>
      </c>
      <c r="K140" s="199">
        <v>0</v>
      </c>
      <c r="L140" s="199">
        <v>0</v>
      </c>
      <c r="M140" s="199">
        <v>0</v>
      </c>
      <c r="N140" s="199">
        <v>0</v>
      </c>
      <c r="O140" s="199">
        <v>0</v>
      </c>
      <c r="P140" s="199">
        <v>0</v>
      </c>
      <c r="Q140" s="199">
        <v>0</v>
      </c>
      <c r="R140" s="200" t="s">
        <v>188</v>
      </c>
      <c r="S140" s="200">
        <v>0</v>
      </c>
      <c r="T140" s="200">
        <v>0</v>
      </c>
      <c r="U140" s="53"/>
      <c r="V140" s="53"/>
      <c r="W140" s="53"/>
      <c r="X140" s="53"/>
      <c r="Y140" s="53"/>
      <c r="Z140" s="53"/>
    </row>
    <row r="141" spans="1:26" ht="14.4">
      <c r="A141" s="194" t="s">
        <v>326</v>
      </c>
      <c r="B141" s="195">
        <v>872494</v>
      </c>
      <c r="C141" s="195">
        <v>179532</v>
      </c>
      <c r="D141" s="195">
        <v>0</v>
      </c>
      <c r="E141" s="195">
        <v>0</v>
      </c>
      <c r="F141" s="196">
        <v>179532</v>
      </c>
      <c r="G141" s="198">
        <v>0.20600000000000002</v>
      </c>
      <c r="H141" s="199">
        <v>513429</v>
      </c>
      <c r="I141" s="199">
        <v>532714</v>
      </c>
      <c r="J141" s="199">
        <v>584113</v>
      </c>
      <c r="K141" s="199">
        <v>668633</v>
      </c>
      <c r="L141" s="199">
        <v>446697</v>
      </c>
      <c r="M141" s="199">
        <v>236716</v>
      </c>
      <c r="N141" s="199">
        <v>187390</v>
      </c>
      <c r="O141" s="199">
        <v>185785</v>
      </c>
      <c r="P141" s="199">
        <v>187126</v>
      </c>
      <c r="Q141" s="199">
        <v>390679</v>
      </c>
      <c r="R141" s="200">
        <v>252536</v>
      </c>
      <c r="S141" s="200">
        <v>247592</v>
      </c>
      <c r="T141" s="200">
        <v>179532</v>
      </c>
      <c r="U141" s="53"/>
      <c r="V141" s="53"/>
      <c r="W141" s="53"/>
      <c r="X141" s="53"/>
      <c r="Y141" s="53"/>
      <c r="Z141" s="53"/>
    </row>
    <row r="142" spans="1:26" ht="14.4">
      <c r="A142" s="194" t="s">
        <v>327</v>
      </c>
      <c r="B142" s="195">
        <v>47848</v>
      </c>
      <c r="C142" s="195">
        <v>9846</v>
      </c>
      <c r="D142" s="195">
        <v>0</v>
      </c>
      <c r="E142" s="195">
        <v>0</v>
      </c>
      <c r="F142" s="196">
        <v>9846</v>
      </c>
      <c r="G142" s="198">
        <v>0.20600000000000002</v>
      </c>
      <c r="H142" s="199">
        <v>0</v>
      </c>
      <c r="I142" s="199">
        <v>0</v>
      </c>
      <c r="J142" s="199">
        <v>0</v>
      </c>
      <c r="K142" s="199">
        <v>42536</v>
      </c>
      <c r="L142" s="199">
        <v>31809</v>
      </c>
      <c r="M142" s="199">
        <v>16131</v>
      </c>
      <c r="N142" s="199">
        <v>12442</v>
      </c>
      <c r="O142" s="199">
        <v>10976</v>
      </c>
      <c r="P142" s="199">
        <v>12175</v>
      </c>
      <c r="Q142" s="199">
        <v>27798</v>
      </c>
      <c r="R142" s="200">
        <v>14435</v>
      </c>
      <c r="S142" s="200">
        <v>14635</v>
      </c>
      <c r="T142" s="200">
        <v>9846</v>
      </c>
      <c r="U142" s="53"/>
      <c r="V142" s="53"/>
      <c r="W142" s="53"/>
      <c r="X142" s="53"/>
      <c r="Y142" s="53"/>
      <c r="Z142" s="53"/>
    </row>
    <row r="143" spans="1:26" ht="14.4">
      <c r="A143" s="194" t="s">
        <v>328</v>
      </c>
      <c r="B143" s="195">
        <v>445107</v>
      </c>
      <c r="C143" s="195">
        <v>91589</v>
      </c>
      <c r="D143" s="195">
        <v>0</v>
      </c>
      <c r="E143" s="195">
        <v>0</v>
      </c>
      <c r="F143" s="196">
        <v>91589</v>
      </c>
      <c r="G143" s="198">
        <v>0.20600000000000002</v>
      </c>
      <c r="H143" s="199">
        <v>0</v>
      </c>
      <c r="I143" s="199">
        <v>0</v>
      </c>
      <c r="J143" s="199">
        <v>0</v>
      </c>
      <c r="K143" s="199">
        <v>0</v>
      </c>
      <c r="L143" s="199">
        <v>208351</v>
      </c>
      <c r="M143" s="199">
        <v>113384</v>
      </c>
      <c r="N143" s="199">
        <v>94183</v>
      </c>
      <c r="O143" s="199">
        <v>95107</v>
      </c>
      <c r="P143" s="199">
        <v>100543</v>
      </c>
      <c r="Q143" s="199">
        <v>206079</v>
      </c>
      <c r="R143" s="200">
        <v>129403</v>
      </c>
      <c r="S143" s="200">
        <v>126564</v>
      </c>
      <c r="T143" s="200">
        <v>91589</v>
      </c>
      <c r="U143" s="53"/>
      <c r="V143" s="53"/>
      <c r="W143" s="53"/>
      <c r="X143" s="53"/>
      <c r="Y143" s="53"/>
      <c r="Z143" s="53"/>
    </row>
    <row r="144" spans="1:26" ht="14.4">
      <c r="A144" s="194" t="s">
        <v>329</v>
      </c>
      <c r="B144" s="195">
        <v>0</v>
      </c>
      <c r="C144" s="195">
        <v>0</v>
      </c>
      <c r="D144" s="195">
        <v>0</v>
      </c>
      <c r="E144" s="195">
        <v>0</v>
      </c>
      <c r="F144" s="196">
        <v>0</v>
      </c>
      <c r="G144" s="198"/>
      <c r="H144" s="199">
        <v>0</v>
      </c>
      <c r="I144" s="199">
        <v>0</v>
      </c>
      <c r="J144" s="199">
        <v>0</v>
      </c>
      <c r="K144" s="199">
        <v>0</v>
      </c>
      <c r="L144" s="199">
        <v>0</v>
      </c>
      <c r="M144" s="199">
        <v>0</v>
      </c>
      <c r="N144" s="199">
        <v>0</v>
      </c>
      <c r="O144" s="199">
        <v>0</v>
      </c>
      <c r="P144" s="199">
        <v>0</v>
      </c>
      <c r="Q144" s="199">
        <v>0</v>
      </c>
      <c r="R144" s="200" t="s">
        <v>188</v>
      </c>
      <c r="S144" s="200">
        <v>0</v>
      </c>
      <c r="T144" s="200">
        <v>0</v>
      </c>
      <c r="U144" s="53"/>
      <c r="V144" s="53"/>
      <c r="W144" s="53"/>
      <c r="X144" s="53"/>
      <c r="Y144" s="53"/>
      <c r="Z144" s="53"/>
    </row>
    <row r="145" spans="1:26" ht="14.4">
      <c r="A145" s="194" t="s">
        <v>330</v>
      </c>
      <c r="B145" s="195">
        <v>0</v>
      </c>
      <c r="C145" s="195">
        <v>0</v>
      </c>
      <c r="D145" s="195">
        <v>0</v>
      </c>
      <c r="E145" s="195">
        <v>0</v>
      </c>
      <c r="F145" s="196">
        <v>0</v>
      </c>
      <c r="G145" s="198"/>
      <c r="H145" s="199">
        <v>0</v>
      </c>
      <c r="I145" s="199">
        <v>0</v>
      </c>
      <c r="J145" s="199">
        <v>0</v>
      </c>
      <c r="K145" s="199">
        <v>0</v>
      </c>
      <c r="L145" s="199">
        <v>0</v>
      </c>
      <c r="M145" s="199">
        <v>0</v>
      </c>
      <c r="N145" s="199">
        <v>0</v>
      </c>
      <c r="O145" s="199">
        <v>0</v>
      </c>
      <c r="P145" s="199">
        <v>0</v>
      </c>
      <c r="Q145" s="199">
        <v>0</v>
      </c>
      <c r="R145" s="200" t="s">
        <v>188</v>
      </c>
      <c r="S145" s="200">
        <v>0</v>
      </c>
      <c r="T145" s="200">
        <v>0</v>
      </c>
      <c r="U145" s="53"/>
      <c r="V145" s="53"/>
      <c r="W145" s="53"/>
      <c r="X145" s="53"/>
      <c r="Y145" s="53"/>
      <c r="Z145" s="53"/>
    </row>
    <row r="146" spans="1:26" ht="14.4">
      <c r="A146" s="194" t="s">
        <v>331</v>
      </c>
      <c r="B146" s="195">
        <v>0</v>
      </c>
      <c r="C146" s="195">
        <v>0</v>
      </c>
      <c r="D146" s="195">
        <v>0</v>
      </c>
      <c r="E146" s="195">
        <v>0</v>
      </c>
      <c r="F146" s="196">
        <v>0</v>
      </c>
      <c r="G146" s="198"/>
      <c r="H146" s="199">
        <v>0</v>
      </c>
      <c r="I146" s="199">
        <v>0</v>
      </c>
      <c r="J146" s="199">
        <v>0</v>
      </c>
      <c r="K146" s="199">
        <v>0</v>
      </c>
      <c r="L146" s="199">
        <v>0</v>
      </c>
      <c r="M146" s="199">
        <v>0</v>
      </c>
      <c r="N146" s="199">
        <v>0</v>
      </c>
      <c r="O146" s="199">
        <v>0</v>
      </c>
      <c r="P146" s="199">
        <v>0</v>
      </c>
      <c r="Q146" s="199">
        <v>0</v>
      </c>
      <c r="R146" s="200" t="s">
        <v>188</v>
      </c>
      <c r="S146" s="200">
        <v>0</v>
      </c>
      <c r="T146" s="200">
        <v>0</v>
      </c>
      <c r="U146" s="53"/>
      <c r="V146" s="53"/>
      <c r="W146" s="53"/>
      <c r="X146" s="53"/>
      <c r="Y146" s="53"/>
      <c r="Z146" s="53"/>
    </row>
    <row r="147" spans="1:26" ht="14.4">
      <c r="A147" s="194" t="s">
        <v>332</v>
      </c>
      <c r="B147" s="195">
        <v>200930</v>
      </c>
      <c r="C147" s="195">
        <v>41345</v>
      </c>
      <c r="D147" s="195">
        <v>0</v>
      </c>
      <c r="E147" s="195">
        <v>0</v>
      </c>
      <c r="F147" s="196">
        <v>41345</v>
      </c>
      <c r="G147" s="198">
        <v>0.20600000000000002</v>
      </c>
      <c r="H147" s="199">
        <v>0</v>
      </c>
      <c r="I147" s="199">
        <v>0</v>
      </c>
      <c r="J147" s="199">
        <v>416612</v>
      </c>
      <c r="K147" s="199">
        <v>462790</v>
      </c>
      <c r="L147" s="199">
        <v>425016</v>
      </c>
      <c r="M147" s="199">
        <v>240443</v>
      </c>
      <c r="N147" s="199">
        <v>192919</v>
      </c>
      <c r="O147" s="199">
        <v>193356</v>
      </c>
      <c r="P147" s="199">
        <v>196794</v>
      </c>
      <c r="Q147" s="199">
        <v>400253</v>
      </c>
      <c r="R147" s="200">
        <v>58407</v>
      </c>
      <c r="S147" s="200">
        <v>56728</v>
      </c>
      <c r="T147" s="200">
        <v>41345</v>
      </c>
      <c r="U147" s="53"/>
      <c r="V147" s="53"/>
      <c r="W147" s="53"/>
      <c r="X147" s="53"/>
      <c r="Y147" s="53"/>
      <c r="Z147" s="53"/>
    </row>
    <row r="148" spans="1:26" ht="14.4">
      <c r="A148" s="194" t="s">
        <v>333</v>
      </c>
      <c r="B148" s="195">
        <v>0</v>
      </c>
      <c r="C148" s="195">
        <v>0</v>
      </c>
      <c r="D148" s="195">
        <v>0</v>
      </c>
      <c r="E148" s="195">
        <v>0</v>
      </c>
      <c r="F148" s="196">
        <v>0</v>
      </c>
      <c r="G148" s="198"/>
      <c r="H148" s="199">
        <v>0</v>
      </c>
      <c r="I148" s="199">
        <v>0</v>
      </c>
      <c r="J148" s="199">
        <v>0</v>
      </c>
      <c r="K148" s="199">
        <v>0</v>
      </c>
      <c r="L148" s="199">
        <v>0</v>
      </c>
      <c r="M148" s="199">
        <v>0</v>
      </c>
      <c r="N148" s="199">
        <v>0</v>
      </c>
      <c r="O148" s="199">
        <v>0</v>
      </c>
      <c r="P148" s="199">
        <v>0</v>
      </c>
      <c r="Q148" s="199">
        <v>0</v>
      </c>
      <c r="R148" s="200" t="s">
        <v>188</v>
      </c>
      <c r="S148" s="200">
        <v>0</v>
      </c>
      <c r="T148" s="200">
        <v>0</v>
      </c>
      <c r="U148" s="53"/>
      <c r="V148" s="53"/>
      <c r="W148" s="53"/>
      <c r="X148" s="53"/>
      <c r="Y148" s="53"/>
      <c r="Z148" s="53"/>
    </row>
    <row r="149" spans="1:26" ht="14.4">
      <c r="A149" s="194" t="s">
        <v>334</v>
      </c>
      <c r="B149" s="195">
        <v>0</v>
      </c>
      <c r="C149" s="195">
        <v>0</v>
      </c>
      <c r="D149" s="195">
        <v>0</v>
      </c>
      <c r="E149" s="195">
        <v>0</v>
      </c>
      <c r="F149" s="196">
        <v>0</v>
      </c>
      <c r="G149" s="198"/>
      <c r="H149" s="199">
        <v>0</v>
      </c>
      <c r="I149" s="199">
        <v>0</v>
      </c>
      <c r="J149" s="199">
        <v>0</v>
      </c>
      <c r="K149" s="199">
        <v>0</v>
      </c>
      <c r="L149" s="199">
        <v>0</v>
      </c>
      <c r="M149" s="199">
        <v>0</v>
      </c>
      <c r="N149" s="199">
        <v>0</v>
      </c>
      <c r="O149" s="199">
        <v>0</v>
      </c>
      <c r="P149" s="199">
        <v>0</v>
      </c>
      <c r="Q149" s="199">
        <v>0</v>
      </c>
      <c r="R149" s="200" t="s">
        <v>188</v>
      </c>
      <c r="S149" s="200">
        <v>0</v>
      </c>
      <c r="T149" s="200">
        <v>0</v>
      </c>
      <c r="U149" s="53"/>
      <c r="V149" s="53"/>
      <c r="W149" s="53"/>
      <c r="X149" s="53"/>
      <c r="Y149" s="53"/>
      <c r="Z149" s="53"/>
    </row>
    <row r="150" spans="1:26" ht="14.4">
      <c r="A150" s="194" t="s">
        <v>335</v>
      </c>
      <c r="B150" s="195">
        <v>0</v>
      </c>
      <c r="C150" s="195">
        <v>0</v>
      </c>
      <c r="D150" s="195">
        <v>0</v>
      </c>
      <c r="E150" s="195">
        <v>0</v>
      </c>
      <c r="F150" s="196">
        <v>0</v>
      </c>
      <c r="G150" s="198"/>
      <c r="H150" s="199">
        <v>0</v>
      </c>
      <c r="I150" s="199">
        <v>0</v>
      </c>
      <c r="J150" s="199">
        <v>0</v>
      </c>
      <c r="K150" s="199">
        <v>0</v>
      </c>
      <c r="L150" s="199">
        <v>0</v>
      </c>
      <c r="M150" s="199">
        <v>0</v>
      </c>
      <c r="N150" s="199">
        <v>0</v>
      </c>
      <c r="O150" s="199">
        <v>0</v>
      </c>
      <c r="P150" s="199">
        <v>0</v>
      </c>
      <c r="Q150" s="199">
        <v>0</v>
      </c>
      <c r="R150" s="200" t="s">
        <v>188</v>
      </c>
      <c r="S150" s="200">
        <v>0</v>
      </c>
      <c r="T150" s="200">
        <v>0</v>
      </c>
      <c r="U150" s="53"/>
      <c r="V150" s="53"/>
      <c r="W150" s="53"/>
      <c r="X150" s="53"/>
      <c r="Y150" s="53"/>
      <c r="Z150" s="53"/>
    </row>
    <row r="151" spans="1:26" ht="14.4">
      <c r="A151" s="194" t="s">
        <v>336</v>
      </c>
      <c r="B151" s="195">
        <v>0</v>
      </c>
      <c r="C151" s="195">
        <v>0</v>
      </c>
      <c r="D151" s="195">
        <v>0</v>
      </c>
      <c r="E151" s="195">
        <v>0</v>
      </c>
      <c r="F151" s="196">
        <v>0</v>
      </c>
      <c r="G151" s="198"/>
      <c r="H151" s="199">
        <v>0</v>
      </c>
      <c r="I151" s="199">
        <v>0</v>
      </c>
      <c r="J151" s="199">
        <v>0</v>
      </c>
      <c r="K151" s="199">
        <v>0</v>
      </c>
      <c r="L151" s="199">
        <v>0</v>
      </c>
      <c r="M151" s="199">
        <v>0</v>
      </c>
      <c r="N151" s="199">
        <v>0</v>
      </c>
      <c r="O151" s="199">
        <v>0</v>
      </c>
      <c r="P151" s="199">
        <v>0</v>
      </c>
      <c r="Q151" s="199">
        <v>0</v>
      </c>
      <c r="R151" s="200" t="s">
        <v>188</v>
      </c>
      <c r="S151" s="200">
        <v>0</v>
      </c>
      <c r="T151" s="200">
        <v>0</v>
      </c>
      <c r="U151" s="53"/>
      <c r="V151" s="53"/>
      <c r="W151" s="53"/>
      <c r="X151" s="53"/>
      <c r="Y151" s="53"/>
      <c r="Z151" s="53"/>
    </row>
    <row r="152" spans="1:26" ht="14.4">
      <c r="A152" s="194" t="s">
        <v>337</v>
      </c>
      <c r="B152" s="195">
        <v>0</v>
      </c>
      <c r="C152" s="195">
        <v>0</v>
      </c>
      <c r="D152" s="195">
        <v>0</v>
      </c>
      <c r="E152" s="195">
        <v>0</v>
      </c>
      <c r="F152" s="196">
        <v>0</v>
      </c>
      <c r="G152" s="198"/>
      <c r="H152" s="199">
        <v>0</v>
      </c>
      <c r="I152" s="199">
        <v>0</v>
      </c>
      <c r="J152" s="199">
        <v>0</v>
      </c>
      <c r="K152" s="199">
        <v>0</v>
      </c>
      <c r="L152" s="199">
        <v>0</v>
      </c>
      <c r="M152" s="199">
        <v>0</v>
      </c>
      <c r="N152" s="199">
        <v>0</v>
      </c>
      <c r="O152" s="199">
        <v>0</v>
      </c>
      <c r="P152" s="199">
        <v>0</v>
      </c>
      <c r="Q152" s="199">
        <v>0</v>
      </c>
      <c r="R152" s="200" t="s">
        <v>188</v>
      </c>
      <c r="S152" s="200">
        <v>0</v>
      </c>
      <c r="T152" s="200">
        <v>0</v>
      </c>
      <c r="U152" s="53"/>
      <c r="V152" s="53"/>
      <c r="W152" s="53"/>
      <c r="X152" s="53"/>
      <c r="Y152" s="53"/>
      <c r="Z152" s="53"/>
    </row>
    <row r="153" spans="1:26" ht="14.4">
      <c r="A153" s="194" t="s">
        <v>338</v>
      </c>
      <c r="B153" s="195">
        <v>0</v>
      </c>
      <c r="C153" s="195">
        <v>0</v>
      </c>
      <c r="D153" s="195">
        <v>0</v>
      </c>
      <c r="E153" s="195">
        <v>0</v>
      </c>
      <c r="F153" s="196">
        <v>0</v>
      </c>
      <c r="G153" s="198"/>
      <c r="H153" s="199">
        <v>0</v>
      </c>
      <c r="I153" s="199">
        <v>0</v>
      </c>
      <c r="J153" s="199">
        <v>0</v>
      </c>
      <c r="K153" s="199">
        <v>0</v>
      </c>
      <c r="L153" s="199">
        <v>0</v>
      </c>
      <c r="M153" s="199">
        <v>0</v>
      </c>
      <c r="N153" s="199">
        <v>0</v>
      </c>
      <c r="O153" s="199">
        <v>0</v>
      </c>
      <c r="P153" s="199">
        <v>0</v>
      </c>
      <c r="Q153" s="199">
        <v>0</v>
      </c>
      <c r="R153" s="200" t="s">
        <v>188</v>
      </c>
      <c r="S153" s="200">
        <v>0</v>
      </c>
      <c r="T153" s="200">
        <v>0</v>
      </c>
      <c r="U153" s="53"/>
      <c r="V153" s="53"/>
      <c r="W153" s="53"/>
      <c r="X153" s="53"/>
      <c r="Y153" s="53"/>
      <c r="Z153" s="53"/>
    </row>
    <row r="154" spans="1:26" ht="14.4">
      <c r="A154" s="194" t="s">
        <v>339</v>
      </c>
      <c r="B154" s="195">
        <v>330220</v>
      </c>
      <c r="C154" s="195">
        <v>67949</v>
      </c>
      <c r="D154" s="195">
        <v>29458</v>
      </c>
      <c r="E154" s="195">
        <v>17669</v>
      </c>
      <c r="F154" s="196">
        <v>115076</v>
      </c>
      <c r="G154" s="198">
        <v>0.34899999999999998</v>
      </c>
      <c r="H154" s="199">
        <v>0</v>
      </c>
      <c r="I154" s="199">
        <v>0</v>
      </c>
      <c r="J154" s="199">
        <v>0</v>
      </c>
      <c r="K154" s="199">
        <v>0</v>
      </c>
      <c r="L154" s="199">
        <v>231513.04</v>
      </c>
      <c r="M154" s="199">
        <v>155970</v>
      </c>
      <c r="N154" s="199">
        <v>128347</v>
      </c>
      <c r="O154" s="199">
        <v>124276</v>
      </c>
      <c r="P154" s="199">
        <v>127816</v>
      </c>
      <c r="Q154" s="199">
        <v>271160</v>
      </c>
      <c r="R154" s="200">
        <v>166562</v>
      </c>
      <c r="S154" s="200">
        <v>157249</v>
      </c>
      <c r="T154" s="200">
        <v>115076</v>
      </c>
      <c r="U154" s="53"/>
      <c r="V154" s="53"/>
      <c r="W154" s="53"/>
      <c r="X154" s="53"/>
      <c r="Y154" s="53"/>
      <c r="Z154" s="53"/>
    </row>
    <row r="155" spans="1:26" ht="14.4">
      <c r="A155" s="194" t="s">
        <v>340</v>
      </c>
      <c r="B155" s="195">
        <v>0</v>
      </c>
      <c r="C155" s="195">
        <v>0</v>
      </c>
      <c r="D155" s="195">
        <v>0</v>
      </c>
      <c r="E155" s="195">
        <v>0</v>
      </c>
      <c r="F155" s="196">
        <v>0</v>
      </c>
      <c r="G155" s="198"/>
      <c r="H155" s="199">
        <v>0</v>
      </c>
      <c r="I155" s="199">
        <v>0</v>
      </c>
      <c r="J155" s="199">
        <v>0</v>
      </c>
      <c r="K155" s="199">
        <v>0</v>
      </c>
      <c r="L155" s="199">
        <v>0</v>
      </c>
      <c r="M155" s="199">
        <v>0</v>
      </c>
      <c r="N155" s="199">
        <v>0</v>
      </c>
      <c r="O155" s="199">
        <v>0</v>
      </c>
      <c r="P155" s="199">
        <v>0</v>
      </c>
      <c r="Q155" s="199">
        <v>0</v>
      </c>
      <c r="R155" s="200" t="s">
        <v>188</v>
      </c>
      <c r="S155" s="200">
        <v>0</v>
      </c>
      <c r="T155" s="200">
        <v>0</v>
      </c>
      <c r="U155" s="53"/>
      <c r="V155" s="53"/>
      <c r="W155" s="53"/>
      <c r="X155" s="53"/>
      <c r="Y155" s="53"/>
      <c r="Z155" s="53"/>
    </row>
    <row r="156" spans="1:26" ht="14.4">
      <c r="A156" s="194" t="s">
        <v>341</v>
      </c>
      <c r="B156" s="195">
        <v>97178</v>
      </c>
      <c r="C156" s="195">
        <v>19996</v>
      </c>
      <c r="D156" s="195">
        <v>44188</v>
      </c>
      <c r="E156" s="195">
        <v>26503</v>
      </c>
      <c r="F156" s="196">
        <v>90687</v>
      </c>
      <c r="G156" s="198">
        <v>0.93299999999999994</v>
      </c>
      <c r="H156" s="199">
        <v>47522</v>
      </c>
      <c r="I156" s="199">
        <v>56315</v>
      </c>
      <c r="J156" s="199">
        <v>63691</v>
      </c>
      <c r="K156" s="199">
        <v>69571</v>
      </c>
      <c r="L156" s="199">
        <v>73515.679999999993</v>
      </c>
      <c r="M156" s="199">
        <v>76976</v>
      </c>
      <c r="N156" s="199">
        <v>79663</v>
      </c>
      <c r="O156" s="199">
        <v>82325</v>
      </c>
      <c r="P156" s="199">
        <v>83032</v>
      </c>
      <c r="Q156" s="199">
        <v>88151</v>
      </c>
      <c r="R156" s="200">
        <v>89129</v>
      </c>
      <c r="S156" s="200">
        <v>93935</v>
      </c>
      <c r="T156" s="200">
        <v>90687</v>
      </c>
      <c r="U156" s="53"/>
      <c r="V156" s="53"/>
      <c r="W156" s="53"/>
      <c r="X156" s="53"/>
      <c r="Y156" s="53"/>
      <c r="Z156" s="53"/>
    </row>
    <row r="157" spans="1:26" ht="14.4">
      <c r="A157" s="194" t="s">
        <v>342</v>
      </c>
      <c r="B157" s="195">
        <v>4217305</v>
      </c>
      <c r="C157" s="195">
        <v>867788</v>
      </c>
      <c r="D157" s="195">
        <v>18412</v>
      </c>
      <c r="E157" s="195">
        <v>11043</v>
      </c>
      <c r="F157" s="196">
        <v>897243</v>
      </c>
      <c r="G157" s="198">
        <v>0.21299999999999999</v>
      </c>
      <c r="H157" s="199">
        <v>0</v>
      </c>
      <c r="I157" s="199">
        <v>0</v>
      </c>
      <c r="J157" s="199">
        <v>0</v>
      </c>
      <c r="K157" s="199">
        <v>2556362</v>
      </c>
      <c r="L157" s="199">
        <v>1927708</v>
      </c>
      <c r="M157" s="199">
        <v>1060390</v>
      </c>
      <c r="N157" s="199">
        <v>858729</v>
      </c>
      <c r="O157" s="199">
        <v>885463</v>
      </c>
      <c r="P157" s="199">
        <v>929507</v>
      </c>
      <c r="Q157" s="199">
        <v>1932347</v>
      </c>
      <c r="R157" s="200">
        <v>1230116</v>
      </c>
      <c r="S157" s="200">
        <v>1229774</v>
      </c>
      <c r="T157" s="200">
        <v>897243</v>
      </c>
      <c r="U157" s="53"/>
      <c r="V157" s="53"/>
      <c r="W157" s="53"/>
      <c r="X157" s="53"/>
      <c r="Y157" s="53"/>
      <c r="Z157" s="53"/>
    </row>
    <row r="158" spans="1:26" ht="14.4">
      <c r="A158" s="194" t="s">
        <v>343</v>
      </c>
      <c r="B158" s="195">
        <v>0</v>
      </c>
      <c r="C158" s="195">
        <v>0</v>
      </c>
      <c r="D158" s="195">
        <v>0</v>
      </c>
      <c r="E158" s="195">
        <v>0</v>
      </c>
      <c r="F158" s="196">
        <v>0</v>
      </c>
      <c r="G158" s="198"/>
      <c r="H158" s="199">
        <v>0</v>
      </c>
      <c r="I158" s="199">
        <v>0</v>
      </c>
      <c r="J158" s="199">
        <v>0</v>
      </c>
      <c r="K158" s="199">
        <v>0</v>
      </c>
      <c r="L158" s="199">
        <v>0</v>
      </c>
      <c r="M158" s="199">
        <v>0</v>
      </c>
      <c r="N158" s="199">
        <v>0</v>
      </c>
      <c r="O158" s="199">
        <v>0</v>
      </c>
      <c r="P158" s="199">
        <v>0</v>
      </c>
      <c r="Q158" s="199">
        <v>0</v>
      </c>
      <c r="R158" s="200" t="s">
        <v>188</v>
      </c>
      <c r="S158" s="200">
        <v>0</v>
      </c>
      <c r="T158" s="200">
        <v>0</v>
      </c>
      <c r="U158" s="53"/>
      <c r="V158" s="53"/>
      <c r="W158" s="53"/>
      <c r="X158" s="53"/>
      <c r="Y158" s="53"/>
      <c r="Z158" s="53"/>
    </row>
    <row r="159" spans="1:26" ht="14.4">
      <c r="A159" s="194" t="s">
        <v>344</v>
      </c>
      <c r="B159" s="195">
        <v>731737</v>
      </c>
      <c r="C159" s="195">
        <v>150568</v>
      </c>
      <c r="D159" s="195">
        <v>25776</v>
      </c>
      <c r="E159" s="195">
        <v>15460</v>
      </c>
      <c r="F159" s="196">
        <v>191804</v>
      </c>
      <c r="G159" s="198">
        <v>0.26200000000000001</v>
      </c>
      <c r="H159" s="199">
        <v>220879</v>
      </c>
      <c r="I159" s="199">
        <v>461436</v>
      </c>
      <c r="J159" s="199">
        <v>500519</v>
      </c>
      <c r="K159" s="199">
        <v>517657</v>
      </c>
      <c r="L159" s="199">
        <v>420180</v>
      </c>
      <c r="M159" s="199">
        <v>246798</v>
      </c>
      <c r="N159" s="199">
        <v>195935</v>
      </c>
      <c r="O159" s="199">
        <v>206190</v>
      </c>
      <c r="P159" s="199">
        <v>216875</v>
      </c>
      <c r="Q159" s="199">
        <v>424815</v>
      </c>
      <c r="R159" s="200">
        <v>266411</v>
      </c>
      <c r="S159" s="200">
        <v>259639</v>
      </c>
      <c r="T159" s="200">
        <v>191804</v>
      </c>
      <c r="U159" s="53"/>
      <c r="V159" s="53"/>
      <c r="W159" s="53"/>
      <c r="X159" s="53"/>
      <c r="Y159" s="53"/>
      <c r="Z159" s="53"/>
    </row>
    <row r="160" spans="1:26" ht="14.4">
      <c r="A160" s="194" t="s">
        <v>345</v>
      </c>
      <c r="B160" s="195">
        <v>728427</v>
      </c>
      <c r="C160" s="195">
        <v>149887</v>
      </c>
      <c r="D160" s="195">
        <v>0</v>
      </c>
      <c r="E160" s="195">
        <v>0</v>
      </c>
      <c r="F160" s="196">
        <v>149887</v>
      </c>
      <c r="G160" s="198">
        <v>0.20600000000000002</v>
      </c>
      <c r="H160" s="199">
        <v>0</v>
      </c>
      <c r="I160" s="199">
        <v>0</v>
      </c>
      <c r="J160" s="199">
        <v>0</v>
      </c>
      <c r="K160" s="199">
        <v>0</v>
      </c>
      <c r="L160" s="199">
        <v>79393</v>
      </c>
      <c r="M160" s="199">
        <v>40563</v>
      </c>
      <c r="N160" s="199">
        <v>32833</v>
      </c>
      <c r="O160" s="199">
        <v>33652</v>
      </c>
      <c r="P160" s="199">
        <v>35983</v>
      </c>
      <c r="Q160" s="199">
        <v>72463</v>
      </c>
      <c r="R160" s="200">
        <v>68814</v>
      </c>
      <c r="S160" s="200">
        <v>267349</v>
      </c>
      <c r="T160" s="200">
        <v>149887</v>
      </c>
      <c r="U160" s="53"/>
      <c r="V160" s="53"/>
      <c r="W160" s="53"/>
      <c r="X160" s="53"/>
      <c r="Y160" s="53"/>
      <c r="Z160" s="53"/>
    </row>
    <row r="161" spans="1:26" ht="14.4">
      <c r="A161" s="194" t="s">
        <v>346</v>
      </c>
      <c r="B161" s="195">
        <v>331740</v>
      </c>
      <c r="C161" s="195">
        <v>68262</v>
      </c>
      <c r="D161" s="195">
        <v>0</v>
      </c>
      <c r="E161" s="195">
        <v>0</v>
      </c>
      <c r="F161" s="196">
        <v>68262</v>
      </c>
      <c r="G161" s="198">
        <v>0.20600000000000002</v>
      </c>
      <c r="H161" s="199">
        <v>0</v>
      </c>
      <c r="I161" s="199">
        <v>0</v>
      </c>
      <c r="J161" s="199">
        <v>0</v>
      </c>
      <c r="K161" s="199">
        <v>235644</v>
      </c>
      <c r="L161" s="199">
        <v>175176</v>
      </c>
      <c r="M161" s="199">
        <v>93558</v>
      </c>
      <c r="N161" s="199">
        <v>73980</v>
      </c>
      <c r="O161" s="199">
        <v>74628</v>
      </c>
      <c r="P161" s="199">
        <v>78866</v>
      </c>
      <c r="Q161" s="199">
        <v>160373</v>
      </c>
      <c r="R161" s="200">
        <v>98509</v>
      </c>
      <c r="S161" s="200">
        <v>95457</v>
      </c>
      <c r="T161" s="200">
        <v>68262</v>
      </c>
      <c r="U161" s="53"/>
      <c r="V161" s="53"/>
      <c r="W161" s="53"/>
      <c r="X161" s="53"/>
      <c r="Y161" s="53"/>
      <c r="Z161" s="53"/>
    </row>
    <row r="162" spans="1:26" ht="14.4">
      <c r="A162" s="194" t="s">
        <v>347</v>
      </c>
      <c r="B162" s="195">
        <v>0</v>
      </c>
      <c r="C162" s="195">
        <v>0</v>
      </c>
      <c r="D162" s="195">
        <v>0</v>
      </c>
      <c r="E162" s="195">
        <v>0</v>
      </c>
      <c r="F162" s="196">
        <v>0</v>
      </c>
      <c r="G162" s="198"/>
      <c r="H162" s="199">
        <v>0</v>
      </c>
      <c r="I162" s="199">
        <v>0</v>
      </c>
      <c r="J162" s="199">
        <v>0</v>
      </c>
      <c r="K162" s="199">
        <v>0</v>
      </c>
      <c r="L162" s="199">
        <v>0</v>
      </c>
      <c r="M162" s="199">
        <v>0</v>
      </c>
      <c r="N162" s="199">
        <v>0</v>
      </c>
      <c r="O162" s="199">
        <v>0</v>
      </c>
      <c r="P162" s="199">
        <v>0</v>
      </c>
      <c r="Q162" s="199">
        <v>0</v>
      </c>
      <c r="R162" s="200" t="s">
        <v>188</v>
      </c>
      <c r="S162" s="200">
        <v>0</v>
      </c>
      <c r="T162" s="200">
        <v>0</v>
      </c>
      <c r="U162" s="53"/>
      <c r="V162" s="53"/>
      <c r="W162" s="53"/>
      <c r="X162" s="53"/>
      <c r="Y162" s="53"/>
      <c r="Z162" s="53"/>
    </row>
    <row r="163" spans="1:26" ht="14.4">
      <c r="A163" s="194" t="s">
        <v>348</v>
      </c>
      <c r="B163" s="195">
        <v>0</v>
      </c>
      <c r="C163" s="195">
        <v>0</v>
      </c>
      <c r="D163" s="195">
        <v>0</v>
      </c>
      <c r="E163" s="195">
        <v>0</v>
      </c>
      <c r="F163" s="196">
        <v>0</v>
      </c>
      <c r="G163" s="198"/>
      <c r="H163" s="199">
        <v>0</v>
      </c>
      <c r="I163" s="199">
        <v>0</v>
      </c>
      <c r="J163" s="199">
        <v>0</v>
      </c>
      <c r="K163" s="199">
        <v>0</v>
      </c>
      <c r="L163" s="199">
        <v>0</v>
      </c>
      <c r="M163" s="199">
        <v>0</v>
      </c>
      <c r="N163" s="199">
        <v>0</v>
      </c>
      <c r="O163" s="199">
        <v>0</v>
      </c>
      <c r="P163" s="199">
        <v>0</v>
      </c>
      <c r="Q163" s="199">
        <v>0</v>
      </c>
      <c r="R163" s="200" t="s">
        <v>188</v>
      </c>
      <c r="S163" s="200">
        <v>0</v>
      </c>
      <c r="T163" s="200">
        <v>0</v>
      </c>
      <c r="U163" s="53"/>
      <c r="V163" s="53"/>
      <c r="W163" s="53"/>
      <c r="X163" s="53"/>
      <c r="Y163" s="53"/>
      <c r="Z163" s="53"/>
    </row>
    <row r="164" spans="1:26" ht="14.4">
      <c r="A164" s="194" t="s">
        <v>349</v>
      </c>
      <c r="B164" s="195">
        <v>0</v>
      </c>
      <c r="C164" s="195">
        <v>0</v>
      </c>
      <c r="D164" s="195">
        <v>0</v>
      </c>
      <c r="E164" s="195">
        <v>0</v>
      </c>
      <c r="F164" s="196">
        <v>0</v>
      </c>
      <c r="G164" s="198"/>
      <c r="H164" s="199">
        <v>0</v>
      </c>
      <c r="I164" s="199">
        <v>0</v>
      </c>
      <c r="J164" s="199">
        <v>0</v>
      </c>
      <c r="K164" s="199">
        <v>0</v>
      </c>
      <c r="L164" s="199">
        <v>0</v>
      </c>
      <c r="M164" s="199">
        <v>0</v>
      </c>
      <c r="N164" s="199">
        <v>0</v>
      </c>
      <c r="O164" s="199">
        <v>0</v>
      </c>
      <c r="P164" s="199">
        <v>0</v>
      </c>
      <c r="Q164" s="199">
        <v>0</v>
      </c>
      <c r="R164" s="200" t="s">
        <v>188</v>
      </c>
      <c r="S164" s="200">
        <v>0</v>
      </c>
      <c r="T164" s="200">
        <v>0</v>
      </c>
      <c r="U164" s="53"/>
      <c r="V164" s="53"/>
      <c r="W164" s="53"/>
      <c r="X164" s="53"/>
      <c r="Y164" s="53"/>
      <c r="Z164" s="53"/>
    </row>
    <row r="165" spans="1:26" ht="14.4">
      <c r="A165" s="194" t="s">
        <v>350</v>
      </c>
      <c r="B165" s="195">
        <v>0</v>
      </c>
      <c r="C165" s="195">
        <v>0</v>
      </c>
      <c r="D165" s="195">
        <v>0</v>
      </c>
      <c r="E165" s="195">
        <v>0</v>
      </c>
      <c r="F165" s="196">
        <v>0</v>
      </c>
      <c r="G165" s="198"/>
      <c r="H165" s="199">
        <v>0</v>
      </c>
      <c r="I165" s="199">
        <v>0</v>
      </c>
      <c r="J165" s="199">
        <v>0</v>
      </c>
      <c r="K165" s="199">
        <v>0</v>
      </c>
      <c r="L165" s="199">
        <v>0</v>
      </c>
      <c r="M165" s="199">
        <v>0</v>
      </c>
      <c r="N165" s="199">
        <v>0</v>
      </c>
      <c r="O165" s="199">
        <v>0</v>
      </c>
      <c r="P165" s="199">
        <v>0</v>
      </c>
      <c r="Q165" s="199">
        <v>0</v>
      </c>
      <c r="R165" s="200" t="s">
        <v>188</v>
      </c>
      <c r="S165" s="200">
        <v>0</v>
      </c>
      <c r="T165" s="200">
        <v>0</v>
      </c>
      <c r="U165" s="53"/>
      <c r="V165" s="53"/>
      <c r="W165" s="53"/>
      <c r="X165" s="53"/>
      <c r="Y165" s="53"/>
      <c r="Z165" s="53"/>
    </row>
    <row r="166" spans="1:26" ht="14.4">
      <c r="A166" s="194" t="s">
        <v>351</v>
      </c>
      <c r="B166" s="195">
        <v>0</v>
      </c>
      <c r="C166" s="195">
        <v>0</v>
      </c>
      <c r="D166" s="195">
        <v>0</v>
      </c>
      <c r="E166" s="195">
        <v>0</v>
      </c>
      <c r="F166" s="196">
        <v>0</v>
      </c>
      <c r="G166" s="198"/>
      <c r="H166" s="199">
        <v>0</v>
      </c>
      <c r="I166" s="199">
        <v>0</v>
      </c>
      <c r="J166" s="199">
        <v>0</v>
      </c>
      <c r="K166" s="199">
        <v>0</v>
      </c>
      <c r="L166" s="199">
        <v>0</v>
      </c>
      <c r="M166" s="199">
        <v>0</v>
      </c>
      <c r="N166" s="199">
        <v>0</v>
      </c>
      <c r="O166" s="199">
        <v>0</v>
      </c>
      <c r="P166" s="199">
        <v>0</v>
      </c>
      <c r="Q166" s="199">
        <v>0</v>
      </c>
      <c r="R166" s="200" t="s">
        <v>188</v>
      </c>
      <c r="S166" s="200">
        <v>0</v>
      </c>
      <c r="T166" s="200">
        <v>0</v>
      </c>
      <c r="U166" s="53"/>
      <c r="V166" s="53"/>
      <c r="W166" s="53"/>
      <c r="X166" s="53"/>
      <c r="Y166" s="53"/>
      <c r="Z166" s="53"/>
    </row>
    <row r="167" spans="1:26" ht="14.4">
      <c r="A167" s="194" t="s">
        <v>352</v>
      </c>
      <c r="B167" s="195">
        <v>0</v>
      </c>
      <c r="C167" s="195">
        <v>0</v>
      </c>
      <c r="D167" s="195">
        <v>0</v>
      </c>
      <c r="E167" s="195">
        <v>0</v>
      </c>
      <c r="F167" s="196">
        <v>0</v>
      </c>
      <c r="G167" s="198"/>
      <c r="H167" s="199">
        <v>0</v>
      </c>
      <c r="I167" s="199">
        <v>0</v>
      </c>
      <c r="J167" s="199">
        <v>0</v>
      </c>
      <c r="K167" s="199">
        <v>0</v>
      </c>
      <c r="L167" s="199">
        <v>0</v>
      </c>
      <c r="M167" s="199">
        <v>0</v>
      </c>
      <c r="N167" s="199">
        <v>0</v>
      </c>
      <c r="O167" s="199">
        <v>0</v>
      </c>
      <c r="P167" s="199">
        <v>0</v>
      </c>
      <c r="Q167" s="199">
        <v>0</v>
      </c>
      <c r="R167" s="200" t="s">
        <v>188</v>
      </c>
      <c r="S167" s="200">
        <v>0</v>
      </c>
      <c r="T167" s="200">
        <v>0</v>
      </c>
      <c r="U167" s="53"/>
      <c r="V167" s="53"/>
      <c r="W167" s="53"/>
      <c r="X167" s="53"/>
      <c r="Y167" s="53"/>
      <c r="Z167" s="53"/>
    </row>
    <row r="168" spans="1:26" ht="14.4">
      <c r="A168" s="194" t="s">
        <v>353</v>
      </c>
      <c r="B168" s="195">
        <v>328834</v>
      </c>
      <c r="C168" s="195">
        <v>67664</v>
      </c>
      <c r="D168" s="195">
        <v>0</v>
      </c>
      <c r="E168" s="195">
        <v>0</v>
      </c>
      <c r="F168" s="196">
        <v>67664</v>
      </c>
      <c r="G168" s="198">
        <v>0.20600000000000002</v>
      </c>
      <c r="H168" s="199">
        <v>0</v>
      </c>
      <c r="I168" s="199">
        <v>0</v>
      </c>
      <c r="J168" s="199">
        <v>65575</v>
      </c>
      <c r="K168" s="199">
        <v>69293</v>
      </c>
      <c r="L168" s="199">
        <v>48794</v>
      </c>
      <c r="M168" s="199">
        <v>27936</v>
      </c>
      <c r="N168" s="199">
        <v>22596</v>
      </c>
      <c r="O168" s="199">
        <v>68308</v>
      </c>
      <c r="P168" s="199">
        <v>74231</v>
      </c>
      <c r="Q168" s="199">
        <v>151015</v>
      </c>
      <c r="R168" s="200">
        <v>94021</v>
      </c>
      <c r="S168" s="200">
        <v>241495</v>
      </c>
      <c r="T168" s="200">
        <v>67664</v>
      </c>
      <c r="U168" s="53"/>
      <c r="V168" s="53"/>
      <c r="W168" s="53"/>
      <c r="X168" s="53"/>
      <c r="Y168" s="53"/>
      <c r="Z168" s="53"/>
    </row>
    <row r="169" spans="1:26" ht="14.4">
      <c r="A169" s="194" t="s">
        <v>354</v>
      </c>
      <c r="B169" s="195">
        <v>0</v>
      </c>
      <c r="C169" s="195">
        <v>0</v>
      </c>
      <c r="D169" s="195">
        <v>0</v>
      </c>
      <c r="E169" s="195">
        <v>0</v>
      </c>
      <c r="F169" s="196">
        <v>0</v>
      </c>
      <c r="G169" s="198"/>
      <c r="H169" s="199">
        <v>0</v>
      </c>
      <c r="I169" s="199">
        <v>0</v>
      </c>
      <c r="J169" s="199">
        <v>0</v>
      </c>
      <c r="K169" s="199">
        <v>0</v>
      </c>
      <c r="L169" s="199">
        <v>0</v>
      </c>
      <c r="M169" s="199">
        <v>0</v>
      </c>
      <c r="N169" s="199">
        <v>0</v>
      </c>
      <c r="O169" s="199">
        <v>0</v>
      </c>
      <c r="P169" s="199">
        <v>0</v>
      </c>
      <c r="Q169" s="199">
        <v>0</v>
      </c>
      <c r="R169" s="200" t="s">
        <v>188</v>
      </c>
      <c r="S169" s="200">
        <v>0</v>
      </c>
      <c r="T169" s="200">
        <v>0</v>
      </c>
      <c r="U169" s="53"/>
      <c r="V169" s="53"/>
      <c r="W169" s="53"/>
      <c r="X169" s="53"/>
      <c r="Y169" s="53"/>
      <c r="Z169" s="53"/>
    </row>
    <row r="170" spans="1:26" ht="14.4">
      <c r="A170" s="194" t="s">
        <v>356</v>
      </c>
      <c r="B170" s="195">
        <v>0</v>
      </c>
      <c r="C170" s="195">
        <v>0</v>
      </c>
      <c r="D170" s="195">
        <v>0</v>
      </c>
      <c r="E170" s="195">
        <v>0</v>
      </c>
      <c r="F170" s="196">
        <v>0</v>
      </c>
      <c r="G170" s="198"/>
      <c r="H170" s="199">
        <v>0</v>
      </c>
      <c r="I170" s="199">
        <v>0</v>
      </c>
      <c r="J170" s="199">
        <v>0</v>
      </c>
      <c r="K170" s="199">
        <v>0</v>
      </c>
      <c r="L170" s="199">
        <v>0</v>
      </c>
      <c r="M170" s="199">
        <v>0</v>
      </c>
      <c r="N170" s="199">
        <v>0</v>
      </c>
      <c r="O170" s="199">
        <v>0</v>
      </c>
      <c r="P170" s="199">
        <v>0</v>
      </c>
      <c r="Q170" s="199">
        <v>0</v>
      </c>
      <c r="R170" s="200" t="s">
        <v>188</v>
      </c>
      <c r="S170" s="200">
        <v>0</v>
      </c>
      <c r="T170" s="200">
        <v>0</v>
      </c>
      <c r="U170" s="53"/>
      <c r="V170" s="53"/>
      <c r="W170" s="53"/>
      <c r="X170" s="53"/>
      <c r="Y170" s="53"/>
      <c r="Z170" s="53"/>
    </row>
    <row r="171" spans="1:26" ht="14.4">
      <c r="A171" s="194" t="s">
        <v>358</v>
      </c>
      <c r="B171" s="195">
        <v>270998</v>
      </c>
      <c r="C171" s="195">
        <v>55763</v>
      </c>
      <c r="D171" s="195">
        <v>0</v>
      </c>
      <c r="E171" s="195">
        <v>0</v>
      </c>
      <c r="F171" s="196">
        <v>55763</v>
      </c>
      <c r="G171" s="198">
        <v>0.20600000000000002</v>
      </c>
      <c r="H171" s="199">
        <v>0</v>
      </c>
      <c r="I171" s="199">
        <v>0</v>
      </c>
      <c r="J171" s="199">
        <v>202586</v>
      </c>
      <c r="K171" s="199">
        <v>222120</v>
      </c>
      <c r="L171" s="199">
        <v>150380</v>
      </c>
      <c r="M171" s="199">
        <v>79569</v>
      </c>
      <c r="N171" s="199">
        <v>62849</v>
      </c>
      <c r="O171" s="199">
        <v>63353</v>
      </c>
      <c r="P171" s="199">
        <v>65387</v>
      </c>
      <c r="Q171" s="199">
        <v>131746</v>
      </c>
      <c r="R171" s="200">
        <v>81220</v>
      </c>
      <c r="S171" s="200">
        <v>77724</v>
      </c>
      <c r="T171" s="200">
        <v>55763</v>
      </c>
      <c r="U171" s="53"/>
      <c r="V171" s="53"/>
      <c r="W171" s="53"/>
      <c r="X171" s="53"/>
      <c r="Y171" s="53"/>
      <c r="Z171" s="53"/>
    </row>
    <row r="172" spans="1:26" ht="14.4">
      <c r="A172" s="194" t="s">
        <v>359</v>
      </c>
      <c r="B172" s="195">
        <v>0</v>
      </c>
      <c r="C172" s="195">
        <v>0</v>
      </c>
      <c r="D172" s="195">
        <v>0</v>
      </c>
      <c r="E172" s="195">
        <v>0</v>
      </c>
      <c r="F172" s="196">
        <v>0</v>
      </c>
      <c r="G172" s="198"/>
      <c r="H172" s="199">
        <v>0</v>
      </c>
      <c r="I172" s="199">
        <v>0</v>
      </c>
      <c r="J172" s="199">
        <v>0</v>
      </c>
      <c r="K172" s="199">
        <v>0</v>
      </c>
      <c r="L172" s="199">
        <v>0</v>
      </c>
      <c r="M172" s="199">
        <v>0</v>
      </c>
      <c r="N172" s="199">
        <v>0</v>
      </c>
      <c r="O172" s="199">
        <v>0</v>
      </c>
      <c r="P172" s="199">
        <v>0</v>
      </c>
      <c r="Q172" s="199">
        <v>0</v>
      </c>
      <c r="R172" s="200" t="s">
        <v>188</v>
      </c>
      <c r="S172" s="200">
        <v>0</v>
      </c>
      <c r="T172" s="200">
        <v>0</v>
      </c>
      <c r="U172" s="53"/>
      <c r="V172" s="53"/>
      <c r="W172" s="53"/>
      <c r="X172" s="53"/>
      <c r="Y172" s="53"/>
      <c r="Z172" s="53"/>
    </row>
    <row r="173" spans="1:26" ht="14.4">
      <c r="A173" s="194" t="s">
        <v>360</v>
      </c>
      <c r="B173" s="195">
        <v>1327384</v>
      </c>
      <c r="C173" s="195">
        <v>273134</v>
      </c>
      <c r="D173" s="195">
        <v>18412</v>
      </c>
      <c r="E173" s="195">
        <v>11043</v>
      </c>
      <c r="F173" s="196">
        <v>302589</v>
      </c>
      <c r="G173" s="198">
        <v>0.22800000000000001</v>
      </c>
      <c r="H173" s="199">
        <v>705842</v>
      </c>
      <c r="I173" s="199">
        <v>777289</v>
      </c>
      <c r="J173" s="199">
        <v>832961</v>
      </c>
      <c r="K173" s="199">
        <v>880921</v>
      </c>
      <c r="L173" s="199">
        <v>692555</v>
      </c>
      <c r="M173" s="199">
        <v>372681</v>
      </c>
      <c r="N173" s="199">
        <v>300467</v>
      </c>
      <c r="O173" s="199">
        <v>303691</v>
      </c>
      <c r="P173" s="199">
        <v>314385</v>
      </c>
      <c r="Q173" s="199">
        <v>638869</v>
      </c>
      <c r="R173" s="200">
        <v>414803</v>
      </c>
      <c r="S173" s="200">
        <v>409672</v>
      </c>
      <c r="T173" s="200">
        <v>302589</v>
      </c>
      <c r="U173" s="53"/>
      <c r="V173" s="53"/>
      <c r="W173" s="53"/>
      <c r="X173" s="53"/>
      <c r="Y173" s="53"/>
      <c r="Z173" s="53"/>
    </row>
    <row r="174" spans="1:26" ht="14.4">
      <c r="A174" s="194" t="s">
        <v>361</v>
      </c>
      <c r="B174" s="195">
        <v>1279680</v>
      </c>
      <c r="C174" s="195">
        <v>263318</v>
      </c>
      <c r="D174" s="195">
        <v>18412</v>
      </c>
      <c r="E174" s="195">
        <v>11043</v>
      </c>
      <c r="F174" s="196">
        <v>292773</v>
      </c>
      <c r="G174" s="198">
        <v>0.22899999999999998</v>
      </c>
      <c r="H174" s="199">
        <v>0</v>
      </c>
      <c r="I174" s="199">
        <v>851270</v>
      </c>
      <c r="J174" s="199">
        <v>886334</v>
      </c>
      <c r="K174" s="199">
        <v>886217</v>
      </c>
      <c r="L174" s="199">
        <v>714759</v>
      </c>
      <c r="M174" s="199">
        <v>398199</v>
      </c>
      <c r="N174" s="199">
        <v>322883</v>
      </c>
      <c r="O174" s="199">
        <v>324787</v>
      </c>
      <c r="P174" s="199">
        <v>331551</v>
      </c>
      <c r="Q174" s="199">
        <v>682462</v>
      </c>
      <c r="R174" s="200">
        <v>418248</v>
      </c>
      <c r="S174" s="200">
        <v>405976</v>
      </c>
      <c r="T174" s="200">
        <v>292773</v>
      </c>
      <c r="U174" s="53"/>
      <c r="V174" s="53"/>
      <c r="W174" s="53"/>
      <c r="X174" s="53"/>
      <c r="Y174" s="53"/>
      <c r="Z174" s="53"/>
    </row>
    <row r="175" spans="1:26" ht="14.4">
      <c r="A175" s="194" t="s">
        <v>362</v>
      </c>
      <c r="B175" s="195">
        <v>156331</v>
      </c>
      <c r="C175" s="195">
        <v>32168</v>
      </c>
      <c r="D175" s="195">
        <v>0</v>
      </c>
      <c r="E175" s="195">
        <v>0</v>
      </c>
      <c r="F175" s="196">
        <v>32168</v>
      </c>
      <c r="G175" s="198">
        <v>0.20600000000000002</v>
      </c>
      <c r="H175" s="199">
        <v>0</v>
      </c>
      <c r="I175" s="199">
        <v>0</v>
      </c>
      <c r="J175" s="199">
        <v>0</v>
      </c>
      <c r="K175" s="199">
        <v>0</v>
      </c>
      <c r="L175" s="199">
        <v>83616</v>
      </c>
      <c r="M175" s="199">
        <v>45467</v>
      </c>
      <c r="N175" s="199">
        <v>36282</v>
      </c>
      <c r="O175" s="199">
        <v>36278</v>
      </c>
      <c r="P175" s="199">
        <v>37129</v>
      </c>
      <c r="Q175" s="199">
        <v>73963</v>
      </c>
      <c r="R175" s="200">
        <v>46127</v>
      </c>
      <c r="S175" s="200">
        <v>44612</v>
      </c>
      <c r="T175" s="200">
        <v>32168</v>
      </c>
      <c r="U175" s="53"/>
      <c r="V175" s="53"/>
      <c r="W175" s="53"/>
      <c r="X175" s="53"/>
      <c r="Y175" s="53"/>
      <c r="Z175" s="53"/>
    </row>
    <row r="176" spans="1:26" ht="14.4">
      <c r="A176" s="194" t="s">
        <v>363</v>
      </c>
      <c r="B176" s="195">
        <v>240383</v>
      </c>
      <c r="C176" s="195">
        <v>49463</v>
      </c>
      <c r="D176" s="195">
        <v>0</v>
      </c>
      <c r="E176" s="195">
        <v>0</v>
      </c>
      <c r="F176" s="196">
        <v>49463</v>
      </c>
      <c r="G176" s="198">
        <v>0.20600000000000002</v>
      </c>
      <c r="H176" s="199">
        <v>0</v>
      </c>
      <c r="I176" s="199">
        <v>0</v>
      </c>
      <c r="J176" s="199">
        <v>0</v>
      </c>
      <c r="K176" s="199">
        <v>159323</v>
      </c>
      <c r="L176" s="199">
        <v>115167</v>
      </c>
      <c r="M176" s="199">
        <v>59660</v>
      </c>
      <c r="N176" s="199">
        <v>47968</v>
      </c>
      <c r="O176" s="199">
        <v>48558</v>
      </c>
      <c r="P176" s="199">
        <v>51825</v>
      </c>
      <c r="Q176" s="199">
        <v>104691</v>
      </c>
      <c r="R176" s="200">
        <v>65280</v>
      </c>
      <c r="S176" s="200">
        <v>65764</v>
      </c>
      <c r="T176" s="200">
        <v>49463</v>
      </c>
      <c r="U176" s="53"/>
      <c r="V176" s="53"/>
      <c r="W176" s="53"/>
      <c r="X176" s="53"/>
      <c r="Y176" s="53"/>
      <c r="Z176" s="53"/>
    </row>
    <row r="177" spans="1:26" ht="14.4">
      <c r="A177" s="194" t="s">
        <v>364</v>
      </c>
      <c r="B177" s="195">
        <v>0</v>
      </c>
      <c r="C177" s="195">
        <v>0</v>
      </c>
      <c r="D177" s="195">
        <v>0</v>
      </c>
      <c r="E177" s="195">
        <v>0</v>
      </c>
      <c r="F177" s="196">
        <v>0</v>
      </c>
      <c r="G177" s="198"/>
      <c r="H177" s="199">
        <v>0</v>
      </c>
      <c r="I177" s="199">
        <v>0</v>
      </c>
      <c r="J177" s="199">
        <v>0</v>
      </c>
      <c r="K177" s="199">
        <v>0</v>
      </c>
      <c r="L177" s="199">
        <v>0</v>
      </c>
      <c r="M177" s="199">
        <v>0</v>
      </c>
      <c r="N177" s="199">
        <v>0</v>
      </c>
      <c r="O177" s="199">
        <v>0</v>
      </c>
      <c r="P177" s="199">
        <v>0</v>
      </c>
      <c r="Q177" s="199">
        <v>0</v>
      </c>
      <c r="R177" s="200" t="s">
        <v>188</v>
      </c>
      <c r="S177" s="200">
        <v>0</v>
      </c>
      <c r="T177" s="200">
        <v>0</v>
      </c>
      <c r="U177" s="53"/>
      <c r="V177" s="53"/>
      <c r="W177" s="53"/>
      <c r="X177" s="53"/>
      <c r="Y177" s="53"/>
      <c r="Z177" s="53"/>
    </row>
    <row r="178" spans="1:26" ht="14.4">
      <c r="A178" s="194" t="s">
        <v>365</v>
      </c>
      <c r="B178" s="195">
        <v>0</v>
      </c>
      <c r="C178" s="195">
        <v>0</v>
      </c>
      <c r="D178" s="195">
        <v>0</v>
      </c>
      <c r="E178" s="195">
        <v>0</v>
      </c>
      <c r="F178" s="196">
        <v>0</v>
      </c>
      <c r="G178" s="198"/>
      <c r="H178" s="199">
        <v>0</v>
      </c>
      <c r="I178" s="199">
        <v>0</v>
      </c>
      <c r="J178" s="199">
        <v>0</v>
      </c>
      <c r="K178" s="199">
        <v>0</v>
      </c>
      <c r="L178" s="199">
        <v>0</v>
      </c>
      <c r="M178" s="199">
        <v>0</v>
      </c>
      <c r="N178" s="199">
        <v>0</v>
      </c>
      <c r="O178" s="199">
        <v>0</v>
      </c>
      <c r="P178" s="199">
        <v>0</v>
      </c>
      <c r="Q178" s="199">
        <v>0</v>
      </c>
      <c r="R178" s="200" t="s">
        <v>188</v>
      </c>
      <c r="S178" s="200">
        <v>0</v>
      </c>
      <c r="T178" s="200">
        <v>0</v>
      </c>
      <c r="U178" s="53"/>
      <c r="V178" s="53"/>
      <c r="W178" s="53"/>
      <c r="X178" s="53"/>
      <c r="Y178" s="53"/>
      <c r="Z178" s="53"/>
    </row>
    <row r="179" spans="1:26" ht="14.4">
      <c r="A179" s="194" t="s">
        <v>368</v>
      </c>
      <c r="B179" s="195">
        <v>663522</v>
      </c>
      <c r="C179" s="195">
        <v>136532</v>
      </c>
      <c r="D179" s="195">
        <v>33141</v>
      </c>
      <c r="E179" s="195">
        <v>19877</v>
      </c>
      <c r="F179" s="196">
        <v>189550</v>
      </c>
      <c r="G179" s="198">
        <v>0.28600000000000003</v>
      </c>
      <c r="H179" s="199">
        <v>389821</v>
      </c>
      <c r="I179" s="199">
        <v>457682</v>
      </c>
      <c r="J179" s="199">
        <v>516198</v>
      </c>
      <c r="K179" s="199">
        <v>535435</v>
      </c>
      <c r="L179" s="199">
        <v>451252</v>
      </c>
      <c r="M179" s="199">
        <v>263694</v>
      </c>
      <c r="N179" s="199">
        <v>205826</v>
      </c>
      <c r="O179" s="199">
        <v>210657</v>
      </c>
      <c r="P179" s="199">
        <v>216039</v>
      </c>
      <c r="Q179" s="199">
        <v>415467</v>
      </c>
      <c r="R179" s="200">
        <v>265105</v>
      </c>
      <c r="S179" s="200">
        <v>259507</v>
      </c>
      <c r="T179" s="200">
        <v>189550</v>
      </c>
      <c r="U179" s="53"/>
      <c r="V179" s="53"/>
      <c r="W179" s="53"/>
      <c r="X179" s="53"/>
      <c r="Y179" s="53"/>
      <c r="Z179" s="53"/>
    </row>
    <row r="180" spans="1:26" ht="14.4">
      <c r="A180" s="194" t="s">
        <v>369</v>
      </c>
      <c r="B180" s="195">
        <v>0</v>
      </c>
      <c r="C180" s="195">
        <v>0</v>
      </c>
      <c r="D180" s="195">
        <v>0</v>
      </c>
      <c r="E180" s="195">
        <v>0</v>
      </c>
      <c r="F180" s="196">
        <v>0</v>
      </c>
      <c r="G180" s="198"/>
      <c r="H180" s="199">
        <v>0</v>
      </c>
      <c r="I180" s="199">
        <v>0</v>
      </c>
      <c r="J180" s="199">
        <v>0</v>
      </c>
      <c r="K180" s="199">
        <v>0</v>
      </c>
      <c r="L180" s="199">
        <v>0</v>
      </c>
      <c r="M180" s="199">
        <v>0</v>
      </c>
      <c r="N180" s="199">
        <v>0</v>
      </c>
      <c r="O180" s="199">
        <v>0</v>
      </c>
      <c r="P180" s="199">
        <v>0</v>
      </c>
      <c r="Q180" s="199">
        <v>0</v>
      </c>
      <c r="R180" s="200" t="s">
        <v>188</v>
      </c>
      <c r="S180" s="200">
        <v>0</v>
      </c>
      <c r="T180" s="200">
        <v>0</v>
      </c>
      <c r="U180" s="53"/>
      <c r="V180" s="53"/>
      <c r="W180" s="53"/>
      <c r="X180" s="53"/>
      <c r="Y180" s="53"/>
      <c r="Z180" s="53"/>
    </row>
    <row r="181" spans="1:26" ht="14.4">
      <c r="A181" s="194" t="s">
        <v>370</v>
      </c>
      <c r="B181" s="195">
        <v>299539</v>
      </c>
      <c r="C181" s="195">
        <v>61636</v>
      </c>
      <c r="D181" s="195">
        <v>40505</v>
      </c>
      <c r="E181" s="195">
        <v>24295</v>
      </c>
      <c r="F181" s="196">
        <v>126436</v>
      </c>
      <c r="G181" s="198">
        <v>0.42200000000000004</v>
      </c>
      <c r="H181" s="199">
        <v>156374</v>
      </c>
      <c r="I181" s="199">
        <v>163634</v>
      </c>
      <c r="J181" s="199">
        <v>184764</v>
      </c>
      <c r="K181" s="199">
        <v>191946</v>
      </c>
      <c r="L181" s="199">
        <v>210748.87</v>
      </c>
      <c r="M181" s="199">
        <v>163583</v>
      </c>
      <c r="N181" s="199">
        <v>127418</v>
      </c>
      <c r="O181" s="199">
        <v>128933</v>
      </c>
      <c r="P181" s="199">
        <v>133736</v>
      </c>
      <c r="Q181" s="199">
        <v>240143</v>
      </c>
      <c r="R181" s="200">
        <v>168349</v>
      </c>
      <c r="S181" s="200">
        <v>164893</v>
      </c>
      <c r="T181" s="200">
        <v>126436</v>
      </c>
      <c r="U181" s="53"/>
      <c r="V181" s="53"/>
      <c r="W181" s="53"/>
      <c r="X181" s="53"/>
      <c r="Y181" s="53"/>
      <c r="Z181" s="53"/>
    </row>
    <row r="182" spans="1:26" ht="14.4">
      <c r="A182" s="194" t="s">
        <v>372</v>
      </c>
      <c r="B182" s="195">
        <v>0</v>
      </c>
      <c r="C182" s="195">
        <v>0</v>
      </c>
      <c r="D182" s="195">
        <v>0</v>
      </c>
      <c r="E182" s="195">
        <v>0</v>
      </c>
      <c r="F182" s="196">
        <v>0</v>
      </c>
      <c r="G182" s="198"/>
      <c r="H182" s="199">
        <v>0</v>
      </c>
      <c r="I182" s="199">
        <v>0</v>
      </c>
      <c r="J182" s="199">
        <v>0</v>
      </c>
      <c r="K182" s="199">
        <v>0</v>
      </c>
      <c r="L182" s="199">
        <v>0</v>
      </c>
      <c r="M182" s="199">
        <v>0</v>
      </c>
      <c r="N182" s="199">
        <v>0</v>
      </c>
      <c r="O182" s="199">
        <v>0</v>
      </c>
      <c r="P182" s="199">
        <v>0</v>
      </c>
      <c r="Q182" s="199">
        <v>0</v>
      </c>
      <c r="R182" s="200" t="s">
        <v>188</v>
      </c>
      <c r="S182" s="200">
        <v>0</v>
      </c>
      <c r="T182" s="200">
        <v>0</v>
      </c>
      <c r="U182" s="53"/>
      <c r="V182" s="53"/>
      <c r="W182" s="53"/>
      <c r="X182" s="53"/>
      <c r="Y182" s="53"/>
      <c r="Z182" s="53"/>
    </row>
    <row r="183" spans="1:26" ht="14.4">
      <c r="A183" s="194" t="s">
        <v>373</v>
      </c>
      <c r="B183" s="195">
        <v>0</v>
      </c>
      <c r="C183" s="195">
        <v>0</v>
      </c>
      <c r="D183" s="195">
        <v>0</v>
      </c>
      <c r="E183" s="195">
        <v>0</v>
      </c>
      <c r="F183" s="196">
        <v>0</v>
      </c>
      <c r="G183" s="198"/>
      <c r="H183" s="199">
        <v>0</v>
      </c>
      <c r="I183" s="199">
        <v>0</v>
      </c>
      <c r="J183" s="199">
        <v>0</v>
      </c>
      <c r="K183" s="199">
        <v>0</v>
      </c>
      <c r="L183" s="199">
        <v>0</v>
      </c>
      <c r="M183" s="199">
        <v>0</v>
      </c>
      <c r="N183" s="199">
        <v>0</v>
      </c>
      <c r="O183" s="199">
        <v>0</v>
      </c>
      <c r="P183" s="199">
        <v>0</v>
      </c>
      <c r="Q183" s="199">
        <v>0</v>
      </c>
      <c r="R183" s="200" t="s">
        <v>188</v>
      </c>
      <c r="S183" s="200">
        <v>0</v>
      </c>
      <c r="T183" s="200">
        <v>0</v>
      </c>
      <c r="U183" s="53"/>
      <c r="V183" s="53"/>
      <c r="W183" s="53"/>
      <c r="X183" s="53"/>
      <c r="Y183" s="53"/>
      <c r="Z183" s="53"/>
    </row>
    <row r="184" spans="1:26" ht="14.4">
      <c r="A184" s="194" t="s">
        <v>374</v>
      </c>
      <c r="B184" s="195">
        <v>245681</v>
      </c>
      <c r="C184" s="195">
        <v>50553</v>
      </c>
      <c r="D184" s="195">
        <v>0</v>
      </c>
      <c r="E184" s="195">
        <v>0</v>
      </c>
      <c r="F184" s="196">
        <v>50553</v>
      </c>
      <c r="G184" s="198">
        <v>0.20600000000000002</v>
      </c>
      <c r="H184" s="199">
        <v>0</v>
      </c>
      <c r="I184" s="199">
        <v>0</v>
      </c>
      <c r="J184" s="199">
        <v>0</v>
      </c>
      <c r="K184" s="199">
        <v>0</v>
      </c>
      <c r="L184" s="199">
        <v>0</v>
      </c>
      <c r="M184" s="199">
        <v>0</v>
      </c>
      <c r="N184" s="199">
        <v>0</v>
      </c>
      <c r="O184" s="199">
        <v>0</v>
      </c>
      <c r="P184" s="199">
        <v>55139</v>
      </c>
      <c r="Q184" s="199">
        <v>109575</v>
      </c>
      <c r="R184" s="200">
        <v>68059</v>
      </c>
      <c r="S184" s="200">
        <v>66895</v>
      </c>
      <c r="T184" s="200">
        <v>50553</v>
      </c>
      <c r="U184" s="53"/>
      <c r="V184" s="53"/>
      <c r="W184" s="53"/>
      <c r="X184" s="53"/>
      <c r="Y184" s="53"/>
      <c r="Z184" s="53"/>
    </row>
    <row r="185" spans="1:26" ht="14.4">
      <c r="A185" s="194" t="s">
        <v>375</v>
      </c>
      <c r="B185" s="195">
        <v>0</v>
      </c>
      <c r="C185" s="195">
        <v>0</v>
      </c>
      <c r="D185" s="195">
        <v>0</v>
      </c>
      <c r="E185" s="195">
        <v>0</v>
      </c>
      <c r="F185" s="196">
        <v>0</v>
      </c>
      <c r="G185" s="198"/>
      <c r="H185" s="199">
        <v>0</v>
      </c>
      <c r="I185" s="199">
        <v>0</v>
      </c>
      <c r="J185" s="199">
        <v>0</v>
      </c>
      <c r="K185" s="199">
        <v>0</v>
      </c>
      <c r="L185" s="199">
        <v>0</v>
      </c>
      <c r="M185" s="199">
        <v>0</v>
      </c>
      <c r="N185" s="199">
        <v>0</v>
      </c>
      <c r="O185" s="199">
        <v>0</v>
      </c>
      <c r="P185" s="199">
        <v>0</v>
      </c>
      <c r="Q185" s="199">
        <v>0</v>
      </c>
      <c r="R185" s="200" t="s">
        <v>188</v>
      </c>
      <c r="S185" s="200">
        <v>0</v>
      </c>
      <c r="T185" s="200">
        <v>0</v>
      </c>
      <c r="U185" s="53"/>
      <c r="V185" s="53"/>
      <c r="W185" s="53"/>
      <c r="X185" s="53"/>
      <c r="Y185" s="53"/>
      <c r="Z185" s="53"/>
    </row>
    <row r="186" spans="1:26" ht="14.4">
      <c r="A186" s="194" t="s">
        <v>376</v>
      </c>
      <c r="B186" s="195">
        <v>195939</v>
      </c>
      <c r="C186" s="195">
        <v>40318</v>
      </c>
      <c r="D186" s="195">
        <v>0</v>
      </c>
      <c r="E186" s="195">
        <v>0</v>
      </c>
      <c r="F186" s="196">
        <v>40318</v>
      </c>
      <c r="G186" s="198">
        <v>0.20600000000000002</v>
      </c>
      <c r="H186" s="199">
        <v>0</v>
      </c>
      <c r="I186" s="199">
        <v>109686</v>
      </c>
      <c r="J186" s="199">
        <v>118378</v>
      </c>
      <c r="K186" s="199">
        <v>128026</v>
      </c>
      <c r="L186" s="199">
        <v>92136</v>
      </c>
      <c r="M186" s="199">
        <v>50500</v>
      </c>
      <c r="N186" s="199">
        <v>38951</v>
      </c>
      <c r="O186" s="199">
        <v>39402</v>
      </c>
      <c r="P186" s="199">
        <v>41498</v>
      </c>
      <c r="Q186" s="199">
        <v>85178</v>
      </c>
      <c r="R186" s="200">
        <v>54963</v>
      </c>
      <c r="S186" s="200">
        <v>54445</v>
      </c>
      <c r="T186" s="200">
        <v>40318</v>
      </c>
      <c r="U186" s="53"/>
      <c r="V186" s="53"/>
      <c r="W186" s="53"/>
      <c r="X186" s="53"/>
      <c r="Y186" s="53"/>
      <c r="Z186" s="53"/>
    </row>
    <row r="187" spans="1:26" ht="14.4">
      <c r="A187" s="194" t="s">
        <v>379</v>
      </c>
      <c r="B187" s="195">
        <v>0</v>
      </c>
      <c r="C187" s="195">
        <v>0</v>
      </c>
      <c r="D187" s="195">
        <v>0</v>
      </c>
      <c r="E187" s="195">
        <v>0</v>
      </c>
      <c r="F187" s="196">
        <v>0</v>
      </c>
      <c r="G187" s="198"/>
      <c r="H187" s="199">
        <v>0</v>
      </c>
      <c r="I187" s="199">
        <v>0</v>
      </c>
      <c r="J187" s="199">
        <v>0</v>
      </c>
      <c r="K187" s="199">
        <v>0</v>
      </c>
      <c r="L187" s="199">
        <v>0</v>
      </c>
      <c r="M187" s="199">
        <v>0</v>
      </c>
      <c r="N187" s="199">
        <v>0</v>
      </c>
      <c r="O187" s="199">
        <v>0</v>
      </c>
      <c r="P187" s="199">
        <v>0</v>
      </c>
      <c r="Q187" s="199">
        <v>0</v>
      </c>
      <c r="R187" s="200" t="s">
        <v>188</v>
      </c>
      <c r="S187" s="200">
        <v>0</v>
      </c>
      <c r="T187" s="200">
        <v>0</v>
      </c>
      <c r="U187" s="53"/>
      <c r="V187" s="53"/>
      <c r="W187" s="53"/>
      <c r="X187" s="53"/>
      <c r="Y187" s="53"/>
      <c r="Z187" s="53"/>
    </row>
    <row r="188" spans="1:26" ht="14.4">
      <c r="A188" s="194" t="s">
        <v>380</v>
      </c>
      <c r="B188" s="195">
        <v>0</v>
      </c>
      <c r="C188" s="195">
        <v>0</v>
      </c>
      <c r="D188" s="195">
        <v>0</v>
      </c>
      <c r="E188" s="195">
        <v>0</v>
      </c>
      <c r="F188" s="196">
        <v>0</v>
      </c>
      <c r="G188" s="198"/>
      <c r="H188" s="199">
        <v>0</v>
      </c>
      <c r="I188" s="199">
        <v>0</v>
      </c>
      <c r="J188" s="199">
        <v>0</v>
      </c>
      <c r="K188" s="199">
        <v>0</v>
      </c>
      <c r="L188" s="199">
        <v>0</v>
      </c>
      <c r="M188" s="199">
        <v>0</v>
      </c>
      <c r="N188" s="199">
        <v>0</v>
      </c>
      <c r="O188" s="199">
        <v>0</v>
      </c>
      <c r="P188" s="199">
        <v>0</v>
      </c>
      <c r="Q188" s="199">
        <v>0</v>
      </c>
      <c r="R188" s="200" t="s">
        <v>188</v>
      </c>
      <c r="S188" s="200">
        <v>0</v>
      </c>
      <c r="T188" s="200">
        <v>0</v>
      </c>
      <c r="U188" s="53"/>
      <c r="V188" s="53"/>
      <c r="W188" s="53"/>
      <c r="X188" s="53"/>
      <c r="Y188" s="53"/>
      <c r="Z188" s="53"/>
    </row>
    <row r="189" spans="1:26" ht="14.4">
      <c r="A189" s="194" t="s">
        <v>381</v>
      </c>
      <c r="B189" s="195">
        <v>131324</v>
      </c>
      <c r="C189" s="195">
        <v>27022</v>
      </c>
      <c r="D189" s="195">
        <v>0</v>
      </c>
      <c r="E189" s="195">
        <v>0</v>
      </c>
      <c r="F189" s="196">
        <v>27022</v>
      </c>
      <c r="G189" s="198">
        <v>0.20600000000000002</v>
      </c>
      <c r="H189" s="199">
        <v>0</v>
      </c>
      <c r="I189" s="199">
        <v>0</v>
      </c>
      <c r="J189" s="199">
        <v>0</v>
      </c>
      <c r="K189" s="199">
        <v>0</v>
      </c>
      <c r="L189" s="199">
        <v>68211</v>
      </c>
      <c r="M189" s="199">
        <v>37341</v>
      </c>
      <c r="N189" s="199">
        <v>28091</v>
      </c>
      <c r="O189" s="199">
        <v>28219</v>
      </c>
      <c r="P189" s="199">
        <v>28617</v>
      </c>
      <c r="Q189" s="199">
        <v>59050</v>
      </c>
      <c r="R189" s="200">
        <v>37635</v>
      </c>
      <c r="S189" s="200">
        <v>37313</v>
      </c>
      <c r="T189" s="200">
        <v>27022</v>
      </c>
      <c r="U189" s="53"/>
      <c r="V189" s="53"/>
      <c r="W189" s="53"/>
      <c r="X189" s="53"/>
      <c r="Y189" s="53"/>
      <c r="Z189" s="53"/>
    </row>
    <row r="190" spans="1:26" ht="14.4">
      <c r="A190" s="194" t="s">
        <v>382</v>
      </c>
      <c r="B190" s="195">
        <v>0</v>
      </c>
      <c r="C190" s="195">
        <v>0</v>
      </c>
      <c r="D190" s="195">
        <v>0</v>
      </c>
      <c r="E190" s="195">
        <v>0</v>
      </c>
      <c r="F190" s="196">
        <v>0</v>
      </c>
      <c r="G190" s="198"/>
      <c r="H190" s="199">
        <v>0</v>
      </c>
      <c r="I190" s="199">
        <v>0</v>
      </c>
      <c r="J190" s="199">
        <v>0</v>
      </c>
      <c r="K190" s="199">
        <v>0</v>
      </c>
      <c r="L190" s="199">
        <v>0</v>
      </c>
      <c r="M190" s="199">
        <v>0</v>
      </c>
      <c r="N190" s="199">
        <v>0</v>
      </c>
      <c r="O190" s="199">
        <v>0</v>
      </c>
      <c r="P190" s="199">
        <v>0</v>
      </c>
      <c r="Q190" s="199">
        <v>0</v>
      </c>
      <c r="R190" s="200" t="s">
        <v>188</v>
      </c>
      <c r="S190" s="200">
        <v>0</v>
      </c>
      <c r="T190" s="200">
        <v>0</v>
      </c>
      <c r="U190" s="53"/>
      <c r="V190" s="53"/>
      <c r="W190" s="53"/>
      <c r="X190" s="53"/>
      <c r="Y190" s="53"/>
      <c r="Z190" s="53"/>
    </row>
    <row r="191" spans="1:26" ht="14.4">
      <c r="A191" s="194" t="s">
        <v>383</v>
      </c>
      <c r="B191" s="195">
        <v>0</v>
      </c>
      <c r="C191" s="195">
        <v>0</v>
      </c>
      <c r="D191" s="195">
        <v>0</v>
      </c>
      <c r="E191" s="195">
        <v>0</v>
      </c>
      <c r="F191" s="196">
        <v>0</v>
      </c>
      <c r="G191" s="198"/>
      <c r="H191" s="199">
        <v>0</v>
      </c>
      <c r="I191" s="199">
        <v>0</v>
      </c>
      <c r="J191" s="199">
        <v>0</v>
      </c>
      <c r="K191" s="199">
        <v>0</v>
      </c>
      <c r="L191" s="199">
        <v>0</v>
      </c>
      <c r="M191" s="199">
        <v>0</v>
      </c>
      <c r="N191" s="199">
        <v>0</v>
      </c>
      <c r="O191" s="199">
        <v>0</v>
      </c>
      <c r="P191" s="199">
        <v>0</v>
      </c>
      <c r="Q191" s="199">
        <v>0</v>
      </c>
      <c r="R191" s="200" t="s">
        <v>188</v>
      </c>
      <c r="S191" s="200">
        <v>0</v>
      </c>
      <c r="T191" s="200">
        <v>0</v>
      </c>
      <c r="U191" s="53"/>
      <c r="V191" s="53"/>
      <c r="W191" s="53"/>
      <c r="X191" s="53"/>
      <c r="Y191" s="53"/>
      <c r="Z191" s="53"/>
    </row>
    <row r="192" spans="1:26" ht="14.4">
      <c r="A192" s="194" t="s">
        <v>384</v>
      </c>
      <c r="B192" s="195">
        <v>0</v>
      </c>
      <c r="C192" s="195">
        <v>0</v>
      </c>
      <c r="D192" s="195">
        <v>0</v>
      </c>
      <c r="E192" s="195">
        <v>0</v>
      </c>
      <c r="F192" s="196">
        <v>0</v>
      </c>
      <c r="G192" s="198"/>
      <c r="H192" s="199">
        <v>0</v>
      </c>
      <c r="I192" s="199">
        <v>0</v>
      </c>
      <c r="J192" s="199">
        <v>0</v>
      </c>
      <c r="K192" s="199">
        <v>0</v>
      </c>
      <c r="L192" s="199">
        <v>0</v>
      </c>
      <c r="M192" s="199">
        <v>0</v>
      </c>
      <c r="N192" s="199">
        <v>0</v>
      </c>
      <c r="O192" s="199">
        <v>0</v>
      </c>
      <c r="P192" s="199">
        <v>0</v>
      </c>
      <c r="Q192" s="199">
        <v>0</v>
      </c>
      <c r="R192" s="200" t="s">
        <v>188</v>
      </c>
      <c r="S192" s="200">
        <v>0</v>
      </c>
      <c r="T192" s="200">
        <v>0</v>
      </c>
      <c r="U192" s="53"/>
      <c r="V192" s="53"/>
      <c r="W192" s="53"/>
      <c r="X192" s="53"/>
      <c r="Y192" s="53"/>
      <c r="Z192" s="53"/>
    </row>
    <row r="193" spans="1:26" ht="14.4">
      <c r="A193" s="194" t="s">
        <v>385</v>
      </c>
      <c r="B193" s="195">
        <v>190078</v>
      </c>
      <c r="C193" s="195">
        <v>39112</v>
      </c>
      <c r="D193" s="195">
        <v>47870</v>
      </c>
      <c r="E193" s="195">
        <v>28712</v>
      </c>
      <c r="F193" s="196">
        <v>115694</v>
      </c>
      <c r="G193" s="198">
        <v>0.60899999999999999</v>
      </c>
      <c r="H193" s="199">
        <v>0</v>
      </c>
      <c r="I193" s="199">
        <v>0</v>
      </c>
      <c r="J193" s="199">
        <v>0</v>
      </c>
      <c r="K193" s="199">
        <v>0</v>
      </c>
      <c r="L193" s="199">
        <v>153055.64000000001</v>
      </c>
      <c r="M193" s="199">
        <v>160564</v>
      </c>
      <c r="N193" s="199">
        <v>125917</v>
      </c>
      <c r="O193" s="199">
        <v>125909</v>
      </c>
      <c r="P193" s="199">
        <v>128081</v>
      </c>
      <c r="Q193" s="199">
        <v>174618</v>
      </c>
      <c r="R193" s="200">
        <v>162883</v>
      </c>
      <c r="S193" s="200">
        <v>158055</v>
      </c>
      <c r="T193" s="200">
        <v>115694</v>
      </c>
      <c r="U193" s="53"/>
      <c r="V193" s="53"/>
      <c r="W193" s="53"/>
      <c r="X193" s="53"/>
      <c r="Y193" s="53"/>
      <c r="Z193" s="53"/>
    </row>
    <row r="194" spans="1:26" ht="14.4">
      <c r="A194" s="194" t="s">
        <v>386</v>
      </c>
      <c r="B194" s="195">
        <v>0</v>
      </c>
      <c r="C194" s="195">
        <v>0</v>
      </c>
      <c r="D194" s="195">
        <v>0</v>
      </c>
      <c r="E194" s="195">
        <v>0</v>
      </c>
      <c r="F194" s="196">
        <v>0</v>
      </c>
      <c r="G194" s="198"/>
      <c r="H194" s="199">
        <v>0</v>
      </c>
      <c r="I194" s="199">
        <v>0</v>
      </c>
      <c r="J194" s="199">
        <v>0</v>
      </c>
      <c r="K194" s="199">
        <v>0</v>
      </c>
      <c r="L194" s="199">
        <v>0</v>
      </c>
      <c r="M194" s="199">
        <v>0</v>
      </c>
      <c r="N194" s="199">
        <v>0</v>
      </c>
      <c r="O194" s="199">
        <v>0</v>
      </c>
      <c r="P194" s="199">
        <v>0</v>
      </c>
      <c r="Q194" s="199">
        <v>0</v>
      </c>
      <c r="R194" s="200" t="s">
        <v>188</v>
      </c>
      <c r="S194" s="200">
        <v>0</v>
      </c>
      <c r="T194" s="200">
        <v>0</v>
      </c>
      <c r="U194" s="53"/>
      <c r="V194" s="53"/>
      <c r="W194" s="53"/>
      <c r="X194" s="53"/>
      <c r="Y194" s="53"/>
      <c r="Z194" s="53"/>
    </row>
    <row r="195" spans="1:26" ht="14.4">
      <c r="A195" s="194" t="s">
        <v>387</v>
      </c>
      <c r="B195" s="195">
        <v>0</v>
      </c>
      <c r="C195" s="195">
        <v>0</v>
      </c>
      <c r="D195" s="195">
        <v>0</v>
      </c>
      <c r="E195" s="195">
        <v>0</v>
      </c>
      <c r="F195" s="196">
        <v>0</v>
      </c>
      <c r="G195" s="198"/>
      <c r="H195" s="199">
        <v>0</v>
      </c>
      <c r="I195" s="199">
        <v>0</v>
      </c>
      <c r="J195" s="199">
        <v>0</v>
      </c>
      <c r="K195" s="199">
        <v>0</v>
      </c>
      <c r="L195" s="199">
        <v>0</v>
      </c>
      <c r="M195" s="199">
        <v>0</v>
      </c>
      <c r="N195" s="199">
        <v>0</v>
      </c>
      <c r="O195" s="199">
        <v>0</v>
      </c>
      <c r="P195" s="199">
        <v>0</v>
      </c>
      <c r="Q195" s="199">
        <v>0</v>
      </c>
      <c r="R195" s="200" t="s">
        <v>188</v>
      </c>
      <c r="S195" s="200">
        <v>0</v>
      </c>
      <c r="T195" s="200">
        <v>0</v>
      </c>
      <c r="U195" s="53"/>
      <c r="V195" s="53"/>
      <c r="W195" s="53"/>
      <c r="X195" s="53"/>
      <c r="Y195" s="53"/>
      <c r="Z195" s="53"/>
    </row>
    <row r="196" spans="1:26" ht="14.4">
      <c r="A196" s="194" t="s">
        <v>388</v>
      </c>
      <c r="B196" s="195">
        <v>0</v>
      </c>
      <c r="C196" s="195">
        <v>0</v>
      </c>
      <c r="D196" s="195">
        <v>0</v>
      </c>
      <c r="E196" s="195">
        <v>0</v>
      </c>
      <c r="F196" s="196">
        <v>0</v>
      </c>
      <c r="G196" s="198"/>
      <c r="H196" s="199">
        <v>0</v>
      </c>
      <c r="I196" s="199">
        <v>0</v>
      </c>
      <c r="J196" s="199">
        <v>0</v>
      </c>
      <c r="K196" s="199">
        <v>0</v>
      </c>
      <c r="L196" s="199">
        <v>0</v>
      </c>
      <c r="M196" s="199">
        <v>0</v>
      </c>
      <c r="N196" s="199">
        <v>0</v>
      </c>
      <c r="O196" s="199">
        <v>0</v>
      </c>
      <c r="P196" s="199">
        <v>0</v>
      </c>
      <c r="Q196" s="199">
        <v>0</v>
      </c>
      <c r="R196" s="200" t="s">
        <v>188</v>
      </c>
      <c r="S196" s="200">
        <v>0</v>
      </c>
      <c r="T196" s="200">
        <v>0</v>
      </c>
      <c r="U196" s="53"/>
      <c r="V196" s="53"/>
      <c r="W196" s="53"/>
      <c r="X196" s="53"/>
      <c r="Y196" s="53"/>
      <c r="Z196" s="53"/>
    </row>
    <row r="197" spans="1:26" ht="14.4">
      <c r="A197" s="194" t="s">
        <v>389</v>
      </c>
      <c r="B197" s="195">
        <v>0</v>
      </c>
      <c r="C197" s="195">
        <v>0</v>
      </c>
      <c r="D197" s="195">
        <v>0</v>
      </c>
      <c r="E197" s="195">
        <v>0</v>
      </c>
      <c r="F197" s="196">
        <v>0</v>
      </c>
      <c r="G197" s="198"/>
      <c r="H197" s="199">
        <v>0</v>
      </c>
      <c r="I197" s="199">
        <v>0</v>
      </c>
      <c r="J197" s="199">
        <v>0</v>
      </c>
      <c r="K197" s="199">
        <v>0</v>
      </c>
      <c r="L197" s="199">
        <v>0</v>
      </c>
      <c r="M197" s="199">
        <v>0</v>
      </c>
      <c r="N197" s="199">
        <v>0</v>
      </c>
      <c r="O197" s="199">
        <v>0</v>
      </c>
      <c r="P197" s="199">
        <v>0</v>
      </c>
      <c r="Q197" s="199">
        <v>0</v>
      </c>
      <c r="R197" s="200" t="s">
        <v>188</v>
      </c>
      <c r="S197" s="200">
        <v>0</v>
      </c>
      <c r="T197" s="200">
        <v>0</v>
      </c>
      <c r="U197" s="53"/>
      <c r="V197" s="53"/>
      <c r="W197" s="53"/>
      <c r="X197" s="53"/>
      <c r="Y197" s="53"/>
      <c r="Z197" s="53"/>
    </row>
    <row r="198" spans="1:26" ht="14.4">
      <c r="A198" s="194" t="s">
        <v>390</v>
      </c>
      <c r="B198" s="195">
        <v>196858</v>
      </c>
      <c r="C198" s="195">
        <v>40507</v>
      </c>
      <c r="D198" s="195">
        <v>33141</v>
      </c>
      <c r="E198" s="195">
        <v>19877</v>
      </c>
      <c r="F198" s="196">
        <v>93525</v>
      </c>
      <c r="G198" s="198">
        <v>0.47499999999999998</v>
      </c>
      <c r="H198" s="199">
        <v>0</v>
      </c>
      <c r="I198" s="199">
        <v>129606</v>
      </c>
      <c r="J198" s="199">
        <v>137073</v>
      </c>
      <c r="K198" s="199">
        <v>142839</v>
      </c>
      <c r="L198" s="199">
        <v>171435.78</v>
      </c>
      <c r="M198" s="199">
        <v>130283</v>
      </c>
      <c r="N198" s="199">
        <v>101543</v>
      </c>
      <c r="O198" s="199">
        <v>101495</v>
      </c>
      <c r="P198" s="199">
        <v>103780</v>
      </c>
      <c r="Q198" s="199">
        <v>176692</v>
      </c>
      <c r="R198" s="200">
        <v>131607</v>
      </c>
      <c r="S198" s="200">
        <v>127418</v>
      </c>
      <c r="T198" s="200">
        <v>93525</v>
      </c>
      <c r="U198" s="53"/>
      <c r="V198" s="53"/>
      <c r="W198" s="53"/>
      <c r="X198" s="53"/>
      <c r="Y198" s="53"/>
      <c r="Z198" s="53"/>
    </row>
    <row r="199" spans="1:26" ht="14.4">
      <c r="A199" s="194" t="s">
        <v>391</v>
      </c>
      <c r="B199" s="195">
        <v>1925430</v>
      </c>
      <c r="C199" s="195">
        <v>396193</v>
      </c>
      <c r="D199" s="195">
        <v>18412</v>
      </c>
      <c r="E199" s="195">
        <v>11043</v>
      </c>
      <c r="F199" s="196">
        <v>425648</v>
      </c>
      <c r="G199" s="198">
        <v>0.221</v>
      </c>
      <c r="H199" s="199">
        <v>1096276</v>
      </c>
      <c r="I199" s="199">
        <v>1198320</v>
      </c>
      <c r="J199" s="199">
        <v>1298933</v>
      </c>
      <c r="K199" s="199">
        <v>1454019</v>
      </c>
      <c r="L199" s="199">
        <v>1119437</v>
      </c>
      <c r="M199" s="199">
        <v>603061</v>
      </c>
      <c r="N199" s="199">
        <v>494281</v>
      </c>
      <c r="O199" s="199">
        <v>486177</v>
      </c>
      <c r="P199" s="199">
        <v>497080</v>
      </c>
      <c r="Q199" s="199">
        <v>986617</v>
      </c>
      <c r="R199" s="200">
        <v>606331</v>
      </c>
      <c r="S199" s="200">
        <v>580511</v>
      </c>
      <c r="T199" s="200">
        <v>425648</v>
      </c>
      <c r="U199" s="53"/>
      <c r="V199" s="53"/>
      <c r="W199" s="53"/>
      <c r="X199" s="53"/>
      <c r="Y199" s="53"/>
      <c r="Z199" s="53"/>
    </row>
    <row r="200" spans="1:26" ht="14.4">
      <c r="A200" s="194" t="s">
        <v>392</v>
      </c>
      <c r="B200" s="195">
        <v>0</v>
      </c>
      <c r="C200" s="195">
        <v>0</v>
      </c>
      <c r="D200" s="195">
        <v>0</v>
      </c>
      <c r="E200" s="195">
        <v>0</v>
      </c>
      <c r="F200" s="196">
        <v>0</v>
      </c>
      <c r="G200" s="198"/>
      <c r="H200" s="199">
        <v>0</v>
      </c>
      <c r="I200" s="199">
        <v>0</v>
      </c>
      <c r="J200" s="199">
        <v>0</v>
      </c>
      <c r="K200" s="199">
        <v>0</v>
      </c>
      <c r="L200" s="199">
        <v>0</v>
      </c>
      <c r="M200" s="199">
        <v>0</v>
      </c>
      <c r="N200" s="199">
        <v>0</v>
      </c>
      <c r="O200" s="199">
        <v>0</v>
      </c>
      <c r="P200" s="199">
        <v>0</v>
      </c>
      <c r="Q200" s="199">
        <v>0</v>
      </c>
      <c r="R200" s="200" t="s">
        <v>188</v>
      </c>
      <c r="S200" s="200">
        <v>0</v>
      </c>
      <c r="T200" s="200">
        <v>0</v>
      </c>
      <c r="U200" s="53"/>
      <c r="V200" s="53"/>
      <c r="W200" s="53"/>
      <c r="X200" s="53"/>
      <c r="Y200" s="53"/>
      <c r="Z200" s="53"/>
    </row>
    <row r="201" spans="1:26" ht="14.4">
      <c r="A201" s="194" t="s">
        <v>393</v>
      </c>
      <c r="B201" s="195">
        <v>2027077</v>
      </c>
      <c r="C201" s="195">
        <v>417108</v>
      </c>
      <c r="D201" s="195">
        <v>0</v>
      </c>
      <c r="E201" s="195">
        <v>0</v>
      </c>
      <c r="F201" s="196">
        <v>417108</v>
      </c>
      <c r="G201" s="198">
        <v>0.20600000000000002</v>
      </c>
      <c r="H201" s="199">
        <v>0</v>
      </c>
      <c r="I201" s="199">
        <v>0</v>
      </c>
      <c r="J201" s="199">
        <v>1303584</v>
      </c>
      <c r="K201" s="199">
        <v>1253524</v>
      </c>
      <c r="L201" s="199">
        <v>888287</v>
      </c>
      <c r="M201" s="199">
        <v>481111</v>
      </c>
      <c r="N201" s="199">
        <v>401199</v>
      </c>
      <c r="O201" s="199">
        <v>417271</v>
      </c>
      <c r="P201" s="199">
        <v>437167</v>
      </c>
      <c r="Q201" s="199">
        <v>886498</v>
      </c>
      <c r="R201" s="200">
        <v>566099</v>
      </c>
      <c r="S201" s="200">
        <v>579514</v>
      </c>
      <c r="T201" s="200">
        <v>417108</v>
      </c>
      <c r="U201" s="53"/>
      <c r="V201" s="53"/>
      <c r="W201" s="53"/>
      <c r="X201" s="53"/>
      <c r="Y201" s="53"/>
      <c r="Z201" s="53"/>
    </row>
    <row r="202" spans="1:26" ht="14.4">
      <c r="A202" s="194" t="s">
        <v>394</v>
      </c>
      <c r="B202" s="195">
        <v>0</v>
      </c>
      <c r="C202" s="195">
        <v>0</v>
      </c>
      <c r="D202" s="195">
        <v>0</v>
      </c>
      <c r="E202" s="195">
        <v>0</v>
      </c>
      <c r="F202" s="196">
        <v>0</v>
      </c>
      <c r="G202" s="198"/>
      <c r="H202" s="199">
        <v>0</v>
      </c>
      <c r="I202" s="199">
        <v>0</v>
      </c>
      <c r="J202" s="199">
        <v>0</v>
      </c>
      <c r="K202" s="199">
        <v>0</v>
      </c>
      <c r="L202" s="199">
        <v>0</v>
      </c>
      <c r="M202" s="199">
        <v>0</v>
      </c>
      <c r="N202" s="199">
        <v>0</v>
      </c>
      <c r="O202" s="199">
        <v>0</v>
      </c>
      <c r="P202" s="199">
        <v>0</v>
      </c>
      <c r="Q202" s="199">
        <v>0</v>
      </c>
      <c r="R202" s="200" t="s">
        <v>188</v>
      </c>
      <c r="S202" s="200">
        <v>0</v>
      </c>
      <c r="T202" s="200">
        <v>0</v>
      </c>
      <c r="U202" s="53"/>
      <c r="V202" s="53"/>
      <c r="W202" s="53"/>
      <c r="X202" s="53"/>
      <c r="Y202" s="53"/>
      <c r="Z202" s="53"/>
    </row>
    <row r="203" spans="1:26" ht="14.4">
      <c r="A203" s="194" t="s">
        <v>395</v>
      </c>
      <c r="B203" s="195">
        <v>854863</v>
      </c>
      <c r="C203" s="195">
        <v>175904</v>
      </c>
      <c r="D203" s="195">
        <v>0</v>
      </c>
      <c r="E203" s="195">
        <v>0</v>
      </c>
      <c r="F203" s="196">
        <v>175904</v>
      </c>
      <c r="G203" s="198">
        <v>0.20600000000000002</v>
      </c>
      <c r="H203" s="199">
        <v>0</v>
      </c>
      <c r="I203" s="199">
        <v>0</v>
      </c>
      <c r="J203" s="199">
        <v>0</v>
      </c>
      <c r="K203" s="199">
        <v>0</v>
      </c>
      <c r="L203" s="199">
        <v>0</v>
      </c>
      <c r="M203" s="199">
        <v>0</v>
      </c>
      <c r="N203" s="199">
        <v>0</v>
      </c>
      <c r="O203" s="199">
        <v>0</v>
      </c>
      <c r="P203" s="199">
        <v>0</v>
      </c>
      <c r="Q203" s="199">
        <v>0</v>
      </c>
      <c r="R203" s="200" t="s">
        <v>188</v>
      </c>
      <c r="S203" s="200">
        <v>0</v>
      </c>
      <c r="T203" s="200">
        <v>175904</v>
      </c>
      <c r="U203" s="53"/>
      <c r="V203" s="53"/>
      <c r="W203" s="53"/>
      <c r="X203" s="53"/>
      <c r="Y203" s="53"/>
      <c r="Z203" s="53"/>
    </row>
    <row r="204" spans="1:26" ht="14.4">
      <c r="A204" s="194" t="s">
        <v>396</v>
      </c>
      <c r="B204" s="195">
        <v>0</v>
      </c>
      <c r="C204" s="195">
        <v>0</v>
      </c>
      <c r="D204" s="195">
        <v>0</v>
      </c>
      <c r="E204" s="195">
        <v>0</v>
      </c>
      <c r="F204" s="196">
        <v>0</v>
      </c>
      <c r="G204" s="198"/>
      <c r="H204" s="199">
        <v>0</v>
      </c>
      <c r="I204" s="199">
        <v>0</v>
      </c>
      <c r="J204" s="199">
        <v>0</v>
      </c>
      <c r="K204" s="199">
        <v>0</v>
      </c>
      <c r="L204" s="199">
        <v>0</v>
      </c>
      <c r="M204" s="199">
        <v>0</v>
      </c>
      <c r="N204" s="199">
        <v>0</v>
      </c>
      <c r="O204" s="199">
        <v>0</v>
      </c>
      <c r="P204" s="199">
        <v>0</v>
      </c>
      <c r="Q204" s="199">
        <v>0</v>
      </c>
      <c r="R204" s="200" t="s">
        <v>188</v>
      </c>
      <c r="S204" s="200">
        <v>0</v>
      </c>
      <c r="T204" s="200">
        <v>0</v>
      </c>
      <c r="U204" s="53"/>
      <c r="V204" s="53"/>
      <c r="W204" s="53"/>
      <c r="X204" s="53"/>
      <c r="Y204" s="53"/>
      <c r="Z204" s="53"/>
    </row>
    <row r="205" spans="1:26" ht="14.4">
      <c r="A205" s="194" t="s">
        <v>397</v>
      </c>
      <c r="B205" s="195">
        <v>0</v>
      </c>
      <c r="C205" s="195">
        <v>0</v>
      </c>
      <c r="D205" s="195">
        <v>0</v>
      </c>
      <c r="E205" s="195">
        <v>0</v>
      </c>
      <c r="F205" s="196">
        <v>0</v>
      </c>
      <c r="G205" s="198"/>
      <c r="H205" s="199">
        <v>0</v>
      </c>
      <c r="I205" s="199">
        <v>0</v>
      </c>
      <c r="J205" s="199">
        <v>0</v>
      </c>
      <c r="K205" s="199">
        <v>0</v>
      </c>
      <c r="L205" s="199">
        <v>0</v>
      </c>
      <c r="M205" s="199">
        <v>0</v>
      </c>
      <c r="N205" s="199">
        <v>0</v>
      </c>
      <c r="O205" s="199">
        <v>0</v>
      </c>
      <c r="P205" s="199">
        <v>0</v>
      </c>
      <c r="Q205" s="199">
        <v>0</v>
      </c>
      <c r="R205" s="200" t="s">
        <v>188</v>
      </c>
      <c r="S205" s="200">
        <v>0</v>
      </c>
      <c r="T205" s="200">
        <v>0</v>
      </c>
      <c r="U205" s="53"/>
      <c r="V205" s="53"/>
      <c r="W205" s="53"/>
      <c r="X205" s="53"/>
      <c r="Y205" s="53"/>
      <c r="Z205" s="53"/>
    </row>
    <row r="206" spans="1:26" ht="14.4">
      <c r="A206" s="194" t="s">
        <v>398</v>
      </c>
      <c r="B206" s="195">
        <v>0</v>
      </c>
      <c r="C206" s="195">
        <v>0</v>
      </c>
      <c r="D206" s="195">
        <v>0</v>
      </c>
      <c r="E206" s="195">
        <v>0</v>
      </c>
      <c r="F206" s="196">
        <v>0</v>
      </c>
      <c r="G206" s="198"/>
      <c r="H206" s="199">
        <v>0</v>
      </c>
      <c r="I206" s="199">
        <v>0</v>
      </c>
      <c r="J206" s="199">
        <v>0</v>
      </c>
      <c r="K206" s="199">
        <v>0</v>
      </c>
      <c r="L206" s="199">
        <v>0</v>
      </c>
      <c r="M206" s="199">
        <v>0</v>
      </c>
      <c r="N206" s="199">
        <v>0</v>
      </c>
      <c r="O206" s="199">
        <v>0</v>
      </c>
      <c r="P206" s="199">
        <v>0</v>
      </c>
      <c r="Q206" s="199">
        <v>0</v>
      </c>
      <c r="R206" s="200" t="s">
        <v>188</v>
      </c>
      <c r="S206" s="200">
        <v>0</v>
      </c>
      <c r="T206" s="200">
        <v>0</v>
      </c>
      <c r="U206" s="53"/>
      <c r="V206" s="53"/>
      <c r="W206" s="53"/>
      <c r="X206" s="53"/>
      <c r="Y206" s="53"/>
      <c r="Z206" s="53"/>
    </row>
    <row r="207" spans="1:26" ht="14.4">
      <c r="A207" s="194" t="s">
        <v>399</v>
      </c>
      <c r="B207" s="195">
        <v>0</v>
      </c>
      <c r="C207" s="195">
        <v>0</v>
      </c>
      <c r="D207" s="195">
        <v>0</v>
      </c>
      <c r="E207" s="195">
        <v>0</v>
      </c>
      <c r="F207" s="196">
        <v>0</v>
      </c>
      <c r="G207" s="198"/>
      <c r="H207" s="199">
        <v>0</v>
      </c>
      <c r="I207" s="199">
        <v>0</v>
      </c>
      <c r="J207" s="199">
        <v>0</v>
      </c>
      <c r="K207" s="199">
        <v>0</v>
      </c>
      <c r="L207" s="199">
        <v>0</v>
      </c>
      <c r="M207" s="199">
        <v>0</v>
      </c>
      <c r="N207" s="199">
        <v>0</v>
      </c>
      <c r="O207" s="199">
        <v>0</v>
      </c>
      <c r="P207" s="199">
        <v>0</v>
      </c>
      <c r="Q207" s="199">
        <v>0</v>
      </c>
      <c r="R207" s="200" t="s">
        <v>188</v>
      </c>
      <c r="S207" s="200">
        <v>0</v>
      </c>
      <c r="T207" s="200">
        <v>0</v>
      </c>
      <c r="U207" s="53"/>
      <c r="V207" s="53"/>
      <c r="W207" s="53"/>
      <c r="X207" s="53"/>
      <c r="Y207" s="53"/>
      <c r="Z207" s="53"/>
    </row>
    <row r="208" spans="1:26" ht="14.4">
      <c r="A208" s="194" t="s">
        <v>400</v>
      </c>
      <c r="B208" s="195">
        <v>794020</v>
      </c>
      <c r="C208" s="195">
        <v>163384</v>
      </c>
      <c r="D208" s="195">
        <v>0</v>
      </c>
      <c r="E208" s="195">
        <v>0</v>
      </c>
      <c r="F208" s="196">
        <v>163384</v>
      </c>
      <c r="G208" s="198">
        <v>0.20600000000000002</v>
      </c>
      <c r="H208" s="199">
        <v>396341</v>
      </c>
      <c r="I208" s="199">
        <v>480381</v>
      </c>
      <c r="J208" s="199">
        <v>513222</v>
      </c>
      <c r="K208" s="199">
        <v>548713</v>
      </c>
      <c r="L208" s="199">
        <v>384707</v>
      </c>
      <c r="M208" s="199">
        <v>202956</v>
      </c>
      <c r="N208" s="199">
        <v>162332</v>
      </c>
      <c r="O208" s="199">
        <v>163915</v>
      </c>
      <c r="P208" s="199">
        <v>170690</v>
      </c>
      <c r="Q208" s="199">
        <v>341175</v>
      </c>
      <c r="R208" s="200">
        <v>223139</v>
      </c>
      <c r="S208" s="200">
        <v>222364</v>
      </c>
      <c r="T208" s="200">
        <v>163384</v>
      </c>
      <c r="U208" s="53"/>
      <c r="V208" s="53"/>
      <c r="W208" s="53"/>
      <c r="X208" s="53"/>
      <c r="Y208" s="53"/>
      <c r="Z208" s="53"/>
    </row>
    <row r="209" spans="1:26" ht="14.4">
      <c r="A209" s="194" t="s">
        <v>401</v>
      </c>
      <c r="B209" s="195">
        <v>2955961</v>
      </c>
      <c r="C209" s="195">
        <v>608243</v>
      </c>
      <c r="D209" s="195">
        <v>0</v>
      </c>
      <c r="E209" s="195">
        <v>0</v>
      </c>
      <c r="F209" s="196">
        <v>608243</v>
      </c>
      <c r="G209" s="198">
        <v>0.20600000000000002</v>
      </c>
      <c r="H209" s="199">
        <v>1830295</v>
      </c>
      <c r="I209" s="199">
        <v>1899326</v>
      </c>
      <c r="J209" s="199">
        <v>1973967</v>
      </c>
      <c r="K209" s="199">
        <v>2045105</v>
      </c>
      <c r="L209" s="199">
        <v>1429080</v>
      </c>
      <c r="M209" s="199">
        <v>763914</v>
      </c>
      <c r="N209" s="199">
        <v>616589</v>
      </c>
      <c r="O209" s="199">
        <v>625763</v>
      </c>
      <c r="P209" s="199">
        <v>652294</v>
      </c>
      <c r="Q209" s="199">
        <v>1311139</v>
      </c>
      <c r="R209" s="200">
        <v>851890</v>
      </c>
      <c r="S209" s="200">
        <v>839889</v>
      </c>
      <c r="T209" s="200">
        <v>608243</v>
      </c>
      <c r="U209" s="53"/>
      <c r="V209" s="53"/>
      <c r="W209" s="53"/>
      <c r="X209" s="53"/>
      <c r="Y209" s="53"/>
      <c r="Z209" s="53"/>
    </row>
    <row r="210" spans="1:26" ht="14.4">
      <c r="A210" s="194" t="s">
        <v>402</v>
      </c>
      <c r="B210" s="195">
        <v>215620</v>
      </c>
      <c r="C210" s="195">
        <v>44368</v>
      </c>
      <c r="D210" s="195">
        <v>0</v>
      </c>
      <c r="E210" s="195">
        <v>0</v>
      </c>
      <c r="F210" s="196">
        <v>44368</v>
      </c>
      <c r="G210" s="198">
        <v>0.20600000000000002</v>
      </c>
      <c r="H210" s="199">
        <v>309790</v>
      </c>
      <c r="I210" s="199">
        <v>337143</v>
      </c>
      <c r="J210" s="199">
        <v>404985</v>
      </c>
      <c r="K210" s="199">
        <v>435324</v>
      </c>
      <c r="L210" s="199">
        <v>387129</v>
      </c>
      <c r="M210" s="199">
        <v>238710</v>
      </c>
      <c r="N210" s="199">
        <v>191007</v>
      </c>
      <c r="O210" s="199">
        <v>192215</v>
      </c>
      <c r="P210" s="199">
        <v>206363</v>
      </c>
      <c r="Q210" s="199">
        <v>422632</v>
      </c>
      <c r="R210" s="200">
        <v>60758</v>
      </c>
      <c r="S210" s="200">
        <v>59776</v>
      </c>
      <c r="T210" s="200">
        <v>44368</v>
      </c>
      <c r="U210" s="53"/>
      <c r="V210" s="53"/>
      <c r="W210" s="53"/>
      <c r="X210" s="53"/>
      <c r="Y210" s="53"/>
      <c r="Z210" s="53"/>
    </row>
    <row r="211" spans="1:26" ht="14.4">
      <c r="A211" s="194" t="s">
        <v>403</v>
      </c>
      <c r="B211" s="195">
        <v>0</v>
      </c>
      <c r="C211" s="195">
        <v>0</v>
      </c>
      <c r="D211" s="195">
        <v>0</v>
      </c>
      <c r="E211" s="195">
        <v>0</v>
      </c>
      <c r="F211" s="196">
        <v>0</v>
      </c>
      <c r="G211" s="198"/>
      <c r="H211" s="199">
        <v>0</v>
      </c>
      <c r="I211" s="199">
        <v>0</v>
      </c>
      <c r="J211" s="199">
        <v>0</v>
      </c>
      <c r="K211" s="199">
        <v>0</v>
      </c>
      <c r="L211" s="199">
        <v>0</v>
      </c>
      <c r="M211" s="199">
        <v>0</v>
      </c>
      <c r="N211" s="199">
        <v>0</v>
      </c>
      <c r="O211" s="199">
        <v>0</v>
      </c>
      <c r="P211" s="199">
        <v>0</v>
      </c>
      <c r="Q211" s="199">
        <v>0</v>
      </c>
      <c r="R211" s="200" t="s">
        <v>188</v>
      </c>
      <c r="S211" s="200">
        <v>0</v>
      </c>
      <c r="T211" s="200">
        <v>0</v>
      </c>
      <c r="U211" s="53"/>
      <c r="V211" s="53"/>
      <c r="W211" s="53"/>
      <c r="X211" s="53"/>
      <c r="Y211" s="53"/>
      <c r="Z211" s="53"/>
    </row>
    <row r="212" spans="1:26" ht="14.4">
      <c r="A212" s="194" t="s">
        <v>404</v>
      </c>
      <c r="B212" s="195">
        <v>1540605</v>
      </c>
      <c r="C212" s="195">
        <v>317008</v>
      </c>
      <c r="D212" s="195">
        <v>22094</v>
      </c>
      <c r="E212" s="195">
        <v>13252</v>
      </c>
      <c r="F212" s="196">
        <v>352354</v>
      </c>
      <c r="G212" s="198">
        <v>0.22899999999999998</v>
      </c>
      <c r="H212" s="199">
        <v>1021824</v>
      </c>
      <c r="I212" s="199">
        <v>1051237</v>
      </c>
      <c r="J212" s="199">
        <v>1125960</v>
      </c>
      <c r="K212" s="199">
        <v>1189634</v>
      </c>
      <c r="L212" s="199">
        <v>901433</v>
      </c>
      <c r="M212" s="199">
        <v>489834</v>
      </c>
      <c r="N212" s="199">
        <v>386099</v>
      </c>
      <c r="O212" s="199">
        <v>389014</v>
      </c>
      <c r="P212" s="199">
        <v>404528</v>
      </c>
      <c r="Q212" s="199">
        <v>805907</v>
      </c>
      <c r="R212" s="200">
        <v>498619</v>
      </c>
      <c r="S212" s="200">
        <v>485256</v>
      </c>
      <c r="T212" s="200">
        <v>352354</v>
      </c>
      <c r="U212" s="53"/>
      <c r="V212" s="53"/>
      <c r="W212" s="53"/>
      <c r="X212" s="53"/>
      <c r="Y212" s="53"/>
      <c r="Z212" s="53"/>
    </row>
    <row r="213" spans="1:26" ht="14.4">
      <c r="A213" s="194" t="s">
        <v>405</v>
      </c>
      <c r="B213" s="195">
        <v>0</v>
      </c>
      <c r="C213" s="195">
        <v>0</v>
      </c>
      <c r="D213" s="195">
        <v>0</v>
      </c>
      <c r="E213" s="195">
        <v>0</v>
      </c>
      <c r="F213" s="196">
        <v>0</v>
      </c>
      <c r="G213" s="198"/>
      <c r="H213" s="199">
        <v>0</v>
      </c>
      <c r="I213" s="199">
        <v>0</v>
      </c>
      <c r="J213" s="199">
        <v>0</v>
      </c>
      <c r="K213" s="199">
        <v>0</v>
      </c>
      <c r="L213" s="199">
        <v>0</v>
      </c>
      <c r="M213" s="199">
        <v>0</v>
      </c>
      <c r="N213" s="199">
        <v>0</v>
      </c>
      <c r="O213" s="199">
        <v>0</v>
      </c>
      <c r="P213" s="199">
        <v>0</v>
      </c>
      <c r="Q213" s="199">
        <v>0</v>
      </c>
      <c r="R213" s="200" t="s">
        <v>188</v>
      </c>
      <c r="S213" s="200">
        <v>0</v>
      </c>
      <c r="T213" s="200">
        <v>0</v>
      </c>
      <c r="U213" s="53"/>
      <c r="V213" s="53"/>
      <c r="W213" s="53"/>
      <c r="X213" s="53"/>
      <c r="Y213" s="53"/>
      <c r="Z213" s="53"/>
    </row>
    <row r="214" spans="1:26" ht="14.4">
      <c r="A214" s="194" t="s">
        <v>406</v>
      </c>
      <c r="B214" s="195">
        <v>0</v>
      </c>
      <c r="C214" s="195">
        <v>0</v>
      </c>
      <c r="D214" s="195">
        <v>0</v>
      </c>
      <c r="E214" s="195">
        <v>0</v>
      </c>
      <c r="F214" s="196">
        <v>0</v>
      </c>
      <c r="G214" s="198"/>
      <c r="H214" s="199">
        <v>0</v>
      </c>
      <c r="I214" s="199">
        <v>0</v>
      </c>
      <c r="J214" s="199">
        <v>0</v>
      </c>
      <c r="K214" s="199">
        <v>0</v>
      </c>
      <c r="L214" s="199">
        <v>0</v>
      </c>
      <c r="M214" s="199">
        <v>0</v>
      </c>
      <c r="N214" s="199">
        <v>0</v>
      </c>
      <c r="O214" s="199">
        <v>0</v>
      </c>
      <c r="P214" s="199">
        <v>0</v>
      </c>
      <c r="Q214" s="199">
        <v>0</v>
      </c>
      <c r="R214" s="200" t="s">
        <v>188</v>
      </c>
      <c r="S214" s="200">
        <v>0</v>
      </c>
      <c r="T214" s="200">
        <v>0</v>
      </c>
      <c r="U214" s="53"/>
      <c r="V214" s="53"/>
      <c r="W214" s="53"/>
      <c r="X214" s="53"/>
      <c r="Y214" s="53"/>
      <c r="Z214" s="53"/>
    </row>
    <row r="215" spans="1:26" ht="14.4">
      <c r="A215" s="194" t="s">
        <v>407</v>
      </c>
      <c r="B215" s="195">
        <v>0</v>
      </c>
      <c r="C215" s="195">
        <v>0</v>
      </c>
      <c r="D215" s="195">
        <v>0</v>
      </c>
      <c r="E215" s="195">
        <v>0</v>
      </c>
      <c r="F215" s="196">
        <v>0</v>
      </c>
      <c r="G215" s="198"/>
      <c r="H215" s="199">
        <v>0</v>
      </c>
      <c r="I215" s="199">
        <v>0</v>
      </c>
      <c r="J215" s="199">
        <v>0</v>
      </c>
      <c r="K215" s="199">
        <v>0</v>
      </c>
      <c r="L215" s="199">
        <v>0</v>
      </c>
      <c r="M215" s="199">
        <v>0</v>
      </c>
      <c r="N215" s="199">
        <v>0</v>
      </c>
      <c r="O215" s="199">
        <v>0</v>
      </c>
      <c r="P215" s="199">
        <v>0</v>
      </c>
      <c r="Q215" s="199">
        <v>0</v>
      </c>
      <c r="R215" s="200" t="s">
        <v>188</v>
      </c>
      <c r="S215" s="200">
        <v>0</v>
      </c>
      <c r="T215" s="200">
        <v>0</v>
      </c>
      <c r="U215" s="53"/>
      <c r="V215" s="53"/>
      <c r="W215" s="53"/>
      <c r="X215" s="53"/>
      <c r="Y215" s="53"/>
      <c r="Z215" s="53"/>
    </row>
    <row r="216" spans="1:26" ht="14.4">
      <c r="A216" s="194" t="s">
        <v>408</v>
      </c>
      <c r="B216" s="195">
        <v>1105452</v>
      </c>
      <c r="C216" s="195">
        <v>227467</v>
      </c>
      <c r="D216" s="195">
        <v>29458</v>
      </c>
      <c r="E216" s="195">
        <v>17669</v>
      </c>
      <c r="F216" s="196">
        <v>274594</v>
      </c>
      <c r="G216" s="198">
        <v>0.248</v>
      </c>
      <c r="H216" s="199">
        <v>0</v>
      </c>
      <c r="I216" s="199">
        <v>0</v>
      </c>
      <c r="J216" s="199">
        <v>0</v>
      </c>
      <c r="K216" s="199">
        <v>714215</v>
      </c>
      <c r="L216" s="199">
        <v>588231</v>
      </c>
      <c r="M216" s="199">
        <v>338552</v>
      </c>
      <c r="N216" s="199">
        <v>281519</v>
      </c>
      <c r="O216" s="199">
        <v>277958</v>
      </c>
      <c r="P216" s="199">
        <v>289589</v>
      </c>
      <c r="Q216" s="199">
        <v>591261</v>
      </c>
      <c r="R216" s="200">
        <v>386835</v>
      </c>
      <c r="S216" s="200">
        <v>379062</v>
      </c>
      <c r="T216" s="200">
        <v>274594</v>
      </c>
      <c r="U216" s="53"/>
      <c r="V216" s="53"/>
      <c r="W216" s="53"/>
      <c r="X216" s="53"/>
      <c r="Y216" s="53"/>
      <c r="Z216" s="53"/>
    </row>
    <row r="217" spans="1:26" ht="14.4">
      <c r="A217" s="194" t="s">
        <v>409</v>
      </c>
      <c r="B217" s="195">
        <v>513243</v>
      </c>
      <c r="C217" s="195">
        <v>105609</v>
      </c>
      <c r="D217" s="195">
        <v>0</v>
      </c>
      <c r="E217" s="195">
        <v>0</v>
      </c>
      <c r="F217" s="196">
        <v>105609</v>
      </c>
      <c r="G217" s="198">
        <v>0.20600000000000002</v>
      </c>
      <c r="H217" s="199">
        <v>0</v>
      </c>
      <c r="I217" s="199">
        <v>0</v>
      </c>
      <c r="J217" s="199">
        <v>327561</v>
      </c>
      <c r="K217" s="199">
        <v>353136</v>
      </c>
      <c r="L217" s="199">
        <v>250573</v>
      </c>
      <c r="M217" s="199">
        <v>134676</v>
      </c>
      <c r="N217" s="199">
        <v>109959</v>
      </c>
      <c r="O217" s="199">
        <v>110112</v>
      </c>
      <c r="P217" s="199">
        <v>117056</v>
      </c>
      <c r="Q217" s="199">
        <v>236974</v>
      </c>
      <c r="R217" s="200">
        <v>147053</v>
      </c>
      <c r="S217" s="200">
        <v>145174</v>
      </c>
      <c r="T217" s="200">
        <v>105609</v>
      </c>
      <c r="U217" s="53"/>
      <c r="V217" s="53"/>
      <c r="W217" s="53"/>
      <c r="X217" s="53"/>
      <c r="Y217" s="53"/>
      <c r="Z217" s="53"/>
    </row>
    <row r="218" spans="1:26" ht="14.4">
      <c r="A218" s="194" t="s">
        <v>410</v>
      </c>
      <c r="B218" s="195">
        <v>0</v>
      </c>
      <c r="C218" s="195">
        <v>0</v>
      </c>
      <c r="D218" s="195">
        <v>0</v>
      </c>
      <c r="E218" s="195">
        <v>0</v>
      </c>
      <c r="F218" s="196">
        <v>0</v>
      </c>
      <c r="G218" s="198"/>
      <c r="H218" s="199">
        <v>0</v>
      </c>
      <c r="I218" s="199">
        <v>0</v>
      </c>
      <c r="J218" s="199">
        <v>0</v>
      </c>
      <c r="K218" s="199">
        <v>0</v>
      </c>
      <c r="L218" s="199">
        <v>0</v>
      </c>
      <c r="M218" s="199">
        <v>0</v>
      </c>
      <c r="N218" s="199">
        <v>0</v>
      </c>
      <c r="O218" s="199">
        <v>0</v>
      </c>
      <c r="P218" s="199">
        <v>0</v>
      </c>
      <c r="Q218" s="199">
        <v>0</v>
      </c>
      <c r="R218" s="200" t="s">
        <v>188</v>
      </c>
      <c r="S218" s="200">
        <v>0</v>
      </c>
      <c r="T218" s="200">
        <v>0</v>
      </c>
      <c r="U218" s="53"/>
      <c r="V218" s="53"/>
      <c r="W218" s="53"/>
      <c r="X218" s="53"/>
      <c r="Y218" s="53"/>
      <c r="Z218" s="53"/>
    </row>
    <row r="219" spans="1:26" ht="14.4">
      <c r="A219" s="194" t="s">
        <v>411</v>
      </c>
      <c r="B219" s="195">
        <v>22264</v>
      </c>
      <c r="C219" s="195">
        <v>4581</v>
      </c>
      <c r="D219" s="195">
        <v>0</v>
      </c>
      <c r="E219" s="195">
        <v>0</v>
      </c>
      <c r="F219" s="196">
        <v>4581</v>
      </c>
      <c r="G219" s="198">
        <v>0.20600000000000002</v>
      </c>
      <c r="H219" s="199">
        <v>0</v>
      </c>
      <c r="I219" s="199">
        <v>0</v>
      </c>
      <c r="J219" s="199">
        <v>0</v>
      </c>
      <c r="K219" s="199">
        <v>0</v>
      </c>
      <c r="L219" s="199">
        <v>0</v>
      </c>
      <c r="M219" s="199">
        <v>95004</v>
      </c>
      <c r="N219" s="199">
        <v>4415</v>
      </c>
      <c r="O219" s="199">
        <v>4786</v>
      </c>
      <c r="P219" s="199">
        <v>4977</v>
      </c>
      <c r="Q219" s="199">
        <v>9647</v>
      </c>
      <c r="R219" s="200">
        <v>6000</v>
      </c>
      <c r="S219" s="200">
        <v>6046</v>
      </c>
      <c r="T219" s="200">
        <v>4581</v>
      </c>
      <c r="U219" s="53"/>
      <c r="V219" s="53"/>
      <c r="W219" s="53"/>
      <c r="X219" s="53"/>
      <c r="Y219" s="53"/>
      <c r="Z219" s="53"/>
    </row>
    <row r="220" spans="1:26" ht="14.4">
      <c r="A220" s="194" t="s">
        <v>412</v>
      </c>
      <c r="B220" s="195">
        <v>0</v>
      </c>
      <c r="C220" s="195">
        <v>0</v>
      </c>
      <c r="D220" s="195">
        <v>0</v>
      </c>
      <c r="E220" s="195">
        <v>0</v>
      </c>
      <c r="F220" s="196">
        <v>0</v>
      </c>
      <c r="G220" s="198"/>
      <c r="H220" s="199">
        <v>0</v>
      </c>
      <c r="I220" s="199">
        <v>0</v>
      </c>
      <c r="J220" s="199">
        <v>0</v>
      </c>
      <c r="K220" s="199">
        <v>0</v>
      </c>
      <c r="L220" s="199">
        <v>0</v>
      </c>
      <c r="M220" s="199">
        <v>0</v>
      </c>
      <c r="N220" s="199">
        <v>0</v>
      </c>
      <c r="O220" s="199">
        <v>0</v>
      </c>
      <c r="P220" s="199">
        <v>0</v>
      </c>
      <c r="Q220" s="199">
        <v>0</v>
      </c>
      <c r="R220" s="200" t="s">
        <v>188</v>
      </c>
      <c r="S220" s="200">
        <v>0</v>
      </c>
      <c r="T220" s="200">
        <v>0</v>
      </c>
      <c r="U220" s="53"/>
      <c r="V220" s="53"/>
      <c r="W220" s="53"/>
      <c r="X220" s="53"/>
      <c r="Y220" s="53"/>
      <c r="Z220" s="53"/>
    </row>
    <row r="221" spans="1:26" ht="14.4">
      <c r="A221" s="194" t="s">
        <v>413</v>
      </c>
      <c r="B221" s="195">
        <v>993945</v>
      </c>
      <c r="C221" s="195">
        <v>204522</v>
      </c>
      <c r="D221" s="195">
        <v>25776</v>
      </c>
      <c r="E221" s="195">
        <v>15460</v>
      </c>
      <c r="F221" s="196">
        <v>245758</v>
      </c>
      <c r="G221" s="198">
        <v>0.247</v>
      </c>
      <c r="H221" s="199">
        <v>534732</v>
      </c>
      <c r="I221" s="199">
        <v>559835</v>
      </c>
      <c r="J221" s="199">
        <v>634135</v>
      </c>
      <c r="K221" s="199">
        <v>674734</v>
      </c>
      <c r="L221" s="199">
        <v>541215</v>
      </c>
      <c r="M221" s="199">
        <v>311164</v>
      </c>
      <c r="N221" s="199">
        <v>247788</v>
      </c>
      <c r="O221" s="199">
        <v>246566</v>
      </c>
      <c r="P221" s="199">
        <v>255995</v>
      </c>
      <c r="Q221" s="199">
        <v>549153</v>
      </c>
      <c r="R221" s="200">
        <v>341831</v>
      </c>
      <c r="S221" s="200">
        <v>338909</v>
      </c>
      <c r="T221" s="200">
        <v>245758</v>
      </c>
      <c r="U221" s="53"/>
      <c r="V221" s="53"/>
      <c r="W221" s="53"/>
      <c r="X221" s="53"/>
      <c r="Y221" s="53"/>
      <c r="Z221" s="53"/>
    </row>
    <row r="222" spans="1:26" ht="14.4">
      <c r="A222" s="194" t="s">
        <v>414</v>
      </c>
      <c r="B222" s="195">
        <v>0</v>
      </c>
      <c r="C222" s="195">
        <v>0</v>
      </c>
      <c r="D222" s="195">
        <v>0</v>
      </c>
      <c r="E222" s="195">
        <v>0</v>
      </c>
      <c r="F222" s="196">
        <v>0</v>
      </c>
      <c r="G222" s="198"/>
      <c r="H222" s="199">
        <v>0</v>
      </c>
      <c r="I222" s="199">
        <v>0</v>
      </c>
      <c r="J222" s="199">
        <v>0</v>
      </c>
      <c r="K222" s="199">
        <v>0</v>
      </c>
      <c r="L222" s="199">
        <v>0</v>
      </c>
      <c r="M222" s="199">
        <v>0</v>
      </c>
      <c r="N222" s="199">
        <v>0</v>
      </c>
      <c r="O222" s="199">
        <v>0</v>
      </c>
      <c r="P222" s="199">
        <v>0</v>
      </c>
      <c r="Q222" s="199">
        <v>0</v>
      </c>
      <c r="R222" s="200" t="s">
        <v>188</v>
      </c>
      <c r="S222" s="200">
        <v>0</v>
      </c>
      <c r="T222" s="200">
        <v>0</v>
      </c>
      <c r="U222" s="53"/>
      <c r="V222" s="53"/>
      <c r="W222" s="53"/>
      <c r="X222" s="53"/>
      <c r="Y222" s="53"/>
      <c r="Z222" s="53"/>
    </row>
    <row r="223" spans="1:26" ht="14.4">
      <c r="A223" s="194" t="s">
        <v>415</v>
      </c>
      <c r="B223" s="195">
        <v>519352</v>
      </c>
      <c r="C223" s="195">
        <v>106866</v>
      </c>
      <c r="D223" s="195">
        <v>25776</v>
      </c>
      <c r="E223" s="195">
        <v>15460</v>
      </c>
      <c r="F223" s="196">
        <v>148102</v>
      </c>
      <c r="G223" s="198">
        <v>0.28499999999999998</v>
      </c>
      <c r="H223" s="199">
        <v>0</v>
      </c>
      <c r="I223" s="199">
        <v>0</v>
      </c>
      <c r="J223" s="199">
        <v>368308</v>
      </c>
      <c r="K223" s="199">
        <v>386785</v>
      </c>
      <c r="L223" s="199">
        <v>349968</v>
      </c>
      <c r="M223" s="199">
        <v>204942</v>
      </c>
      <c r="N223" s="199">
        <v>170600</v>
      </c>
      <c r="O223" s="199">
        <v>163328</v>
      </c>
      <c r="P223" s="199">
        <v>167761</v>
      </c>
      <c r="Q223" s="199">
        <v>335818</v>
      </c>
      <c r="R223" s="200">
        <v>206813</v>
      </c>
      <c r="S223" s="200">
        <v>198438</v>
      </c>
      <c r="T223" s="200">
        <v>148102</v>
      </c>
      <c r="U223" s="53"/>
      <c r="V223" s="53"/>
      <c r="W223" s="53"/>
      <c r="X223" s="53"/>
      <c r="Y223" s="53"/>
      <c r="Z223" s="53"/>
    </row>
    <row r="224" spans="1:26" ht="14.4">
      <c r="A224" s="194" t="s">
        <v>416</v>
      </c>
      <c r="B224" s="195">
        <v>0</v>
      </c>
      <c r="C224" s="195">
        <v>0</v>
      </c>
      <c r="D224" s="195">
        <v>0</v>
      </c>
      <c r="E224" s="195">
        <v>0</v>
      </c>
      <c r="F224" s="196">
        <v>0</v>
      </c>
      <c r="G224" s="198"/>
      <c r="H224" s="199">
        <v>0</v>
      </c>
      <c r="I224" s="199">
        <v>0</v>
      </c>
      <c r="J224" s="199">
        <v>0</v>
      </c>
      <c r="K224" s="199">
        <v>0</v>
      </c>
      <c r="L224" s="199">
        <v>0</v>
      </c>
      <c r="M224" s="199">
        <v>0</v>
      </c>
      <c r="N224" s="199">
        <v>0</v>
      </c>
      <c r="O224" s="199">
        <v>0</v>
      </c>
      <c r="P224" s="199">
        <v>0</v>
      </c>
      <c r="Q224" s="199">
        <v>0</v>
      </c>
      <c r="R224" s="200" t="s">
        <v>188</v>
      </c>
      <c r="S224" s="200">
        <v>0</v>
      </c>
      <c r="T224" s="200">
        <v>0</v>
      </c>
      <c r="U224" s="53"/>
      <c r="V224" s="53"/>
      <c r="W224" s="53"/>
      <c r="X224" s="53"/>
      <c r="Y224" s="53"/>
      <c r="Z224" s="53"/>
    </row>
    <row r="225" spans="1:26" ht="14.4">
      <c r="A225" s="194" t="s">
        <v>417</v>
      </c>
      <c r="B225" s="195">
        <v>0</v>
      </c>
      <c r="C225" s="195">
        <v>0</v>
      </c>
      <c r="D225" s="195">
        <v>0</v>
      </c>
      <c r="E225" s="195">
        <v>0</v>
      </c>
      <c r="F225" s="196">
        <v>0</v>
      </c>
      <c r="G225" s="198"/>
      <c r="H225" s="199">
        <v>0</v>
      </c>
      <c r="I225" s="199">
        <v>0</v>
      </c>
      <c r="J225" s="199">
        <v>0</v>
      </c>
      <c r="K225" s="199">
        <v>0</v>
      </c>
      <c r="L225" s="199">
        <v>0</v>
      </c>
      <c r="M225" s="199">
        <v>0</v>
      </c>
      <c r="N225" s="199">
        <v>0</v>
      </c>
      <c r="O225" s="199">
        <v>0</v>
      </c>
      <c r="P225" s="199">
        <v>0</v>
      </c>
      <c r="Q225" s="199">
        <v>0</v>
      </c>
      <c r="R225" s="200" t="s">
        <v>188</v>
      </c>
      <c r="S225" s="200">
        <v>0</v>
      </c>
      <c r="T225" s="200">
        <v>0</v>
      </c>
      <c r="U225" s="53"/>
      <c r="V225" s="53"/>
      <c r="W225" s="53"/>
      <c r="X225" s="53"/>
      <c r="Y225" s="53"/>
      <c r="Z225" s="53"/>
    </row>
    <row r="226" spans="1:26" ht="14.4">
      <c r="A226" s="194" t="s">
        <v>418</v>
      </c>
      <c r="B226" s="195">
        <v>711399</v>
      </c>
      <c r="C226" s="195">
        <v>146383</v>
      </c>
      <c r="D226" s="195">
        <v>25776</v>
      </c>
      <c r="E226" s="195">
        <v>15460</v>
      </c>
      <c r="F226" s="196">
        <v>187619</v>
      </c>
      <c r="G226" s="198">
        <v>0.26400000000000001</v>
      </c>
      <c r="H226" s="199">
        <v>0</v>
      </c>
      <c r="I226" s="199">
        <v>434981</v>
      </c>
      <c r="J226" s="199">
        <v>470249</v>
      </c>
      <c r="K226" s="199">
        <v>486393</v>
      </c>
      <c r="L226" s="199">
        <v>424149</v>
      </c>
      <c r="M226" s="199">
        <v>250538</v>
      </c>
      <c r="N226" s="199">
        <v>199820</v>
      </c>
      <c r="O226" s="199">
        <v>201226</v>
      </c>
      <c r="P226" s="199">
        <v>213164</v>
      </c>
      <c r="Q226" s="199">
        <v>427226</v>
      </c>
      <c r="R226" s="200">
        <v>265098</v>
      </c>
      <c r="S226" s="200">
        <v>259233</v>
      </c>
      <c r="T226" s="200">
        <v>187619</v>
      </c>
      <c r="U226" s="53"/>
      <c r="V226" s="53"/>
      <c r="W226" s="53"/>
      <c r="X226" s="53"/>
      <c r="Y226" s="53"/>
      <c r="Z226" s="53"/>
    </row>
    <row r="227" spans="1:26" ht="14.4">
      <c r="A227" s="194" t="s">
        <v>419</v>
      </c>
      <c r="B227" s="195">
        <v>0</v>
      </c>
      <c r="C227" s="195">
        <v>0</v>
      </c>
      <c r="D227" s="195">
        <v>0</v>
      </c>
      <c r="E227" s="195">
        <v>0</v>
      </c>
      <c r="F227" s="196">
        <v>0</v>
      </c>
      <c r="G227" s="198"/>
      <c r="H227" s="199">
        <v>0</v>
      </c>
      <c r="I227" s="199">
        <v>0</v>
      </c>
      <c r="J227" s="199">
        <v>0</v>
      </c>
      <c r="K227" s="199">
        <v>0</v>
      </c>
      <c r="L227" s="199">
        <v>0</v>
      </c>
      <c r="M227" s="199">
        <v>0</v>
      </c>
      <c r="N227" s="199">
        <v>0</v>
      </c>
      <c r="O227" s="199">
        <v>0</v>
      </c>
      <c r="P227" s="199">
        <v>0</v>
      </c>
      <c r="Q227" s="199">
        <v>0</v>
      </c>
      <c r="R227" s="200" t="s">
        <v>188</v>
      </c>
      <c r="S227" s="200">
        <v>0</v>
      </c>
      <c r="T227" s="200">
        <v>0</v>
      </c>
      <c r="U227" s="53"/>
      <c r="V227" s="53"/>
      <c r="W227" s="53"/>
      <c r="X227" s="53"/>
      <c r="Y227" s="53"/>
      <c r="Z227" s="53"/>
    </row>
    <row r="228" spans="1:26" ht="14.4">
      <c r="A228" s="194" t="s">
        <v>420</v>
      </c>
      <c r="B228" s="195">
        <v>0</v>
      </c>
      <c r="C228" s="195">
        <v>0</v>
      </c>
      <c r="D228" s="195">
        <v>0</v>
      </c>
      <c r="E228" s="195">
        <v>0</v>
      </c>
      <c r="F228" s="196">
        <v>0</v>
      </c>
      <c r="G228" s="198"/>
      <c r="H228" s="199">
        <v>0</v>
      </c>
      <c r="I228" s="199">
        <v>0</v>
      </c>
      <c r="J228" s="199">
        <v>0</v>
      </c>
      <c r="K228" s="199">
        <v>0</v>
      </c>
      <c r="L228" s="199">
        <v>0</v>
      </c>
      <c r="M228" s="199">
        <v>0</v>
      </c>
      <c r="N228" s="199">
        <v>0</v>
      </c>
      <c r="O228" s="199">
        <v>0</v>
      </c>
      <c r="P228" s="199">
        <v>0</v>
      </c>
      <c r="Q228" s="199">
        <v>0</v>
      </c>
      <c r="R228" s="200" t="s">
        <v>188</v>
      </c>
      <c r="S228" s="200">
        <v>0</v>
      </c>
      <c r="T228" s="200">
        <v>0</v>
      </c>
      <c r="U228" s="53"/>
      <c r="V228" s="53"/>
      <c r="W228" s="53"/>
      <c r="X228" s="53"/>
      <c r="Y228" s="53"/>
      <c r="Z228" s="53"/>
    </row>
    <row r="229" spans="1:26" ht="14.4">
      <c r="A229" s="194" t="s">
        <v>421</v>
      </c>
      <c r="B229" s="195">
        <v>0</v>
      </c>
      <c r="C229" s="195">
        <v>0</v>
      </c>
      <c r="D229" s="195">
        <v>0</v>
      </c>
      <c r="E229" s="195">
        <v>0</v>
      </c>
      <c r="F229" s="196">
        <v>0</v>
      </c>
      <c r="G229" s="198"/>
      <c r="H229" s="199">
        <v>0</v>
      </c>
      <c r="I229" s="199">
        <v>0</v>
      </c>
      <c r="J229" s="199">
        <v>0</v>
      </c>
      <c r="K229" s="199">
        <v>0</v>
      </c>
      <c r="L229" s="199">
        <v>0</v>
      </c>
      <c r="M229" s="199">
        <v>0</v>
      </c>
      <c r="N229" s="199">
        <v>0</v>
      </c>
      <c r="O229" s="199">
        <v>0</v>
      </c>
      <c r="P229" s="199">
        <v>0</v>
      </c>
      <c r="Q229" s="199">
        <v>0</v>
      </c>
      <c r="R229" s="200" t="s">
        <v>188</v>
      </c>
      <c r="S229" s="200">
        <v>0</v>
      </c>
      <c r="T229" s="200">
        <v>0</v>
      </c>
      <c r="U229" s="53"/>
      <c r="V229" s="53"/>
      <c r="W229" s="53"/>
      <c r="X229" s="53"/>
      <c r="Y229" s="53"/>
      <c r="Z229" s="53"/>
    </row>
    <row r="230" spans="1:26" ht="14.4">
      <c r="A230" s="194" t="s">
        <v>422</v>
      </c>
      <c r="B230" s="195">
        <v>0</v>
      </c>
      <c r="C230" s="195">
        <v>0</v>
      </c>
      <c r="D230" s="195">
        <v>0</v>
      </c>
      <c r="E230" s="195">
        <v>0</v>
      </c>
      <c r="F230" s="196">
        <v>0</v>
      </c>
      <c r="G230" s="198"/>
      <c r="H230" s="199">
        <v>0</v>
      </c>
      <c r="I230" s="199">
        <v>0</v>
      </c>
      <c r="J230" s="199">
        <v>0</v>
      </c>
      <c r="K230" s="199">
        <v>0</v>
      </c>
      <c r="L230" s="199">
        <v>0</v>
      </c>
      <c r="M230" s="199">
        <v>0</v>
      </c>
      <c r="N230" s="199">
        <v>0</v>
      </c>
      <c r="O230" s="199">
        <v>0</v>
      </c>
      <c r="P230" s="199">
        <v>0</v>
      </c>
      <c r="Q230" s="199">
        <v>0</v>
      </c>
      <c r="R230" s="200" t="s">
        <v>188</v>
      </c>
      <c r="S230" s="200">
        <v>0</v>
      </c>
      <c r="T230" s="200">
        <v>0</v>
      </c>
      <c r="U230" s="53"/>
      <c r="V230" s="53"/>
      <c r="W230" s="53"/>
      <c r="X230" s="53"/>
      <c r="Y230" s="53"/>
      <c r="Z230" s="53"/>
    </row>
    <row r="231" spans="1:26" ht="14.4">
      <c r="A231" s="194" t="s">
        <v>423</v>
      </c>
      <c r="B231" s="195">
        <v>779861</v>
      </c>
      <c r="C231" s="195">
        <v>160471</v>
      </c>
      <c r="D231" s="195">
        <v>0</v>
      </c>
      <c r="E231" s="195">
        <v>0</v>
      </c>
      <c r="F231" s="196">
        <v>160471</v>
      </c>
      <c r="G231" s="198">
        <v>0.20600000000000002</v>
      </c>
      <c r="H231" s="199">
        <v>490281</v>
      </c>
      <c r="I231" s="199">
        <v>518116</v>
      </c>
      <c r="J231" s="199">
        <v>550595</v>
      </c>
      <c r="K231" s="199">
        <v>582110</v>
      </c>
      <c r="L231" s="199">
        <v>409935</v>
      </c>
      <c r="M231" s="199">
        <v>217563</v>
      </c>
      <c r="N231" s="199">
        <v>173471</v>
      </c>
      <c r="O231" s="199">
        <v>176213</v>
      </c>
      <c r="P231" s="199">
        <v>179895</v>
      </c>
      <c r="Q231" s="199">
        <v>361990</v>
      </c>
      <c r="R231" s="200">
        <v>224563</v>
      </c>
      <c r="S231" s="200">
        <v>221339</v>
      </c>
      <c r="T231" s="200">
        <v>160471</v>
      </c>
      <c r="U231" s="53"/>
      <c r="V231" s="53"/>
      <c r="W231" s="53"/>
      <c r="X231" s="53"/>
      <c r="Y231" s="53"/>
      <c r="Z231" s="53"/>
    </row>
    <row r="232" spans="1:26" ht="14.4">
      <c r="A232" s="194" t="s">
        <v>424</v>
      </c>
      <c r="B232" s="195">
        <v>69338</v>
      </c>
      <c r="C232" s="195">
        <v>14268</v>
      </c>
      <c r="D232" s="195">
        <v>47870</v>
      </c>
      <c r="E232" s="195">
        <v>7200</v>
      </c>
      <c r="F232" s="196">
        <v>69338</v>
      </c>
      <c r="G232" s="198">
        <v>1</v>
      </c>
      <c r="H232" s="199">
        <v>0</v>
      </c>
      <c r="I232" s="199">
        <v>0</v>
      </c>
      <c r="J232" s="199">
        <v>0</v>
      </c>
      <c r="K232" s="199">
        <v>0</v>
      </c>
      <c r="L232" s="199">
        <v>0</v>
      </c>
      <c r="M232" s="199">
        <v>0</v>
      </c>
      <c r="N232" s="199">
        <v>0</v>
      </c>
      <c r="O232" s="199">
        <v>0</v>
      </c>
      <c r="P232" s="199">
        <v>62479</v>
      </c>
      <c r="Q232" s="199">
        <v>64148</v>
      </c>
      <c r="R232" s="200">
        <v>65080</v>
      </c>
      <c r="S232" s="200">
        <v>67460</v>
      </c>
      <c r="T232" s="200">
        <v>69338</v>
      </c>
      <c r="U232" s="53"/>
      <c r="V232" s="53"/>
      <c r="W232" s="53"/>
      <c r="X232" s="53"/>
      <c r="Y232" s="53"/>
      <c r="Z232" s="53"/>
    </row>
    <row r="233" spans="1:26" ht="14.4">
      <c r="A233" s="194" t="s">
        <v>425</v>
      </c>
      <c r="B233" s="195">
        <v>267441</v>
      </c>
      <c r="C233" s="195">
        <v>55031</v>
      </c>
      <c r="D233" s="195">
        <v>0</v>
      </c>
      <c r="E233" s="195">
        <v>0</v>
      </c>
      <c r="F233" s="196">
        <v>55031</v>
      </c>
      <c r="G233" s="198">
        <v>0.20600000000000002</v>
      </c>
      <c r="H233" s="199">
        <v>0</v>
      </c>
      <c r="I233" s="199">
        <v>0</v>
      </c>
      <c r="J233" s="199">
        <v>0</v>
      </c>
      <c r="K233" s="199">
        <v>0</v>
      </c>
      <c r="L233" s="199">
        <v>141606</v>
      </c>
      <c r="M233" s="199">
        <v>74530</v>
      </c>
      <c r="N233" s="199">
        <v>58366</v>
      </c>
      <c r="O233" s="199">
        <v>58177</v>
      </c>
      <c r="P233" s="199">
        <v>60523</v>
      </c>
      <c r="Q233" s="199">
        <v>119752</v>
      </c>
      <c r="R233" s="200">
        <v>74635</v>
      </c>
      <c r="S233" s="200">
        <v>73434</v>
      </c>
      <c r="T233" s="200">
        <v>55031</v>
      </c>
      <c r="U233" s="53"/>
      <c r="V233" s="53"/>
      <c r="W233" s="53"/>
      <c r="X233" s="53"/>
      <c r="Y233" s="53"/>
      <c r="Z233" s="53"/>
    </row>
    <row r="234" spans="1:26" ht="14.4">
      <c r="A234" s="194" t="s">
        <v>426</v>
      </c>
      <c r="B234" s="195">
        <v>0</v>
      </c>
      <c r="C234" s="195">
        <v>0</v>
      </c>
      <c r="D234" s="195">
        <v>0</v>
      </c>
      <c r="E234" s="195">
        <v>0</v>
      </c>
      <c r="F234" s="196">
        <v>0</v>
      </c>
      <c r="G234" s="198"/>
      <c r="H234" s="199">
        <v>0</v>
      </c>
      <c r="I234" s="199">
        <v>0</v>
      </c>
      <c r="J234" s="199">
        <v>0</v>
      </c>
      <c r="K234" s="199">
        <v>0</v>
      </c>
      <c r="L234" s="199">
        <v>0</v>
      </c>
      <c r="M234" s="199">
        <v>0</v>
      </c>
      <c r="N234" s="199">
        <v>0</v>
      </c>
      <c r="O234" s="199">
        <v>0</v>
      </c>
      <c r="P234" s="199">
        <v>0</v>
      </c>
      <c r="Q234" s="199">
        <v>0</v>
      </c>
      <c r="R234" s="200" t="s">
        <v>188</v>
      </c>
      <c r="S234" s="200">
        <v>0</v>
      </c>
      <c r="T234" s="200">
        <v>0</v>
      </c>
      <c r="U234" s="53"/>
      <c r="V234" s="53"/>
      <c r="W234" s="53"/>
      <c r="X234" s="53"/>
      <c r="Y234" s="53"/>
      <c r="Z234" s="53"/>
    </row>
    <row r="235" spans="1:26" ht="14.4">
      <c r="A235" s="194" t="s">
        <v>427</v>
      </c>
      <c r="B235" s="195">
        <v>0</v>
      </c>
      <c r="C235" s="195">
        <v>0</v>
      </c>
      <c r="D235" s="195">
        <v>0</v>
      </c>
      <c r="E235" s="195">
        <v>0</v>
      </c>
      <c r="F235" s="196">
        <v>0</v>
      </c>
      <c r="G235" s="198"/>
      <c r="H235" s="199">
        <v>0</v>
      </c>
      <c r="I235" s="199">
        <v>0</v>
      </c>
      <c r="J235" s="199">
        <v>0</v>
      </c>
      <c r="K235" s="199">
        <v>0</v>
      </c>
      <c r="L235" s="199">
        <v>0</v>
      </c>
      <c r="M235" s="199">
        <v>0</v>
      </c>
      <c r="N235" s="199">
        <v>0</v>
      </c>
      <c r="O235" s="199">
        <v>0</v>
      </c>
      <c r="P235" s="199">
        <v>0</v>
      </c>
      <c r="Q235" s="199">
        <v>0</v>
      </c>
      <c r="R235" s="200" t="s">
        <v>188</v>
      </c>
      <c r="S235" s="200">
        <v>0</v>
      </c>
      <c r="T235" s="200">
        <v>0</v>
      </c>
      <c r="U235" s="53"/>
      <c r="V235" s="53"/>
      <c r="W235" s="53"/>
      <c r="X235" s="53"/>
      <c r="Y235" s="53"/>
      <c r="Z235" s="53"/>
    </row>
    <row r="236" spans="1:26" ht="14.4">
      <c r="A236" s="194" t="s">
        <v>428</v>
      </c>
      <c r="B236" s="195">
        <v>0</v>
      </c>
      <c r="C236" s="195">
        <v>0</v>
      </c>
      <c r="D236" s="195">
        <v>0</v>
      </c>
      <c r="E236" s="195">
        <v>0</v>
      </c>
      <c r="F236" s="196">
        <v>0</v>
      </c>
      <c r="G236" s="198"/>
      <c r="H236" s="199">
        <v>0</v>
      </c>
      <c r="I236" s="199">
        <v>0</v>
      </c>
      <c r="J236" s="199">
        <v>0</v>
      </c>
      <c r="K236" s="199">
        <v>0</v>
      </c>
      <c r="L236" s="199">
        <v>0</v>
      </c>
      <c r="M236" s="199">
        <v>0</v>
      </c>
      <c r="N236" s="199">
        <v>0</v>
      </c>
      <c r="O236" s="199">
        <v>0</v>
      </c>
      <c r="P236" s="199">
        <v>0</v>
      </c>
      <c r="Q236" s="199">
        <v>0</v>
      </c>
      <c r="R236" s="200" t="s">
        <v>188</v>
      </c>
      <c r="S236" s="200">
        <v>0</v>
      </c>
      <c r="T236" s="200">
        <v>0</v>
      </c>
      <c r="U236" s="53"/>
      <c r="V236" s="53"/>
      <c r="W236" s="53"/>
      <c r="X236" s="53"/>
      <c r="Y236" s="53"/>
      <c r="Z236" s="53"/>
    </row>
    <row r="237" spans="1:26" ht="14.4">
      <c r="A237" s="194" t="s">
        <v>429</v>
      </c>
      <c r="B237" s="195">
        <v>43697</v>
      </c>
      <c r="C237" s="195">
        <v>8991</v>
      </c>
      <c r="D237" s="195">
        <v>34706</v>
      </c>
      <c r="E237" s="195">
        <v>0</v>
      </c>
      <c r="F237" s="196">
        <v>43697</v>
      </c>
      <c r="G237" s="198">
        <v>1</v>
      </c>
      <c r="H237" s="199">
        <v>0</v>
      </c>
      <c r="I237" s="199">
        <v>0</v>
      </c>
      <c r="J237" s="199">
        <v>0</v>
      </c>
      <c r="K237" s="199">
        <v>0</v>
      </c>
      <c r="L237" s="199">
        <v>37823.46</v>
      </c>
      <c r="M237" s="199">
        <v>38413</v>
      </c>
      <c r="N237" s="199">
        <v>38758</v>
      </c>
      <c r="O237" s="199">
        <v>59413</v>
      </c>
      <c r="P237" s="199">
        <v>17754</v>
      </c>
      <c r="Q237" s="199">
        <v>40758</v>
      </c>
      <c r="R237" s="200">
        <v>41419</v>
      </c>
      <c r="S237" s="200">
        <v>40872</v>
      </c>
      <c r="T237" s="200">
        <v>43697</v>
      </c>
      <c r="U237" s="53"/>
      <c r="V237" s="53"/>
      <c r="W237" s="53"/>
      <c r="X237" s="53"/>
      <c r="Y237" s="53"/>
      <c r="Z237" s="53"/>
    </row>
    <row r="238" spans="1:26" ht="14.4">
      <c r="A238" s="194" t="s">
        <v>430</v>
      </c>
      <c r="B238" s="195">
        <v>0</v>
      </c>
      <c r="C238" s="195">
        <v>0</v>
      </c>
      <c r="D238" s="195">
        <v>0</v>
      </c>
      <c r="E238" s="195">
        <v>0</v>
      </c>
      <c r="F238" s="196">
        <v>0</v>
      </c>
      <c r="G238" s="198"/>
      <c r="H238" s="199">
        <v>0</v>
      </c>
      <c r="I238" s="199">
        <v>0</v>
      </c>
      <c r="J238" s="199">
        <v>0</v>
      </c>
      <c r="K238" s="199">
        <v>0</v>
      </c>
      <c r="L238" s="199">
        <v>0</v>
      </c>
      <c r="M238" s="199">
        <v>0</v>
      </c>
      <c r="N238" s="199">
        <v>0</v>
      </c>
      <c r="O238" s="199">
        <v>0</v>
      </c>
      <c r="P238" s="199">
        <v>0</v>
      </c>
      <c r="Q238" s="199">
        <v>0</v>
      </c>
      <c r="R238" s="200" t="s">
        <v>188</v>
      </c>
      <c r="S238" s="200">
        <v>0</v>
      </c>
      <c r="T238" s="200">
        <v>0</v>
      </c>
      <c r="U238" s="53"/>
      <c r="V238" s="53"/>
      <c r="W238" s="53"/>
      <c r="X238" s="53"/>
      <c r="Y238" s="53"/>
      <c r="Z238" s="53"/>
    </row>
    <row r="239" spans="1:26" ht="14.4">
      <c r="A239" s="194" t="s">
        <v>431</v>
      </c>
      <c r="B239" s="195">
        <v>0</v>
      </c>
      <c r="C239" s="195">
        <v>0</v>
      </c>
      <c r="D239" s="195">
        <v>0</v>
      </c>
      <c r="E239" s="195">
        <v>0</v>
      </c>
      <c r="F239" s="196">
        <v>0</v>
      </c>
      <c r="G239" s="198"/>
      <c r="H239" s="199">
        <v>0</v>
      </c>
      <c r="I239" s="199">
        <v>0</v>
      </c>
      <c r="J239" s="199">
        <v>0</v>
      </c>
      <c r="K239" s="199">
        <v>0</v>
      </c>
      <c r="L239" s="199">
        <v>0</v>
      </c>
      <c r="M239" s="199">
        <v>0</v>
      </c>
      <c r="N239" s="199">
        <v>0</v>
      </c>
      <c r="O239" s="199">
        <v>0</v>
      </c>
      <c r="P239" s="199">
        <v>0</v>
      </c>
      <c r="Q239" s="199">
        <v>0</v>
      </c>
      <c r="R239" s="200" t="s">
        <v>188</v>
      </c>
      <c r="S239" s="200">
        <v>0</v>
      </c>
      <c r="T239" s="200">
        <v>0</v>
      </c>
      <c r="U239" s="53"/>
      <c r="V239" s="53"/>
      <c r="W239" s="53"/>
      <c r="X239" s="53"/>
      <c r="Y239" s="53"/>
      <c r="Z239" s="53"/>
    </row>
    <row r="240" spans="1:26" ht="14.4">
      <c r="A240" s="194" t="s">
        <v>432</v>
      </c>
      <c r="B240" s="195">
        <v>0</v>
      </c>
      <c r="C240" s="195">
        <v>0</v>
      </c>
      <c r="D240" s="195">
        <v>0</v>
      </c>
      <c r="E240" s="195">
        <v>0</v>
      </c>
      <c r="F240" s="196">
        <v>0</v>
      </c>
      <c r="G240" s="198"/>
      <c r="H240" s="199">
        <v>0</v>
      </c>
      <c r="I240" s="199">
        <v>0</v>
      </c>
      <c r="J240" s="199">
        <v>0</v>
      </c>
      <c r="K240" s="199">
        <v>0</v>
      </c>
      <c r="L240" s="199">
        <v>0</v>
      </c>
      <c r="M240" s="199">
        <v>0</v>
      </c>
      <c r="N240" s="199">
        <v>0</v>
      </c>
      <c r="O240" s="199">
        <v>0</v>
      </c>
      <c r="P240" s="199">
        <v>0</v>
      </c>
      <c r="Q240" s="199">
        <v>0</v>
      </c>
      <c r="R240" s="200" t="s">
        <v>188</v>
      </c>
      <c r="S240" s="200">
        <v>0</v>
      </c>
      <c r="T240" s="200">
        <v>0</v>
      </c>
      <c r="U240" s="53"/>
      <c r="V240" s="53"/>
      <c r="W240" s="53"/>
      <c r="X240" s="53"/>
      <c r="Y240" s="53"/>
      <c r="Z240" s="53"/>
    </row>
    <row r="241" spans="1:26" ht="14.4">
      <c r="A241" s="194" t="s">
        <v>433</v>
      </c>
      <c r="B241" s="195">
        <v>2141651</v>
      </c>
      <c r="C241" s="195">
        <v>440684</v>
      </c>
      <c r="D241" s="195">
        <v>0</v>
      </c>
      <c r="E241" s="195">
        <v>0</v>
      </c>
      <c r="F241" s="196">
        <v>440684</v>
      </c>
      <c r="G241" s="198">
        <v>0.20600000000000002</v>
      </c>
      <c r="H241" s="199">
        <v>1081593</v>
      </c>
      <c r="I241" s="199">
        <v>1095674</v>
      </c>
      <c r="J241" s="199">
        <v>1197325</v>
      </c>
      <c r="K241" s="199">
        <v>1258952</v>
      </c>
      <c r="L241" s="199">
        <v>991055</v>
      </c>
      <c r="M241" s="199">
        <v>537596</v>
      </c>
      <c r="N241" s="199">
        <v>439750</v>
      </c>
      <c r="O241" s="199">
        <v>442947</v>
      </c>
      <c r="P241" s="199">
        <v>473804</v>
      </c>
      <c r="Q241" s="199">
        <v>942963</v>
      </c>
      <c r="R241" s="200">
        <v>594787</v>
      </c>
      <c r="S241" s="200">
        <v>593048</v>
      </c>
      <c r="T241" s="200">
        <v>440684</v>
      </c>
      <c r="U241" s="53"/>
      <c r="V241" s="53"/>
      <c r="W241" s="53"/>
      <c r="X241" s="53"/>
      <c r="Y241" s="53"/>
      <c r="Z241" s="53"/>
    </row>
    <row r="242" spans="1:26" ht="14.4">
      <c r="A242" s="194" t="s">
        <v>434</v>
      </c>
      <c r="B242" s="195">
        <v>86669</v>
      </c>
      <c r="C242" s="195">
        <v>17834</v>
      </c>
      <c r="D242" s="195">
        <v>0</v>
      </c>
      <c r="E242" s="195">
        <v>0</v>
      </c>
      <c r="F242" s="196">
        <v>17834</v>
      </c>
      <c r="G242" s="198">
        <v>0.20600000000000002</v>
      </c>
      <c r="H242" s="199">
        <v>0</v>
      </c>
      <c r="I242" s="199">
        <v>0</v>
      </c>
      <c r="J242" s="199">
        <v>0</v>
      </c>
      <c r="K242" s="199">
        <v>0</v>
      </c>
      <c r="L242" s="199">
        <v>0</v>
      </c>
      <c r="M242" s="199">
        <v>20379</v>
      </c>
      <c r="N242" s="199">
        <v>15562</v>
      </c>
      <c r="O242" s="199">
        <v>15421</v>
      </c>
      <c r="P242" s="199">
        <v>15758</v>
      </c>
      <c r="Q242" s="199">
        <v>35429</v>
      </c>
      <c r="R242" s="200">
        <v>25180</v>
      </c>
      <c r="S242" s="200">
        <v>23695</v>
      </c>
      <c r="T242" s="200">
        <v>17834</v>
      </c>
      <c r="U242" s="53"/>
      <c r="V242" s="53"/>
      <c r="W242" s="53"/>
      <c r="X242" s="53"/>
      <c r="Y242" s="53"/>
      <c r="Z242" s="53"/>
    </row>
    <row r="243" spans="1:26" ht="14.4">
      <c r="A243" s="194" t="s">
        <v>435</v>
      </c>
      <c r="B243" s="195">
        <v>0</v>
      </c>
      <c r="C243" s="195">
        <v>0</v>
      </c>
      <c r="D243" s="195">
        <v>0</v>
      </c>
      <c r="E243" s="195">
        <v>0</v>
      </c>
      <c r="F243" s="196">
        <v>0</v>
      </c>
      <c r="G243" s="198"/>
      <c r="H243" s="199">
        <v>0</v>
      </c>
      <c r="I243" s="199">
        <v>0</v>
      </c>
      <c r="J243" s="199">
        <v>0</v>
      </c>
      <c r="K243" s="199">
        <v>0</v>
      </c>
      <c r="L243" s="199">
        <v>0</v>
      </c>
      <c r="M243" s="199">
        <v>0</v>
      </c>
      <c r="N243" s="199">
        <v>0</v>
      </c>
      <c r="O243" s="199">
        <v>0</v>
      </c>
      <c r="P243" s="199">
        <v>0</v>
      </c>
      <c r="Q243" s="199">
        <v>0</v>
      </c>
      <c r="R243" s="200" t="s">
        <v>188</v>
      </c>
      <c r="S243" s="200">
        <v>0</v>
      </c>
      <c r="T243" s="200">
        <v>0</v>
      </c>
      <c r="U243" s="53"/>
      <c r="V243" s="53"/>
      <c r="W243" s="53"/>
      <c r="X243" s="53"/>
      <c r="Y243" s="53"/>
      <c r="Z243" s="53"/>
    </row>
    <row r="244" spans="1:26" ht="14.4">
      <c r="A244" s="194" t="s">
        <v>436</v>
      </c>
      <c r="B244" s="195">
        <v>482092</v>
      </c>
      <c r="C244" s="195">
        <v>99199</v>
      </c>
      <c r="D244" s="195">
        <v>29458</v>
      </c>
      <c r="E244" s="195">
        <v>17669</v>
      </c>
      <c r="F244" s="196">
        <v>146326</v>
      </c>
      <c r="G244" s="198">
        <v>0.30399999999999999</v>
      </c>
      <c r="H244" s="199">
        <v>0</v>
      </c>
      <c r="I244" s="199">
        <v>281309</v>
      </c>
      <c r="J244" s="199">
        <v>312081</v>
      </c>
      <c r="K244" s="199">
        <v>326013</v>
      </c>
      <c r="L244" s="199">
        <v>303676</v>
      </c>
      <c r="M244" s="199">
        <v>183134</v>
      </c>
      <c r="N244" s="199">
        <v>148909</v>
      </c>
      <c r="O244" s="199">
        <v>143975</v>
      </c>
      <c r="P244" s="199">
        <v>158284</v>
      </c>
      <c r="Q244" s="199">
        <v>321169</v>
      </c>
      <c r="R244" s="200">
        <v>202130</v>
      </c>
      <c r="S244" s="200">
        <v>197070</v>
      </c>
      <c r="T244" s="200">
        <v>146326</v>
      </c>
      <c r="U244" s="53"/>
      <c r="V244" s="53"/>
      <c r="W244" s="53"/>
      <c r="X244" s="53"/>
      <c r="Y244" s="53"/>
      <c r="Z244" s="53"/>
    </row>
    <row r="245" spans="1:26" ht="14.4">
      <c r="A245" s="194" t="s">
        <v>437</v>
      </c>
      <c r="B245" s="195">
        <v>1548476</v>
      </c>
      <c r="C245" s="195">
        <v>318627</v>
      </c>
      <c r="D245" s="195">
        <v>0</v>
      </c>
      <c r="E245" s="195">
        <v>0</v>
      </c>
      <c r="F245" s="196">
        <v>318627</v>
      </c>
      <c r="G245" s="198">
        <v>0.20600000000000002</v>
      </c>
      <c r="H245" s="199">
        <v>0</v>
      </c>
      <c r="I245" s="199">
        <v>0</v>
      </c>
      <c r="J245" s="199">
        <v>0</v>
      </c>
      <c r="K245" s="199">
        <v>1122761</v>
      </c>
      <c r="L245" s="199">
        <v>761415</v>
      </c>
      <c r="M245" s="199">
        <v>434442</v>
      </c>
      <c r="N245" s="199">
        <v>336836</v>
      </c>
      <c r="O245" s="199">
        <v>323410</v>
      </c>
      <c r="P245" s="199">
        <v>339694</v>
      </c>
      <c r="Q245" s="199">
        <v>716211</v>
      </c>
      <c r="R245" s="200">
        <v>442034</v>
      </c>
      <c r="S245" s="200">
        <v>446841</v>
      </c>
      <c r="T245" s="200">
        <v>318627</v>
      </c>
      <c r="U245" s="53"/>
      <c r="V245" s="53"/>
      <c r="W245" s="53"/>
      <c r="X245" s="53"/>
      <c r="Y245" s="53"/>
      <c r="Z245" s="53"/>
    </row>
    <row r="246" spans="1:26" ht="14.4">
      <c r="A246" s="194" t="s">
        <v>438</v>
      </c>
      <c r="B246" s="195">
        <v>742446</v>
      </c>
      <c r="C246" s="195">
        <v>152772</v>
      </c>
      <c r="D246" s="195">
        <v>0</v>
      </c>
      <c r="E246" s="195">
        <v>0</v>
      </c>
      <c r="F246" s="196">
        <v>152772</v>
      </c>
      <c r="G246" s="198">
        <v>0.20600000000000002</v>
      </c>
      <c r="H246" s="199">
        <v>0</v>
      </c>
      <c r="I246" s="199">
        <v>0</v>
      </c>
      <c r="J246" s="199">
        <v>486043</v>
      </c>
      <c r="K246" s="199">
        <v>522236</v>
      </c>
      <c r="L246" s="199">
        <v>366741</v>
      </c>
      <c r="M246" s="199">
        <v>217209</v>
      </c>
      <c r="N246" s="199">
        <v>170140</v>
      </c>
      <c r="O246" s="199">
        <v>166586</v>
      </c>
      <c r="P246" s="199">
        <v>171393</v>
      </c>
      <c r="Q246" s="199">
        <v>335967</v>
      </c>
      <c r="R246" s="200">
        <v>208281</v>
      </c>
      <c r="S246" s="200">
        <v>207327</v>
      </c>
      <c r="T246" s="200">
        <v>152772</v>
      </c>
      <c r="U246" s="53"/>
      <c r="V246" s="53"/>
      <c r="W246" s="53"/>
      <c r="X246" s="53"/>
      <c r="Y246" s="53"/>
      <c r="Z246" s="53"/>
    </row>
    <row r="247" spans="1:26" ht="14.4">
      <c r="A247" s="194" t="s">
        <v>439</v>
      </c>
      <c r="B247" s="195">
        <v>0</v>
      </c>
      <c r="C247" s="195">
        <v>0</v>
      </c>
      <c r="D247" s="195">
        <v>0</v>
      </c>
      <c r="E247" s="195">
        <v>0</v>
      </c>
      <c r="F247" s="196">
        <v>0</v>
      </c>
      <c r="G247" s="198"/>
      <c r="H247" s="199">
        <v>0</v>
      </c>
      <c r="I247" s="199">
        <v>0</v>
      </c>
      <c r="J247" s="199">
        <v>0</v>
      </c>
      <c r="K247" s="199">
        <v>0</v>
      </c>
      <c r="L247" s="199">
        <v>0</v>
      </c>
      <c r="M247" s="199">
        <v>0</v>
      </c>
      <c r="N247" s="199">
        <v>0</v>
      </c>
      <c r="O247" s="199">
        <v>0</v>
      </c>
      <c r="P247" s="199">
        <v>0</v>
      </c>
      <c r="Q247" s="199">
        <v>0</v>
      </c>
      <c r="R247" s="200" t="s">
        <v>188</v>
      </c>
      <c r="S247" s="200">
        <v>0</v>
      </c>
      <c r="T247" s="200">
        <v>0</v>
      </c>
      <c r="U247" s="53"/>
      <c r="V247" s="53"/>
      <c r="W247" s="53"/>
      <c r="X247" s="53"/>
      <c r="Y247" s="53"/>
      <c r="Z247" s="53"/>
    </row>
    <row r="248" spans="1:26" ht="14.4">
      <c r="A248" s="194" t="s">
        <v>440</v>
      </c>
      <c r="B248" s="195">
        <v>0</v>
      </c>
      <c r="C248" s="195">
        <v>0</v>
      </c>
      <c r="D248" s="195">
        <v>0</v>
      </c>
      <c r="E248" s="195">
        <v>0</v>
      </c>
      <c r="F248" s="196">
        <v>0</v>
      </c>
      <c r="G248" s="198"/>
      <c r="H248" s="199">
        <v>0</v>
      </c>
      <c r="I248" s="199">
        <v>0</v>
      </c>
      <c r="J248" s="199">
        <v>0</v>
      </c>
      <c r="K248" s="199">
        <v>0</v>
      </c>
      <c r="L248" s="199">
        <v>0</v>
      </c>
      <c r="M248" s="199">
        <v>0</v>
      </c>
      <c r="N248" s="199">
        <v>0</v>
      </c>
      <c r="O248" s="199">
        <v>0</v>
      </c>
      <c r="P248" s="199">
        <v>0</v>
      </c>
      <c r="Q248" s="199">
        <v>0</v>
      </c>
      <c r="R248" s="200" t="s">
        <v>188</v>
      </c>
      <c r="S248" s="200">
        <v>0</v>
      </c>
      <c r="T248" s="200">
        <v>0</v>
      </c>
      <c r="U248" s="53"/>
      <c r="V248" s="53"/>
      <c r="W248" s="53"/>
      <c r="X248" s="53"/>
      <c r="Y248" s="53"/>
      <c r="Z248" s="53"/>
    </row>
    <row r="249" spans="1:26" ht="14.4">
      <c r="A249" s="194" t="s">
        <v>441</v>
      </c>
      <c r="B249" s="195">
        <v>192726</v>
      </c>
      <c r="C249" s="195">
        <v>39657</v>
      </c>
      <c r="D249" s="195">
        <v>0</v>
      </c>
      <c r="E249" s="195">
        <v>0</v>
      </c>
      <c r="F249" s="196">
        <v>39657</v>
      </c>
      <c r="G249" s="198">
        <v>0.20600000000000002</v>
      </c>
      <c r="H249" s="199">
        <v>0</v>
      </c>
      <c r="I249" s="199">
        <v>0</v>
      </c>
      <c r="J249" s="199">
        <v>0</v>
      </c>
      <c r="K249" s="199">
        <v>0</v>
      </c>
      <c r="L249" s="199">
        <v>0</v>
      </c>
      <c r="M249" s="199">
        <v>0</v>
      </c>
      <c r="N249" s="199">
        <v>43123</v>
      </c>
      <c r="O249" s="199">
        <v>43730</v>
      </c>
      <c r="P249" s="199">
        <v>45396</v>
      </c>
      <c r="Q249" s="199">
        <v>90636</v>
      </c>
      <c r="R249" s="200">
        <v>56449</v>
      </c>
      <c r="S249" s="200">
        <v>55095</v>
      </c>
      <c r="T249" s="200">
        <v>39657</v>
      </c>
      <c r="U249" s="53"/>
      <c r="V249" s="53"/>
      <c r="W249" s="53"/>
      <c r="X249" s="53"/>
      <c r="Y249" s="53"/>
      <c r="Z249" s="53"/>
    </row>
    <row r="250" spans="1:26" ht="14.4">
      <c r="A250" s="194" t="s">
        <v>442</v>
      </c>
      <c r="B250" s="195">
        <v>0</v>
      </c>
      <c r="C250" s="195">
        <v>0</v>
      </c>
      <c r="D250" s="195">
        <v>0</v>
      </c>
      <c r="E250" s="195">
        <v>0</v>
      </c>
      <c r="F250" s="196">
        <v>0</v>
      </c>
      <c r="G250" s="198"/>
      <c r="H250" s="199">
        <v>0</v>
      </c>
      <c r="I250" s="199">
        <v>0</v>
      </c>
      <c r="J250" s="199">
        <v>0</v>
      </c>
      <c r="K250" s="199">
        <v>0</v>
      </c>
      <c r="L250" s="199">
        <v>0</v>
      </c>
      <c r="M250" s="199">
        <v>0</v>
      </c>
      <c r="N250" s="199">
        <v>0</v>
      </c>
      <c r="O250" s="199">
        <v>0</v>
      </c>
      <c r="P250" s="199">
        <v>0</v>
      </c>
      <c r="Q250" s="199">
        <v>0</v>
      </c>
      <c r="R250" s="200" t="s">
        <v>188</v>
      </c>
      <c r="S250" s="200">
        <v>0</v>
      </c>
      <c r="T250" s="200">
        <v>0</v>
      </c>
      <c r="U250" s="53"/>
      <c r="V250" s="53"/>
      <c r="W250" s="53"/>
      <c r="X250" s="53"/>
      <c r="Y250" s="53"/>
      <c r="Z250" s="53"/>
    </row>
    <row r="251" spans="1:26" ht="14.4">
      <c r="A251" s="194" t="s">
        <v>443</v>
      </c>
      <c r="B251" s="195">
        <v>0</v>
      </c>
      <c r="C251" s="195">
        <v>0</v>
      </c>
      <c r="D251" s="195">
        <v>0</v>
      </c>
      <c r="E251" s="195">
        <v>0</v>
      </c>
      <c r="F251" s="196">
        <v>0</v>
      </c>
      <c r="G251" s="198"/>
      <c r="H251" s="199">
        <v>0</v>
      </c>
      <c r="I251" s="199">
        <v>0</v>
      </c>
      <c r="J251" s="199">
        <v>0</v>
      </c>
      <c r="K251" s="199">
        <v>0</v>
      </c>
      <c r="L251" s="199">
        <v>0</v>
      </c>
      <c r="M251" s="199">
        <v>0</v>
      </c>
      <c r="N251" s="199">
        <v>0</v>
      </c>
      <c r="O251" s="199">
        <v>0</v>
      </c>
      <c r="P251" s="199">
        <v>0</v>
      </c>
      <c r="Q251" s="199">
        <v>0</v>
      </c>
      <c r="R251" s="200" t="s">
        <v>188</v>
      </c>
      <c r="S251" s="200">
        <v>0</v>
      </c>
      <c r="T251" s="200">
        <v>0</v>
      </c>
      <c r="U251" s="53"/>
      <c r="V251" s="53"/>
      <c r="W251" s="53"/>
      <c r="X251" s="53"/>
      <c r="Y251" s="53"/>
      <c r="Z251" s="53"/>
    </row>
    <row r="252" spans="1:26" ht="14.4">
      <c r="A252" s="194" t="s">
        <v>444</v>
      </c>
      <c r="B252" s="195">
        <v>0</v>
      </c>
      <c r="C252" s="195">
        <v>0</v>
      </c>
      <c r="D252" s="195">
        <v>0</v>
      </c>
      <c r="E252" s="195">
        <v>0</v>
      </c>
      <c r="F252" s="196">
        <v>0</v>
      </c>
      <c r="G252" s="198"/>
      <c r="H252" s="199">
        <v>0</v>
      </c>
      <c r="I252" s="199">
        <v>0</v>
      </c>
      <c r="J252" s="199">
        <v>0</v>
      </c>
      <c r="K252" s="199">
        <v>0</v>
      </c>
      <c r="L252" s="199">
        <v>0</v>
      </c>
      <c r="M252" s="199">
        <v>0</v>
      </c>
      <c r="N252" s="199">
        <v>0</v>
      </c>
      <c r="O252" s="199">
        <v>0</v>
      </c>
      <c r="P252" s="199">
        <v>0</v>
      </c>
      <c r="Q252" s="199">
        <v>0</v>
      </c>
      <c r="R252" s="200" t="s">
        <v>188</v>
      </c>
      <c r="S252" s="200">
        <v>0</v>
      </c>
      <c r="T252" s="200">
        <v>0</v>
      </c>
      <c r="U252" s="53"/>
      <c r="V252" s="53"/>
      <c r="W252" s="53"/>
      <c r="X252" s="53"/>
      <c r="Y252" s="53"/>
      <c r="Z252" s="53"/>
    </row>
    <row r="253" spans="1:26" ht="14.4">
      <c r="A253" s="194" t="s">
        <v>445</v>
      </c>
      <c r="B253" s="195">
        <v>0</v>
      </c>
      <c r="C253" s="195">
        <v>0</v>
      </c>
      <c r="D253" s="195">
        <v>0</v>
      </c>
      <c r="E253" s="195">
        <v>0</v>
      </c>
      <c r="F253" s="196">
        <v>0</v>
      </c>
      <c r="G253" s="198"/>
      <c r="H253" s="199">
        <v>0</v>
      </c>
      <c r="I253" s="199">
        <v>0</v>
      </c>
      <c r="J253" s="199">
        <v>0</v>
      </c>
      <c r="K253" s="199">
        <v>0</v>
      </c>
      <c r="L253" s="199">
        <v>0</v>
      </c>
      <c r="M253" s="199">
        <v>0</v>
      </c>
      <c r="N253" s="199">
        <v>0</v>
      </c>
      <c r="O253" s="199">
        <v>0</v>
      </c>
      <c r="P253" s="199">
        <v>0</v>
      </c>
      <c r="Q253" s="199">
        <v>0</v>
      </c>
      <c r="R253" s="200" t="s">
        <v>188</v>
      </c>
      <c r="S253" s="200">
        <v>0</v>
      </c>
      <c r="T253" s="200">
        <v>0</v>
      </c>
      <c r="U253" s="53"/>
      <c r="V253" s="53"/>
      <c r="W253" s="53"/>
      <c r="X253" s="53"/>
      <c r="Y253" s="53"/>
      <c r="Z253" s="53"/>
    </row>
    <row r="254" spans="1:26" ht="14.4">
      <c r="A254" s="194" t="s">
        <v>446</v>
      </c>
      <c r="B254" s="195">
        <v>479856</v>
      </c>
      <c r="C254" s="195">
        <v>98739</v>
      </c>
      <c r="D254" s="195">
        <v>25776</v>
      </c>
      <c r="E254" s="195">
        <v>15460</v>
      </c>
      <c r="F254" s="196">
        <v>139975</v>
      </c>
      <c r="G254" s="198">
        <v>0.29199999999999998</v>
      </c>
      <c r="H254" s="199">
        <v>299695</v>
      </c>
      <c r="I254" s="199">
        <v>330388</v>
      </c>
      <c r="J254" s="199">
        <v>342760</v>
      </c>
      <c r="K254" s="199">
        <v>319086</v>
      </c>
      <c r="L254" s="199">
        <v>325227</v>
      </c>
      <c r="M254" s="199">
        <v>189570</v>
      </c>
      <c r="N254" s="199">
        <v>149668</v>
      </c>
      <c r="O254" s="199">
        <v>156398</v>
      </c>
      <c r="P254" s="199">
        <v>157694</v>
      </c>
      <c r="Q254" s="199">
        <v>319073</v>
      </c>
      <c r="R254" s="200">
        <v>197145</v>
      </c>
      <c r="S254" s="200">
        <v>192179</v>
      </c>
      <c r="T254" s="200">
        <v>139975</v>
      </c>
      <c r="U254" s="53"/>
      <c r="V254" s="53"/>
      <c r="W254" s="53"/>
      <c r="X254" s="53"/>
      <c r="Y254" s="53"/>
      <c r="Z254" s="53"/>
    </row>
    <row r="255" spans="1:26" ht="14.4">
      <c r="A255" s="194" t="s">
        <v>447</v>
      </c>
      <c r="B255" s="195">
        <v>0</v>
      </c>
      <c r="C255" s="195">
        <v>0</v>
      </c>
      <c r="D255" s="195">
        <v>0</v>
      </c>
      <c r="E255" s="195">
        <v>0</v>
      </c>
      <c r="F255" s="196">
        <v>0</v>
      </c>
      <c r="G255" s="198"/>
      <c r="H255" s="199">
        <v>0</v>
      </c>
      <c r="I255" s="199">
        <v>0</v>
      </c>
      <c r="J255" s="199">
        <v>0</v>
      </c>
      <c r="K255" s="199">
        <v>0</v>
      </c>
      <c r="L255" s="199">
        <v>0</v>
      </c>
      <c r="M255" s="199">
        <v>0</v>
      </c>
      <c r="N255" s="199">
        <v>0</v>
      </c>
      <c r="O255" s="199">
        <v>0</v>
      </c>
      <c r="P255" s="199">
        <v>0</v>
      </c>
      <c r="Q255" s="199">
        <v>0</v>
      </c>
      <c r="R255" s="200" t="s">
        <v>188</v>
      </c>
      <c r="S255" s="200">
        <v>0</v>
      </c>
      <c r="T255" s="200">
        <v>0</v>
      </c>
      <c r="U255" s="53"/>
      <c r="V255" s="53"/>
      <c r="W255" s="53"/>
      <c r="X255" s="53"/>
      <c r="Y255" s="53"/>
      <c r="Z255" s="53"/>
    </row>
    <row r="256" spans="1:26" ht="14.4">
      <c r="A256" s="194" t="s">
        <v>448</v>
      </c>
      <c r="B256" s="195">
        <v>395235</v>
      </c>
      <c r="C256" s="195">
        <v>81327</v>
      </c>
      <c r="D256" s="195">
        <v>36823</v>
      </c>
      <c r="E256" s="195">
        <v>22086</v>
      </c>
      <c r="F256" s="196">
        <v>140236</v>
      </c>
      <c r="G256" s="198">
        <v>0.35499999999999998</v>
      </c>
      <c r="H256" s="199">
        <v>226855</v>
      </c>
      <c r="I256" s="199">
        <v>238895</v>
      </c>
      <c r="J256" s="199">
        <v>256382</v>
      </c>
      <c r="K256" s="199">
        <v>264974</v>
      </c>
      <c r="L256" s="199">
        <v>289340.99</v>
      </c>
      <c r="M256" s="199">
        <v>184847</v>
      </c>
      <c r="N256" s="199">
        <v>148279</v>
      </c>
      <c r="O256" s="199">
        <v>149683</v>
      </c>
      <c r="P256" s="199">
        <v>154453</v>
      </c>
      <c r="Q256" s="199">
        <v>312487</v>
      </c>
      <c r="R256" s="200">
        <v>195544</v>
      </c>
      <c r="S256" s="200">
        <v>191846</v>
      </c>
      <c r="T256" s="200">
        <v>140236</v>
      </c>
      <c r="U256" s="53"/>
      <c r="V256" s="53"/>
      <c r="W256" s="53"/>
      <c r="X256" s="53"/>
      <c r="Y256" s="53"/>
      <c r="Z256" s="53"/>
    </row>
    <row r="257" spans="1:26" ht="14.4">
      <c r="A257" s="194" t="s">
        <v>449</v>
      </c>
      <c r="B257" s="195">
        <v>17959</v>
      </c>
      <c r="C257" s="195">
        <v>3695</v>
      </c>
      <c r="D257" s="195">
        <v>14264</v>
      </c>
      <c r="E257" s="195">
        <v>0</v>
      </c>
      <c r="F257" s="196">
        <v>17959</v>
      </c>
      <c r="G257" s="198">
        <v>1</v>
      </c>
      <c r="H257" s="199">
        <v>0</v>
      </c>
      <c r="I257" s="199">
        <v>0</v>
      </c>
      <c r="J257" s="199">
        <v>0</v>
      </c>
      <c r="K257" s="199">
        <v>0</v>
      </c>
      <c r="L257" s="199">
        <v>0</v>
      </c>
      <c r="M257" s="199">
        <v>0</v>
      </c>
      <c r="N257" s="199">
        <v>18586</v>
      </c>
      <c r="O257" s="199">
        <v>18709</v>
      </c>
      <c r="P257" s="199">
        <v>18872</v>
      </c>
      <c r="Q257" s="199">
        <v>18818</v>
      </c>
      <c r="R257" s="200">
        <v>16159</v>
      </c>
      <c r="S257" s="200">
        <v>16890</v>
      </c>
      <c r="T257" s="200">
        <v>17959</v>
      </c>
      <c r="U257" s="53"/>
      <c r="V257" s="53"/>
      <c r="W257" s="53"/>
      <c r="X257" s="53"/>
      <c r="Y257" s="53"/>
      <c r="Z257" s="53"/>
    </row>
    <row r="258" spans="1:26" ht="14.4">
      <c r="A258" s="194" t="s">
        <v>450</v>
      </c>
      <c r="B258" s="195">
        <v>0</v>
      </c>
      <c r="C258" s="195">
        <v>0</v>
      </c>
      <c r="D258" s="195">
        <v>0</v>
      </c>
      <c r="E258" s="195">
        <v>0</v>
      </c>
      <c r="F258" s="196">
        <v>0</v>
      </c>
      <c r="G258" s="198"/>
      <c r="H258" s="199">
        <v>0</v>
      </c>
      <c r="I258" s="199">
        <v>0</v>
      </c>
      <c r="J258" s="199">
        <v>0</v>
      </c>
      <c r="K258" s="199">
        <v>0</v>
      </c>
      <c r="L258" s="199">
        <v>0</v>
      </c>
      <c r="M258" s="199">
        <v>0</v>
      </c>
      <c r="N258" s="199">
        <v>0</v>
      </c>
      <c r="O258" s="199">
        <v>0</v>
      </c>
      <c r="P258" s="199">
        <v>0</v>
      </c>
      <c r="Q258" s="199">
        <v>0</v>
      </c>
      <c r="R258" s="200" t="s">
        <v>188</v>
      </c>
      <c r="S258" s="200">
        <v>0</v>
      </c>
      <c r="T258" s="200">
        <v>0</v>
      </c>
      <c r="U258" s="53"/>
      <c r="V258" s="53"/>
      <c r="W258" s="53"/>
      <c r="X258" s="53"/>
      <c r="Y258" s="53"/>
      <c r="Z258" s="53"/>
    </row>
    <row r="259" spans="1:26" ht="14.4">
      <c r="A259" s="194" t="s">
        <v>451</v>
      </c>
      <c r="B259" s="195">
        <v>0</v>
      </c>
      <c r="C259" s="195">
        <v>0</v>
      </c>
      <c r="D259" s="195">
        <v>0</v>
      </c>
      <c r="E259" s="195">
        <v>0</v>
      </c>
      <c r="F259" s="196">
        <v>0</v>
      </c>
      <c r="G259" s="198"/>
      <c r="H259" s="199">
        <v>0</v>
      </c>
      <c r="I259" s="199">
        <v>0</v>
      </c>
      <c r="J259" s="199">
        <v>0</v>
      </c>
      <c r="K259" s="199">
        <v>0</v>
      </c>
      <c r="L259" s="199">
        <v>0</v>
      </c>
      <c r="M259" s="199">
        <v>0</v>
      </c>
      <c r="N259" s="199">
        <v>0</v>
      </c>
      <c r="O259" s="199">
        <v>0</v>
      </c>
      <c r="P259" s="199">
        <v>0</v>
      </c>
      <c r="Q259" s="199">
        <v>0</v>
      </c>
      <c r="R259" s="200" t="s">
        <v>188</v>
      </c>
      <c r="S259" s="200">
        <v>0</v>
      </c>
      <c r="T259" s="200">
        <v>0</v>
      </c>
      <c r="U259" s="53"/>
      <c r="V259" s="53"/>
      <c r="W259" s="53"/>
      <c r="X259" s="53"/>
      <c r="Y259" s="53"/>
      <c r="Z259" s="53"/>
    </row>
    <row r="260" spans="1:26" ht="14.4">
      <c r="A260" s="194" t="s">
        <v>452</v>
      </c>
      <c r="B260" s="195">
        <v>556349</v>
      </c>
      <c r="C260" s="195">
        <v>114479</v>
      </c>
      <c r="D260" s="195">
        <v>0</v>
      </c>
      <c r="E260" s="195">
        <v>0</v>
      </c>
      <c r="F260" s="196">
        <v>114479</v>
      </c>
      <c r="G260" s="198">
        <v>0.20600000000000002</v>
      </c>
      <c r="H260" s="199">
        <v>0</v>
      </c>
      <c r="I260" s="199">
        <v>0</v>
      </c>
      <c r="J260" s="199">
        <v>0</v>
      </c>
      <c r="K260" s="199">
        <v>0</v>
      </c>
      <c r="L260" s="199">
        <v>0</v>
      </c>
      <c r="M260" s="199">
        <v>0</v>
      </c>
      <c r="N260" s="199">
        <v>0</v>
      </c>
      <c r="O260" s="199">
        <v>0</v>
      </c>
      <c r="P260" s="199">
        <v>0</v>
      </c>
      <c r="Q260" s="199">
        <v>0</v>
      </c>
      <c r="R260" s="200">
        <v>169707</v>
      </c>
      <c r="S260" s="200">
        <v>155406</v>
      </c>
      <c r="T260" s="200">
        <v>114479</v>
      </c>
      <c r="U260" s="53"/>
      <c r="V260" s="53"/>
      <c r="W260" s="53"/>
      <c r="X260" s="53"/>
      <c r="Y260" s="53"/>
      <c r="Z260" s="53"/>
    </row>
    <row r="261" spans="1:26" ht="14.4">
      <c r="A261" s="194" t="s">
        <v>453</v>
      </c>
      <c r="B261" s="195">
        <v>0</v>
      </c>
      <c r="C261" s="195">
        <v>0</v>
      </c>
      <c r="D261" s="195">
        <v>0</v>
      </c>
      <c r="E261" s="195">
        <v>0</v>
      </c>
      <c r="F261" s="196">
        <v>0</v>
      </c>
      <c r="G261" s="198"/>
      <c r="H261" s="199">
        <v>0</v>
      </c>
      <c r="I261" s="199">
        <v>0</v>
      </c>
      <c r="J261" s="199">
        <v>0</v>
      </c>
      <c r="K261" s="199">
        <v>0</v>
      </c>
      <c r="L261" s="199">
        <v>0</v>
      </c>
      <c r="M261" s="199">
        <v>0</v>
      </c>
      <c r="N261" s="199">
        <v>0</v>
      </c>
      <c r="O261" s="199">
        <v>0</v>
      </c>
      <c r="P261" s="199">
        <v>0</v>
      </c>
      <c r="Q261" s="199">
        <v>0</v>
      </c>
      <c r="R261" s="200" t="s">
        <v>188</v>
      </c>
      <c r="S261" s="200">
        <v>0</v>
      </c>
      <c r="T261" s="200">
        <v>0</v>
      </c>
      <c r="U261" s="53"/>
      <c r="V261" s="53"/>
      <c r="W261" s="53"/>
      <c r="X261" s="53"/>
      <c r="Y261" s="53"/>
      <c r="Z261" s="53"/>
    </row>
    <row r="262" spans="1:26" ht="14.4">
      <c r="A262" s="194" t="s">
        <v>454</v>
      </c>
      <c r="B262" s="195">
        <v>0</v>
      </c>
      <c r="C262" s="195">
        <v>0</v>
      </c>
      <c r="D262" s="195">
        <v>0</v>
      </c>
      <c r="E262" s="195">
        <v>0</v>
      </c>
      <c r="F262" s="196">
        <v>0</v>
      </c>
      <c r="G262" s="198"/>
      <c r="H262" s="199">
        <v>0</v>
      </c>
      <c r="I262" s="199">
        <v>0</v>
      </c>
      <c r="J262" s="199">
        <v>0</v>
      </c>
      <c r="K262" s="199">
        <v>0</v>
      </c>
      <c r="L262" s="199">
        <v>0</v>
      </c>
      <c r="M262" s="199">
        <v>0</v>
      </c>
      <c r="N262" s="199">
        <v>0</v>
      </c>
      <c r="O262" s="199">
        <v>0</v>
      </c>
      <c r="P262" s="199">
        <v>0</v>
      </c>
      <c r="Q262" s="199">
        <v>0</v>
      </c>
      <c r="R262" s="200" t="s">
        <v>188</v>
      </c>
      <c r="S262" s="200">
        <v>0</v>
      </c>
      <c r="T262" s="200">
        <v>0</v>
      </c>
      <c r="U262" s="53"/>
      <c r="V262" s="53"/>
      <c r="W262" s="53"/>
      <c r="X262" s="53"/>
      <c r="Y262" s="53"/>
      <c r="Z262" s="53"/>
    </row>
    <row r="263" spans="1:26" ht="14.4">
      <c r="A263" s="194" t="s">
        <v>455</v>
      </c>
      <c r="B263" s="195">
        <v>1564861</v>
      </c>
      <c r="C263" s="195">
        <v>321999</v>
      </c>
      <c r="D263" s="195">
        <v>18412</v>
      </c>
      <c r="E263" s="195">
        <v>11043</v>
      </c>
      <c r="F263" s="196">
        <v>351454</v>
      </c>
      <c r="G263" s="198">
        <v>0.22500000000000001</v>
      </c>
      <c r="H263" s="199">
        <v>0</v>
      </c>
      <c r="I263" s="199">
        <v>1042173</v>
      </c>
      <c r="J263" s="199">
        <v>1132717</v>
      </c>
      <c r="K263" s="199">
        <v>1176759</v>
      </c>
      <c r="L263" s="199">
        <v>872536</v>
      </c>
      <c r="M263" s="199">
        <v>472490</v>
      </c>
      <c r="N263" s="199">
        <v>373572</v>
      </c>
      <c r="O263" s="199">
        <v>376464</v>
      </c>
      <c r="P263" s="199">
        <v>390124</v>
      </c>
      <c r="Q263" s="199">
        <v>795548</v>
      </c>
      <c r="R263" s="200">
        <v>507334</v>
      </c>
      <c r="S263" s="200">
        <v>495801</v>
      </c>
      <c r="T263" s="200">
        <v>351454</v>
      </c>
      <c r="U263" s="53"/>
      <c r="V263" s="53"/>
      <c r="W263" s="53"/>
      <c r="X263" s="53"/>
      <c r="Y263" s="53"/>
      <c r="Z263" s="53"/>
    </row>
    <row r="264" spans="1:26" ht="14.4">
      <c r="A264" s="194" t="s">
        <v>456</v>
      </c>
      <c r="B264" s="195">
        <v>0</v>
      </c>
      <c r="C264" s="195">
        <v>0</v>
      </c>
      <c r="D264" s="195">
        <v>0</v>
      </c>
      <c r="E264" s="195">
        <v>0</v>
      </c>
      <c r="F264" s="196">
        <v>0</v>
      </c>
      <c r="G264" s="198"/>
      <c r="H264" s="199">
        <v>0</v>
      </c>
      <c r="I264" s="199">
        <v>0</v>
      </c>
      <c r="J264" s="199">
        <v>0</v>
      </c>
      <c r="K264" s="199">
        <v>0</v>
      </c>
      <c r="L264" s="199">
        <v>0</v>
      </c>
      <c r="M264" s="199">
        <v>0</v>
      </c>
      <c r="N264" s="199">
        <v>0</v>
      </c>
      <c r="O264" s="199">
        <v>0</v>
      </c>
      <c r="P264" s="199">
        <v>0</v>
      </c>
      <c r="Q264" s="199">
        <v>0</v>
      </c>
      <c r="R264" s="200" t="s">
        <v>188</v>
      </c>
      <c r="S264" s="200">
        <v>0</v>
      </c>
      <c r="T264" s="200">
        <v>0</v>
      </c>
      <c r="U264" s="53"/>
      <c r="V264" s="53"/>
      <c r="W264" s="53"/>
      <c r="X264" s="53"/>
      <c r="Y264" s="53"/>
      <c r="Z264" s="53"/>
    </row>
    <row r="265" spans="1:26" ht="14.4">
      <c r="A265" s="194" t="s">
        <v>457</v>
      </c>
      <c r="B265" s="195">
        <v>0</v>
      </c>
      <c r="C265" s="195">
        <v>0</v>
      </c>
      <c r="D265" s="195">
        <v>0</v>
      </c>
      <c r="E265" s="195">
        <v>0</v>
      </c>
      <c r="F265" s="196">
        <v>0</v>
      </c>
      <c r="G265" s="198"/>
      <c r="H265" s="199">
        <v>0</v>
      </c>
      <c r="I265" s="199">
        <v>0</v>
      </c>
      <c r="J265" s="199">
        <v>0</v>
      </c>
      <c r="K265" s="199">
        <v>0</v>
      </c>
      <c r="L265" s="199">
        <v>0</v>
      </c>
      <c r="M265" s="199">
        <v>0</v>
      </c>
      <c r="N265" s="199">
        <v>0</v>
      </c>
      <c r="O265" s="199">
        <v>0</v>
      </c>
      <c r="P265" s="199">
        <v>0</v>
      </c>
      <c r="Q265" s="199">
        <v>0</v>
      </c>
      <c r="R265" s="200" t="s">
        <v>188</v>
      </c>
      <c r="S265" s="200">
        <v>0</v>
      </c>
      <c r="T265" s="200">
        <v>0</v>
      </c>
      <c r="U265" s="53"/>
      <c r="V265" s="53"/>
      <c r="W265" s="53"/>
      <c r="X265" s="53"/>
      <c r="Y265" s="53"/>
      <c r="Z265" s="53"/>
    </row>
    <row r="266" spans="1:26" ht="14.4">
      <c r="A266" s="194" t="s">
        <v>458</v>
      </c>
      <c r="B266" s="195">
        <v>1364597</v>
      </c>
      <c r="C266" s="195">
        <v>280791</v>
      </c>
      <c r="D266" s="195">
        <v>18412</v>
      </c>
      <c r="E266" s="195">
        <v>11043</v>
      </c>
      <c r="F266" s="196">
        <v>310246</v>
      </c>
      <c r="G266" s="198">
        <v>0.22699999999999998</v>
      </c>
      <c r="H266" s="199">
        <v>686222</v>
      </c>
      <c r="I266" s="199">
        <v>721362</v>
      </c>
      <c r="J266" s="199">
        <v>785869</v>
      </c>
      <c r="K266" s="199">
        <v>843940</v>
      </c>
      <c r="L266" s="199">
        <v>683297</v>
      </c>
      <c r="M266" s="199">
        <v>376762</v>
      </c>
      <c r="N266" s="199">
        <v>299907</v>
      </c>
      <c r="O266" s="199">
        <v>299740</v>
      </c>
      <c r="P266" s="199">
        <v>321562</v>
      </c>
      <c r="Q266" s="199">
        <v>648377</v>
      </c>
      <c r="R266" s="200">
        <v>407734</v>
      </c>
      <c r="S266" s="200">
        <v>396304</v>
      </c>
      <c r="T266" s="200">
        <v>310246</v>
      </c>
      <c r="U266" s="53"/>
      <c r="V266" s="53"/>
      <c r="W266" s="53"/>
      <c r="X266" s="53"/>
      <c r="Y266" s="53"/>
      <c r="Z266" s="53"/>
    </row>
    <row r="267" spans="1:26" ht="14.4">
      <c r="A267" s="194" t="s">
        <v>459</v>
      </c>
      <c r="B267" s="195">
        <v>301744</v>
      </c>
      <c r="C267" s="195">
        <v>62089</v>
      </c>
      <c r="D267" s="195">
        <v>0</v>
      </c>
      <c r="E267" s="195">
        <v>0</v>
      </c>
      <c r="F267" s="196">
        <v>62089</v>
      </c>
      <c r="G267" s="198">
        <v>0.20600000000000002</v>
      </c>
      <c r="H267" s="199">
        <v>0</v>
      </c>
      <c r="I267" s="199">
        <v>0</v>
      </c>
      <c r="J267" s="199">
        <v>0</v>
      </c>
      <c r="K267" s="199">
        <v>0</v>
      </c>
      <c r="L267" s="199">
        <v>0</v>
      </c>
      <c r="M267" s="199">
        <v>0</v>
      </c>
      <c r="N267" s="199">
        <v>73559</v>
      </c>
      <c r="O267" s="199">
        <v>71802</v>
      </c>
      <c r="P267" s="199">
        <v>73194</v>
      </c>
      <c r="Q267" s="199">
        <v>144414</v>
      </c>
      <c r="R267" s="200">
        <v>88006</v>
      </c>
      <c r="S267" s="200">
        <v>85645</v>
      </c>
      <c r="T267" s="200">
        <v>62089</v>
      </c>
      <c r="U267" s="53"/>
      <c r="V267" s="53"/>
      <c r="W267" s="53"/>
      <c r="X267" s="53"/>
      <c r="Y267" s="53"/>
      <c r="Z267" s="53"/>
    </row>
    <row r="268" spans="1:26" ht="14.4">
      <c r="A268" s="194" t="s">
        <v>460</v>
      </c>
      <c r="B268" s="195">
        <v>493062</v>
      </c>
      <c r="C268" s="195">
        <v>101457</v>
      </c>
      <c r="D268" s="195">
        <v>0</v>
      </c>
      <c r="E268" s="195">
        <v>0</v>
      </c>
      <c r="F268" s="196">
        <v>101457</v>
      </c>
      <c r="G268" s="198">
        <v>0.20600000000000002</v>
      </c>
      <c r="H268" s="199">
        <v>0</v>
      </c>
      <c r="I268" s="199">
        <v>0</v>
      </c>
      <c r="J268" s="199">
        <v>315293</v>
      </c>
      <c r="K268" s="199">
        <v>333180</v>
      </c>
      <c r="L268" s="199">
        <v>241064</v>
      </c>
      <c r="M268" s="199">
        <v>128685</v>
      </c>
      <c r="N268" s="199">
        <v>98535</v>
      </c>
      <c r="O268" s="199">
        <v>99744</v>
      </c>
      <c r="P268" s="199">
        <v>104831</v>
      </c>
      <c r="Q268" s="199">
        <v>211420</v>
      </c>
      <c r="R268" s="200">
        <v>133387</v>
      </c>
      <c r="S268" s="200">
        <v>137707</v>
      </c>
      <c r="T268" s="200">
        <v>101457</v>
      </c>
      <c r="U268" s="53"/>
      <c r="V268" s="53"/>
      <c r="W268" s="53"/>
      <c r="X268" s="53"/>
      <c r="Y268" s="53"/>
      <c r="Z268" s="53"/>
    </row>
    <row r="269" spans="1:26" ht="14.4">
      <c r="A269" s="194" t="s">
        <v>461</v>
      </c>
      <c r="B269" s="195">
        <v>0</v>
      </c>
      <c r="C269" s="195">
        <v>0</v>
      </c>
      <c r="D269" s="195">
        <v>0</v>
      </c>
      <c r="E269" s="195">
        <v>0</v>
      </c>
      <c r="F269" s="196">
        <v>0</v>
      </c>
      <c r="G269" s="198"/>
      <c r="H269" s="199">
        <v>0</v>
      </c>
      <c r="I269" s="199">
        <v>0</v>
      </c>
      <c r="J269" s="199">
        <v>0</v>
      </c>
      <c r="K269" s="199">
        <v>0</v>
      </c>
      <c r="L269" s="199">
        <v>0</v>
      </c>
      <c r="M269" s="199">
        <v>0</v>
      </c>
      <c r="N269" s="199">
        <v>0</v>
      </c>
      <c r="O269" s="199">
        <v>0</v>
      </c>
      <c r="P269" s="199">
        <v>0</v>
      </c>
      <c r="Q269" s="199">
        <v>0</v>
      </c>
      <c r="R269" s="200" t="s">
        <v>188</v>
      </c>
      <c r="S269" s="200">
        <v>0</v>
      </c>
      <c r="T269" s="200">
        <v>0</v>
      </c>
      <c r="U269" s="53"/>
      <c r="V269" s="53"/>
      <c r="W269" s="53"/>
      <c r="X269" s="53"/>
      <c r="Y269" s="53"/>
      <c r="Z269" s="53"/>
    </row>
    <row r="270" spans="1:26" ht="14.4">
      <c r="A270" s="194" t="s">
        <v>462</v>
      </c>
      <c r="B270" s="195">
        <v>0</v>
      </c>
      <c r="C270" s="195">
        <v>0</v>
      </c>
      <c r="D270" s="195">
        <v>0</v>
      </c>
      <c r="E270" s="195">
        <v>0</v>
      </c>
      <c r="F270" s="196">
        <v>0</v>
      </c>
      <c r="G270" s="198"/>
      <c r="H270" s="199">
        <v>0</v>
      </c>
      <c r="I270" s="199">
        <v>0</v>
      </c>
      <c r="J270" s="199">
        <v>0</v>
      </c>
      <c r="K270" s="199">
        <v>0</v>
      </c>
      <c r="L270" s="199">
        <v>0</v>
      </c>
      <c r="M270" s="199">
        <v>0</v>
      </c>
      <c r="N270" s="199">
        <v>0</v>
      </c>
      <c r="O270" s="199">
        <v>0</v>
      </c>
      <c r="P270" s="199">
        <v>0</v>
      </c>
      <c r="Q270" s="199">
        <v>0</v>
      </c>
      <c r="R270" s="200" t="s">
        <v>188</v>
      </c>
      <c r="S270" s="200">
        <v>0</v>
      </c>
      <c r="T270" s="200">
        <v>0</v>
      </c>
      <c r="U270" s="53"/>
      <c r="V270" s="53"/>
      <c r="W270" s="53"/>
      <c r="X270" s="53"/>
      <c r="Y270" s="53"/>
      <c r="Z270" s="53"/>
    </row>
    <row r="271" spans="1:26" ht="14.4">
      <c r="A271" s="194" t="s">
        <v>463</v>
      </c>
      <c r="B271" s="195">
        <v>0</v>
      </c>
      <c r="C271" s="195">
        <v>0</v>
      </c>
      <c r="D271" s="195">
        <v>0</v>
      </c>
      <c r="E271" s="195">
        <v>0</v>
      </c>
      <c r="F271" s="196">
        <v>0</v>
      </c>
      <c r="G271" s="198"/>
      <c r="H271" s="199">
        <v>0</v>
      </c>
      <c r="I271" s="199">
        <v>0</v>
      </c>
      <c r="J271" s="199">
        <v>0</v>
      </c>
      <c r="K271" s="199">
        <v>0</v>
      </c>
      <c r="L271" s="199">
        <v>0</v>
      </c>
      <c r="M271" s="199">
        <v>0</v>
      </c>
      <c r="N271" s="199">
        <v>0</v>
      </c>
      <c r="O271" s="199">
        <v>0</v>
      </c>
      <c r="P271" s="199">
        <v>0</v>
      </c>
      <c r="Q271" s="199">
        <v>0</v>
      </c>
      <c r="R271" s="200" t="s">
        <v>188</v>
      </c>
      <c r="S271" s="200">
        <v>0</v>
      </c>
      <c r="T271" s="200">
        <v>0</v>
      </c>
      <c r="U271" s="53"/>
      <c r="V271" s="53"/>
      <c r="W271" s="53"/>
      <c r="X271" s="53"/>
      <c r="Y271" s="53"/>
      <c r="Z271" s="53"/>
    </row>
    <row r="272" spans="1:26" ht="14.4">
      <c r="A272" s="194" t="s">
        <v>464</v>
      </c>
      <c r="B272" s="195">
        <v>0</v>
      </c>
      <c r="C272" s="195">
        <v>0</v>
      </c>
      <c r="D272" s="195">
        <v>0</v>
      </c>
      <c r="E272" s="195">
        <v>0</v>
      </c>
      <c r="F272" s="196">
        <v>0</v>
      </c>
      <c r="G272" s="198"/>
      <c r="H272" s="199">
        <v>0</v>
      </c>
      <c r="I272" s="199">
        <v>0</v>
      </c>
      <c r="J272" s="199">
        <v>0</v>
      </c>
      <c r="K272" s="199">
        <v>0</v>
      </c>
      <c r="L272" s="199">
        <v>0</v>
      </c>
      <c r="M272" s="199">
        <v>0</v>
      </c>
      <c r="N272" s="199">
        <v>0</v>
      </c>
      <c r="O272" s="199">
        <v>0</v>
      </c>
      <c r="P272" s="199">
        <v>0</v>
      </c>
      <c r="Q272" s="199">
        <v>0</v>
      </c>
      <c r="R272" s="200" t="s">
        <v>188</v>
      </c>
      <c r="S272" s="200">
        <v>0</v>
      </c>
      <c r="T272" s="200">
        <v>0</v>
      </c>
      <c r="U272" s="53"/>
      <c r="V272" s="53"/>
      <c r="W272" s="53"/>
      <c r="X272" s="53"/>
      <c r="Y272" s="53"/>
      <c r="Z272" s="53"/>
    </row>
    <row r="273" spans="1:26" ht="14.4">
      <c r="A273" s="194" t="s">
        <v>465</v>
      </c>
      <c r="B273" s="195">
        <v>0</v>
      </c>
      <c r="C273" s="195">
        <v>0</v>
      </c>
      <c r="D273" s="195">
        <v>0</v>
      </c>
      <c r="E273" s="195">
        <v>0</v>
      </c>
      <c r="F273" s="196">
        <v>0</v>
      </c>
      <c r="G273" s="198"/>
      <c r="H273" s="199">
        <v>0</v>
      </c>
      <c r="I273" s="199">
        <v>0</v>
      </c>
      <c r="J273" s="199">
        <v>0</v>
      </c>
      <c r="K273" s="199">
        <v>0</v>
      </c>
      <c r="L273" s="199">
        <v>0</v>
      </c>
      <c r="M273" s="199">
        <v>0</v>
      </c>
      <c r="N273" s="199">
        <v>0</v>
      </c>
      <c r="O273" s="199">
        <v>0</v>
      </c>
      <c r="P273" s="199">
        <v>0</v>
      </c>
      <c r="Q273" s="199">
        <v>0</v>
      </c>
      <c r="R273" s="200" t="s">
        <v>188</v>
      </c>
      <c r="S273" s="200">
        <v>0</v>
      </c>
      <c r="T273" s="200">
        <v>0</v>
      </c>
      <c r="U273" s="53"/>
      <c r="V273" s="53"/>
      <c r="W273" s="53"/>
      <c r="X273" s="53"/>
      <c r="Y273" s="53"/>
      <c r="Z273" s="53"/>
    </row>
    <row r="274" spans="1:26" ht="14.4">
      <c r="A274" s="194" t="s">
        <v>466</v>
      </c>
      <c r="B274" s="195">
        <v>39534</v>
      </c>
      <c r="C274" s="195">
        <v>8135</v>
      </c>
      <c r="D274" s="195">
        <v>0</v>
      </c>
      <c r="E274" s="195">
        <v>0</v>
      </c>
      <c r="F274" s="196">
        <v>8135</v>
      </c>
      <c r="G274" s="198">
        <v>0.20600000000000002</v>
      </c>
      <c r="H274" s="199">
        <v>0</v>
      </c>
      <c r="I274" s="199">
        <v>0</v>
      </c>
      <c r="J274" s="199">
        <v>0</v>
      </c>
      <c r="K274" s="199">
        <v>0</v>
      </c>
      <c r="L274" s="199">
        <v>0</v>
      </c>
      <c r="M274" s="199">
        <v>11979</v>
      </c>
      <c r="N274" s="199">
        <v>9157</v>
      </c>
      <c r="O274" s="199">
        <v>9341</v>
      </c>
      <c r="P274" s="199">
        <v>9622</v>
      </c>
      <c r="Q274" s="199">
        <v>19353</v>
      </c>
      <c r="R274" s="200">
        <v>11731</v>
      </c>
      <c r="S274" s="200">
        <v>11420</v>
      </c>
      <c r="T274" s="200">
        <v>8135</v>
      </c>
      <c r="U274" s="53"/>
      <c r="V274" s="53"/>
      <c r="W274" s="53"/>
      <c r="X274" s="53"/>
      <c r="Y274" s="53"/>
      <c r="Z274" s="53"/>
    </row>
    <row r="275" spans="1:26" ht="14.4">
      <c r="A275" s="194" t="s">
        <v>467</v>
      </c>
      <c r="B275" s="195">
        <v>77584</v>
      </c>
      <c r="C275" s="195">
        <v>15964</v>
      </c>
      <c r="D275" s="195">
        <v>0</v>
      </c>
      <c r="E275" s="195">
        <v>0</v>
      </c>
      <c r="F275" s="196">
        <v>15964</v>
      </c>
      <c r="G275" s="198">
        <v>0.20600000000000002</v>
      </c>
      <c r="H275" s="199">
        <v>0</v>
      </c>
      <c r="I275" s="199">
        <v>0</v>
      </c>
      <c r="J275" s="199">
        <v>0</v>
      </c>
      <c r="K275" s="199">
        <v>0</v>
      </c>
      <c r="L275" s="199">
        <v>0</v>
      </c>
      <c r="M275" s="199">
        <v>0</v>
      </c>
      <c r="N275" s="199">
        <v>0</v>
      </c>
      <c r="O275" s="199">
        <v>0</v>
      </c>
      <c r="P275" s="199">
        <v>0</v>
      </c>
      <c r="Q275" s="199">
        <v>0</v>
      </c>
      <c r="R275" s="200" t="s">
        <v>188</v>
      </c>
      <c r="S275" s="200">
        <v>23021</v>
      </c>
      <c r="T275" s="200">
        <v>15964</v>
      </c>
      <c r="U275" s="53"/>
      <c r="V275" s="53"/>
      <c r="W275" s="53"/>
      <c r="X275" s="53"/>
      <c r="Y275" s="53"/>
      <c r="Z275" s="53"/>
    </row>
    <row r="276" spans="1:26" ht="14.4">
      <c r="A276" s="194" t="s">
        <v>468</v>
      </c>
      <c r="B276" s="195">
        <v>2044439</v>
      </c>
      <c r="C276" s="195">
        <v>420681</v>
      </c>
      <c r="D276" s="195">
        <v>0</v>
      </c>
      <c r="E276" s="195">
        <v>0</v>
      </c>
      <c r="F276" s="196">
        <v>420681</v>
      </c>
      <c r="G276" s="198">
        <v>0.20600000000000002</v>
      </c>
      <c r="H276" s="199">
        <v>0</v>
      </c>
      <c r="I276" s="199">
        <v>0</v>
      </c>
      <c r="J276" s="199">
        <v>0</v>
      </c>
      <c r="K276" s="199">
        <v>0</v>
      </c>
      <c r="L276" s="199">
        <v>0</v>
      </c>
      <c r="M276" s="199">
        <v>0</v>
      </c>
      <c r="N276" s="199">
        <v>0</v>
      </c>
      <c r="O276" s="199">
        <v>0</v>
      </c>
      <c r="P276" s="199">
        <v>0</v>
      </c>
      <c r="Q276" s="199">
        <v>0</v>
      </c>
      <c r="R276" s="200">
        <v>847028</v>
      </c>
      <c r="S276" s="200">
        <v>829456</v>
      </c>
      <c r="T276" s="200">
        <v>420681</v>
      </c>
      <c r="U276" s="53"/>
      <c r="V276" s="53"/>
      <c r="W276" s="53"/>
      <c r="X276" s="53"/>
      <c r="Y276" s="53"/>
      <c r="Z276" s="53"/>
    </row>
    <row r="277" spans="1:26" ht="14.4">
      <c r="A277" s="194" t="s">
        <v>469</v>
      </c>
      <c r="B277" s="195">
        <v>0</v>
      </c>
      <c r="C277" s="195">
        <v>0</v>
      </c>
      <c r="D277" s="195">
        <v>0</v>
      </c>
      <c r="E277" s="195">
        <v>0</v>
      </c>
      <c r="F277" s="196">
        <v>0</v>
      </c>
      <c r="G277" s="198"/>
      <c r="H277" s="199">
        <v>0</v>
      </c>
      <c r="I277" s="199">
        <v>0</v>
      </c>
      <c r="J277" s="199">
        <v>0</v>
      </c>
      <c r="K277" s="199">
        <v>0</v>
      </c>
      <c r="L277" s="199">
        <v>0</v>
      </c>
      <c r="M277" s="199">
        <v>0</v>
      </c>
      <c r="N277" s="199">
        <v>0</v>
      </c>
      <c r="O277" s="199">
        <v>0</v>
      </c>
      <c r="P277" s="199">
        <v>0</v>
      </c>
      <c r="Q277" s="199">
        <v>0</v>
      </c>
      <c r="R277" s="200" t="s">
        <v>188</v>
      </c>
      <c r="S277" s="200">
        <v>0</v>
      </c>
      <c r="T277" s="200">
        <v>0</v>
      </c>
      <c r="U277" s="53"/>
      <c r="V277" s="53"/>
      <c r="W277" s="53"/>
      <c r="X277" s="53"/>
      <c r="Y277" s="53"/>
      <c r="Z277" s="53"/>
    </row>
    <row r="278" spans="1:26" ht="14.4">
      <c r="A278" s="194" t="s">
        <v>470</v>
      </c>
      <c r="B278" s="195">
        <v>196735</v>
      </c>
      <c r="C278" s="195">
        <v>40482</v>
      </c>
      <c r="D278" s="195">
        <v>44188</v>
      </c>
      <c r="E278" s="195">
        <v>26503</v>
      </c>
      <c r="F278" s="196">
        <v>111173</v>
      </c>
      <c r="G278" s="198">
        <v>0.56499999999999995</v>
      </c>
      <c r="H278" s="199">
        <v>85347</v>
      </c>
      <c r="I278" s="199">
        <v>99960</v>
      </c>
      <c r="J278" s="199">
        <v>114660</v>
      </c>
      <c r="K278" s="199">
        <v>129942</v>
      </c>
      <c r="L278" s="199">
        <v>135411.28</v>
      </c>
      <c r="M278" s="199">
        <v>144815</v>
      </c>
      <c r="N278" s="199">
        <v>122592</v>
      </c>
      <c r="O278" s="199">
        <v>125248</v>
      </c>
      <c r="P278" s="199">
        <v>128090</v>
      </c>
      <c r="Q278" s="199">
        <v>176238</v>
      </c>
      <c r="R278" s="200">
        <v>155204</v>
      </c>
      <c r="S278" s="200">
        <v>151040</v>
      </c>
      <c r="T278" s="200">
        <v>111173</v>
      </c>
      <c r="U278" s="53"/>
      <c r="V278" s="53"/>
      <c r="W278" s="53"/>
      <c r="X278" s="53"/>
      <c r="Y278" s="53"/>
      <c r="Z278" s="53"/>
    </row>
    <row r="279" spans="1:26" ht="14.4">
      <c r="A279" s="194" t="s">
        <v>471</v>
      </c>
      <c r="B279" s="195">
        <v>301808</v>
      </c>
      <c r="C279" s="195">
        <v>62103</v>
      </c>
      <c r="D279" s="195">
        <v>0</v>
      </c>
      <c r="E279" s="195">
        <v>0</v>
      </c>
      <c r="F279" s="196">
        <v>62103</v>
      </c>
      <c r="G279" s="198">
        <v>0.20600000000000002</v>
      </c>
      <c r="H279" s="199">
        <v>188653</v>
      </c>
      <c r="I279" s="199">
        <v>202990</v>
      </c>
      <c r="J279" s="199">
        <v>212542</v>
      </c>
      <c r="K279" s="199">
        <v>229176</v>
      </c>
      <c r="L279" s="199">
        <v>154952</v>
      </c>
      <c r="M279" s="199">
        <v>87329</v>
      </c>
      <c r="N279" s="199">
        <v>67354</v>
      </c>
      <c r="O279" s="199">
        <v>68247</v>
      </c>
      <c r="P279" s="199">
        <v>70869</v>
      </c>
      <c r="Q279" s="199">
        <v>142766</v>
      </c>
      <c r="R279" s="200">
        <v>87733</v>
      </c>
      <c r="S279" s="200">
        <v>86096</v>
      </c>
      <c r="T279" s="200">
        <v>62103</v>
      </c>
      <c r="U279" s="53"/>
      <c r="V279" s="53"/>
      <c r="W279" s="53"/>
      <c r="X279" s="53"/>
      <c r="Y279" s="53"/>
      <c r="Z279" s="53"/>
    </row>
    <row r="280" spans="1:26" ht="14.4">
      <c r="A280" s="194" t="s">
        <v>472</v>
      </c>
      <c r="B280" s="195">
        <v>0</v>
      </c>
      <c r="C280" s="195">
        <v>0</v>
      </c>
      <c r="D280" s="195">
        <v>0</v>
      </c>
      <c r="E280" s="195">
        <v>0</v>
      </c>
      <c r="F280" s="196">
        <v>0</v>
      </c>
      <c r="G280" s="198"/>
      <c r="H280" s="199">
        <v>0</v>
      </c>
      <c r="I280" s="199">
        <v>0</v>
      </c>
      <c r="J280" s="199">
        <v>0</v>
      </c>
      <c r="K280" s="199">
        <v>0</v>
      </c>
      <c r="L280" s="199">
        <v>0</v>
      </c>
      <c r="M280" s="199">
        <v>0</v>
      </c>
      <c r="N280" s="199">
        <v>0</v>
      </c>
      <c r="O280" s="199">
        <v>0</v>
      </c>
      <c r="P280" s="199">
        <v>0</v>
      </c>
      <c r="Q280" s="199">
        <v>0</v>
      </c>
      <c r="R280" s="200" t="s">
        <v>188</v>
      </c>
      <c r="S280" s="200">
        <v>0</v>
      </c>
      <c r="T280" s="200">
        <v>0</v>
      </c>
      <c r="U280" s="53"/>
      <c r="V280" s="53"/>
      <c r="W280" s="53"/>
      <c r="X280" s="53"/>
      <c r="Y280" s="53"/>
      <c r="Z280" s="53"/>
    </row>
    <row r="281" spans="1:26" ht="14.4">
      <c r="A281" s="194" t="s">
        <v>473</v>
      </c>
      <c r="B281" s="195">
        <v>290775</v>
      </c>
      <c r="C281" s="195">
        <v>59832</v>
      </c>
      <c r="D281" s="195">
        <v>44188</v>
      </c>
      <c r="E281" s="195">
        <v>26503</v>
      </c>
      <c r="F281" s="196">
        <v>130523</v>
      </c>
      <c r="G281" s="198">
        <v>0.44900000000000001</v>
      </c>
      <c r="H281" s="199">
        <v>140911</v>
      </c>
      <c r="I281" s="199">
        <v>155493</v>
      </c>
      <c r="J281" s="199">
        <v>186921</v>
      </c>
      <c r="K281" s="199">
        <v>213948</v>
      </c>
      <c r="L281" s="199">
        <v>224425.34</v>
      </c>
      <c r="M281" s="199">
        <v>176194</v>
      </c>
      <c r="N281" s="199">
        <v>139600</v>
      </c>
      <c r="O281" s="199">
        <v>139344</v>
      </c>
      <c r="P281" s="199">
        <v>145520</v>
      </c>
      <c r="Q281" s="199">
        <v>251288</v>
      </c>
      <c r="R281" s="200">
        <v>187238</v>
      </c>
      <c r="S281" s="200">
        <v>178207</v>
      </c>
      <c r="T281" s="200">
        <v>130523</v>
      </c>
      <c r="U281" s="53"/>
      <c r="V281" s="53"/>
      <c r="W281" s="53"/>
      <c r="X281" s="53"/>
      <c r="Y281" s="53"/>
      <c r="Z281" s="53"/>
    </row>
    <row r="282" spans="1:26" ht="14.4">
      <c r="A282" s="194" t="s">
        <v>474</v>
      </c>
      <c r="B282" s="195">
        <v>0</v>
      </c>
      <c r="C282" s="195">
        <v>0</v>
      </c>
      <c r="D282" s="195">
        <v>0</v>
      </c>
      <c r="E282" s="195">
        <v>0</v>
      </c>
      <c r="F282" s="196">
        <v>0</v>
      </c>
      <c r="G282" s="198"/>
      <c r="H282" s="199">
        <v>0</v>
      </c>
      <c r="I282" s="199">
        <v>0</v>
      </c>
      <c r="J282" s="199">
        <v>0</v>
      </c>
      <c r="K282" s="199">
        <v>0</v>
      </c>
      <c r="L282" s="199">
        <v>0</v>
      </c>
      <c r="M282" s="199">
        <v>0</v>
      </c>
      <c r="N282" s="199">
        <v>0</v>
      </c>
      <c r="O282" s="199">
        <v>0</v>
      </c>
      <c r="P282" s="199">
        <v>0</v>
      </c>
      <c r="Q282" s="199">
        <v>0</v>
      </c>
      <c r="R282" s="200" t="s">
        <v>188</v>
      </c>
      <c r="S282" s="200">
        <v>0</v>
      </c>
      <c r="T282" s="200">
        <v>0</v>
      </c>
      <c r="U282" s="53"/>
      <c r="V282" s="53"/>
      <c r="W282" s="53"/>
      <c r="X282" s="53"/>
      <c r="Y282" s="53"/>
      <c r="Z282" s="53"/>
    </row>
    <row r="283" spans="1:26" ht="14.4">
      <c r="A283" s="194" t="s">
        <v>475</v>
      </c>
      <c r="B283" s="195">
        <v>0</v>
      </c>
      <c r="C283" s="195">
        <v>0</v>
      </c>
      <c r="D283" s="195">
        <v>0</v>
      </c>
      <c r="E283" s="195">
        <v>0</v>
      </c>
      <c r="F283" s="196">
        <v>0</v>
      </c>
      <c r="G283" s="198"/>
      <c r="H283" s="199">
        <v>0</v>
      </c>
      <c r="I283" s="199">
        <v>0</v>
      </c>
      <c r="J283" s="199">
        <v>0</v>
      </c>
      <c r="K283" s="199">
        <v>0</v>
      </c>
      <c r="L283" s="199">
        <v>0</v>
      </c>
      <c r="M283" s="199">
        <v>0</v>
      </c>
      <c r="N283" s="199">
        <v>0</v>
      </c>
      <c r="O283" s="199">
        <v>0</v>
      </c>
      <c r="P283" s="199">
        <v>0</v>
      </c>
      <c r="Q283" s="199">
        <v>0</v>
      </c>
      <c r="R283" s="200" t="s">
        <v>188</v>
      </c>
      <c r="S283" s="200">
        <v>0</v>
      </c>
      <c r="T283" s="200">
        <v>0</v>
      </c>
      <c r="U283" s="53"/>
      <c r="V283" s="53"/>
      <c r="W283" s="53"/>
      <c r="X283" s="53"/>
      <c r="Y283" s="53"/>
      <c r="Z283" s="53"/>
    </row>
    <row r="284" spans="1:26" ht="14.4">
      <c r="A284" s="194" t="s">
        <v>476</v>
      </c>
      <c r="B284" s="195">
        <v>0</v>
      </c>
      <c r="C284" s="195">
        <v>0</v>
      </c>
      <c r="D284" s="195">
        <v>0</v>
      </c>
      <c r="E284" s="195">
        <v>0</v>
      </c>
      <c r="F284" s="196">
        <v>0</v>
      </c>
      <c r="G284" s="198"/>
      <c r="H284" s="199">
        <v>0</v>
      </c>
      <c r="I284" s="199">
        <v>0</v>
      </c>
      <c r="J284" s="199">
        <v>0</v>
      </c>
      <c r="K284" s="199">
        <v>0</v>
      </c>
      <c r="L284" s="199">
        <v>0</v>
      </c>
      <c r="M284" s="199">
        <v>0</v>
      </c>
      <c r="N284" s="199">
        <v>0</v>
      </c>
      <c r="O284" s="199">
        <v>0</v>
      </c>
      <c r="P284" s="199">
        <v>0</v>
      </c>
      <c r="Q284" s="199">
        <v>0</v>
      </c>
      <c r="R284" s="200" t="s">
        <v>188</v>
      </c>
      <c r="S284" s="200">
        <v>0</v>
      </c>
      <c r="T284" s="200">
        <v>0</v>
      </c>
      <c r="U284" s="53"/>
      <c r="V284" s="53"/>
      <c r="W284" s="53"/>
      <c r="X284" s="53"/>
      <c r="Y284" s="53"/>
      <c r="Z284" s="53"/>
    </row>
    <row r="285" spans="1:26" ht="14.4">
      <c r="A285" s="194" t="s">
        <v>477</v>
      </c>
      <c r="B285" s="195">
        <v>185569</v>
      </c>
      <c r="C285" s="195">
        <v>38184</v>
      </c>
      <c r="D285" s="195">
        <v>29458</v>
      </c>
      <c r="E285" s="195">
        <v>17669</v>
      </c>
      <c r="F285" s="196">
        <v>85311</v>
      </c>
      <c r="G285" s="198">
        <v>0.46</v>
      </c>
      <c r="H285" s="199">
        <v>72980</v>
      </c>
      <c r="I285" s="199">
        <v>101571</v>
      </c>
      <c r="J285" s="199">
        <v>110902</v>
      </c>
      <c r="K285" s="199">
        <v>125395</v>
      </c>
      <c r="L285" s="199">
        <v>139520.01</v>
      </c>
      <c r="M285" s="199">
        <v>110325</v>
      </c>
      <c r="N285" s="199">
        <v>93683</v>
      </c>
      <c r="O285" s="199">
        <v>87783</v>
      </c>
      <c r="P285" s="199">
        <v>90036</v>
      </c>
      <c r="Q285" s="199">
        <v>151797</v>
      </c>
      <c r="R285" s="200">
        <v>114655</v>
      </c>
      <c r="S285" s="200">
        <v>113602</v>
      </c>
      <c r="T285" s="200">
        <v>85311</v>
      </c>
      <c r="U285" s="53"/>
      <c r="V285" s="53"/>
      <c r="W285" s="53"/>
      <c r="X285" s="53"/>
      <c r="Y285" s="53"/>
      <c r="Z285" s="53"/>
    </row>
    <row r="286" spans="1:26" ht="14.4">
      <c r="A286" s="194" t="s">
        <v>478</v>
      </c>
      <c r="B286" s="195">
        <v>0</v>
      </c>
      <c r="C286" s="195">
        <v>0</v>
      </c>
      <c r="D286" s="195">
        <v>0</v>
      </c>
      <c r="E286" s="195">
        <v>0</v>
      </c>
      <c r="F286" s="196">
        <v>0</v>
      </c>
      <c r="G286" s="198"/>
      <c r="H286" s="199">
        <v>0</v>
      </c>
      <c r="I286" s="199">
        <v>0</v>
      </c>
      <c r="J286" s="199">
        <v>0</v>
      </c>
      <c r="K286" s="199">
        <v>0</v>
      </c>
      <c r="L286" s="199">
        <v>0</v>
      </c>
      <c r="M286" s="199">
        <v>0</v>
      </c>
      <c r="N286" s="199">
        <v>0</v>
      </c>
      <c r="O286" s="199">
        <v>0</v>
      </c>
      <c r="P286" s="199">
        <v>0</v>
      </c>
      <c r="Q286" s="199">
        <v>0</v>
      </c>
      <c r="R286" s="200" t="s">
        <v>188</v>
      </c>
      <c r="S286" s="200">
        <v>0</v>
      </c>
      <c r="T286" s="200">
        <v>0</v>
      </c>
      <c r="U286" s="53"/>
      <c r="V286" s="53"/>
      <c r="W286" s="53"/>
      <c r="X286" s="53"/>
      <c r="Y286" s="53"/>
      <c r="Z286" s="53"/>
    </row>
    <row r="287" spans="1:26" ht="14.4">
      <c r="A287" s="194" t="s">
        <v>479</v>
      </c>
      <c r="B287" s="195">
        <v>632916</v>
      </c>
      <c r="C287" s="195">
        <v>130234</v>
      </c>
      <c r="D287" s="195">
        <v>0</v>
      </c>
      <c r="E287" s="195">
        <v>0</v>
      </c>
      <c r="F287" s="196">
        <v>130234</v>
      </c>
      <c r="G287" s="198">
        <v>0.20600000000000002</v>
      </c>
      <c r="H287" s="199">
        <v>0</v>
      </c>
      <c r="I287" s="199">
        <v>0</v>
      </c>
      <c r="J287" s="199">
        <v>0</v>
      </c>
      <c r="K287" s="199">
        <v>0</v>
      </c>
      <c r="L287" s="199">
        <v>0</v>
      </c>
      <c r="M287" s="199">
        <v>172490</v>
      </c>
      <c r="N287" s="199">
        <v>137764</v>
      </c>
      <c r="O287" s="199">
        <v>135068</v>
      </c>
      <c r="P287" s="199">
        <v>138317</v>
      </c>
      <c r="Q287" s="199">
        <v>277928</v>
      </c>
      <c r="R287" s="200">
        <v>173872</v>
      </c>
      <c r="S287" s="200">
        <v>179274</v>
      </c>
      <c r="T287" s="200">
        <v>130234</v>
      </c>
      <c r="U287" s="53"/>
      <c r="V287" s="53"/>
      <c r="W287" s="53"/>
      <c r="X287" s="53"/>
      <c r="Y287" s="53"/>
      <c r="Z287" s="53"/>
    </row>
    <row r="288" spans="1:26" ht="14.4">
      <c r="A288" s="194" t="s">
        <v>480</v>
      </c>
      <c r="B288" s="195">
        <v>541068</v>
      </c>
      <c r="C288" s="195">
        <v>111335</v>
      </c>
      <c r="D288" s="195">
        <v>29458</v>
      </c>
      <c r="E288" s="195">
        <v>17669</v>
      </c>
      <c r="F288" s="196">
        <v>158462</v>
      </c>
      <c r="G288" s="198">
        <v>0.29299999999999998</v>
      </c>
      <c r="H288" s="199">
        <v>302236</v>
      </c>
      <c r="I288" s="199">
        <v>331284</v>
      </c>
      <c r="J288" s="199">
        <v>364777</v>
      </c>
      <c r="K288" s="199">
        <v>390888</v>
      </c>
      <c r="L288" s="199">
        <v>369084</v>
      </c>
      <c r="M288" s="199">
        <v>219912</v>
      </c>
      <c r="N288" s="199">
        <v>176222</v>
      </c>
      <c r="O288" s="199">
        <v>172219</v>
      </c>
      <c r="P288" s="199">
        <v>174492</v>
      </c>
      <c r="Q288" s="199">
        <v>350046</v>
      </c>
      <c r="R288" s="200">
        <v>220425</v>
      </c>
      <c r="S288" s="200">
        <v>217676</v>
      </c>
      <c r="T288" s="200">
        <v>158462</v>
      </c>
      <c r="U288" s="53"/>
      <c r="V288" s="53"/>
      <c r="W288" s="53"/>
      <c r="X288" s="53"/>
      <c r="Y288" s="53"/>
      <c r="Z288" s="53"/>
    </row>
    <row r="289" spans="1:26" ht="14.4">
      <c r="A289" s="194" t="s">
        <v>481</v>
      </c>
      <c r="B289" s="195">
        <v>413787</v>
      </c>
      <c r="C289" s="195">
        <v>85144</v>
      </c>
      <c r="D289" s="195">
        <v>40505</v>
      </c>
      <c r="E289" s="195">
        <v>24295</v>
      </c>
      <c r="F289" s="196">
        <v>149944</v>
      </c>
      <c r="G289" s="198">
        <v>0.36200000000000004</v>
      </c>
      <c r="H289" s="199">
        <v>213239</v>
      </c>
      <c r="I289" s="199">
        <v>271839</v>
      </c>
      <c r="J289" s="199">
        <v>295919</v>
      </c>
      <c r="K289" s="199">
        <v>323526</v>
      </c>
      <c r="L289" s="199">
        <v>327012</v>
      </c>
      <c r="M289" s="199">
        <v>199860</v>
      </c>
      <c r="N289" s="199">
        <v>153260</v>
      </c>
      <c r="O289" s="199">
        <v>150853</v>
      </c>
      <c r="P289" s="199">
        <v>162860</v>
      </c>
      <c r="Q289" s="199">
        <v>349082</v>
      </c>
      <c r="R289" s="200">
        <v>211373</v>
      </c>
      <c r="S289" s="200">
        <v>206400</v>
      </c>
      <c r="T289" s="200">
        <v>149944</v>
      </c>
      <c r="U289" s="53"/>
      <c r="V289" s="53"/>
      <c r="W289" s="53"/>
      <c r="X289" s="53"/>
      <c r="Y289" s="53"/>
      <c r="Z289" s="53"/>
    </row>
    <row r="290" spans="1:26" ht="14.4">
      <c r="A290" s="194" t="s">
        <v>482</v>
      </c>
      <c r="B290" s="195">
        <v>1761704</v>
      </c>
      <c r="C290" s="195">
        <v>362503</v>
      </c>
      <c r="D290" s="195">
        <v>18412</v>
      </c>
      <c r="E290" s="195">
        <v>11043</v>
      </c>
      <c r="F290" s="196">
        <v>391958</v>
      </c>
      <c r="G290" s="198">
        <v>0.223</v>
      </c>
      <c r="H290" s="199">
        <v>1090772</v>
      </c>
      <c r="I290" s="199">
        <v>1105972</v>
      </c>
      <c r="J290" s="199">
        <v>1248806</v>
      </c>
      <c r="K290" s="199">
        <v>1307615</v>
      </c>
      <c r="L290" s="199">
        <v>965898</v>
      </c>
      <c r="M290" s="199">
        <v>539676</v>
      </c>
      <c r="N290" s="199">
        <v>431234</v>
      </c>
      <c r="O290" s="199">
        <v>431743</v>
      </c>
      <c r="P290" s="199">
        <v>443953</v>
      </c>
      <c r="Q290" s="199">
        <v>895751</v>
      </c>
      <c r="R290" s="200">
        <v>559382</v>
      </c>
      <c r="S290" s="200">
        <v>534729</v>
      </c>
      <c r="T290" s="200">
        <v>391958</v>
      </c>
      <c r="U290" s="53"/>
      <c r="V290" s="53"/>
      <c r="W290" s="53"/>
      <c r="X290" s="53"/>
      <c r="Y290" s="53"/>
      <c r="Z290" s="53"/>
    </row>
    <row r="291" spans="1:26" ht="14.4">
      <c r="A291" s="194" t="s">
        <v>483</v>
      </c>
      <c r="B291" s="195">
        <v>100756</v>
      </c>
      <c r="C291" s="195">
        <v>20732</v>
      </c>
      <c r="D291" s="195">
        <v>51552</v>
      </c>
      <c r="E291" s="195">
        <v>28472</v>
      </c>
      <c r="F291" s="196">
        <v>100756</v>
      </c>
      <c r="G291" s="198">
        <v>1</v>
      </c>
      <c r="H291" s="199">
        <v>0</v>
      </c>
      <c r="I291" s="199">
        <v>0</v>
      </c>
      <c r="J291" s="199">
        <v>0</v>
      </c>
      <c r="K291" s="199">
        <v>0</v>
      </c>
      <c r="L291" s="199">
        <v>0</v>
      </c>
      <c r="M291" s="199">
        <v>0</v>
      </c>
      <c r="N291" s="199">
        <v>0</v>
      </c>
      <c r="O291" s="199">
        <v>0</v>
      </c>
      <c r="P291" s="199">
        <v>89806</v>
      </c>
      <c r="Q291" s="199">
        <v>92977</v>
      </c>
      <c r="R291" s="200">
        <v>95458</v>
      </c>
      <c r="S291" s="200">
        <v>97823</v>
      </c>
      <c r="T291" s="200">
        <v>100756</v>
      </c>
      <c r="U291" s="53"/>
      <c r="V291" s="53"/>
      <c r="W291" s="53"/>
      <c r="X291" s="53"/>
      <c r="Y291" s="53"/>
      <c r="Z291" s="53"/>
    </row>
    <row r="292" spans="1:26" ht="14.4">
      <c r="A292" s="194" t="s">
        <v>484</v>
      </c>
      <c r="B292" s="195">
        <v>0</v>
      </c>
      <c r="C292" s="195">
        <v>0</v>
      </c>
      <c r="D292" s="195">
        <v>0</v>
      </c>
      <c r="E292" s="195">
        <v>0</v>
      </c>
      <c r="F292" s="196">
        <v>0</v>
      </c>
      <c r="G292" s="198"/>
      <c r="H292" s="199">
        <v>0</v>
      </c>
      <c r="I292" s="199">
        <v>0</v>
      </c>
      <c r="J292" s="199">
        <v>0</v>
      </c>
      <c r="K292" s="199">
        <v>0</v>
      </c>
      <c r="L292" s="199">
        <v>0</v>
      </c>
      <c r="M292" s="199">
        <v>0</v>
      </c>
      <c r="N292" s="199">
        <v>0</v>
      </c>
      <c r="O292" s="199">
        <v>0</v>
      </c>
      <c r="P292" s="199">
        <v>0</v>
      </c>
      <c r="Q292" s="199">
        <v>0</v>
      </c>
      <c r="R292" s="200" t="s">
        <v>188</v>
      </c>
      <c r="S292" s="200">
        <v>0</v>
      </c>
      <c r="T292" s="200">
        <v>0</v>
      </c>
      <c r="U292" s="53"/>
      <c r="V292" s="53"/>
      <c r="W292" s="53"/>
      <c r="X292" s="53"/>
      <c r="Y292" s="53"/>
      <c r="Z292" s="53"/>
    </row>
    <row r="293" spans="1:26" ht="14.4">
      <c r="A293" s="194" t="s">
        <v>485</v>
      </c>
      <c r="B293" s="195">
        <v>0</v>
      </c>
      <c r="C293" s="195">
        <v>0</v>
      </c>
      <c r="D293" s="195">
        <v>0</v>
      </c>
      <c r="E293" s="195">
        <v>0</v>
      </c>
      <c r="F293" s="196">
        <v>0</v>
      </c>
      <c r="G293" s="198"/>
      <c r="H293" s="199">
        <v>0</v>
      </c>
      <c r="I293" s="199">
        <v>0</v>
      </c>
      <c r="J293" s="199">
        <v>0</v>
      </c>
      <c r="K293" s="199">
        <v>0</v>
      </c>
      <c r="L293" s="199">
        <v>0</v>
      </c>
      <c r="M293" s="199">
        <v>0</v>
      </c>
      <c r="N293" s="199">
        <v>0</v>
      </c>
      <c r="O293" s="199">
        <v>0</v>
      </c>
      <c r="P293" s="199">
        <v>0</v>
      </c>
      <c r="Q293" s="199">
        <v>0</v>
      </c>
      <c r="R293" s="200" t="s">
        <v>188</v>
      </c>
      <c r="S293" s="200">
        <v>0</v>
      </c>
      <c r="T293" s="200">
        <v>0</v>
      </c>
      <c r="U293" s="53"/>
      <c r="V293" s="53"/>
      <c r="W293" s="53"/>
      <c r="X293" s="53"/>
      <c r="Y293" s="53"/>
      <c r="Z293" s="53"/>
    </row>
    <row r="294" spans="1:26" ht="14.4">
      <c r="A294" s="194" t="s">
        <v>486</v>
      </c>
      <c r="B294" s="195">
        <v>281322</v>
      </c>
      <c r="C294" s="195">
        <v>57887</v>
      </c>
      <c r="D294" s="195">
        <v>0</v>
      </c>
      <c r="E294" s="195">
        <v>0</v>
      </c>
      <c r="F294" s="196">
        <v>57887</v>
      </c>
      <c r="G294" s="198">
        <v>0.20600000000000002</v>
      </c>
      <c r="H294" s="199">
        <v>0</v>
      </c>
      <c r="I294" s="199">
        <v>0</v>
      </c>
      <c r="J294" s="199">
        <v>0</v>
      </c>
      <c r="K294" s="199">
        <v>0</v>
      </c>
      <c r="L294" s="199">
        <v>0</v>
      </c>
      <c r="M294" s="199">
        <v>0</v>
      </c>
      <c r="N294" s="199">
        <v>61829</v>
      </c>
      <c r="O294" s="199">
        <v>61605</v>
      </c>
      <c r="P294" s="199">
        <v>65226</v>
      </c>
      <c r="Q294" s="199">
        <v>129652</v>
      </c>
      <c r="R294" s="200">
        <v>81329</v>
      </c>
      <c r="S294" s="200">
        <v>80007</v>
      </c>
      <c r="T294" s="200">
        <v>57887</v>
      </c>
      <c r="U294" s="53"/>
      <c r="V294" s="53"/>
      <c r="W294" s="53"/>
      <c r="X294" s="53"/>
      <c r="Y294" s="53"/>
      <c r="Z294" s="53"/>
    </row>
    <row r="295" spans="1:26" ht="14.4">
      <c r="A295" s="194" t="s">
        <v>487</v>
      </c>
      <c r="B295" s="195">
        <v>0</v>
      </c>
      <c r="C295" s="195">
        <v>0</v>
      </c>
      <c r="D295" s="195">
        <v>0</v>
      </c>
      <c r="E295" s="195">
        <v>0</v>
      </c>
      <c r="F295" s="196">
        <v>0</v>
      </c>
      <c r="G295" s="198"/>
      <c r="H295" s="199">
        <v>0</v>
      </c>
      <c r="I295" s="199">
        <v>0</v>
      </c>
      <c r="J295" s="199">
        <v>0</v>
      </c>
      <c r="K295" s="199">
        <v>0</v>
      </c>
      <c r="L295" s="199">
        <v>0</v>
      </c>
      <c r="M295" s="199">
        <v>0</v>
      </c>
      <c r="N295" s="199">
        <v>0</v>
      </c>
      <c r="O295" s="199">
        <v>0</v>
      </c>
      <c r="P295" s="199">
        <v>0</v>
      </c>
      <c r="Q295" s="199">
        <v>0</v>
      </c>
      <c r="R295" s="200" t="s">
        <v>188</v>
      </c>
      <c r="S295" s="200">
        <v>0</v>
      </c>
      <c r="T295" s="200">
        <v>0</v>
      </c>
      <c r="U295" s="53"/>
      <c r="V295" s="53"/>
      <c r="W295" s="53"/>
      <c r="X295" s="53"/>
      <c r="Y295" s="53"/>
      <c r="Z295" s="53"/>
    </row>
    <row r="296" spans="1:26" ht="14.4">
      <c r="A296" s="194" t="s">
        <v>488</v>
      </c>
      <c r="B296" s="195">
        <v>119643</v>
      </c>
      <c r="C296" s="195">
        <v>24619</v>
      </c>
      <c r="D296" s="195">
        <v>47870</v>
      </c>
      <c r="E296" s="195">
        <v>28712</v>
      </c>
      <c r="F296" s="196">
        <v>101201</v>
      </c>
      <c r="G296" s="198">
        <v>0.84599999999999997</v>
      </c>
      <c r="H296" s="199">
        <v>0</v>
      </c>
      <c r="I296" s="199">
        <v>0</v>
      </c>
      <c r="J296" s="199">
        <v>0</v>
      </c>
      <c r="K296" s="199">
        <v>0</v>
      </c>
      <c r="L296" s="199">
        <v>118073.95</v>
      </c>
      <c r="M296" s="199">
        <v>115710</v>
      </c>
      <c r="N296" s="199">
        <v>97263</v>
      </c>
      <c r="O296" s="199">
        <v>97263</v>
      </c>
      <c r="P296" s="199">
        <v>98792</v>
      </c>
      <c r="Q296" s="199">
        <v>113157</v>
      </c>
      <c r="R296" s="200">
        <v>96466</v>
      </c>
      <c r="S296" s="200">
        <v>111339</v>
      </c>
      <c r="T296" s="200">
        <v>101201</v>
      </c>
      <c r="U296" s="53"/>
      <c r="V296" s="53"/>
      <c r="W296" s="53"/>
      <c r="X296" s="53"/>
      <c r="Y296" s="53"/>
      <c r="Z296" s="53"/>
    </row>
    <row r="297" spans="1:26" ht="14.4">
      <c r="A297" s="194" t="s">
        <v>489</v>
      </c>
      <c r="B297" s="195">
        <v>796093</v>
      </c>
      <c r="C297" s="195">
        <v>163811</v>
      </c>
      <c r="D297" s="195">
        <v>0</v>
      </c>
      <c r="E297" s="195">
        <v>0</v>
      </c>
      <c r="F297" s="196">
        <v>163811</v>
      </c>
      <c r="G297" s="198">
        <v>0.20600000000000002</v>
      </c>
      <c r="H297" s="199">
        <v>0</v>
      </c>
      <c r="I297" s="199">
        <v>0</v>
      </c>
      <c r="J297" s="199">
        <v>0</v>
      </c>
      <c r="K297" s="199">
        <v>527848</v>
      </c>
      <c r="L297" s="199">
        <v>371095</v>
      </c>
      <c r="M297" s="199">
        <v>193036</v>
      </c>
      <c r="N297" s="199">
        <v>153518</v>
      </c>
      <c r="O297" s="199">
        <v>152811</v>
      </c>
      <c r="P297" s="199">
        <v>178610</v>
      </c>
      <c r="Q297" s="199">
        <v>359940</v>
      </c>
      <c r="R297" s="200">
        <v>223303</v>
      </c>
      <c r="S297" s="200">
        <v>222481</v>
      </c>
      <c r="T297" s="200">
        <v>163811</v>
      </c>
      <c r="U297" s="53"/>
      <c r="V297" s="53"/>
      <c r="W297" s="53"/>
      <c r="X297" s="53"/>
      <c r="Y297" s="53"/>
      <c r="Z297" s="53"/>
    </row>
    <row r="298" spans="1:26" ht="14.4">
      <c r="A298" s="194" t="s">
        <v>490</v>
      </c>
      <c r="B298" s="195">
        <v>564016</v>
      </c>
      <c r="C298" s="195">
        <v>116057</v>
      </c>
      <c r="D298" s="195">
        <v>25776</v>
      </c>
      <c r="E298" s="195">
        <v>15460</v>
      </c>
      <c r="F298" s="196">
        <v>157293</v>
      </c>
      <c r="G298" s="198">
        <v>0.27899999999999997</v>
      </c>
      <c r="H298" s="199">
        <v>0</v>
      </c>
      <c r="I298" s="199">
        <v>0</v>
      </c>
      <c r="J298" s="199">
        <v>286756</v>
      </c>
      <c r="K298" s="199">
        <v>323223</v>
      </c>
      <c r="L298" s="199">
        <v>312865</v>
      </c>
      <c r="M298" s="199">
        <v>181149</v>
      </c>
      <c r="N298" s="199">
        <v>153020</v>
      </c>
      <c r="O298" s="199">
        <v>151058</v>
      </c>
      <c r="P298" s="199">
        <v>162823</v>
      </c>
      <c r="Q298" s="199">
        <v>322037</v>
      </c>
      <c r="R298" s="200">
        <v>216745</v>
      </c>
      <c r="S298" s="200">
        <v>220461</v>
      </c>
      <c r="T298" s="200">
        <v>157293</v>
      </c>
      <c r="U298" s="53"/>
      <c r="V298" s="53"/>
      <c r="W298" s="53"/>
      <c r="X298" s="53"/>
      <c r="Y298" s="53"/>
      <c r="Z298" s="53"/>
    </row>
    <row r="299" spans="1:26" ht="14.4">
      <c r="A299" s="194" t="s">
        <v>491</v>
      </c>
      <c r="B299" s="195">
        <v>0</v>
      </c>
      <c r="C299" s="195">
        <v>0</v>
      </c>
      <c r="D299" s="195">
        <v>0</v>
      </c>
      <c r="E299" s="195">
        <v>0</v>
      </c>
      <c r="F299" s="196">
        <v>0</v>
      </c>
      <c r="G299" s="198"/>
      <c r="H299" s="199">
        <v>0</v>
      </c>
      <c r="I299" s="199">
        <v>0</v>
      </c>
      <c r="J299" s="199">
        <v>0</v>
      </c>
      <c r="K299" s="199">
        <v>0</v>
      </c>
      <c r="L299" s="199">
        <v>0</v>
      </c>
      <c r="M299" s="199">
        <v>0</v>
      </c>
      <c r="N299" s="199">
        <v>0</v>
      </c>
      <c r="O299" s="199">
        <v>0</v>
      </c>
      <c r="P299" s="199">
        <v>0</v>
      </c>
      <c r="Q299" s="199">
        <v>0</v>
      </c>
      <c r="R299" s="200" t="s">
        <v>188</v>
      </c>
      <c r="S299" s="200">
        <v>0</v>
      </c>
      <c r="T299" s="200">
        <v>0</v>
      </c>
      <c r="U299" s="53"/>
      <c r="V299" s="53"/>
      <c r="W299" s="53"/>
      <c r="X299" s="53"/>
      <c r="Y299" s="53"/>
      <c r="Z299" s="53"/>
    </row>
    <row r="300" spans="1:26" ht="14.4">
      <c r="A300" s="194" t="s">
        <v>492</v>
      </c>
      <c r="B300" s="195">
        <v>0</v>
      </c>
      <c r="C300" s="195">
        <v>0</v>
      </c>
      <c r="D300" s="195">
        <v>0</v>
      </c>
      <c r="E300" s="195">
        <v>0</v>
      </c>
      <c r="F300" s="196">
        <v>0</v>
      </c>
      <c r="G300" s="198"/>
      <c r="H300" s="199">
        <v>0</v>
      </c>
      <c r="I300" s="199">
        <v>0</v>
      </c>
      <c r="J300" s="199">
        <v>0</v>
      </c>
      <c r="K300" s="199">
        <v>0</v>
      </c>
      <c r="L300" s="199">
        <v>0</v>
      </c>
      <c r="M300" s="199">
        <v>0</v>
      </c>
      <c r="N300" s="199">
        <v>0</v>
      </c>
      <c r="O300" s="199">
        <v>0</v>
      </c>
      <c r="P300" s="199">
        <v>0</v>
      </c>
      <c r="Q300" s="199">
        <v>0</v>
      </c>
      <c r="R300" s="200" t="s">
        <v>188</v>
      </c>
      <c r="S300" s="200">
        <v>0</v>
      </c>
      <c r="T300" s="200">
        <v>0</v>
      </c>
      <c r="U300" s="53"/>
      <c r="V300" s="53"/>
      <c r="W300" s="53"/>
      <c r="X300" s="53"/>
      <c r="Y300" s="53"/>
      <c r="Z300" s="53"/>
    </row>
    <row r="301" spans="1:26" ht="14.4">
      <c r="A301" s="194" t="s">
        <v>493</v>
      </c>
      <c r="B301" s="195">
        <v>0</v>
      </c>
      <c r="C301" s="195">
        <v>0</v>
      </c>
      <c r="D301" s="195">
        <v>0</v>
      </c>
      <c r="E301" s="195">
        <v>0</v>
      </c>
      <c r="F301" s="196">
        <v>0</v>
      </c>
      <c r="G301" s="198"/>
      <c r="H301" s="199">
        <v>0</v>
      </c>
      <c r="I301" s="199">
        <v>0</v>
      </c>
      <c r="J301" s="199">
        <v>0</v>
      </c>
      <c r="K301" s="199">
        <v>0</v>
      </c>
      <c r="L301" s="199">
        <v>0</v>
      </c>
      <c r="M301" s="199">
        <v>0</v>
      </c>
      <c r="N301" s="199">
        <v>0</v>
      </c>
      <c r="O301" s="199">
        <v>0</v>
      </c>
      <c r="P301" s="199">
        <v>0</v>
      </c>
      <c r="Q301" s="199">
        <v>0</v>
      </c>
      <c r="R301" s="200" t="s">
        <v>188</v>
      </c>
      <c r="S301" s="200">
        <v>0</v>
      </c>
      <c r="T301" s="200">
        <v>0</v>
      </c>
      <c r="U301" s="53"/>
      <c r="V301" s="53"/>
      <c r="W301" s="53"/>
      <c r="X301" s="53"/>
      <c r="Y301" s="53"/>
      <c r="Z301" s="53"/>
    </row>
    <row r="302" spans="1:26" ht="14.4">
      <c r="A302" s="194" t="s">
        <v>494</v>
      </c>
      <c r="B302" s="195">
        <v>416449</v>
      </c>
      <c r="C302" s="195">
        <v>85692</v>
      </c>
      <c r="D302" s="195">
        <v>29458</v>
      </c>
      <c r="E302" s="195">
        <v>17669</v>
      </c>
      <c r="F302" s="196">
        <v>132819</v>
      </c>
      <c r="G302" s="198">
        <v>0.31900000000000001</v>
      </c>
      <c r="H302" s="199">
        <v>0</v>
      </c>
      <c r="I302" s="199">
        <v>246726</v>
      </c>
      <c r="J302" s="199">
        <v>269955</v>
      </c>
      <c r="K302" s="199">
        <v>275795</v>
      </c>
      <c r="L302" s="199">
        <v>281388</v>
      </c>
      <c r="M302" s="199">
        <v>172650</v>
      </c>
      <c r="N302" s="199">
        <v>142687</v>
      </c>
      <c r="O302" s="199">
        <v>139912</v>
      </c>
      <c r="P302" s="199">
        <v>145331</v>
      </c>
      <c r="Q302" s="199">
        <v>293288</v>
      </c>
      <c r="R302" s="200">
        <v>184717</v>
      </c>
      <c r="S302" s="200">
        <v>181530</v>
      </c>
      <c r="T302" s="200">
        <v>132819</v>
      </c>
      <c r="U302" s="53"/>
      <c r="V302" s="53"/>
      <c r="W302" s="53"/>
      <c r="X302" s="53"/>
      <c r="Y302" s="53"/>
      <c r="Z302" s="53"/>
    </row>
    <row r="303" spans="1:26" ht="14.4">
      <c r="A303" s="194" t="s">
        <v>495</v>
      </c>
      <c r="B303" s="195">
        <v>505973</v>
      </c>
      <c r="C303" s="195">
        <v>104113</v>
      </c>
      <c r="D303" s="195">
        <v>40505</v>
      </c>
      <c r="E303" s="195">
        <v>24295</v>
      </c>
      <c r="F303" s="196">
        <v>168913</v>
      </c>
      <c r="G303" s="198">
        <v>0.33399999999999996</v>
      </c>
      <c r="H303" s="199">
        <v>310487</v>
      </c>
      <c r="I303" s="199">
        <v>328691</v>
      </c>
      <c r="J303" s="199">
        <v>357681</v>
      </c>
      <c r="K303" s="199">
        <v>375208</v>
      </c>
      <c r="L303" s="199">
        <v>357231</v>
      </c>
      <c r="M303" s="199">
        <v>223756</v>
      </c>
      <c r="N303" s="199">
        <v>174457</v>
      </c>
      <c r="O303" s="199">
        <v>173450</v>
      </c>
      <c r="P303" s="199">
        <v>182982</v>
      </c>
      <c r="Q303" s="199">
        <v>360475</v>
      </c>
      <c r="R303" s="200">
        <v>223585</v>
      </c>
      <c r="S303" s="200">
        <v>227343</v>
      </c>
      <c r="T303" s="200">
        <v>168913</v>
      </c>
      <c r="U303" s="53"/>
      <c r="V303" s="53"/>
      <c r="W303" s="53"/>
      <c r="X303" s="53"/>
      <c r="Y303" s="53"/>
      <c r="Z303" s="53"/>
    </row>
    <row r="304" spans="1:26" ht="14.4">
      <c r="A304" s="194" t="s">
        <v>496</v>
      </c>
      <c r="B304" s="195">
        <v>0</v>
      </c>
      <c r="C304" s="195">
        <v>0</v>
      </c>
      <c r="D304" s="195">
        <v>0</v>
      </c>
      <c r="E304" s="195">
        <v>0</v>
      </c>
      <c r="F304" s="196">
        <v>0</v>
      </c>
      <c r="G304" s="198"/>
      <c r="H304" s="199">
        <v>0</v>
      </c>
      <c r="I304" s="199">
        <v>0</v>
      </c>
      <c r="J304" s="199">
        <v>0</v>
      </c>
      <c r="K304" s="199">
        <v>0</v>
      </c>
      <c r="L304" s="199">
        <v>0</v>
      </c>
      <c r="M304" s="199">
        <v>0</v>
      </c>
      <c r="N304" s="199">
        <v>0</v>
      </c>
      <c r="O304" s="199">
        <v>0</v>
      </c>
      <c r="P304" s="199">
        <v>0</v>
      </c>
      <c r="Q304" s="199">
        <v>0</v>
      </c>
      <c r="R304" s="200" t="s">
        <v>188</v>
      </c>
      <c r="S304" s="200">
        <v>0</v>
      </c>
      <c r="T304" s="200">
        <v>0</v>
      </c>
      <c r="U304" s="53"/>
      <c r="V304" s="53"/>
      <c r="W304" s="53"/>
      <c r="X304" s="53"/>
      <c r="Y304" s="53"/>
      <c r="Z304" s="53"/>
    </row>
    <row r="305" spans="1:26" ht="14.4">
      <c r="A305" s="194" t="s">
        <v>497</v>
      </c>
      <c r="B305" s="195">
        <v>386689</v>
      </c>
      <c r="C305" s="195">
        <v>79568</v>
      </c>
      <c r="D305" s="195">
        <v>40505</v>
      </c>
      <c r="E305" s="195">
        <v>24295</v>
      </c>
      <c r="F305" s="196">
        <v>144368</v>
      </c>
      <c r="G305" s="198">
        <v>0.373</v>
      </c>
      <c r="H305" s="199">
        <v>177832</v>
      </c>
      <c r="I305" s="199">
        <v>223744</v>
      </c>
      <c r="J305" s="199">
        <v>241693</v>
      </c>
      <c r="K305" s="199">
        <v>251203</v>
      </c>
      <c r="L305" s="199">
        <v>275221</v>
      </c>
      <c r="M305" s="199">
        <v>167506</v>
      </c>
      <c r="N305" s="199">
        <v>140278</v>
      </c>
      <c r="O305" s="199">
        <v>137947</v>
      </c>
      <c r="P305" s="199">
        <v>155437</v>
      </c>
      <c r="Q305" s="199">
        <v>312711</v>
      </c>
      <c r="R305" s="200">
        <v>195448</v>
      </c>
      <c r="S305" s="200">
        <v>190051</v>
      </c>
      <c r="T305" s="200">
        <v>144368</v>
      </c>
      <c r="U305" s="53"/>
      <c r="V305" s="53"/>
      <c r="W305" s="53"/>
      <c r="X305" s="53"/>
      <c r="Y305" s="53"/>
      <c r="Z305" s="53"/>
    </row>
    <row r="306" spans="1:26" ht="14.4">
      <c r="A306" s="194" t="s">
        <v>498</v>
      </c>
      <c r="B306" s="195">
        <v>0</v>
      </c>
      <c r="C306" s="195">
        <v>0</v>
      </c>
      <c r="D306" s="195">
        <v>0</v>
      </c>
      <c r="E306" s="195">
        <v>0</v>
      </c>
      <c r="F306" s="196">
        <v>0</v>
      </c>
      <c r="G306" s="198"/>
      <c r="H306" s="199">
        <v>0</v>
      </c>
      <c r="I306" s="199">
        <v>0</v>
      </c>
      <c r="J306" s="199">
        <v>0</v>
      </c>
      <c r="K306" s="199">
        <v>0</v>
      </c>
      <c r="L306" s="199">
        <v>0</v>
      </c>
      <c r="M306" s="199">
        <v>0</v>
      </c>
      <c r="N306" s="199">
        <v>0</v>
      </c>
      <c r="O306" s="199">
        <v>0</v>
      </c>
      <c r="P306" s="199">
        <v>0</v>
      </c>
      <c r="Q306" s="199">
        <v>0</v>
      </c>
      <c r="R306" s="200" t="s">
        <v>188</v>
      </c>
      <c r="S306" s="200">
        <v>0</v>
      </c>
      <c r="T306" s="200">
        <v>0</v>
      </c>
      <c r="U306" s="53"/>
      <c r="V306" s="53"/>
      <c r="W306" s="53"/>
      <c r="X306" s="53"/>
      <c r="Y306" s="53"/>
      <c r="Z306" s="53"/>
    </row>
    <row r="307" spans="1:26" ht="14.4">
      <c r="A307" s="194" t="s">
        <v>499</v>
      </c>
      <c r="B307" s="195">
        <v>0</v>
      </c>
      <c r="C307" s="195">
        <v>0</v>
      </c>
      <c r="D307" s="195">
        <v>0</v>
      </c>
      <c r="E307" s="195">
        <v>0</v>
      </c>
      <c r="F307" s="196">
        <v>0</v>
      </c>
      <c r="G307" s="198"/>
      <c r="H307" s="199">
        <v>0</v>
      </c>
      <c r="I307" s="199">
        <v>0</v>
      </c>
      <c r="J307" s="199">
        <v>0</v>
      </c>
      <c r="K307" s="199">
        <v>0</v>
      </c>
      <c r="L307" s="199">
        <v>0</v>
      </c>
      <c r="M307" s="199">
        <v>0</v>
      </c>
      <c r="N307" s="199">
        <v>0</v>
      </c>
      <c r="O307" s="199">
        <v>0</v>
      </c>
      <c r="P307" s="199">
        <v>0</v>
      </c>
      <c r="Q307" s="199">
        <v>0</v>
      </c>
      <c r="R307" s="200" t="s">
        <v>188</v>
      </c>
      <c r="S307" s="200">
        <v>0</v>
      </c>
      <c r="T307" s="200">
        <v>0</v>
      </c>
      <c r="U307" s="53"/>
      <c r="V307" s="53"/>
      <c r="W307" s="53"/>
      <c r="X307" s="53"/>
      <c r="Y307" s="53"/>
      <c r="Z307" s="53"/>
    </row>
    <row r="308" spans="1:26" ht="14.4">
      <c r="A308" s="194" t="s">
        <v>500</v>
      </c>
      <c r="B308" s="195">
        <v>0</v>
      </c>
      <c r="C308" s="195">
        <v>0</v>
      </c>
      <c r="D308" s="195">
        <v>0</v>
      </c>
      <c r="E308" s="195">
        <v>0</v>
      </c>
      <c r="F308" s="196">
        <v>0</v>
      </c>
      <c r="G308" s="198"/>
      <c r="H308" s="199">
        <v>0</v>
      </c>
      <c r="I308" s="199">
        <v>0</v>
      </c>
      <c r="J308" s="199">
        <v>0</v>
      </c>
      <c r="K308" s="199">
        <v>0</v>
      </c>
      <c r="L308" s="199">
        <v>0</v>
      </c>
      <c r="M308" s="199">
        <v>0</v>
      </c>
      <c r="N308" s="199">
        <v>0</v>
      </c>
      <c r="O308" s="199">
        <v>0</v>
      </c>
      <c r="P308" s="199">
        <v>0</v>
      </c>
      <c r="Q308" s="199">
        <v>0</v>
      </c>
      <c r="R308" s="200" t="s">
        <v>188</v>
      </c>
      <c r="S308" s="200">
        <v>0</v>
      </c>
      <c r="T308" s="200">
        <v>0</v>
      </c>
      <c r="U308" s="53"/>
      <c r="V308" s="53"/>
      <c r="W308" s="53"/>
      <c r="X308" s="53"/>
      <c r="Y308" s="53"/>
      <c r="Z308" s="53"/>
    </row>
    <row r="309" spans="1:26" ht="14.4">
      <c r="A309" s="194" t="s">
        <v>501</v>
      </c>
      <c r="B309" s="195">
        <v>0</v>
      </c>
      <c r="C309" s="195">
        <v>0</v>
      </c>
      <c r="D309" s="195">
        <v>0</v>
      </c>
      <c r="E309" s="195">
        <v>0</v>
      </c>
      <c r="F309" s="196">
        <v>0</v>
      </c>
      <c r="G309" s="198"/>
      <c r="H309" s="199">
        <v>0</v>
      </c>
      <c r="I309" s="199">
        <v>0</v>
      </c>
      <c r="J309" s="199">
        <v>0</v>
      </c>
      <c r="K309" s="199">
        <v>0</v>
      </c>
      <c r="L309" s="199">
        <v>0</v>
      </c>
      <c r="M309" s="199">
        <v>0</v>
      </c>
      <c r="N309" s="199">
        <v>0</v>
      </c>
      <c r="O309" s="199">
        <v>0</v>
      </c>
      <c r="P309" s="199">
        <v>0</v>
      </c>
      <c r="Q309" s="199">
        <v>0</v>
      </c>
      <c r="R309" s="200" t="s">
        <v>188</v>
      </c>
      <c r="S309" s="200">
        <v>0</v>
      </c>
      <c r="T309" s="200">
        <v>0</v>
      </c>
      <c r="U309" s="53"/>
      <c r="V309" s="53"/>
      <c r="W309" s="53"/>
      <c r="X309" s="53"/>
      <c r="Y309" s="53"/>
      <c r="Z309" s="53"/>
    </row>
    <row r="310" spans="1:26" ht="14.4">
      <c r="A310" s="194" t="s">
        <v>502</v>
      </c>
      <c r="B310" s="195">
        <v>2694638</v>
      </c>
      <c r="C310" s="195">
        <v>554471</v>
      </c>
      <c r="D310" s="195">
        <v>0</v>
      </c>
      <c r="E310" s="195">
        <v>0</v>
      </c>
      <c r="F310" s="196">
        <v>554471</v>
      </c>
      <c r="G310" s="198">
        <v>0.20600000000000002</v>
      </c>
      <c r="H310" s="199">
        <v>0</v>
      </c>
      <c r="I310" s="199">
        <v>0</v>
      </c>
      <c r="J310" s="199">
        <v>1813306</v>
      </c>
      <c r="K310" s="199">
        <v>1894850</v>
      </c>
      <c r="L310" s="199">
        <v>1306958</v>
      </c>
      <c r="M310" s="199">
        <v>729210</v>
      </c>
      <c r="N310" s="199">
        <v>604435</v>
      </c>
      <c r="O310" s="199">
        <v>619472</v>
      </c>
      <c r="P310" s="199">
        <v>642082</v>
      </c>
      <c r="Q310" s="199">
        <v>1288644</v>
      </c>
      <c r="R310" s="200">
        <v>796422</v>
      </c>
      <c r="S310" s="200">
        <v>771775</v>
      </c>
      <c r="T310" s="200">
        <v>554471</v>
      </c>
      <c r="U310" s="53"/>
      <c r="V310" s="53"/>
      <c r="W310" s="53"/>
      <c r="X310" s="53"/>
      <c r="Y310" s="53"/>
      <c r="Z310" s="53"/>
    </row>
    <row r="311" spans="1:26" ht="14.4">
      <c r="A311" s="194" t="s">
        <v>503</v>
      </c>
      <c r="B311" s="195">
        <v>0</v>
      </c>
      <c r="C311" s="195">
        <v>0</v>
      </c>
      <c r="D311" s="195">
        <v>0</v>
      </c>
      <c r="E311" s="195">
        <v>0</v>
      </c>
      <c r="F311" s="196">
        <v>0</v>
      </c>
      <c r="G311" s="198"/>
      <c r="H311" s="199">
        <v>0</v>
      </c>
      <c r="I311" s="199">
        <v>0</v>
      </c>
      <c r="J311" s="199">
        <v>0</v>
      </c>
      <c r="K311" s="199">
        <v>0</v>
      </c>
      <c r="L311" s="199">
        <v>0</v>
      </c>
      <c r="M311" s="199">
        <v>0</v>
      </c>
      <c r="N311" s="199">
        <v>0</v>
      </c>
      <c r="O311" s="199">
        <v>0</v>
      </c>
      <c r="P311" s="199">
        <v>0</v>
      </c>
      <c r="Q311" s="199">
        <v>0</v>
      </c>
      <c r="R311" s="200" t="s">
        <v>188</v>
      </c>
      <c r="S311" s="200">
        <v>0</v>
      </c>
      <c r="T311" s="200">
        <v>0</v>
      </c>
      <c r="U311" s="53"/>
      <c r="V311" s="53"/>
      <c r="W311" s="53"/>
      <c r="X311" s="53"/>
      <c r="Y311" s="53"/>
      <c r="Z311" s="53"/>
    </row>
    <row r="312" spans="1:26" ht="14.4">
      <c r="A312" s="194" t="s">
        <v>504</v>
      </c>
      <c r="B312" s="195">
        <v>662072</v>
      </c>
      <c r="C312" s="195">
        <v>136234</v>
      </c>
      <c r="D312" s="195">
        <v>25776</v>
      </c>
      <c r="E312" s="195">
        <v>15460</v>
      </c>
      <c r="F312" s="196">
        <v>177470</v>
      </c>
      <c r="G312" s="198">
        <v>0.26800000000000002</v>
      </c>
      <c r="H312" s="199">
        <v>349938</v>
      </c>
      <c r="I312" s="199">
        <v>436112</v>
      </c>
      <c r="J312" s="199">
        <v>519385</v>
      </c>
      <c r="K312" s="199">
        <v>540480</v>
      </c>
      <c r="L312" s="199">
        <v>442642</v>
      </c>
      <c r="M312" s="199">
        <v>251396</v>
      </c>
      <c r="N312" s="199">
        <v>197198</v>
      </c>
      <c r="O312" s="199">
        <v>195008</v>
      </c>
      <c r="P312" s="199">
        <v>198862</v>
      </c>
      <c r="Q312" s="199">
        <v>389397</v>
      </c>
      <c r="R312" s="200">
        <v>243381</v>
      </c>
      <c r="S312" s="200">
        <v>244201</v>
      </c>
      <c r="T312" s="200">
        <v>177470</v>
      </c>
      <c r="U312" s="53"/>
      <c r="V312" s="53"/>
      <c r="W312" s="53"/>
      <c r="X312" s="53"/>
      <c r="Y312" s="53"/>
      <c r="Z312" s="53"/>
    </row>
    <row r="313" spans="1:26" ht="14.4">
      <c r="A313" s="194" t="s">
        <v>505</v>
      </c>
      <c r="B313" s="195">
        <v>0</v>
      </c>
      <c r="C313" s="195">
        <v>0</v>
      </c>
      <c r="D313" s="195">
        <v>0</v>
      </c>
      <c r="E313" s="195">
        <v>0</v>
      </c>
      <c r="F313" s="196">
        <v>0</v>
      </c>
      <c r="G313" s="198"/>
      <c r="H313" s="199">
        <v>0</v>
      </c>
      <c r="I313" s="199">
        <v>0</v>
      </c>
      <c r="J313" s="199">
        <v>0</v>
      </c>
      <c r="K313" s="199">
        <v>0</v>
      </c>
      <c r="L313" s="199">
        <v>0</v>
      </c>
      <c r="M313" s="199">
        <v>0</v>
      </c>
      <c r="N313" s="199">
        <v>0</v>
      </c>
      <c r="O313" s="199">
        <v>0</v>
      </c>
      <c r="P313" s="199">
        <v>0</v>
      </c>
      <c r="Q313" s="199">
        <v>0</v>
      </c>
      <c r="R313" s="200" t="s">
        <v>188</v>
      </c>
      <c r="S313" s="200">
        <v>0</v>
      </c>
      <c r="T313" s="200">
        <v>0</v>
      </c>
      <c r="U313" s="53"/>
      <c r="V313" s="53"/>
      <c r="W313" s="53"/>
      <c r="X313" s="53"/>
      <c r="Y313" s="53"/>
      <c r="Z313" s="53"/>
    </row>
    <row r="314" spans="1:26" ht="14.4">
      <c r="A314" s="194" t="s">
        <v>506</v>
      </c>
      <c r="B314" s="195">
        <v>0</v>
      </c>
      <c r="C314" s="195">
        <v>0</v>
      </c>
      <c r="D314" s="195">
        <v>0</v>
      </c>
      <c r="E314" s="195">
        <v>0</v>
      </c>
      <c r="F314" s="196">
        <v>0</v>
      </c>
      <c r="G314" s="198"/>
      <c r="H314" s="199">
        <v>0</v>
      </c>
      <c r="I314" s="199">
        <v>0</v>
      </c>
      <c r="J314" s="199">
        <v>0</v>
      </c>
      <c r="K314" s="199">
        <v>0</v>
      </c>
      <c r="L314" s="199">
        <v>0</v>
      </c>
      <c r="M314" s="199">
        <v>0</v>
      </c>
      <c r="N314" s="199">
        <v>0</v>
      </c>
      <c r="O314" s="199">
        <v>0</v>
      </c>
      <c r="P314" s="199">
        <v>0</v>
      </c>
      <c r="Q314" s="199">
        <v>0</v>
      </c>
      <c r="R314" s="200" t="s">
        <v>188</v>
      </c>
      <c r="S314" s="200">
        <v>0</v>
      </c>
      <c r="T314" s="200">
        <v>0</v>
      </c>
      <c r="U314" s="53"/>
      <c r="V314" s="53"/>
      <c r="W314" s="53"/>
      <c r="X314" s="53"/>
      <c r="Y314" s="53"/>
      <c r="Z314" s="53"/>
    </row>
    <row r="315" spans="1:26" ht="14.4">
      <c r="A315" s="194" t="s">
        <v>507</v>
      </c>
      <c r="B315" s="195">
        <v>0</v>
      </c>
      <c r="C315" s="195">
        <v>0</v>
      </c>
      <c r="D315" s="195">
        <v>0</v>
      </c>
      <c r="E315" s="195">
        <v>0</v>
      </c>
      <c r="F315" s="196">
        <v>0</v>
      </c>
      <c r="G315" s="198"/>
      <c r="H315" s="199">
        <v>0</v>
      </c>
      <c r="I315" s="199">
        <v>0</v>
      </c>
      <c r="J315" s="199">
        <v>0</v>
      </c>
      <c r="K315" s="199">
        <v>0</v>
      </c>
      <c r="L315" s="199">
        <v>0</v>
      </c>
      <c r="M315" s="199">
        <v>0</v>
      </c>
      <c r="N315" s="199">
        <v>0</v>
      </c>
      <c r="O315" s="199">
        <v>0</v>
      </c>
      <c r="P315" s="199">
        <v>0</v>
      </c>
      <c r="Q315" s="199">
        <v>0</v>
      </c>
      <c r="R315" s="200" t="s">
        <v>188</v>
      </c>
      <c r="S315" s="200">
        <v>0</v>
      </c>
      <c r="T315" s="200">
        <v>0</v>
      </c>
      <c r="U315" s="53"/>
      <c r="V315" s="53"/>
      <c r="W315" s="53"/>
      <c r="X315" s="53"/>
      <c r="Y315" s="53"/>
      <c r="Z315" s="53"/>
    </row>
    <row r="316" spans="1:26" ht="14.4">
      <c r="A316" s="194" t="s">
        <v>508</v>
      </c>
      <c r="B316" s="195">
        <v>0</v>
      </c>
      <c r="C316" s="195">
        <v>0</v>
      </c>
      <c r="D316" s="195">
        <v>0</v>
      </c>
      <c r="E316" s="195">
        <v>0</v>
      </c>
      <c r="F316" s="196">
        <v>0</v>
      </c>
      <c r="G316" s="198"/>
      <c r="H316" s="199">
        <v>0</v>
      </c>
      <c r="I316" s="199">
        <v>0</v>
      </c>
      <c r="J316" s="199">
        <v>0</v>
      </c>
      <c r="K316" s="199">
        <v>0</v>
      </c>
      <c r="L316" s="199">
        <v>0</v>
      </c>
      <c r="M316" s="199">
        <v>0</v>
      </c>
      <c r="N316" s="199">
        <v>0</v>
      </c>
      <c r="O316" s="199">
        <v>0</v>
      </c>
      <c r="P316" s="199">
        <v>0</v>
      </c>
      <c r="Q316" s="199">
        <v>0</v>
      </c>
      <c r="R316" s="200" t="s">
        <v>188</v>
      </c>
      <c r="S316" s="200">
        <v>0</v>
      </c>
      <c r="T316" s="200">
        <v>0</v>
      </c>
      <c r="U316" s="53"/>
      <c r="V316" s="53"/>
      <c r="W316" s="53"/>
      <c r="X316" s="53"/>
      <c r="Y316" s="53"/>
      <c r="Z316" s="53"/>
    </row>
    <row r="317" spans="1:26" ht="14.4">
      <c r="A317" s="194" t="s">
        <v>509</v>
      </c>
      <c r="B317" s="195">
        <v>732799</v>
      </c>
      <c r="C317" s="195">
        <v>150787</v>
      </c>
      <c r="D317" s="195">
        <v>0</v>
      </c>
      <c r="E317" s="195">
        <v>0</v>
      </c>
      <c r="F317" s="196">
        <v>150787</v>
      </c>
      <c r="G317" s="198">
        <v>0.20600000000000002</v>
      </c>
      <c r="H317" s="199">
        <v>447456</v>
      </c>
      <c r="I317" s="199">
        <v>465413</v>
      </c>
      <c r="J317" s="199">
        <v>526703</v>
      </c>
      <c r="K317" s="199">
        <v>577711</v>
      </c>
      <c r="L317" s="199">
        <v>401077</v>
      </c>
      <c r="M317" s="199">
        <v>224375</v>
      </c>
      <c r="N317" s="199">
        <v>179104</v>
      </c>
      <c r="O317" s="199">
        <v>183029</v>
      </c>
      <c r="P317" s="199">
        <v>179660</v>
      </c>
      <c r="Q317" s="199">
        <v>332496</v>
      </c>
      <c r="R317" s="200">
        <v>210765</v>
      </c>
      <c r="S317" s="200">
        <v>220085</v>
      </c>
      <c r="T317" s="200">
        <v>150787</v>
      </c>
      <c r="U317" s="53"/>
      <c r="V317" s="53"/>
      <c r="W317" s="53"/>
      <c r="X317" s="53"/>
      <c r="Y317" s="53"/>
      <c r="Z317" s="53"/>
    </row>
    <row r="318" spans="1:26" ht="14.4">
      <c r="A318" s="194" t="s">
        <v>510</v>
      </c>
      <c r="B318" s="195">
        <v>0</v>
      </c>
      <c r="C318" s="195">
        <v>0</v>
      </c>
      <c r="D318" s="195">
        <v>0</v>
      </c>
      <c r="E318" s="195">
        <v>0</v>
      </c>
      <c r="F318" s="196">
        <v>0</v>
      </c>
      <c r="G318" s="198"/>
      <c r="H318" s="199">
        <v>0</v>
      </c>
      <c r="I318" s="199">
        <v>0</v>
      </c>
      <c r="J318" s="199">
        <v>0</v>
      </c>
      <c r="K318" s="199">
        <v>0</v>
      </c>
      <c r="L318" s="199">
        <v>0</v>
      </c>
      <c r="M318" s="199">
        <v>0</v>
      </c>
      <c r="N318" s="199">
        <v>0</v>
      </c>
      <c r="O318" s="199">
        <v>0</v>
      </c>
      <c r="P318" s="199">
        <v>0</v>
      </c>
      <c r="Q318" s="199">
        <v>0</v>
      </c>
      <c r="R318" s="200" t="s">
        <v>188</v>
      </c>
      <c r="S318" s="200">
        <v>0</v>
      </c>
      <c r="T318" s="200">
        <v>0</v>
      </c>
      <c r="U318" s="53"/>
      <c r="V318" s="53"/>
      <c r="W318" s="53"/>
      <c r="X318" s="53"/>
      <c r="Y318" s="53"/>
      <c r="Z318" s="53"/>
    </row>
    <row r="319" spans="1:26" ht="14.4">
      <c r="A319" s="194" t="s">
        <v>511</v>
      </c>
      <c r="B319" s="195">
        <v>1152959</v>
      </c>
      <c r="C319" s="195">
        <v>237243</v>
      </c>
      <c r="D319" s="195">
        <v>0</v>
      </c>
      <c r="E319" s="195">
        <v>0</v>
      </c>
      <c r="F319" s="196">
        <v>237243</v>
      </c>
      <c r="G319" s="198">
        <v>0.20600000000000002</v>
      </c>
      <c r="H319" s="199">
        <v>559717</v>
      </c>
      <c r="I319" s="199">
        <v>586852</v>
      </c>
      <c r="J319" s="199">
        <v>640420</v>
      </c>
      <c r="K319" s="199">
        <v>710976</v>
      </c>
      <c r="L319" s="199">
        <v>510994</v>
      </c>
      <c r="M319" s="199">
        <v>277307</v>
      </c>
      <c r="N319" s="199">
        <v>227925</v>
      </c>
      <c r="O319" s="199">
        <v>236724</v>
      </c>
      <c r="P319" s="199">
        <v>251233</v>
      </c>
      <c r="Q319" s="199">
        <v>508375</v>
      </c>
      <c r="R319" s="200">
        <v>319760</v>
      </c>
      <c r="S319" s="200">
        <v>321451</v>
      </c>
      <c r="T319" s="200">
        <v>237243</v>
      </c>
      <c r="U319" s="53"/>
      <c r="V319" s="53"/>
      <c r="W319" s="53"/>
      <c r="X319" s="53"/>
      <c r="Y319" s="53"/>
      <c r="Z319" s="53"/>
    </row>
    <row r="320" spans="1:26" ht="14.4">
      <c r="A320" s="194" t="s">
        <v>512</v>
      </c>
      <c r="B320" s="195">
        <v>455076</v>
      </c>
      <c r="C320" s="195">
        <v>93640</v>
      </c>
      <c r="D320" s="195">
        <v>29458</v>
      </c>
      <c r="E320" s="195">
        <v>17669</v>
      </c>
      <c r="F320" s="196">
        <v>140767</v>
      </c>
      <c r="G320" s="198">
        <v>0.309</v>
      </c>
      <c r="H320" s="199">
        <v>0</v>
      </c>
      <c r="I320" s="199">
        <v>290133</v>
      </c>
      <c r="J320" s="199">
        <v>308324</v>
      </c>
      <c r="K320" s="199">
        <v>332702</v>
      </c>
      <c r="L320" s="199">
        <v>311144</v>
      </c>
      <c r="M320" s="199">
        <v>186280</v>
      </c>
      <c r="N320" s="199">
        <v>156669</v>
      </c>
      <c r="O320" s="199">
        <v>155067</v>
      </c>
      <c r="P320" s="199">
        <v>157309</v>
      </c>
      <c r="Q320" s="199">
        <v>319521</v>
      </c>
      <c r="R320" s="200">
        <v>201054</v>
      </c>
      <c r="S320" s="200">
        <v>192803</v>
      </c>
      <c r="T320" s="200">
        <v>140767</v>
      </c>
      <c r="U320" s="53"/>
      <c r="V320" s="53"/>
      <c r="W320" s="53"/>
      <c r="X320" s="53"/>
      <c r="Y320" s="53"/>
      <c r="Z320" s="53"/>
    </row>
    <row r="321" spans="1:26" ht="14.4">
      <c r="A321" s="194" t="s">
        <v>513</v>
      </c>
      <c r="B321" s="195">
        <v>0</v>
      </c>
      <c r="C321" s="195">
        <v>0</v>
      </c>
      <c r="D321" s="195">
        <v>0</v>
      </c>
      <c r="E321" s="195">
        <v>0</v>
      </c>
      <c r="F321" s="196">
        <v>0</v>
      </c>
      <c r="G321" s="198"/>
      <c r="H321" s="199">
        <v>0</v>
      </c>
      <c r="I321" s="199">
        <v>0</v>
      </c>
      <c r="J321" s="199">
        <v>0</v>
      </c>
      <c r="K321" s="199">
        <v>0</v>
      </c>
      <c r="L321" s="199">
        <v>0</v>
      </c>
      <c r="M321" s="199">
        <v>0</v>
      </c>
      <c r="N321" s="199">
        <v>0</v>
      </c>
      <c r="O321" s="199">
        <v>0</v>
      </c>
      <c r="P321" s="199">
        <v>0</v>
      </c>
      <c r="Q321" s="199">
        <v>0</v>
      </c>
      <c r="R321" s="200" t="s">
        <v>188</v>
      </c>
      <c r="S321" s="200">
        <v>0</v>
      </c>
      <c r="T321" s="200">
        <v>0</v>
      </c>
      <c r="U321" s="53"/>
      <c r="V321" s="53"/>
      <c r="W321" s="53"/>
      <c r="X321" s="53"/>
      <c r="Y321" s="53"/>
      <c r="Z321" s="53"/>
    </row>
    <row r="322" spans="1:26" ht="14.4">
      <c r="A322" s="194" t="s">
        <v>514</v>
      </c>
      <c r="B322" s="195">
        <v>324682</v>
      </c>
      <c r="C322" s="195">
        <v>66809</v>
      </c>
      <c r="D322" s="195">
        <v>40505</v>
      </c>
      <c r="E322" s="195">
        <v>24295</v>
      </c>
      <c r="F322" s="196">
        <v>131609</v>
      </c>
      <c r="G322" s="198">
        <v>0.40500000000000003</v>
      </c>
      <c r="H322" s="199">
        <v>0</v>
      </c>
      <c r="I322" s="199">
        <v>0</v>
      </c>
      <c r="J322" s="199">
        <v>223738</v>
      </c>
      <c r="K322" s="199">
        <v>237714</v>
      </c>
      <c r="L322" s="199">
        <v>264570.92</v>
      </c>
      <c r="M322" s="199">
        <v>178251</v>
      </c>
      <c r="N322" s="199">
        <v>140007</v>
      </c>
      <c r="O322" s="199">
        <v>138252</v>
      </c>
      <c r="P322" s="199">
        <v>141644</v>
      </c>
      <c r="Q322" s="199">
        <v>285234</v>
      </c>
      <c r="R322" s="200">
        <v>184094</v>
      </c>
      <c r="S322" s="200">
        <v>179706</v>
      </c>
      <c r="T322" s="200">
        <v>131609</v>
      </c>
      <c r="U322" s="53"/>
      <c r="V322" s="53"/>
      <c r="W322" s="53"/>
      <c r="X322" s="53"/>
      <c r="Y322" s="53"/>
      <c r="Z322" s="53"/>
    </row>
    <row r="323" spans="1:26" ht="14.4">
      <c r="A323" s="194" t="s">
        <v>515</v>
      </c>
      <c r="B323" s="195">
        <v>192500</v>
      </c>
      <c r="C323" s="195">
        <v>39610</v>
      </c>
      <c r="D323" s="195">
        <v>0</v>
      </c>
      <c r="E323" s="195">
        <v>0</v>
      </c>
      <c r="F323" s="196">
        <v>39610</v>
      </c>
      <c r="G323" s="198">
        <v>0.20600000000000002</v>
      </c>
      <c r="H323" s="199">
        <v>0</v>
      </c>
      <c r="I323" s="199">
        <v>0</v>
      </c>
      <c r="J323" s="199">
        <v>0</v>
      </c>
      <c r="K323" s="199">
        <v>0</v>
      </c>
      <c r="L323" s="199">
        <v>107863</v>
      </c>
      <c r="M323" s="199">
        <v>57110</v>
      </c>
      <c r="N323" s="199">
        <v>44529</v>
      </c>
      <c r="O323" s="199">
        <v>43684</v>
      </c>
      <c r="P323" s="199">
        <v>45340</v>
      </c>
      <c r="Q323" s="199">
        <v>89360</v>
      </c>
      <c r="R323" s="200">
        <v>54129</v>
      </c>
      <c r="S323" s="200">
        <v>54444</v>
      </c>
      <c r="T323" s="200">
        <v>39610</v>
      </c>
      <c r="U323" s="53"/>
      <c r="V323" s="53"/>
      <c r="W323" s="53"/>
      <c r="X323" s="53"/>
      <c r="Y323" s="53"/>
      <c r="Z323" s="53"/>
    </row>
    <row r="324" spans="1:26" ht="14.4">
      <c r="A324" s="194" t="s">
        <v>516</v>
      </c>
      <c r="B324" s="195">
        <v>168748</v>
      </c>
      <c r="C324" s="195">
        <v>34723</v>
      </c>
      <c r="D324" s="195">
        <v>0</v>
      </c>
      <c r="E324" s="195">
        <v>0</v>
      </c>
      <c r="F324" s="196">
        <v>34723</v>
      </c>
      <c r="G324" s="198">
        <v>0.20600000000000002</v>
      </c>
      <c r="H324" s="199">
        <v>0</v>
      </c>
      <c r="I324" s="199">
        <v>0</v>
      </c>
      <c r="J324" s="199">
        <v>0</v>
      </c>
      <c r="K324" s="199">
        <v>0</v>
      </c>
      <c r="L324" s="199">
        <v>0</v>
      </c>
      <c r="M324" s="199">
        <v>40786</v>
      </c>
      <c r="N324" s="199">
        <v>33453</v>
      </c>
      <c r="O324" s="199">
        <v>34183</v>
      </c>
      <c r="P324" s="199">
        <v>35296</v>
      </c>
      <c r="Q324" s="199">
        <v>71624</v>
      </c>
      <c r="R324" s="200">
        <v>45394</v>
      </c>
      <c r="S324" s="200">
        <v>47353</v>
      </c>
      <c r="T324" s="200">
        <v>34723</v>
      </c>
      <c r="U324" s="53"/>
      <c r="V324" s="53"/>
      <c r="W324" s="53"/>
      <c r="X324" s="53"/>
      <c r="Y324" s="53"/>
      <c r="Z324" s="53"/>
    </row>
    <row r="325" spans="1:26" ht="14.4">
      <c r="A325" s="194" t="s">
        <v>517</v>
      </c>
      <c r="B325" s="195">
        <v>0</v>
      </c>
      <c r="C325" s="195">
        <v>0</v>
      </c>
      <c r="D325" s="195">
        <v>0</v>
      </c>
      <c r="E325" s="195">
        <v>0</v>
      </c>
      <c r="F325" s="196">
        <v>0</v>
      </c>
      <c r="G325" s="198"/>
      <c r="H325" s="199">
        <v>0</v>
      </c>
      <c r="I325" s="199">
        <v>0</v>
      </c>
      <c r="J325" s="199">
        <v>0</v>
      </c>
      <c r="K325" s="199">
        <v>0</v>
      </c>
      <c r="L325" s="199">
        <v>0</v>
      </c>
      <c r="M325" s="199">
        <v>0</v>
      </c>
      <c r="N325" s="199">
        <v>0</v>
      </c>
      <c r="O325" s="199">
        <v>0</v>
      </c>
      <c r="P325" s="199">
        <v>0</v>
      </c>
      <c r="Q325" s="199">
        <v>0</v>
      </c>
      <c r="R325" s="200" t="s">
        <v>188</v>
      </c>
      <c r="S325" s="200">
        <v>0</v>
      </c>
      <c r="T325" s="200">
        <v>0</v>
      </c>
      <c r="U325" s="53"/>
      <c r="V325" s="53"/>
      <c r="W325" s="53"/>
      <c r="X325" s="53"/>
      <c r="Y325" s="53"/>
      <c r="Z325" s="53"/>
    </row>
    <row r="326" spans="1:26" ht="14.4">
      <c r="A326" s="194" t="s">
        <v>518</v>
      </c>
      <c r="B326" s="195">
        <v>290814</v>
      </c>
      <c r="C326" s="195">
        <v>59840</v>
      </c>
      <c r="D326" s="195">
        <v>36823</v>
      </c>
      <c r="E326" s="195">
        <v>22086</v>
      </c>
      <c r="F326" s="196">
        <v>118749</v>
      </c>
      <c r="G326" s="198">
        <v>0.40799999999999997</v>
      </c>
      <c r="H326" s="199">
        <v>0</v>
      </c>
      <c r="I326" s="199">
        <v>0</v>
      </c>
      <c r="J326" s="199">
        <v>0</v>
      </c>
      <c r="K326" s="199">
        <v>211064</v>
      </c>
      <c r="L326" s="199">
        <v>218618.37</v>
      </c>
      <c r="M326" s="199">
        <v>157651</v>
      </c>
      <c r="N326" s="199">
        <v>124342</v>
      </c>
      <c r="O326" s="199">
        <v>124485</v>
      </c>
      <c r="P326" s="199">
        <v>128859</v>
      </c>
      <c r="Q326" s="199">
        <v>257183</v>
      </c>
      <c r="R326" s="200">
        <v>166120</v>
      </c>
      <c r="S326" s="200">
        <v>161754</v>
      </c>
      <c r="T326" s="200">
        <v>118749</v>
      </c>
      <c r="U326" s="53"/>
      <c r="V326" s="53"/>
      <c r="W326" s="53"/>
      <c r="X326" s="53"/>
      <c r="Y326" s="53"/>
      <c r="Z326" s="53"/>
    </row>
    <row r="327" spans="1:26" ht="14.4">
      <c r="A327" s="194" t="s">
        <v>519</v>
      </c>
      <c r="B327" s="195">
        <v>374808</v>
      </c>
      <c r="C327" s="195">
        <v>77124</v>
      </c>
      <c r="D327" s="195">
        <v>0</v>
      </c>
      <c r="E327" s="195">
        <v>0</v>
      </c>
      <c r="F327" s="196">
        <v>77124</v>
      </c>
      <c r="G327" s="198">
        <v>0.20600000000000002</v>
      </c>
      <c r="H327" s="199">
        <v>0</v>
      </c>
      <c r="I327" s="199">
        <v>0</v>
      </c>
      <c r="J327" s="199">
        <v>0</v>
      </c>
      <c r="K327" s="199">
        <v>0</v>
      </c>
      <c r="L327" s="199">
        <v>0</v>
      </c>
      <c r="M327" s="199">
        <v>0</v>
      </c>
      <c r="N327" s="199">
        <v>78983</v>
      </c>
      <c r="O327" s="199">
        <v>104620</v>
      </c>
      <c r="P327" s="199">
        <v>106594</v>
      </c>
      <c r="Q327" s="199">
        <v>191615</v>
      </c>
      <c r="R327" s="200">
        <v>116538</v>
      </c>
      <c r="S327" s="200">
        <v>104208</v>
      </c>
      <c r="T327" s="200">
        <v>77124</v>
      </c>
      <c r="U327" s="53"/>
      <c r="V327" s="53"/>
      <c r="W327" s="53"/>
      <c r="X327" s="53"/>
      <c r="Y327" s="53"/>
      <c r="Z327" s="53"/>
    </row>
    <row r="328" spans="1:26" ht="14.4">
      <c r="A328" s="194" t="s">
        <v>520</v>
      </c>
      <c r="B328" s="195">
        <v>0</v>
      </c>
      <c r="C328" s="195">
        <v>0</v>
      </c>
      <c r="D328" s="195">
        <v>0</v>
      </c>
      <c r="E328" s="195">
        <v>0</v>
      </c>
      <c r="F328" s="196">
        <v>0</v>
      </c>
      <c r="G328" s="198"/>
      <c r="H328" s="199">
        <v>0</v>
      </c>
      <c r="I328" s="199">
        <v>0</v>
      </c>
      <c r="J328" s="199">
        <v>0</v>
      </c>
      <c r="K328" s="199">
        <v>0</v>
      </c>
      <c r="L328" s="199">
        <v>0</v>
      </c>
      <c r="M328" s="199">
        <v>0</v>
      </c>
      <c r="N328" s="199">
        <v>0</v>
      </c>
      <c r="O328" s="199">
        <v>0</v>
      </c>
      <c r="P328" s="199">
        <v>0</v>
      </c>
      <c r="Q328" s="199">
        <v>0</v>
      </c>
      <c r="R328" s="200" t="s">
        <v>188</v>
      </c>
      <c r="S328" s="200">
        <v>0</v>
      </c>
      <c r="T328" s="200">
        <v>0</v>
      </c>
      <c r="U328" s="53"/>
      <c r="V328" s="53"/>
      <c r="W328" s="53"/>
      <c r="X328" s="53"/>
      <c r="Y328" s="53"/>
      <c r="Z328" s="53"/>
    </row>
    <row r="329" spans="1:26" ht="14.4">
      <c r="A329" s="194" t="s">
        <v>521</v>
      </c>
      <c r="B329" s="195">
        <v>384817</v>
      </c>
      <c r="C329" s="195">
        <v>79183</v>
      </c>
      <c r="D329" s="195">
        <v>29458</v>
      </c>
      <c r="E329" s="195">
        <v>17669</v>
      </c>
      <c r="F329" s="196">
        <v>126310</v>
      </c>
      <c r="G329" s="198">
        <v>0.32799999999999996</v>
      </c>
      <c r="H329" s="199">
        <v>0</v>
      </c>
      <c r="I329" s="199">
        <v>0</v>
      </c>
      <c r="J329" s="199">
        <v>282544</v>
      </c>
      <c r="K329" s="199">
        <v>289224</v>
      </c>
      <c r="L329" s="199">
        <v>277486</v>
      </c>
      <c r="M329" s="199">
        <v>165984</v>
      </c>
      <c r="N329" s="199">
        <v>132306</v>
      </c>
      <c r="O329" s="199">
        <v>131782</v>
      </c>
      <c r="P329" s="199">
        <v>136222</v>
      </c>
      <c r="Q329" s="199">
        <v>279558</v>
      </c>
      <c r="R329" s="200">
        <v>174047</v>
      </c>
      <c r="S329" s="200">
        <v>171231</v>
      </c>
      <c r="T329" s="200">
        <v>126310</v>
      </c>
      <c r="U329" s="53"/>
      <c r="V329" s="53"/>
      <c r="W329" s="53"/>
      <c r="X329" s="53"/>
      <c r="Y329" s="53"/>
      <c r="Z329" s="53"/>
    </row>
    <row r="330" spans="1:26" ht="14.4">
      <c r="A330" s="194" t="s">
        <v>522</v>
      </c>
      <c r="B330" s="195">
        <v>0</v>
      </c>
      <c r="C330" s="195">
        <v>0</v>
      </c>
      <c r="D330" s="195">
        <v>0</v>
      </c>
      <c r="E330" s="195">
        <v>0</v>
      </c>
      <c r="F330" s="196">
        <v>0</v>
      </c>
      <c r="G330" s="198"/>
      <c r="H330" s="199">
        <v>0</v>
      </c>
      <c r="I330" s="199">
        <v>0</v>
      </c>
      <c r="J330" s="199">
        <v>0</v>
      </c>
      <c r="K330" s="199">
        <v>0</v>
      </c>
      <c r="L330" s="199">
        <v>0</v>
      </c>
      <c r="M330" s="199">
        <v>0</v>
      </c>
      <c r="N330" s="199">
        <v>0</v>
      </c>
      <c r="O330" s="199">
        <v>0</v>
      </c>
      <c r="P330" s="199">
        <v>0</v>
      </c>
      <c r="Q330" s="199">
        <v>0</v>
      </c>
      <c r="R330" s="200" t="s">
        <v>188</v>
      </c>
      <c r="S330" s="200">
        <v>0</v>
      </c>
      <c r="T330" s="200">
        <v>0</v>
      </c>
      <c r="U330" s="53"/>
      <c r="V330" s="53"/>
      <c r="W330" s="53"/>
      <c r="X330" s="53"/>
      <c r="Y330" s="53"/>
      <c r="Z330" s="53"/>
    </row>
    <row r="331" spans="1:26" ht="14.4">
      <c r="A331" s="194" t="s">
        <v>523</v>
      </c>
      <c r="B331" s="195">
        <v>424718</v>
      </c>
      <c r="C331" s="195">
        <v>87394</v>
      </c>
      <c r="D331" s="195">
        <v>0</v>
      </c>
      <c r="E331" s="195">
        <v>0</v>
      </c>
      <c r="F331" s="196">
        <v>87394</v>
      </c>
      <c r="G331" s="198">
        <v>0.20600000000000002</v>
      </c>
      <c r="H331" s="199">
        <v>224236</v>
      </c>
      <c r="I331" s="199">
        <v>241365</v>
      </c>
      <c r="J331" s="199">
        <v>276378</v>
      </c>
      <c r="K331" s="199">
        <v>308891</v>
      </c>
      <c r="L331" s="199">
        <v>218051</v>
      </c>
      <c r="M331" s="199">
        <v>116528</v>
      </c>
      <c r="N331" s="199">
        <v>94335</v>
      </c>
      <c r="O331" s="199">
        <v>93961</v>
      </c>
      <c r="P331" s="199">
        <v>100208</v>
      </c>
      <c r="Q331" s="199">
        <v>200302</v>
      </c>
      <c r="R331" s="200">
        <v>122813</v>
      </c>
      <c r="S331" s="200">
        <v>119720</v>
      </c>
      <c r="T331" s="200">
        <v>87394</v>
      </c>
      <c r="U331" s="53"/>
      <c r="V331" s="53"/>
      <c r="W331" s="53"/>
      <c r="X331" s="53"/>
      <c r="Y331" s="53"/>
      <c r="Z331" s="53"/>
    </row>
    <row r="332" spans="1:26" ht="14.4">
      <c r="A332" s="194" t="s">
        <v>524</v>
      </c>
      <c r="B332" s="195">
        <v>1645472</v>
      </c>
      <c r="C332" s="195">
        <v>338586</v>
      </c>
      <c r="D332" s="195">
        <v>22094</v>
      </c>
      <c r="E332" s="195">
        <v>13252</v>
      </c>
      <c r="F332" s="196">
        <v>373932</v>
      </c>
      <c r="G332" s="198">
        <v>0.22699999999999998</v>
      </c>
      <c r="H332" s="199">
        <v>1005454</v>
      </c>
      <c r="I332" s="199">
        <v>1078627</v>
      </c>
      <c r="J332" s="199">
        <v>1137231</v>
      </c>
      <c r="K332" s="199">
        <v>1190322</v>
      </c>
      <c r="L332" s="199">
        <v>885461</v>
      </c>
      <c r="M332" s="199">
        <v>485429</v>
      </c>
      <c r="N332" s="199">
        <v>386547</v>
      </c>
      <c r="O332" s="199">
        <v>385895</v>
      </c>
      <c r="P332" s="199">
        <v>402455</v>
      </c>
      <c r="Q332" s="199">
        <v>818612</v>
      </c>
      <c r="R332" s="200">
        <v>514377</v>
      </c>
      <c r="S332" s="200">
        <v>513583</v>
      </c>
      <c r="T332" s="200">
        <v>373932</v>
      </c>
      <c r="U332" s="53"/>
      <c r="V332" s="53"/>
      <c r="W332" s="53"/>
      <c r="X332" s="53"/>
      <c r="Y332" s="53"/>
      <c r="Z332" s="53"/>
    </row>
    <row r="333" spans="1:26" ht="14.4">
      <c r="A333" s="194" t="s">
        <v>525</v>
      </c>
      <c r="B333" s="195">
        <v>0</v>
      </c>
      <c r="C333" s="195">
        <v>0</v>
      </c>
      <c r="D333" s="195">
        <v>0</v>
      </c>
      <c r="E333" s="195">
        <v>0</v>
      </c>
      <c r="F333" s="196">
        <v>0</v>
      </c>
      <c r="G333" s="198"/>
      <c r="H333" s="199">
        <v>0</v>
      </c>
      <c r="I333" s="199">
        <v>0</v>
      </c>
      <c r="J333" s="199">
        <v>0</v>
      </c>
      <c r="K333" s="199">
        <v>0</v>
      </c>
      <c r="L333" s="199">
        <v>0</v>
      </c>
      <c r="M333" s="199">
        <v>0</v>
      </c>
      <c r="N333" s="199">
        <v>0</v>
      </c>
      <c r="O333" s="199">
        <v>0</v>
      </c>
      <c r="P333" s="199">
        <v>0</v>
      </c>
      <c r="Q333" s="199">
        <v>0</v>
      </c>
      <c r="R333" s="200" t="s">
        <v>188</v>
      </c>
      <c r="S333" s="200">
        <v>0</v>
      </c>
      <c r="T333" s="200">
        <v>0</v>
      </c>
      <c r="U333" s="53"/>
      <c r="V333" s="53"/>
      <c r="W333" s="53"/>
      <c r="X333" s="53"/>
      <c r="Y333" s="53"/>
      <c r="Z333" s="53"/>
    </row>
    <row r="334" spans="1:26" ht="14.4">
      <c r="A334" s="194" t="s">
        <v>526</v>
      </c>
      <c r="B334" s="195">
        <v>0</v>
      </c>
      <c r="C334" s="195">
        <v>0</v>
      </c>
      <c r="D334" s="195">
        <v>0</v>
      </c>
      <c r="E334" s="195">
        <v>0</v>
      </c>
      <c r="F334" s="196">
        <v>0</v>
      </c>
      <c r="G334" s="198"/>
      <c r="H334" s="199">
        <v>0</v>
      </c>
      <c r="I334" s="199">
        <v>0</v>
      </c>
      <c r="J334" s="199">
        <v>0</v>
      </c>
      <c r="K334" s="199">
        <v>0</v>
      </c>
      <c r="L334" s="199">
        <v>0</v>
      </c>
      <c r="M334" s="199">
        <v>0</v>
      </c>
      <c r="N334" s="199">
        <v>0</v>
      </c>
      <c r="O334" s="199">
        <v>0</v>
      </c>
      <c r="P334" s="199">
        <v>0</v>
      </c>
      <c r="Q334" s="199">
        <v>0</v>
      </c>
      <c r="R334" s="200" t="s">
        <v>188</v>
      </c>
      <c r="S334" s="200">
        <v>0</v>
      </c>
      <c r="T334" s="200">
        <v>0</v>
      </c>
      <c r="U334" s="53"/>
      <c r="V334" s="53"/>
      <c r="W334" s="53"/>
      <c r="X334" s="53"/>
      <c r="Y334" s="53"/>
      <c r="Z334" s="53"/>
    </row>
    <row r="335" spans="1:26" ht="14.4">
      <c r="A335" s="194" t="s">
        <v>527</v>
      </c>
      <c r="B335" s="195">
        <v>1969626</v>
      </c>
      <c r="C335" s="195">
        <v>405287</v>
      </c>
      <c r="D335" s="195">
        <v>18412</v>
      </c>
      <c r="E335" s="195">
        <v>11043</v>
      </c>
      <c r="F335" s="196">
        <v>434742</v>
      </c>
      <c r="G335" s="198">
        <v>0.221</v>
      </c>
      <c r="H335" s="199">
        <v>1122336</v>
      </c>
      <c r="I335" s="199">
        <v>1189090</v>
      </c>
      <c r="J335" s="199">
        <v>1315380</v>
      </c>
      <c r="K335" s="199">
        <v>1404486</v>
      </c>
      <c r="L335" s="199">
        <v>1065215</v>
      </c>
      <c r="M335" s="199">
        <v>582830</v>
      </c>
      <c r="N335" s="199">
        <v>470359</v>
      </c>
      <c r="O335" s="199">
        <v>468394</v>
      </c>
      <c r="P335" s="199">
        <v>502911</v>
      </c>
      <c r="Q335" s="199">
        <v>999622</v>
      </c>
      <c r="R335" s="200">
        <v>635954</v>
      </c>
      <c r="S335" s="200">
        <v>601956</v>
      </c>
      <c r="T335" s="200">
        <v>434742</v>
      </c>
      <c r="U335" s="53"/>
      <c r="V335" s="53"/>
      <c r="W335" s="53"/>
      <c r="X335" s="53"/>
      <c r="Y335" s="53"/>
      <c r="Z335" s="53"/>
    </row>
    <row r="336" spans="1:26" ht="14.4">
      <c r="A336" s="194" t="s">
        <v>528</v>
      </c>
      <c r="B336" s="195">
        <v>476588</v>
      </c>
      <c r="C336" s="195">
        <v>98067</v>
      </c>
      <c r="D336" s="195">
        <v>0</v>
      </c>
      <c r="E336" s="195">
        <v>0</v>
      </c>
      <c r="F336" s="196">
        <v>98067</v>
      </c>
      <c r="G336" s="198">
        <v>0.20600000000000002</v>
      </c>
      <c r="H336" s="199">
        <v>296150</v>
      </c>
      <c r="I336" s="199">
        <v>310535</v>
      </c>
      <c r="J336" s="199">
        <v>324421</v>
      </c>
      <c r="K336" s="199">
        <v>339198</v>
      </c>
      <c r="L336" s="199">
        <v>242421</v>
      </c>
      <c r="M336" s="199">
        <v>126347</v>
      </c>
      <c r="N336" s="199">
        <v>103501</v>
      </c>
      <c r="O336" s="199">
        <v>104918</v>
      </c>
      <c r="P336" s="199">
        <v>110399</v>
      </c>
      <c r="Q336" s="199">
        <v>221426</v>
      </c>
      <c r="R336" s="200">
        <v>138599</v>
      </c>
      <c r="S336" s="200">
        <v>135229</v>
      </c>
      <c r="T336" s="200">
        <v>98067</v>
      </c>
      <c r="U336" s="53"/>
      <c r="V336" s="53"/>
      <c r="W336" s="53"/>
      <c r="X336" s="53"/>
      <c r="Y336" s="53"/>
      <c r="Z336" s="53"/>
    </row>
    <row r="337" spans="1:26" ht="14.4">
      <c r="A337" s="194" t="s">
        <v>529</v>
      </c>
      <c r="B337" s="195">
        <v>0</v>
      </c>
      <c r="C337" s="195">
        <v>0</v>
      </c>
      <c r="D337" s="195">
        <v>0</v>
      </c>
      <c r="E337" s="195">
        <v>0</v>
      </c>
      <c r="F337" s="196">
        <v>0</v>
      </c>
      <c r="G337" s="198"/>
      <c r="H337" s="199">
        <v>0</v>
      </c>
      <c r="I337" s="199">
        <v>0</v>
      </c>
      <c r="J337" s="199">
        <v>0</v>
      </c>
      <c r="K337" s="199">
        <v>0</v>
      </c>
      <c r="L337" s="199">
        <v>0</v>
      </c>
      <c r="M337" s="199">
        <v>0</v>
      </c>
      <c r="N337" s="199">
        <v>0</v>
      </c>
      <c r="O337" s="199">
        <v>0</v>
      </c>
      <c r="P337" s="199">
        <v>0</v>
      </c>
      <c r="Q337" s="199">
        <v>0</v>
      </c>
      <c r="R337" s="200" t="s">
        <v>188</v>
      </c>
      <c r="S337" s="200">
        <v>0</v>
      </c>
      <c r="T337" s="200">
        <v>0</v>
      </c>
      <c r="U337" s="53"/>
      <c r="V337" s="53"/>
      <c r="W337" s="53"/>
      <c r="X337" s="53"/>
      <c r="Y337" s="53"/>
      <c r="Z337" s="53"/>
    </row>
    <row r="338" spans="1:26" ht="14.4">
      <c r="A338" s="194" t="s">
        <v>530</v>
      </c>
      <c r="B338" s="195">
        <v>676642</v>
      </c>
      <c r="C338" s="195">
        <v>139232</v>
      </c>
      <c r="D338" s="195">
        <v>0</v>
      </c>
      <c r="E338" s="195">
        <v>0</v>
      </c>
      <c r="F338" s="196">
        <v>139232</v>
      </c>
      <c r="G338" s="198">
        <v>0.20600000000000002</v>
      </c>
      <c r="H338" s="199">
        <v>0</v>
      </c>
      <c r="I338" s="199">
        <v>0</v>
      </c>
      <c r="J338" s="199">
        <v>470101</v>
      </c>
      <c r="K338" s="199">
        <v>489141</v>
      </c>
      <c r="L338" s="199">
        <v>347789</v>
      </c>
      <c r="M338" s="199">
        <v>184401</v>
      </c>
      <c r="N338" s="199">
        <v>143908</v>
      </c>
      <c r="O338" s="199">
        <v>144114</v>
      </c>
      <c r="P338" s="199">
        <v>149163</v>
      </c>
      <c r="Q338" s="199">
        <v>298933</v>
      </c>
      <c r="R338" s="200">
        <v>185701</v>
      </c>
      <c r="S338" s="200">
        <v>185143</v>
      </c>
      <c r="T338" s="200">
        <v>139232</v>
      </c>
      <c r="U338" s="53"/>
      <c r="V338" s="53"/>
      <c r="W338" s="53"/>
      <c r="X338" s="53"/>
      <c r="Y338" s="53"/>
      <c r="Z338" s="53"/>
    </row>
    <row r="339" spans="1:26" ht="14.4">
      <c r="A339" s="194" t="s">
        <v>531</v>
      </c>
      <c r="B339" s="195">
        <v>73886</v>
      </c>
      <c r="C339" s="195">
        <v>15203</v>
      </c>
      <c r="D339" s="195">
        <v>40505</v>
      </c>
      <c r="E339" s="195">
        <v>18178</v>
      </c>
      <c r="F339" s="196">
        <v>73886</v>
      </c>
      <c r="G339" s="198">
        <v>1</v>
      </c>
      <c r="H339" s="199">
        <v>0</v>
      </c>
      <c r="I339" s="199">
        <v>0</v>
      </c>
      <c r="J339" s="199">
        <v>0</v>
      </c>
      <c r="K339" s="199">
        <v>0</v>
      </c>
      <c r="L339" s="199">
        <v>0</v>
      </c>
      <c r="M339" s="199">
        <v>0</v>
      </c>
      <c r="N339" s="199">
        <v>65711</v>
      </c>
      <c r="O339" s="199">
        <v>66109</v>
      </c>
      <c r="P339" s="199">
        <v>68340</v>
      </c>
      <c r="Q339" s="199">
        <v>70944</v>
      </c>
      <c r="R339" s="200">
        <v>72155</v>
      </c>
      <c r="S339" s="200">
        <v>78153</v>
      </c>
      <c r="T339" s="200">
        <v>73886</v>
      </c>
      <c r="U339" s="53"/>
      <c r="V339" s="53"/>
      <c r="W339" s="53"/>
      <c r="X339" s="53"/>
      <c r="Y339" s="53"/>
      <c r="Z339" s="53"/>
    </row>
    <row r="340" spans="1:26" ht="14.4">
      <c r="A340" s="194" t="s">
        <v>532</v>
      </c>
      <c r="B340" s="195">
        <v>0</v>
      </c>
      <c r="C340" s="195">
        <v>0</v>
      </c>
      <c r="D340" s="195">
        <v>0</v>
      </c>
      <c r="E340" s="195">
        <v>0</v>
      </c>
      <c r="F340" s="196">
        <v>0</v>
      </c>
      <c r="G340" s="198"/>
      <c r="H340" s="199">
        <v>0</v>
      </c>
      <c r="I340" s="199">
        <v>0</v>
      </c>
      <c r="J340" s="199">
        <v>0</v>
      </c>
      <c r="K340" s="199">
        <v>0</v>
      </c>
      <c r="L340" s="199">
        <v>0</v>
      </c>
      <c r="M340" s="199">
        <v>0</v>
      </c>
      <c r="N340" s="199">
        <v>0</v>
      </c>
      <c r="O340" s="199">
        <v>0</v>
      </c>
      <c r="P340" s="199">
        <v>0</v>
      </c>
      <c r="Q340" s="199">
        <v>0</v>
      </c>
      <c r="R340" s="200" t="s">
        <v>188</v>
      </c>
      <c r="S340" s="200">
        <v>0</v>
      </c>
      <c r="T340" s="200">
        <v>0</v>
      </c>
      <c r="U340" s="53"/>
      <c r="V340" s="53"/>
      <c r="W340" s="53"/>
      <c r="X340" s="53"/>
      <c r="Y340" s="53"/>
      <c r="Z340" s="53"/>
    </row>
    <row r="341" spans="1:26" ht="14.4">
      <c r="A341" s="194" t="s">
        <v>533</v>
      </c>
      <c r="B341" s="195">
        <v>334685</v>
      </c>
      <c r="C341" s="195">
        <v>68868</v>
      </c>
      <c r="D341" s="195">
        <v>0</v>
      </c>
      <c r="E341" s="195">
        <v>0</v>
      </c>
      <c r="F341" s="196">
        <v>68868</v>
      </c>
      <c r="G341" s="198">
        <v>0.20600000000000002</v>
      </c>
      <c r="H341" s="199">
        <v>0</v>
      </c>
      <c r="I341" s="199">
        <v>192240</v>
      </c>
      <c r="J341" s="199">
        <v>220556</v>
      </c>
      <c r="K341" s="199">
        <v>245781</v>
      </c>
      <c r="L341" s="199">
        <v>173352</v>
      </c>
      <c r="M341" s="199">
        <v>93260</v>
      </c>
      <c r="N341" s="199">
        <v>74297</v>
      </c>
      <c r="O341" s="199">
        <v>75182</v>
      </c>
      <c r="P341" s="199">
        <v>79718</v>
      </c>
      <c r="Q341" s="199">
        <v>157477</v>
      </c>
      <c r="R341" s="200">
        <v>96941</v>
      </c>
      <c r="S341" s="200">
        <v>94887</v>
      </c>
      <c r="T341" s="200">
        <v>68868</v>
      </c>
      <c r="U341" s="53"/>
      <c r="V341" s="53"/>
      <c r="W341" s="53"/>
      <c r="X341" s="53"/>
      <c r="Y341" s="53"/>
      <c r="Z341" s="53"/>
    </row>
    <row r="342" spans="1:26" ht="14.4">
      <c r="A342" s="194" t="s">
        <v>534</v>
      </c>
      <c r="B342" s="195">
        <v>0</v>
      </c>
      <c r="C342" s="195">
        <v>0</v>
      </c>
      <c r="D342" s="195">
        <v>0</v>
      </c>
      <c r="E342" s="195">
        <v>0</v>
      </c>
      <c r="F342" s="196">
        <v>0</v>
      </c>
      <c r="G342" s="198"/>
      <c r="H342" s="199">
        <v>0</v>
      </c>
      <c r="I342" s="199">
        <v>0</v>
      </c>
      <c r="J342" s="199">
        <v>0</v>
      </c>
      <c r="K342" s="199">
        <v>0</v>
      </c>
      <c r="L342" s="199">
        <v>0</v>
      </c>
      <c r="M342" s="199">
        <v>0</v>
      </c>
      <c r="N342" s="199">
        <v>0</v>
      </c>
      <c r="O342" s="199">
        <v>0</v>
      </c>
      <c r="P342" s="199">
        <v>0</v>
      </c>
      <c r="Q342" s="199">
        <v>0</v>
      </c>
      <c r="R342" s="200" t="s">
        <v>188</v>
      </c>
      <c r="S342" s="200">
        <v>0</v>
      </c>
      <c r="T342" s="200">
        <v>0</v>
      </c>
      <c r="U342" s="53"/>
      <c r="V342" s="53"/>
      <c r="W342" s="53"/>
      <c r="X342" s="53"/>
      <c r="Y342" s="53"/>
      <c r="Z342" s="53"/>
    </row>
    <row r="343" spans="1:26" ht="14.4">
      <c r="A343" s="194" t="s">
        <v>535</v>
      </c>
      <c r="B343" s="195">
        <v>217280</v>
      </c>
      <c r="C343" s="195">
        <v>44709</v>
      </c>
      <c r="D343" s="195">
        <v>0</v>
      </c>
      <c r="E343" s="195">
        <v>0</v>
      </c>
      <c r="F343" s="196">
        <v>44709</v>
      </c>
      <c r="G343" s="198">
        <v>0.20600000000000002</v>
      </c>
      <c r="H343" s="199">
        <v>125877</v>
      </c>
      <c r="I343" s="199">
        <v>140391</v>
      </c>
      <c r="J343" s="199">
        <v>159932</v>
      </c>
      <c r="K343" s="199">
        <v>173115</v>
      </c>
      <c r="L343" s="199">
        <v>122334</v>
      </c>
      <c r="M343" s="199">
        <v>66562</v>
      </c>
      <c r="N343" s="199">
        <v>53187</v>
      </c>
      <c r="O343" s="199">
        <v>53826</v>
      </c>
      <c r="P343" s="199">
        <v>56821</v>
      </c>
      <c r="Q343" s="199">
        <v>108760</v>
      </c>
      <c r="R343" s="200">
        <v>65599</v>
      </c>
      <c r="S343" s="200">
        <v>63219</v>
      </c>
      <c r="T343" s="200">
        <v>44709</v>
      </c>
      <c r="U343" s="53"/>
      <c r="V343" s="53"/>
      <c r="W343" s="53"/>
      <c r="X343" s="53"/>
      <c r="Y343" s="53"/>
      <c r="Z343" s="53"/>
    </row>
    <row r="344" spans="1:26" ht="14.4">
      <c r="A344" s="194" t="s">
        <v>536</v>
      </c>
      <c r="B344" s="195">
        <v>0</v>
      </c>
      <c r="C344" s="195">
        <v>0</v>
      </c>
      <c r="D344" s="195">
        <v>0</v>
      </c>
      <c r="E344" s="195">
        <v>0</v>
      </c>
      <c r="F344" s="196">
        <v>0</v>
      </c>
      <c r="G344" s="198"/>
      <c r="H344" s="199">
        <v>0</v>
      </c>
      <c r="I344" s="199">
        <v>0</v>
      </c>
      <c r="J344" s="199">
        <v>0</v>
      </c>
      <c r="K344" s="199">
        <v>0</v>
      </c>
      <c r="L344" s="199">
        <v>0</v>
      </c>
      <c r="M344" s="199">
        <v>0</v>
      </c>
      <c r="N344" s="199">
        <v>0</v>
      </c>
      <c r="O344" s="199">
        <v>0</v>
      </c>
      <c r="P344" s="199">
        <v>0</v>
      </c>
      <c r="Q344" s="199">
        <v>0</v>
      </c>
      <c r="R344" s="200" t="s">
        <v>188</v>
      </c>
      <c r="S344" s="200">
        <v>0</v>
      </c>
      <c r="T344" s="200">
        <v>0</v>
      </c>
      <c r="U344" s="53"/>
      <c r="V344" s="53"/>
      <c r="W344" s="53"/>
      <c r="X344" s="53"/>
      <c r="Y344" s="53"/>
      <c r="Z344" s="53"/>
    </row>
    <row r="345" spans="1:26" ht="14.4">
      <c r="A345" s="194" t="s">
        <v>537</v>
      </c>
      <c r="B345" s="195">
        <v>0</v>
      </c>
      <c r="C345" s="195">
        <v>0</v>
      </c>
      <c r="D345" s="195">
        <v>0</v>
      </c>
      <c r="E345" s="195">
        <v>0</v>
      </c>
      <c r="F345" s="196">
        <v>0</v>
      </c>
      <c r="G345" s="198"/>
      <c r="H345" s="199">
        <v>0</v>
      </c>
      <c r="I345" s="199">
        <v>0</v>
      </c>
      <c r="J345" s="199">
        <v>0</v>
      </c>
      <c r="K345" s="199">
        <v>0</v>
      </c>
      <c r="L345" s="199">
        <v>0</v>
      </c>
      <c r="M345" s="199">
        <v>0</v>
      </c>
      <c r="N345" s="199">
        <v>0</v>
      </c>
      <c r="O345" s="199">
        <v>0</v>
      </c>
      <c r="P345" s="199">
        <v>0</v>
      </c>
      <c r="Q345" s="199">
        <v>0</v>
      </c>
      <c r="R345" s="200" t="s">
        <v>188</v>
      </c>
      <c r="S345" s="200">
        <v>0</v>
      </c>
      <c r="T345" s="200">
        <v>0</v>
      </c>
      <c r="U345" s="53"/>
      <c r="V345" s="53"/>
      <c r="W345" s="53"/>
      <c r="X345" s="53"/>
      <c r="Y345" s="53"/>
      <c r="Z345" s="53"/>
    </row>
    <row r="346" spans="1:26" ht="14.4">
      <c r="A346" s="194" t="s">
        <v>538</v>
      </c>
      <c r="B346" s="195">
        <v>0</v>
      </c>
      <c r="C346" s="195">
        <v>0</v>
      </c>
      <c r="D346" s="195">
        <v>0</v>
      </c>
      <c r="E346" s="195">
        <v>0</v>
      </c>
      <c r="F346" s="196">
        <v>0</v>
      </c>
      <c r="G346" s="198"/>
      <c r="H346" s="199">
        <v>0</v>
      </c>
      <c r="I346" s="199">
        <v>0</v>
      </c>
      <c r="J346" s="199">
        <v>0</v>
      </c>
      <c r="K346" s="199">
        <v>0</v>
      </c>
      <c r="L346" s="199">
        <v>0</v>
      </c>
      <c r="M346" s="199">
        <v>0</v>
      </c>
      <c r="N346" s="199">
        <v>0</v>
      </c>
      <c r="O346" s="199">
        <v>0</v>
      </c>
      <c r="P346" s="199">
        <v>0</v>
      </c>
      <c r="Q346" s="199">
        <v>0</v>
      </c>
      <c r="R346" s="200" t="s">
        <v>188</v>
      </c>
      <c r="S346" s="200">
        <v>0</v>
      </c>
      <c r="T346" s="200">
        <v>0</v>
      </c>
      <c r="U346" s="53"/>
      <c r="V346" s="53"/>
      <c r="W346" s="53"/>
      <c r="X346" s="53"/>
      <c r="Y346" s="53"/>
      <c r="Z346" s="53"/>
    </row>
    <row r="347" spans="1:26" ht="14.4">
      <c r="A347" s="194" t="s">
        <v>539</v>
      </c>
      <c r="B347" s="195">
        <v>0</v>
      </c>
      <c r="C347" s="195">
        <v>0</v>
      </c>
      <c r="D347" s="195">
        <v>0</v>
      </c>
      <c r="E347" s="195">
        <v>0</v>
      </c>
      <c r="F347" s="196">
        <v>0</v>
      </c>
      <c r="G347" s="198"/>
      <c r="H347" s="199">
        <v>0</v>
      </c>
      <c r="I347" s="199">
        <v>0</v>
      </c>
      <c r="J347" s="199">
        <v>0</v>
      </c>
      <c r="K347" s="199">
        <v>0</v>
      </c>
      <c r="L347" s="199">
        <v>0</v>
      </c>
      <c r="M347" s="199">
        <v>0</v>
      </c>
      <c r="N347" s="199">
        <v>0</v>
      </c>
      <c r="O347" s="199">
        <v>0</v>
      </c>
      <c r="P347" s="199">
        <v>0</v>
      </c>
      <c r="Q347" s="199">
        <v>0</v>
      </c>
      <c r="R347" s="200" t="s">
        <v>188</v>
      </c>
      <c r="S347" s="200">
        <v>0</v>
      </c>
      <c r="T347" s="200">
        <v>0</v>
      </c>
      <c r="U347" s="53"/>
      <c r="V347" s="53"/>
      <c r="W347" s="53"/>
      <c r="X347" s="53"/>
      <c r="Y347" s="53"/>
      <c r="Z347" s="53"/>
    </row>
    <row r="348" spans="1:26" ht="14.4">
      <c r="A348" s="194" t="s">
        <v>540</v>
      </c>
      <c r="B348" s="195">
        <v>0</v>
      </c>
      <c r="C348" s="195">
        <v>0</v>
      </c>
      <c r="D348" s="195">
        <v>0</v>
      </c>
      <c r="E348" s="195">
        <v>0</v>
      </c>
      <c r="F348" s="196">
        <v>0</v>
      </c>
      <c r="G348" s="198"/>
      <c r="H348" s="199">
        <v>0</v>
      </c>
      <c r="I348" s="199">
        <v>0</v>
      </c>
      <c r="J348" s="199">
        <v>0</v>
      </c>
      <c r="K348" s="199">
        <v>0</v>
      </c>
      <c r="L348" s="199">
        <v>0</v>
      </c>
      <c r="M348" s="199">
        <v>0</v>
      </c>
      <c r="N348" s="199">
        <v>0</v>
      </c>
      <c r="O348" s="199">
        <v>0</v>
      </c>
      <c r="P348" s="199">
        <v>0</v>
      </c>
      <c r="Q348" s="199">
        <v>0</v>
      </c>
      <c r="R348" s="200" t="s">
        <v>188</v>
      </c>
      <c r="S348" s="200">
        <v>0</v>
      </c>
      <c r="T348" s="200">
        <v>0</v>
      </c>
      <c r="U348" s="53"/>
      <c r="V348" s="53"/>
      <c r="W348" s="53"/>
      <c r="X348" s="53"/>
      <c r="Y348" s="53"/>
      <c r="Z348" s="53"/>
    </row>
    <row r="349" spans="1:26" ht="14.4">
      <c r="A349" s="194" t="s">
        <v>541</v>
      </c>
      <c r="B349" s="195">
        <v>0</v>
      </c>
      <c r="C349" s="195">
        <v>0</v>
      </c>
      <c r="D349" s="195">
        <v>0</v>
      </c>
      <c r="E349" s="195">
        <v>0</v>
      </c>
      <c r="F349" s="196">
        <v>0</v>
      </c>
      <c r="G349" s="198"/>
      <c r="H349" s="199">
        <v>0</v>
      </c>
      <c r="I349" s="199">
        <v>0</v>
      </c>
      <c r="J349" s="199">
        <v>0</v>
      </c>
      <c r="K349" s="199">
        <v>0</v>
      </c>
      <c r="L349" s="199">
        <v>0</v>
      </c>
      <c r="M349" s="199">
        <v>0</v>
      </c>
      <c r="N349" s="199">
        <v>0</v>
      </c>
      <c r="O349" s="199">
        <v>0</v>
      </c>
      <c r="P349" s="199">
        <v>0</v>
      </c>
      <c r="Q349" s="199">
        <v>0</v>
      </c>
      <c r="R349" s="200" t="s">
        <v>188</v>
      </c>
      <c r="S349" s="200">
        <v>0</v>
      </c>
      <c r="T349" s="200">
        <v>0</v>
      </c>
      <c r="U349" s="53"/>
      <c r="V349" s="53"/>
      <c r="W349" s="53"/>
      <c r="X349" s="53"/>
      <c r="Y349" s="53"/>
      <c r="Z349" s="53"/>
    </row>
    <row r="350" spans="1:26" ht="14.4">
      <c r="A350" s="194" t="s">
        <v>542</v>
      </c>
      <c r="B350" s="195">
        <v>0</v>
      </c>
      <c r="C350" s="195">
        <v>0</v>
      </c>
      <c r="D350" s="195">
        <v>0</v>
      </c>
      <c r="E350" s="195">
        <v>0</v>
      </c>
      <c r="F350" s="196">
        <v>0</v>
      </c>
      <c r="G350" s="198"/>
      <c r="H350" s="199">
        <v>0</v>
      </c>
      <c r="I350" s="199">
        <v>0</v>
      </c>
      <c r="J350" s="199">
        <v>0</v>
      </c>
      <c r="K350" s="199">
        <v>0</v>
      </c>
      <c r="L350" s="199">
        <v>0</v>
      </c>
      <c r="M350" s="199">
        <v>0</v>
      </c>
      <c r="N350" s="199">
        <v>0</v>
      </c>
      <c r="O350" s="199">
        <v>0</v>
      </c>
      <c r="P350" s="199">
        <v>0</v>
      </c>
      <c r="Q350" s="199">
        <v>0</v>
      </c>
      <c r="R350" s="200" t="s">
        <v>188</v>
      </c>
      <c r="S350" s="200">
        <v>0</v>
      </c>
      <c r="T350" s="200">
        <v>0</v>
      </c>
      <c r="U350" s="53"/>
      <c r="V350" s="53"/>
      <c r="W350" s="53"/>
      <c r="X350" s="53"/>
      <c r="Y350" s="53"/>
      <c r="Z350" s="53"/>
    </row>
    <row r="351" spans="1:26" ht="14.4">
      <c r="A351" s="194" t="s">
        <v>543</v>
      </c>
      <c r="B351" s="195">
        <v>0</v>
      </c>
      <c r="C351" s="195">
        <v>0</v>
      </c>
      <c r="D351" s="195">
        <v>0</v>
      </c>
      <c r="E351" s="195">
        <v>0</v>
      </c>
      <c r="F351" s="196">
        <v>0</v>
      </c>
      <c r="G351" s="198"/>
      <c r="H351" s="199">
        <v>0</v>
      </c>
      <c r="I351" s="199">
        <v>0</v>
      </c>
      <c r="J351" s="199">
        <v>0</v>
      </c>
      <c r="K351" s="199">
        <v>0</v>
      </c>
      <c r="L351" s="199">
        <v>0</v>
      </c>
      <c r="M351" s="199">
        <v>0</v>
      </c>
      <c r="N351" s="199">
        <v>0</v>
      </c>
      <c r="O351" s="199">
        <v>0</v>
      </c>
      <c r="P351" s="199">
        <v>0</v>
      </c>
      <c r="Q351" s="199">
        <v>0</v>
      </c>
      <c r="R351" s="200" t="s">
        <v>188</v>
      </c>
      <c r="S351" s="200">
        <v>0</v>
      </c>
      <c r="T351" s="200">
        <v>0</v>
      </c>
      <c r="U351" s="53"/>
      <c r="V351" s="53"/>
      <c r="W351" s="53"/>
      <c r="X351" s="53"/>
      <c r="Y351" s="53"/>
      <c r="Z351" s="53"/>
    </row>
    <row r="352" spans="1:26" ht="14.4">
      <c r="A352" s="194" t="s">
        <v>544</v>
      </c>
      <c r="B352" s="195">
        <v>0</v>
      </c>
      <c r="C352" s="195">
        <v>0</v>
      </c>
      <c r="D352" s="195">
        <v>0</v>
      </c>
      <c r="E352" s="195">
        <v>0</v>
      </c>
      <c r="F352" s="196">
        <v>0</v>
      </c>
      <c r="G352" s="198"/>
      <c r="H352" s="199">
        <v>0</v>
      </c>
      <c r="I352" s="199">
        <v>0</v>
      </c>
      <c r="J352" s="199">
        <v>0</v>
      </c>
      <c r="K352" s="199">
        <v>0</v>
      </c>
      <c r="L352" s="199">
        <v>0</v>
      </c>
      <c r="M352" s="199">
        <v>0</v>
      </c>
      <c r="N352" s="199">
        <v>0</v>
      </c>
      <c r="O352" s="199">
        <v>0</v>
      </c>
      <c r="P352" s="199">
        <v>0</v>
      </c>
      <c r="Q352" s="199">
        <v>0</v>
      </c>
      <c r="R352" s="200" t="s">
        <v>188</v>
      </c>
      <c r="S352" s="200">
        <v>0</v>
      </c>
      <c r="T352" s="200">
        <v>0</v>
      </c>
      <c r="U352" s="53"/>
      <c r="V352" s="53"/>
      <c r="W352" s="53"/>
      <c r="X352" s="53"/>
      <c r="Y352" s="53"/>
      <c r="Z352" s="53"/>
    </row>
    <row r="353" spans="1:26" ht="14.4">
      <c r="A353" s="194" t="s">
        <v>545</v>
      </c>
      <c r="B353" s="195">
        <v>1591443</v>
      </c>
      <c r="C353" s="195">
        <v>327469</v>
      </c>
      <c r="D353" s="195">
        <v>18412</v>
      </c>
      <c r="E353" s="195">
        <v>11043</v>
      </c>
      <c r="F353" s="196">
        <v>356924</v>
      </c>
      <c r="G353" s="198">
        <v>0.22399999999999998</v>
      </c>
      <c r="H353" s="199">
        <v>0</v>
      </c>
      <c r="I353" s="199">
        <v>1076698</v>
      </c>
      <c r="J353" s="199">
        <v>1099144</v>
      </c>
      <c r="K353" s="199">
        <v>1182628</v>
      </c>
      <c r="L353" s="199">
        <v>850920</v>
      </c>
      <c r="M353" s="199">
        <v>473978</v>
      </c>
      <c r="N353" s="199">
        <v>383829</v>
      </c>
      <c r="O353" s="199">
        <v>395056</v>
      </c>
      <c r="P353" s="199">
        <v>412255</v>
      </c>
      <c r="Q353" s="199">
        <v>835617</v>
      </c>
      <c r="R353" s="200">
        <v>515487</v>
      </c>
      <c r="S353" s="200">
        <v>499476</v>
      </c>
      <c r="T353" s="200">
        <v>356924</v>
      </c>
      <c r="U353" s="53"/>
      <c r="V353" s="53"/>
      <c r="W353" s="53"/>
      <c r="X353" s="53"/>
      <c r="Y353" s="53"/>
      <c r="Z353" s="53"/>
    </row>
    <row r="354" spans="1:26" ht="14.4">
      <c r="A354" s="53"/>
      <c r="B354" s="53"/>
      <c r="C354" s="53"/>
      <c r="D354" s="53"/>
      <c r="E354" s="53"/>
      <c r="F354" s="53">
        <v>0</v>
      </c>
      <c r="G354" s="78"/>
      <c r="H354" s="53"/>
      <c r="I354" s="53"/>
      <c r="J354" s="53"/>
      <c r="K354" s="53"/>
      <c r="L354" s="53"/>
      <c r="M354" s="53"/>
      <c r="N354" s="53"/>
      <c r="O354" s="53"/>
      <c r="P354" s="53"/>
      <c r="Q354" s="53"/>
      <c r="R354" s="200"/>
      <c r="S354" s="200"/>
      <c r="T354" s="200"/>
      <c r="U354" s="53"/>
      <c r="V354" s="53"/>
      <c r="W354" s="53"/>
      <c r="X354" s="53"/>
      <c r="Y354" s="53"/>
      <c r="Z354" s="53"/>
    </row>
    <row r="355" spans="1:26" ht="14.4">
      <c r="A355" s="212" t="s">
        <v>16</v>
      </c>
      <c r="B355" s="213">
        <v>112381907</v>
      </c>
      <c r="C355" s="214">
        <v>23124647</v>
      </c>
      <c r="D355" s="214">
        <v>2313588</v>
      </c>
      <c r="E355" s="214">
        <v>1285418</v>
      </c>
      <c r="F355" s="216">
        <v>26723653</v>
      </c>
      <c r="G355" s="217">
        <v>0.29971337579617902</v>
      </c>
      <c r="H355" s="214">
        <v>30822218</v>
      </c>
      <c r="I355" s="214">
        <v>46337391</v>
      </c>
      <c r="J355" s="214">
        <v>58666783</v>
      </c>
      <c r="K355" s="214">
        <v>68131814</v>
      </c>
      <c r="L355" s="214">
        <v>54614430</v>
      </c>
      <c r="M355" s="214">
        <v>31581103</v>
      </c>
      <c r="N355" s="214">
        <v>25867695</v>
      </c>
      <c r="O355" s="214">
        <v>26182297</v>
      </c>
      <c r="P355" s="214">
        <v>27712465</v>
      </c>
      <c r="Q355" s="214">
        <v>54894003</v>
      </c>
      <c r="R355" s="219">
        <v>36136504</v>
      </c>
      <c r="S355" s="219">
        <v>36290700</v>
      </c>
      <c r="T355" s="219">
        <v>26723653</v>
      </c>
      <c r="U355" s="53"/>
      <c r="V355" s="53"/>
      <c r="W355" s="53"/>
      <c r="X355" s="53"/>
      <c r="Y355" s="53"/>
      <c r="Z355" s="53"/>
    </row>
    <row r="356" spans="1:26" ht="35.25" customHeight="1">
      <c r="A356" s="208"/>
      <c r="B356" s="53"/>
      <c r="C356" s="53"/>
      <c r="D356" s="53"/>
      <c r="E356" s="53"/>
      <c r="F356" s="53"/>
      <c r="G356" s="220" t="s">
        <v>546</v>
      </c>
      <c r="H356" s="53"/>
      <c r="I356" s="53"/>
      <c r="J356" s="53"/>
      <c r="K356" s="53"/>
      <c r="L356" s="53"/>
      <c r="M356" s="53"/>
      <c r="N356" s="53"/>
      <c r="O356" s="53"/>
      <c r="P356" s="53"/>
      <c r="Q356" s="53"/>
      <c r="R356" s="53"/>
      <c r="S356" s="53"/>
      <c r="T356" s="53"/>
      <c r="U356" s="53"/>
      <c r="V356" s="53"/>
      <c r="W356" s="53"/>
      <c r="X356" s="53"/>
      <c r="Y356" s="53"/>
      <c r="Z356" s="53"/>
    </row>
    <row r="357" spans="1:26" ht="14.4">
      <c r="A357" s="208"/>
      <c r="B357" s="53"/>
      <c r="C357" s="53"/>
      <c r="D357" s="53"/>
      <c r="E357" s="53"/>
      <c r="F357" s="200"/>
      <c r="G357" s="78"/>
      <c r="H357" s="53"/>
      <c r="I357" s="53"/>
      <c r="J357" s="53"/>
      <c r="K357" s="53"/>
      <c r="L357" s="53"/>
      <c r="M357" s="53"/>
      <c r="N357" s="53"/>
      <c r="O357" s="53"/>
      <c r="P357" s="53"/>
      <c r="Q357" s="53"/>
      <c r="R357" s="53"/>
      <c r="S357" s="53"/>
      <c r="T357" s="53"/>
      <c r="U357" s="53"/>
      <c r="V357" s="53"/>
      <c r="W357" s="53"/>
      <c r="X357" s="53"/>
      <c r="Y357" s="53"/>
      <c r="Z357" s="53"/>
    </row>
    <row r="358" spans="1:26" ht="15" customHeight="1">
      <c r="A358" s="53"/>
      <c r="B358" s="221"/>
      <c r="C358" s="210"/>
      <c r="D358" s="210"/>
      <c r="E358" s="210"/>
      <c r="F358" s="210"/>
      <c r="G358" s="210"/>
      <c r="H358" s="53"/>
      <c r="I358" s="53"/>
      <c r="J358" s="53"/>
      <c r="K358" s="53"/>
      <c r="L358" s="53"/>
      <c r="M358" s="53"/>
      <c r="N358" s="53"/>
      <c r="O358" s="53"/>
      <c r="P358" s="53"/>
      <c r="Q358" s="53"/>
      <c r="R358" s="53"/>
      <c r="S358" s="53"/>
      <c r="T358" s="53"/>
      <c r="U358" s="53"/>
      <c r="V358" s="53"/>
      <c r="W358" s="53"/>
      <c r="X358" s="53"/>
      <c r="Y358" s="53"/>
      <c r="Z358" s="53"/>
    </row>
    <row r="359" spans="1:26" ht="16.5" customHeight="1">
      <c r="A359" s="53"/>
      <c r="B359" s="210"/>
      <c r="C359" s="210"/>
      <c r="D359" s="210"/>
      <c r="E359" s="210"/>
      <c r="F359" s="210"/>
      <c r="G359" s="210"/>
      <c r="H359" s="53"/>
      <c r="I359" s="53"/>
      <c r="J359" s="53"/>
      <c r="K359" s="53"/>
      <c r="L359" s="53"/>
      <c r="M359" s="53"/>
      <c r="N359" s="53"/>
      <c r="O359" s="53"/>
      <c r="P359" s="211"/>
      <c r="Q359" s="211"/>
      <c r="R359" s="211"/>
      <c r="S359" s="211"/>
      <c r="T359" s="211"/>
      <c r="U359" s="53"/>
      <c r="V359" s="53"/>
      <c r="W359" s="53"/>
      <c r="X359" s="53"/>
      <c r="Y359" s="53"/>
      <c r="Z359" s="53"/>
    </row>
    <row r="360" spans="1:26" ht="14.4">
      <c r="A360" s="53"/>
      <c r="B360" s="210"/>
      <c r="C360" s="210"/>
      <c r="D360" s="210"/>
      <c r="E360" s="210"/>
      <c r="F360" s="210"/>
      <c r="G360" s="210"/>
      <c r="H360" s="53"/>
      <c r="I360" s="53"/>
      <c r="J360" s="53"/>
      <c r="K360" s="53"/>
      <c r="L360" s="53"/>
      <c r="M360" s="53"/>
      <c r="N360" s="53"/>
      <c r="O360" s="53"/>
      <c r="P360" s="53"/>
      <c r="Q360" s="53"/>
      <c r="R360" s="53"/>
      <c r="S360" s="53"/>
      <c r="T360" s="53"/>
      <c r="U360" s="53"/>
      <c r="V360" s="53"/>
      <c r="W360" s="53"/>
      <c r="X360" s="53"/>
      <c r="Y360" s="53"/>
      <c r="Z360" s="53"/>
    </row>
    <row r="361" spans="1:26" ht="14.4">
      <c r="A361" s="53"/>
      <c r="B361" s="53"/>
      <c r="C361" s="53"/>
      <c r="D361" s="53"/>
      <c r="E361" s="53"/>
      <c r="F361" s="53"/>
      <c r="G361" s="78"/>
      <c r="H361" s="53"/>
      <c r="I361" s="53"/>
      <c r="J361" s="53"/>
      <c r="K361" s="53"/>
      <c r="L361" s="53"/>
      <c r="M361" s="53"/>
      <c r="N361" s="53"/>
      <c r="O361" s="53"/>
      <c r="P361" s="53"/>
      <c r="Q361" s="53"/>
      <c r="R361" s="53"/>
      <c r="S361" s="53"/>
      <c r="T361" s="53"/>
      <c r="U361" s="53"/>
      <c r="V361" s="53"/>
      <c r="W361" s="53"/>
      <c r="X361" s="53"/>
      <c r="Y361" s="53"/>
      <c r="Z361" s="53"/>
    </row>
    <row r="362" spans="1:26" ht="14.4">
      <c r="A362" s="53"/>
      <c r="B362" s="53"/>
      <c r="C362" s="53"/>
      <c r="D362" s="53"/>
      <c r="E362" s="53"/>
      <c r="F362" s="53"/>
      <c r="G362" s="78"/>
      <c r="H362" s="53"/>
      <c r="I362" s="53"/>
      <c r="J362" s="53"/>
      <c r="K362" s="53"/>
      <c r="L362" s="53"/>
      <c r="M362" s="53"/>
      <c r="N362" s="53"/>
      <c r="O362" s="53"/>
      <c r="P362" s="53"/>
      <c r="Q362" s="53"/>
      <c r="R362" s="53"/>
      <c r="S362" s="53"/>
      <c r="T362" s="53"/>
      <c r="U362" s="53"/>
      <c r="V362" s="53"/>
      <c r="W362" s="53"/>
      <c r="X362" s="53"/>
      <c r="Y362" s="53"/>
      <c r="Z362" s="53"/>
    </row>
    <row r="363" spans="1:26" ht="14.4">
      <c r="A363" s="53"/>
      <c r="B363" s="53"/>
      <c r="C363" s="53"/>
      <c r="D363" s="53"/>
      <c r="E363" s="53"/>
      <c r="F363" s="53"/>
      <c r="G363" s="78"/>
      <c r="H363" s="53"/>
      <c r="I363" s="53"/>
      <c r="J363" s="53"/>
      <c r="K363" s="53"/>
      <c r="L363" s="53"/>
      <c r="M363" s="53"/>
      <c r="N363" s="53"/>
      <c r="O363" s="53"/>
      <c r="P363" s="53"/>
      <c r="Q363" s="53"/>
      <c r="R363" s="53"/>
      <c r="S363" s="53"/>
      <c r="T363" s="53"/>
      <c r="U363" s="53"/>
      <c r="V363" s="53"/>
      <c r="W363" s="53"/>
      <c r="X363" s="53"/>
      <c r="Y363" s="53"/>
      <c r="Z363" s="53"/>
    </row>
    <row r="364" spans="1:26" ht="14.4">
      <c r="A364" s="53"/>
      <c r="B364" s="53"/>
      <c r="C364" s="53"/>
      <c r="D364" s="53"/>
      <c r="E364" s="53"/>
      <c r="F364" s="53"/>
      <c r="G364" s="78"/>
      <c r="H364" s="53"/>
      <c r="I364" s="53"/>
      <c r="J364" s="53"/>
      <c r="K364" s="53"/>
      <c r="L364" s="53"/>
      <c r="M364" s="53"/>
      <c r="N364" s="53"/>
      <c r="O364" s="53"/>
      <c r="P364" s="53"/>
      <c r="Q364" s="53"/>
      <c r="R364" s="53"/>
      <c r="S364" s="53"/>
      <c r="T364" s="53"/>
      <c r="U364" s="53"/>
      <c r="V364" s="53"/>
      <c r="W364" s="53"/>
      <c r="X364" s="53"/>
      <c r="Y364" s="53"/>
      <c r="Z364" s="53"/>
    </row>
    <row r="365" spans="1:26" ht="14.4">
      <c r="A365" s="53"/>
      <c r="B365" s="53"/>
      <c r="C365" s="53"/>
      <c r="D365" s="53"/>
      <c r="E365" s="53"/>
      <c r="F365" s="53"/>
      <c r="G365" s="78"/>
      <c r="H365" s="53"/>
      <c r="I365" s="53"/>
      <c r="J365" s="53"/>
      <c r="K365" s="53"/>
      <c r="L365" s="53"/>
      <c r="M365" s="53"/>
      <c r="N365" s="53"/>
      <c r="O365" s="53"/>
      <c r="P365" s="53"/>
      <c r="Q365" s="53"/>
      <c r="R365" s="53"/>
      <c r="S365" s="53"/>
      <c r="T365" s="53"/>
      <c r="U365" s="53"/>
      <c r="V365" s="53"/>
      <c r="W365" s="53"/>
      <c r="X365" s="53"/>
      <c r="Y365" s="53"/>
      <c r="Z365" s="53"/>
    </row>
    <row r="366" spans="1:26" ht="14.4">
      <c r="A366" s="53"/>
      <c r="B366" s="53"/>
      <c r="C366" s="53"/>
      <c r="D366" s="53"/>
      <c r="E366" s="53"/>
      <c r="F366" s="53"/>
      <c r="G366" s="78"/>
      <c r="H366" s="53"/>
      <c r="I366" s="53"/>
      <c r="J366" s="53"/>
      <c r="K366" s="53"/>
      <c r="L366" s="53"/>
      <c r="M366" s="53"/>
      <c r="N366" s="53"/>
      <c r="O366" s="53"/>
      <c r="P366" s="53"/>
      <c r="Q366" s="53"/>
      <c r="R366" s="53"/>
      <c r="S366" s="53"/>
      <c r="T366" s="53"/>
      <c r="U366" s="53"/>
      <c r="V366" s="53"/>
      <c r="W366" s="53"/>
      <c r="X366" s="53"/>
      <c r="Y366" s="53"/>
      <c r="Z366" s="53"/>
    </row>
    <row r="367" spans="1:26" ht="14.4">
      <c r="A367" s="53"/>
      <c r="B367" s="53"/>
      <c r="C367" s="53"/>
      <c r="D367" s="53"/>
      <c r="E367" s="53"/>
      <c r="F367" s="53"/>
      <c r="G367" s="78"/>
      <c r="H367" s="53"/>
      <c r="I367" s="53"/>
      <c r="J367" s="53"/>
      <c r="K367" s="53"/>
      <c r="L367" s="53"/>
      <c r="M367" s="53"/>
      <c r="N367" s="53"/>
      <c r="O367" s="53"/>
      <c r="P367" s="53"/>
      <c r="Q367" s="53"/>
      <c r="R367" s="53"/>
      <c r="S367" s="53"/>
      <c r="T367" s="53"/>
      <c r="U367" s="53"/>
      <c r="V367" s="53"/>
      <c r="W367" s="53"/>
      <c r="X367" s="53"/>
      <c r="Y367" s="53"/>
      <c r="Z367" s="53"/>
    </row>
    <row r="368" spans="1:26" ht="14.4">
      <c r="A368" s="53"/>
      <c r="B368" s="53"/>
      <c r="C368" s="53"/>
      <c r="D368" s="53"/>
      <c r="E368" s="53"/>
      <c r="F368" s="53"/>
      <c r="G368" s="78"/>
      <c r="H368" s="53"/>
      <c r="I368" s="53"/>
      <c r="J368" s="53"/>
      <c r="K368" s="53"/>
      <c r="L368" s="53"/>
      <c r="M368" s="53"/>
      <c r="N368" s="53"/>
      <c r="O368" s="53"/>
      <c r="P368" s="53"/>
      <c r="Q368" s="53"/>
      <c r="R368" s="53"/>
      <c r="S368" s="53"/>
      <c r="T368" s="53"/>
      <c r="U368" s="53"/>
      <c r="V368" s="53"/>
      <c r="W368" s="53"/>
      <c r="X368" s="53"/>
      <c r="Y368" s="53"/>
      <c r="Z368" s="53"/>
    </row>
    <row r="369" spans="1:26" ht="14.4">
      <c r="A369" s="53"/>
      <c r="B369" s="53"/>
      <c r="C369" s="53"/>
      <c r="D369" s="53"/>
      <c r="E369" s="53"/>
      <c r="F369" s="53"/>
      <c r="G369" s="78"/>
      <c r="H369" s="53"/>
      <c r="I369" s="53"/>
      <c r="J369" s="53"/>
      <c r="K369" s="53"/>
      <c r="L369" s="53"/>
      <c r="M369" s="53"/>
      <c r="N369" s="53"/>
      <c r="O369" s="53"/>
      <c r="P369" s="53"/>
      <c r="Q369" s="53"/>
      <c r="R369" s="53"/>
      <c r="S369" s="53"/>
      <c r="T369" s="53"/>
      <c r="U369" s="53"/>
      <c r="V369" s="53"/>
      <c r="W369" s="53"/>
      <c r="X369" s="53"/>
      <c r="Y369" s="53"/>
      <c r="Z369" s="53"/>
    </row>
    <row r="370" spans="1:26" ht="14.4">
      <c r="A370" s="53"/>
      <c r="B370" s="53"/>
      <c r="C370" s="53"/>
      <c r="D370" s="53"/>
      <c r="E370" s="53"/>
      <c r="F370" s="53"/>
      <c r="G370" s="78"/>
      <c r="H370" s="53"/>
      <c r="I370" s="53"/>
      <c r="J370" s="53"/>
      <c r="K370" s="53"/>
      <c r="L370" s="53"/>
      <c r="M370" s="53"/>
      <c r="N370" s="53"/>
      <c r="O370" s="53"/>
      <c r="P370" s="53"/>
      <c r="Q370" s="53"/>
      <c r="R370" s="53"/>
      <c r="S370" s="53"/>
      <c r="T370" s="53"/>
      <c r="U370" s="53"/>
      <c r="V370" s="53"/>
      <c r="W370" s="53"/>
      <c r="X370" s="53"/>
      <c r="Y370" s="53"/>
      <c r="Z370" s="53"/>
    </row>
    <row r="371" spans="1:26" ht="14.4">
      <c r="A371" s="53"/>
      <c r="B371" s="53"/>
      <c r="C371" s="53"/>
      <c r="D371" s="53"/>
      <c r="E371" s="53"/>
      <c r="F371" s="53"/>
      <c r="G371" s="78"/>
      <c r="H371" s="53"/>
      <c r="I371" s="53"/>
      <c r="J371" s="53"/>
      <c r="K371" s="53"/>
      <c r="L371" s="53"/>
      <c r="M371" s="53"/>
      <c r="N371" s="53"/>
      <c r="O371" s="53"/>
      <c r="P371" s="53"/>
      <c r="Q371" s="53"/>
      <c r="R371" s="53"/>
      <c r="S371" s="53"/>
      <c r="T371" s="53"/>
      <c r="U371" s="53"/>
      <c r="V371" s="53"/>
      <c r="W371" s="53"/>
      <c r="X371" s="53"/>
      <c r="Y371" s="53"/>
      <c r="Z371" s="53"/>
    </row>
    <row r="372" spans="1:26" ht="14.4">
      <c r="A372" s="53"/>
      <c r="B372" s="53"/>
      <c r="C372" s="53"/>
      <c r="D372" s="53"/>
      <c r="E372" s="53"/>
      <c r="F372" s="53"/>
      <c r="G372" s="78"/>
      <c r="H372" s="53"/>
      <c r="I372" s="53"/>
      <c r="J372" s="53"/>
      <c r="K372" s="53"/>
      <c r="L372" s="53"/>
      <c r="M372" s="53"/>
      <c r="N372" s="53"/>
      <c r="O372" s="53"/>
      <c r="P372" s="53"/>
      <c r="Q372" s="53"/>
      <c r="R372" s="53"/>
      <c r="S372" s="53"/>
      <c r="T372" s="53"/>
      <c r="U372" s="53"/>
      <c r="V372" s="53"/>
      <c r="W372" s="53"/>
      <c r="X372" s="53"/>
      <c r="Y372" s="53"/>
      <c r="Z372" s="53"/>
    </row>
    <row r="373" spans="1:26" ht="14.4">
      <c r="A373" s="53"/>
      <c r="B373" s="53"/>
      <c r="C373" s="53"/>
      <c r="D373" s="53"/>
      <c r="E373" s="53"/>
      <c r="F373" s="53"/>
      <c r="G373" s="78"/>
      <c r="H373" s="53"/>
      <c r="I373" s="53"/>
      <c r="J373" s="53"/>
      <c r="K373" s="53"/>
      <c r="L373" s="53"/>
      <c r="M373" s="53"/>
      <c r="N373" s="53"/>
      <c r="O373" s="53"/>
      <c r="P373" s="53"/>
      <c r="Q373" s="53"/>
      <c r="R373" s="53"/>
      <c r="S373" s="53"/>
      <c r="T373" s="53"/>
      <c r="U373" s="53"/>
      <c r="V373" s="53"/>
      <c r="W373" s="53"/>
      <c r="X373" s="53"/>
      <c r="Y373" s="53"/>
      <c r="Z373" s="53"/>
    </row>
    <row r="374" spans="1:26" ht="14.4">
      <c r="A374" s="53"/>
      <c r="B374" s="53"/>
      <c r="C374" s="53"/>
      <c r="D374" s="53"/>
      <c r="E374" s="53"/>
      <c r="F374" s="53"/>
      <c r="G374" s="78"/>
      <c r="H374" s="53"/>
      <c r="I374" s="53"/>
      <c r="J374" s="53"/>
      <c r="K374" s="53"/>
      <c r="L374" s="53"/>
      <c r="M374" s="53"/>
      <c r="N374" s="53"/>
      <c r="O374" s="53"/>
      <c r="P374" s="53"/>
      <c r="Q374" s="53"/>
      <c r="R374" s="53"/>
      <c r="S374" s="53"/>
      <c r="T374" s="53"/>
      <c r="U374" s="53"/>
      <c r="V374" s="53"/>
      <c r="W374" s="53"/>
      <c r="X374" s="53"/>
      <c r="Y374" s="53"/>
      <c r="Z374" s="53"/>
    </row>
    <row r="375" spans="1:26" ht="14.4">
      <c r="A375" s="53"/>
      <c r="B375" s="53"/>
      <c r="C375" s="53"/>
      <c r="D375" s="53"/>
      <c r="E375" s="53"/>
      <c r="F375" s="53"/>
      <c r="G375" s="78"/>
      <c r="H375" s="53"/>
      <c r="I375" s="53"/>
      <c r="J375" s="53"/>
      <c r="K375" s="53"/>
      <c r="L375" s="53"/>
      <c r="M375" s="53"/>
      <c r="N375" s="53"/>
      <c r="O375" s="53"/>
      <c r="P375" s="53"/>
      <c r="Q375" s="53"/>
      <c r="R375" s="53"/>
      <c r="S375" s="53"/>
      <c r="T375" s="53"/>
      <c r="U375" s="53"/>
      <c r="V375" s="53"/>
      <c r="W375" s="53"/>
      <c r="X375" s="53"/>
      <c r="Y375" s="53"/>
      <c r="Z375" s="53"/>
    </row>
    <row r="376" spans="1:26" ht="14.4">
      <c r="A376" s="53"/>
      <c r="B376" s="53"/>
      <c r="C376" s="53"/>
      <c r="D376" s="53"/>
      <c r="E376" s="53"/>
      <c r="F376" s="53"/>
      <c r="G376" s="78"/>
      <c r="H376" s="53"/>
      <c r="I376" s="53"/>
      <c r="J376" s="53"/>
      <c r="K376" s="53"/>
      <c r="L376" s="53"/>
      <c r="M376" s="53"/>
      <c r="N376" s="53"/>
      <c r="O376" s="53"/>
      <c r="P376" s="53"/>
      <c r="Q376" s="53"/>
      <c r="R376" s="53"/>
      <c r="S376" s="53"/>
      <c r="T376" s="53"/>
      <c r="U376" s="53"/>
      <c r="V376" s="53"/>
      <c r="W376" s="53"/>
      <c r="X376" s="53"/>
      <c r="Y376" s="53"/>
      <c r="Z376" s="53"/>
    </row>
    <row r="377" spans="1:26" ht="14.4">
      <c r="A377" s="53"/>
      <c r="B377" s="53"/>
      <c r="C377" s="53"/>
      <c r="D377" s="53"/>
      <c r="E377" s="53"/>
      <c r="F377" s="53"/>
      <c r="G377" s="78"/>
      <c r="H377" s="53"/>
      <c r="I377" s="53"/>
      <c r="J377" s="53"/>
      <c r="K377" s="53"/>
      <c r="L377" s="53"/>
      <c r="M377" s="53"/>
      <c r="N377" s="53"/>
      <c r="O377" s="53"/>
      <c r="P377" s="53"/>
      <c r="Q377" s="53"/>
      <c r="R377" s="53"/>
      <c r="S377" s="53"/>
      <c r="T377" s="53"/>
      <c r="U377" s="53"/>
      <c r="V377" s="53"/>
      <c r="W377" s="53"/>
      <c r="X377" s="53"/>
      <c r="Y377" s="53"/>
      <c r="Z377" s="53"/>
    </row>
    <row r="378" spans="1:26" ht="14.4">
      <c r="A378" s="53"/>
      <c r="B378" s="53"/>
      <c r="C378" s="53"/>
      <c r="D378" s="53"/>
      <c r="E378" s="53"/>
      <c r="F378" s="53"/>
      <c r="G378" s="78"/>
      <c r="H378" s="53"/>
      <c r="I378" s="53"/>
      <c r="J378" s="53"/>
      <c r="K378" s="53"/>
      <c r="L378" s="53"/>
      <c r="M378" s="53"/>
      <c r="N378" s="53"/>
      <c r="O378" s="53"/>
      <c r="P378" s="53"/>
      <c r="Q378" s="53"/>
      <c r="R378" s="53"/>
      <c r="S378" s="53"/>
      <c r="T378" s="53"/>
      <c r="U378" s="53"/>
      <c r="V378" s="53"/>
      <c r="W378" s="53"/>
      <c r="X378" s="53"/>
      <c r="Y378" s="53"/>
      <c r="Z378" s="53"/>
    </row>
    <row r="379" spans="1:26" ht="14.4">
      <c r="A379" s="53"/>
      <c r="B379" s="53"/>
      <c r="C379" s="53"/>
      <c r="D379" s="53"/>
      <c r="E379" s="53"/>
      <c r="F379" s="53"/>
      <c r="G379" s="78"/>
      <c r="H379" s="53"/>
      <c r="I379" s="53"/>
      <c r="J379" s="53"/>
      <c r="K379" s="53"/>
      <c r="L379" s="53"/>
      <c r="M379" s="53"/>
      <c r="N379" s="53"/>
      <c r="O379" s="53"/>
      <c r="P379" s="53"/>
      <c r="Q379" s="53"/>
      <c r="R379" s="53"/>
      <c r="S379" s="53"/>
      <c r="T379" s="53"/>
      <c r="U379" s="53"/>
      <c r="V379" s="53"/>
      <c r="W379" s="53"/>
      <c r="X379" s="53"/>
      <c r="Y379" s="53"/>
      <c r="Z379" s="53"/>
    </row>
    <row r="380" spans="1:26" ht="14.4">
      <c r="A380" s="53"/>
      <c r="B380" s="53"/>
      <c r="C380" s="53"/>
      <c r="D380" s="53"/>
      <c r="E380" s="53"/>
      <c r="F380" s="53"/>
      <c r="G380" s="78"/>
      <c r="H380" s="53"/>
      <c r="I380" s="53"/>
      <c r="J380" s="53"/>
      <c r="K380" s="53"/>
      <c r="L380" s="53"/>
      <c r="M380" s="53"/>
      <c r="N380" s="53"/>
      <c r="O380" s="53"/>
      <c r="P380" s="53"/>
      <c r="Q380" s="53"/>
      <c r="R380" s="53"/>
      <c r="S380" s="53"/>
      <c r="T380" s="53"/>
      <c r="U380" s="53"/>
      <c r="V380" s="53"/>
      <c r="W380" s="53"/>
      <c r="X380" s="53"/>
      <c r="Y380" s="53"/>
      <c r="Z380" s="53"/>
    </row>
    <row r="381" spans="1:26" ht="14.4">
      <c r="A381" s="53"/>
      <c r="B381" s="53"/>
      <c r="C381" s="53"/>
      <c r="D381" s="53"/>
      <c r="E381" s="53"/>
      <c r="F381" s="53"/>
      <c r="G381" s="78"/>
      <c r="H381" s="53"/>
      <c r="I381" s="53"/>
      <c r="J381" s="53"/>
      <c r="K381" s="53"/>
      <c r="L381" s="53"/>
      <c r="M381" s="53"/>
      <c r="N381" s="53"/>
      <c r="O381" s="53"/>
      <c r="P381" s="53"/>
      <c r="Q381" s="53"/>
      <c r="R381" s="53"/>
      <c r="S381" s="53"/>
      <c r="T381" s="53"/>
      <c r="U381" s="53"/>
      <c r="V381" s="53"/>
      <c r="W381" s="53"/>
      <c r="X381" s="53"/>
      <c r="Y381" s="53"/>
      <c r="Z381" s="53"/>
    </row>
    <row r="382" spans="1:26" ht="14.4">
      <c r="A382" s="53"/>
      <c r="B382" s="53"/>
      <c r="C382" s="53"/>
      <c r="D382" s="53"/>
      <c r="E382" s="53"/>
      <c r="F382" s="53"/>
      <c r="G382" s="78"/>
      <c r="H382" s="53"/>
      <c r="I382" s="53"/>
      <c r="J382" s="53"/>
      <c r="K382" s="53"/>
      <c r="L382" s="53"/>
      <c r="M382" s="53"/>
      <c r="N382" s="53"/>
      <c r="O382" s="53"/>
      <c r="P382" s="53"/>
      <c r="Q382" s="53"/>
      <c r="R382" s="53"/>
      <c r="S382" s="53"/>
      <c r="T382" s="53"/>
      <c r="U382" s="53"/>
      <c r="V382" s="53"/>
      <c r="W382" s="53"/>
      <c r="X382" s="53"/>
      <c r="Y382" s="53"/>
      <c r="Z382" s="53"/>
    </row>
    <row r="383" spans="1:26" ht="14.4">
      <c r="A383" s="53"/>
      <c r="B383" s="53"/>
      <c r="C383" s="53"/>
      <c r="D383" s="53"/>
      <c r="E383" s="53"/>
      <c r="F383" s="53"/>
      <c r="G383" s="78"/>
      <c r="H383" s="53"/>
      <c r="I383" s="53"/>
      <c r="J383" s="53"/>
      <c r="K383" s="53"/>
      <c r="L383" s="53"/>
      <c r="M383" s="53"/>
      <c r="N383" s="53"/>
      <c r="O383" s="53"/>
      <c r="P383" s="53"/>
      <c r="Q383" s="53"/>
      <c r="R383" s="53"/>
      <c r="S383" s="53"/>
      <c r="T383" s="53"/>
      <c r="U383" s="53"/>
      <c r="V383" s="53"/>
      <c r="W383" s="53"/>
      <c r="X383" s="53"/>
      <c r="Y383" s="53"/>
      <c r="Z383" s="53"/>
    </row>
    <row r="384" spans="1:26" ht="14.4">
      <c r="A384" s="53"/>
      <c r="B384" s="53"/>
      <c r="C384" s="53"/>
      <c r="D384" s="53"/>
      <c r="E384" s="53"/>
      <c r="F384" s="53"/>
      <c r="G384" s="78"/>
      <c r="H384" s="53"/>
      <c r="I384" s="53"/>
      <c r="J384" s="53"/>
      <c r="K384" s="53"/>
      <c r="L384" s="53"/>
      <c r="M384" s="53"/>
      <c r="N384" s="53"/>
      <c r="O384" s="53"/>
      <c r="P384" s="53"/>
      <c r="Q384" s="53"/>
      <c r="R384" s="53"/>
      <c r="S384" s="53"/>
      <c r="T384" s="53"/>
      <c r="U384" s="53"/>
      <c r="V384" s="53"/>
      <c r="W384" s="53"/>
      <c r="X384" s="53"/>
      <c r="Y384" s="53"/>
      <c r="Z384" s="53"/>
    </row>
    <row r="385" spans="1:26" ht="14.4">
      <c r="A385" s="53"/>
      <c r="B385" s="53"/>
      <c r="C385" s="53"/>
      <c r="D385" s="53"/>
      <c r="E385" s="53"/>
      <c r="F385" s="53"/>
      <c r="G385" s="78"/>
      <c r="H385" s="53"/>
      <c r="I385" s="53"/>
      <c r="J385" s="53"/>
      <c r="K385" s="53"/>
      <c r="L385" s="53"/>
      <c r="M385" s="53"/>
      <c r="N385" s="53"/>
      <c r="O385" s="53"/>
      <c r="P385" s="53"/>
      <c r="Q385" s="53"/>
      <c r="R385" s="53"/>
      <c r="S385" s="53"/>
      <c r="T385" s="53"/>
      <c r="U385" s="53"/>
      <c r="V385" s="53"/>
      <c r="W385" s="53"/>
      <c r="X385" s="53"/>
      <c r="Y385" s="53"/>
      <c r="Z385" s="53"/>
    </row>
    <row r="386" spans="1:26" ht="14.4">
      <c r="A386" s="53"/>
      <c r="B386" s="53"/>
      <c r="C386" s="53"/>
      <c r="D386" s="53"/>
      <c r="E386" s="53"/>
      <c r="F386" s="53"/>
      <c r="G386" s="78"/>
      <c r="H386" s="53"/>
      <c r="I386" s="53"/>
      <c r="J386" s="53"/>
      <c r="K386" s="53"/>
      <c r="L386" s="53"/>
      <c r="M386" s="53"/>
      <c r="N386" s="53"/>
      <c r="O386" s="53"/>
      <c r="P386" s="53"/>
      <c r="Q386" s="53"/>
      <c r="R386" s="53"/>
      <c r="S386" s="53"/>
      <c r="T386" s="53"/>
      <c r="U386" s="53"/>
      <c r="V386" s="53"/>
      <c r="W386" s="53"/>
      <c r="X386" s="53"/>
      <c r="Y386" s="53"/>
      <c r="Z386" s="53"/>
    </row>
    <row r="387" spans="1:26" ht="14.4">
      <c r="A387" s="53"/>
      <c r="B387" s="53"/>
      <c r="C387" s="53"/>
      <c r="D387" s="53"/>
      <c r="E387" s="53"/>
      <c r="F387" s="53"/>
      <c r="G387" s="78"/>
      <c r="H387" s="53"/>
      <c r="I387" s="53"/>
      <c r="J387" s="53"/>
      <c r="K387" s="53"/>
      <c r="L387" s="53"/>
      <c r="M387" s="53"/>
      <c r="N387" s="53"/>
      <c r="O387" s="53"/>
      <c r="P387" s="53"/>
      <c r="Q387" s="53"/>
      <c r="R387" s="53"/>
      <c r="S387" s="53"/>
      <c r="T387" s="53"/>
      <c r="U387" s="53"/>
      <c r="V387" s="53"/>
      <c r="W387" s="53"/>
      <c r="X387" s="53"/>
      <c r="Y387" s="53"/>
      <c r="Z387" s="53"/>
    </row>
    <row r="388" spans="1:26" ht="14.4">
      <c r="A388" s="53"/>
      <c r="B388" s="53"/>
      <c r="C388" s="53"/>
      <c r="D388" s="53"/>
      <c r="E388" s="53"/>
      <c r="F388" s="53"/>
      <c r="G388" s="78"/>
      <c r="H388" s="53"/>
      <c r="I388" s="53"/>
      <c r="J388" s="53"/>
      <c r="K388" s="53"/>
      <c r="L388" s="53"/>
      <c r="M388" s="53"/>
      <c r="N388" s="53"/>
      <c r="O388" s="53"/>
      <c r="P388" s="53"/>
      <c r="Q388" s="53"/>
      <c r="R388" s="53"/>
      <c r="S388" s="53"/>
      <c r="T388" s="53"/>
      <c r="U388" s="53"/>
      <c r="V388" s="53"/>
      <c r="W388" s="53"/>
      <c r="X388" s="53"/>
      <c r="Y388" s="53"/>
      <c r="Z388" s="53"/>
    </row>
    <row r="389" spans="1:26" ht="14.4">
      <c r="A389" s="53"/>
      <c r="B389" s="53"/>
      <c r="C389" s="53"/>
      <c r="D389" s="53"/>
      <c r="E389" s="53"/>
      <c r="F389" s="53"/>
      <c r="G389" s="78"/>
      <c r="H389" s="53"/>
      <c r="I389" s="53"/>
      <c r="J389" s="53"/>
      <c r="K389" s="53"/>
      <c r="L389" s="53"/>
      <c r="M389" s="53"/>
      <c r="N389" s="53"/>
      <c r="O389" s="53"/>
      <c r="P389" s="53"/>
      <c r="Q389" s="53"/>
      <c r="R389" s="53"/>
      <c r="S389" s="53"/>
      <c r="T389" s="53"/>
      <c r="U389" s="53"/>
      <c r="V389" s="53"/>
      <c r="W389" s="53"/>
      <c r="X389" s="53"/>
      <c r="Y389" s="53"/>
      <c r="Z389" s="53"/>
    </row>
    <row r="390" spans="1:26" ht="14.4">
      <c r="A390" s="53"/>
      <c r="B390" s="53"/>
      <c r="C390" s="53"/>
      <c r="D390" s="53"/>
      <c r="E390" s="53"/>
      <c r="F390" s="53"/>
      <c r="G390" s="78"/>
      <c r="H390" s="53"/>
      <c r="I390" s="53"/>
      <c r="J390" s="53"/>
      <c r="K390" s="53"/>
      <c r="L390" s="53"/>
      <c r="M390" s="53"/>
      <c r="N390" s="53"/>
      <c r="O390" s="53"/>
      <c r="P390" s="53"/>
      <c r="Q390" s="53"/>
      <c r="R390" s="53"/>
      <c r="S390" s="53"/>
      <c r="T390" s="53"/>
      <c r="U390" s="53"/>
      <c r="V390" s="53"/>
      <c r="W390" s="53"/>
      <c r="X390" s="53"/>
      <c r="Y390" s="53"/>
      <c r="Z390" s="53"/>
    </row>
    <row r="391" spans="1:26" ht="14.4">
      <c r="A391" s="53"/>
      <c r="B391" s="53"/>
      <c r="C391" s="53"/>
      <c r="D391" s="53"/>
      <c r="E391" s="53"/>
      <c r="F391" s="53"/>
      <c r="G391" s="78"/>
      <c r="H391" s="53"/>
      <c r="I391" s="53"/>
      <c r="J391" s="53"/>
      <c r="K391" s="53"/>
      <c r="L391" s="53"/>
      <c r="M391" s="53"/>
      <c r="N391" s="53"/>
      <c r="O391" s="53"/>
      <c r="P391" s="53"/>
      <c r="Q391" s="53"/>
      <c r="R391" s="53"/>
      <c r="S391" s="53"/>
      <c r="T391" s="53"/>
      <c r="U391" s="53"/>
      <c r="V391" s="53"/>
      <c r="W391" s="53"/>
      <c r="X391" s="53"/>
      <c r="Y391" s="53"/>
      <c r="Z391" s="53"/>
    </row>
    <row r="392" spans="1:26" ht="14.4">
      <c r="A392" s="53"/>
      <c r="B392" s="53"/>
      <c r="C392" s="53"/>
      <c r="D392" s="53"/>
      <c r="E392" s="53"/>
      <c r="F392" s="53"/>
      <c r="G392" s="78"/>
      <c r="H392" s="53"/>
      <c r="I392" s="53"/>
      <c r="J392" s="53"/>
      <c r="K392" s="53"/>
      <c r="L392" s="53"/>
      <c r="M392" s="53"/>
      <c r="N392" s="53"/>
      <c r="O392" s="53"/>
      <c r="P392" s="53"/>
      <c r="Q392" s="53"/>
      <c r="R392" s="53"/>
      <c r="S392" s="53"/>
      <c r="T392" s="53"/>
      <c r="U392" s="53"/>
      <c r="V392" s="53"/>
      <c r="W392" s="53"/>
      <c r="X392" s="53"/>
      <c r="Y392" s="53"/>
      <c r="Z392" s="53"/>
    </row>
    <row r="393" spans="1:26" ht="14.4">
      <c r="A393" s="53"/>
      <c r="B393" s="53"/>
      <c r="C393" s="53"/>
      <c r="D393" s="53"/>
      <c r="E393" s="53"/>
      <c r="F393" s="53"/>
      <c r="G393" s="78"/>
      <c r="H393" s="53"/>
      <c r="I393" s="53"/>
      <c r="J393" s="53"/>
      <c r="K393" s="53"/>
      <c r="L393" s="53"/>
      <c r="M393" s="53"/>
      <c r="N393" s="53"/>
      <c r="O393" s="53"/>
      <c r="P393" s="53"/>
      <c r="Q393" s="53"/>
      <c r="R393" s="53"/>
      <c r="S393" s="53"/>
      <c r="T393" s="53"/>
      <c r="U393" s="53"/>
      <c r="V393" s="53"/>
      <c r="W393" s="53"/>
      <c r="X393" s="53"/>
      <c r="Y393" s="53"/>
      <c r="Z393" s="53"/>
    </row>
    <row r="394" spans="1:26" ht="14.4">
      <c r="A394" s="53"/>
      <c r="B394" s="53"/>
      <c r="C394" s="53"/>
      <c r="D394" s="53"/>
      <c r="E394" s="53"/>
      <c r="F394" s="53"/>
      <c r="G394" s="78"/>
      <c r="H394" s="53"/>
      <c r="I394" s="53"/>
      <c r="J394" s="53"/>
      <c r="K394" s="53"/>
      <c r="L394" s="53"/>
      <c r="M394" s="53"/>
      <c r="N394" s="53"/>
      <c r="O394" s="53"/>
      <c r="P394" s="53"/>
      <c r="Q394" s="53"/>
      <c r="R394" s="53"/>
      <c r="S394" s="53"/>
      <c r="T394" s="53"/>
      <c r="U394" s="53"/>
      <c r="V394" s="53"/>
      <c r="W394" s="53"/>
      <c r="X394" s="53"/>
      <c r="Y394" s="53"/>
      <c r="Z394" s="53"/>
    </row>
    <row r="395" spans="1:26" ht="14.4">
      <c r="A395" s="53"/>
      <c r="B395" s="53"/>
      <c r="C395" s="53"/>
      <c r="D395" s="53"/>
      <c r="E395" s="53"/>
      <c r="F395" s="53"/>
      <c r="G395" s="78"/>
      <c r="H395" s="53"/>
      <c r="I395" s="53"/>
      <c r="J395" s="53"/>
      <c r="K395" s="53"/>
      <c r="L395" s="53"/>
      <c r="M395" s="53"/>
      <c r="N395" s="53"/>
      <c r="O395" s="53"/>
      <c r="P395" s="53"/>
      <c r="Q395" s="53"/>
      <c r="R395" s="53"/>
      <c r="S395" s="53"/>
      <c r="T395" s="53"/>
      <c r="U395" s="53"/>
      <c r="V395" s="53"/>
      <c r="W395" s="53"/>
      <c r="X395" s="53"/>
      <c r="Y395" s="53"/>
      <c r="Z395" s="53"/>
    </row>
    <row r="396" spans="1:26" ht="14.4">
      <c r="A396" s="53"/>
      <c r="B396" s="53"/>
      <c r="C396" s="53"/>
      <c r="D396" s="53"/>
      <c r="E396" s="53"/>
      <c r="F396" s="53"/>
      <c r="G396" s="78"/>
      <c r="H396" s="53"/>
      <c r="I396" s="53"/>
      <c r="J396" s="53"/>
      <c r="K396" s="53"/>
      <c r="L396" s="53"/>
      <c r="M396" s="53"/>
      <c r="N396" s="53"/>
      <c r="O396" s="53"/>
      <c r="P396" s="53"/>
      <c r="Q396" s="53"/>
      <c r="R396" s="53"/>
      <c r="S396" s="53"/>
      <c r="T396" s="53"/>
      <c r="U396" s="53"/>
      <c r="V396" s="53"/>
      <c r="W396" s="53"/>
      <c r="X396" s="53"/>
      <c r="Y396" s="53"/>
      <c r="Z396" s="53"/>
    </row>
    <row r="397" spans="1:26" ht="14.4">
      <c r="A397" s="53"/>
      <c r="B397" s="53"/>
      <c r="C397" s="53"/>
      <c r="D397" s="53"/>
      <c r="E397" s="53"/>
      <c r="F397" s="53"/>
      <c r="G397" s="78"/>
      <c r="H397" s="53"/>
      <c r="I397" s="53"/>
      <c r="J397" s="53"/>
      <c r="K397" s="53"/>
      <c r="L397" s="53"/>
      <c r="M397" s="53"/>
      <c r="N397" s="53"/>
      <c r="O397" s="53"/>
      <c r="P397" s="53"/>
      <c r="Q397" s="53"/>
      <c r="R397" s="53"/>
      <c r="S397" s="53"/>
      <c r="T397" s="53"/>
      <c r="U397" s="53"/>
      <c r="V397" s="53"/>
      <c r="W397" s="53"/>
      <c r="X397" s="53"/>
      <c r="Y397" s="53"/>
      <c r="Z397" s="53"/>
    </row>
    <row r="398" spans="1:26" ht="14.4">
      <c r="A398" s="53"/>
      <c r="B398" s="53"/>
      <c r="C398" s="53"/>
      <c r="D398" s="53"/>
      <c r="E398" s="53"/>
      <c r="F398" s="53"/>
      <c r="G398" s="78"/>
      <c r="H398" s="53"/>
      <c r="I398" s="53"/>
      <c r="J398" s="53"/>
      <c r="K398" s="53"/>
      <c r="L398" s="53"/>
      <c r="M398" s="53"/>
      <c r="N398" s="53"/>
      <c r="O398" s="53"/>
      <c r="P398" s="53"/>
      <c r="Q398" s="53"/>
      <c r="R398" s="53"/>
      <c r="S398" s="53"/>
      <c r="T398" s="53"/>
      <c r="U398" s="53"/>
      <c r="V398" s="53"/>
      <c r="W398" s="53"/>
      <c r="X398" s="53"/>
      <c r="Y398" s="53"/>
      <c r="Z398" s="53"/>
    </row>
    <row r="399" spans="1:26" ht="14.4">
      <c r="A399" s="53"/>
      <c r="B399" s="53"/>
      <c r="C399" s="53"/>
      <c r="D399" s="53"/>
      <c r="E399" s="53"/>
      <c r="F399" s="53"/>
      <c r="G399" s="78"/>
      <c r="H399" s="53"/>
      <c r="I399" s="53"/>
      <c r="J399" s="53"/>
      <c r="K399" s="53"/>
      <c r="L399" s="53"/>
      <c r="M399" s="53"/>
      <c r="N399" s="53"/>
      <c r="O399" s="53"/>
      <c r="P399" s="53"/>
      <c r="Q399" s="53"/>
      <c r="R399" s="53"/>
      <c r="S399" s="53"/>
      <c r="T399" s="53"/>
      <c r="U399" s="53"/>
      <c r="V399" s="53"/>
      <c r="W399" s="53"/>
      <c r="X399" s="53"/>
      <c r="Y399" s="53"/>
      <c r="Z399" s="53"/>
    </row>
    <row r="400" spans="1:26" ht="14.4">
      <c r="A400" s="53"/>
      <c r="B400" s="53"/>
      <c r="C400" s="53"/>
      <c r="D400" s="53"/>
      <c r="E400" s="53"/>
      <c r="F400" s="53"/>
      <c r="G400" s="78"/>
      <c r="H400" s="53"/>
      <c r="I400" s="53"/>
      <c r="J400" s="53"/>
      <c r="K400" s="53"/>
      <c r="L400" s="53"/>
      <c r="M400" s="53"/>
      <c r="N400" s="53"/>
      <c r="O400" s="53"/>
      <c r="P400" s="53"/>
      <c r="Q400" s="53"/>
      <c r="R400" s="53"/>
      <c r="S400" s="53"/>
      <c r="T400" s="53"/>
      <c r="U400" s="53"/>
      <c r="V400" s="53"/>
      <c r="W400" s="53"/>
      <c r="X400" s="53"/>
      <c r="Y400" s="53"/>
      <c r="Z400" s="53"/>
    </row>
    <row r="401" spans="1:26" ht="14.4">
      <c r="A401" s="53"/>
      <c r="B401" s="53"/>
      <c r="C401" s="53"/>
      <c r="D401" s="53"/>
      <c r="E401" s="53"/>
      <c r="F401" s="53"/>
      <c r="G401" s="78"/>
      <c r="H401" s="53"/>
      <c r="I401" s="53"/>
      <c r="J401" s="53"/>
      <c r="K401" s="53"/>
      <c r="L401" s="53"/>
      <c r="M401" s="53"/>
      <c r="N401" s="53"/>
      <c r="O401" s="53"/>
      <c r="P401" s="53"/>
      <c r="Q401" s="53"/>
      <c r="R401" s="53"/>
      <c r="S401" s="53"/>
      <c r="T401" s="53"/>
      <c r="U401" s="53"/>
      <c r="V401" s="53"/>
      <c r="W401" s="53"/>
      <c r="X401" s="53"/>
      <c r="Y401" s="53"/>
      <c r="Z401" s="53"/>
    </row>
    <row r="402" spans="1:26" ht="14.4">
      <c r="A402" s="53"/>
      <c r="B402" s="53"/>
      <c r="C402" s="53"/>
      <c r="D402" s="53"/>
      <c r="E402" s="53"/>
      <c r="F402" s="53"/>
      <c r="G402" s="78"/>
      <c r="H402" s="53"/>
      <c r="I402" s="53"/>
      <c r="J402" s="53"/>
      <c r="K402" s="53"/>
      <c r="L402" s="53"/>
      <c r="M402" s="53"/>
      <c r="N402" s="53"/>
      <c r="O402" s="53"/>
      <c r="P402" s="53"/>
      <c r="Q402" s="53"/>
      <c r="R402" s="53"/>
      <c r="S402" s="53"/>
      <c r="T402" s="53"/>
      <c r="U402" s="53"/>
      <c r="V402" s="53"/>
      <c r="W402" s="53"/>
      <c r="X402" s="53"/>
      <c r="Y402" s="53"/>
      <c r="Z402" s="53"/>
    </row>
    <row r="403" spans="1:26" ht="14.4">
      <c r="A403" s="53"/>
      <c r="B403" s="53"/>
      <c r="C403" s="53"/>
      <c r="D403" s="53"/>
      <c r="E403" s="53"/>
      <c r="F403" s="53"/>
      <c r="G403" s="78"/>
      <c r="H403" s="53"/>
      <c r="I403" s="53"/>
      <c r="J403" s="53"/>
      <c r="K403" s="53"/>
      <c r="L403" s="53"/>
      <c r="M403" s="53"/>
      <c r="N403" s="53"/>
      <c r="O403" s="53"/>
      <c r="P403" s="53"/>
      <c r="Q403" s="53"/>
      <c r="R403" s="53"/>
      <c r="S403" s="53"/>
      <c r="T403" s="53"/>
      <c r="U403" s="53"/>
      <c r="V403" s="53"/>
      <c r="W403" s="53"/>
      <c r="X403" s="53"/>
      <c r="Y403" s="53"/>
      <c r="Z403" s="53"/>
    </row>
    <row r="404" spans="1:26" ht="14.4">
      <c r="A404" s="53"/>
      <c r="B404" s="53"/>
      <c r="C404" s="53"/>
      <c r="D404" s="53"/>
      <c r="E404" s="53"/>
      <c r="F404" s="53"/>
      <c r="G404" s="78"/>
      <c r="H404" s="53"/>
      <c r="I404" s="53"/>
      <c r="J404" s="53"/>
      <c r="K404" s="53"/>
      <c r="L404" s="53"/>
      <c r="M404" s="53"/>
      <c r="N404" s="53"/>
      <c r="O404" s="53"/>
      <c r="P404" s="53"/>
      <c r="Q404" s="53"/>
      <c r="R404" s="53"/>
      <c r="S404" s="53"/>
      <c r="T404" s="53"/>
      <c r="U404" s="53"/>
      <c r="V404" s="53"/>
      <c r="W404" s="53"/>
      <c r="X404" s="53"/>
      <c r="Y404" s="53"/>
      <c r="Z404" s="53"/>
    </row>
    <row r="405" spans="1:26" ht="14.4">
      <c r="A405" s="53"/>
      <c r="B405" s="53"/>
      <c r="C405" s="53"/>
      <c r="D405" s="53"/>
      <c r="E405" s="53"/>
      <c r="F405" s="53"/>
      <c r="G405" s="78"/>
      <c r="H405" s="53"/>
      <c r="I405" s="53"/>
      <c r="J405" s="53"/>
      <c r="K405" s="53"/>
      <c r="L405" s="53"/>
      <c r="M405" s="53"/>
      <c r="N405" s="53"/>
      <c r="O405" s="53"/>
      <c r="P405" s="53"/>
      <c r="Q405" s="53"/>
      <c r="R405" s="53"/>
      <c r="S405" s="53"/>
      <c r="T405" s="53"/>
      <c r="U405" s="53"/>
      <c r="V405" s="53"/>
      <c r="W405" s="53"/>
      <c r="X405" s="53"/>
      <c r="Y405" s="53"/>
      <c r="Z405" s="53"/>
    </row>
    <row r="406" spans="1:26" ht="14.4">
      <c r="A406" s="53"/>
      <c r="B406" s="53"/>
      <c r="C406" s="53"/>
      <c r="D406" s="53"/>
      <c r="E406" s="53"/>
      <c r="F406" s="53"/>
      <c r="G406" s="78"/>
      <c r="H406" s="53"/>
      <c r="I406" s="53"/>
      <c r="J406" s="53"/>
      <c r="K406" s="53"/>
      <c r="L406" s="53"/>
      <c r="M406" s="53"/>
      <c r="N406" s="53"/>
      <c r="O406" s="53"/>
      <c r="P406" s="53"/>
      <c r="Q406" s="53"/>
      <c r="R406" s="53"/>
      <c r="S406" s="53"/>
      <c r="T406" s="53"/>
      <c r="U406" s="53"/>
      <c r="V406" s="53"/>
      <c r="W406" s="53"/>
      <c r="X406" s="53"/>
      <c r="Y406" s="53"/>
      <c r="Z406" s="53"/>
    </row>
    <row r="407" spans="1:26" ht="14.4">
      <c r="A407" s="53"/>
      <c r="B407" s="53"/>
      <c r="C407" s="53"/>
      <c r="D407" s="53"/>
      <c r="E407" s="53"/>
      <c r="F407" s="53"/>
      <c r="G407" s="78"/>
      <c r="H407" s="53"/>
      <c r="I407" s="53"/>
      <c r="J407" s="53"/>
      <c r="K407" s="53"/>
      <c r="L407" s="53"/>
      <c r="M407" s="53"/>
      <c r="N407" s="53"/>
      <c r="O407" s="53"/>
      <c r="P407" s="53"/>
      <c r="Q407" s="53"/>
      <c r="R407" s="53"/>
      <c r="S407" s="53"/>
      <c r="T407" s="53"/>
      <c r="U407" s="53"/>
      <c r="V407" s="53"/>
      <c r="W407" s="53"/>
      <c r="X407" s="53"/>
      <c r="Y407" s="53"/>
      <c r="Z407" s="53"/>
    </row>
    <row r="408" spans="1:26" ht="14.4">
      <c r="A408" s="53"/>
      <c r="B408" s="53"/>
      <c r="C408" s="53"/>
      <c r="D408" s="53"/>
      <c r="E408" s="53"/>
      <c r="F408" s="53"/>
      <c r="G408" s="78"/>
      <c r="H408" s="53"/>
      <c r="I408" s="53"/>
      <c r="J408" s="53"/>
      <c r="K408" s="53"/>
      <c r="L408" s="53"/>
      <c r="M408" s="53"/>
      <c r="N408" s="53"/>
      <c r="O408" s="53"/>
      <c r="P408" s="53"/>
      <c r="Q408" s="53"/>
      <c r="R408" s="53"/>
      <c r="S408" s="53"/>
      <c r="T408" s="53"/>
      <c r="U408" s="53"/>
      <c r="V408" s="53"/>
      <c r="W408" s="53"/>
      <c r="X408" s="53"/>
      <c r="Y408" s="53"/>
      <c r="Z408" s="53"/>
    </row>
    <row r="409" spans="1:26" ht="14.4">
      <c r="A409" s="53"/>
      <c r="B409" s="53"/>
      <c r="C409" s="53"/>
      <c r="D409" s="53"/>
      <c r="E409" s="53"/>
      <c r="F409" s="53"/>
      <c r="G409" s="78"/>
      <c r="H409" s="53"/>
      <c r="I409" s="53"/>
      <c r="J409" s="53"/>
      <c r="K409" s="53"/>
      <c r="L409" s="53"/>
      <c r="M409" s="53"/>
      <c r="N409" s="53"/>
      <c r="O409" s="53"/>
      <c r="P409" s="53"/>
      <c r="Q409" s="53"/>
      <c r="R409" s="53"/>
      <c r="S409" s="53"/>
      <c r="T409" s="53"/>
      <c r="U409" s="53"/>
      <c r="V409" s="53"/>
      <c r="W409" s="53"/>
      <c r="X409" s="53"/>
      <c r="Y409" s="53"/>
      <c r="Z409" s="53"/>
    </row>
    <row r="410" spans="1:26" ht="14.4">
      <c r="A410" s="53"/>
      <c r="B410" s="53"/>
      <c r="C410" s="53"/>
      <c r="D410" s="53"/>
      <c r="E410" s="53"/>
      <c r="F410" s="53"/>
      <c r="G410" s="78"/>
      <c r="H410" s="53"/>
      <c r="I410" s="53"/>
      <c r="J410" s="53"/>
      <c r="K410" s="53"/>
      <c r="L410" s="53"/>
      <c r="M410" s="53"/>
      <c r="N410" s="53"/>
      <c r="O410" s="53"/>
      <c r="P410" s="53"/>
      <c r="Q410" s="53"/>
      <c r="R410" s="53"/>
      <c r="S410" s="53"/>
      <c r="T410" s="53"/>
      <c r="U410" s="53"/>
      <c r="V410" s="53"/>
      <c r="W410" s="53"/>
      <c r="X410" s="53"/>
      <c r="Y410" s="53"/>
      <c r="Z410" s="53"/>
    </row>
    <row r="411" spans="1:26" ht="14.4">
      <c r="A411" s="53"/>
      <c r="B411" s="53"/>
      <c r="C411" s="53"/>
      <c r="D411" s="53"/>
      <c r="E411" s="53"/>
      <c r="F411" s="53"/>
      <c r="G411" s="78"/>
      <c r="H411" s="53"/>
      <c r="I411" s="53"/>
      <c r="J411" s="53"/>
      <c r="K411" s="53"/>
      <c r="L411" s="53"/>
      <c r="M411" s="53"/>
      <c r="N411" s="53"/>
      <c r="O411" s="53"/>
      <c r="P411" s="53"/>
      <c r="Q411" s="53"/>
      <c r="R411" s="53"/>
      <c r="S411" s="53"/>
      <c r="T411" s="53"/>
      <c r="U411" s="53"/>
      <c r="V411" s="53"/>
      <c r="W411" s="53"/>
      <c r="X411" s="53"/>
      <c r="Y411" s="53"/>
      <c r="Z411" s="53"/>
    </row>
    <row r="412" spans="1:26" ht="14.4">
      <c r="A412" s="53"/>
      <c r="B412" s="53"/>
      <c r="C412" s="53"/>
      <c r="D412" s="53"/>
      <c r="E412" s="53"/>
      <c r="F412" s="53"/>
      <c r="G412" s="78"/>
      <c r="H412" s="53"/>
      <c r="I412" s="53"/>
      <c r="J412" s="53"/>
      <c r="K412" s="53"/>
      <c r="L412" s="53"/>
      <c r="M412" s="53"/>
      <c r="N412" s="53"/>
      <c r="O412" s="53"/>
      <c r="P412" s="53"/>
      <c r="Q412" s="53"/>
      <c r="R412" s="53"/>
      <c r="S412" s="53"/>
      <c r="T412" s="53"/>
      <c r="U412" s="53"/>
      <c r="V412" s="53"/>
      <c r="W412" s="53"/>
      <c r="X412" s="53"/>
      <c r="Y412" s="53"/>
      <c r="Z412" s="53"/>
    </row>
    <row r="413" spans="1:26" ht="14.4">
      <c r="A413" s="53"/>
      <c r="B413" s="53"/>
      <c r="C413" s="53"/>
      <c r="D413" s="53"/>
      <c r="E413" s="53"/>
      <c r="F413" s="53"/>
      <c r="G413" s="78"/>
      <c r="H413" s="53"/>
      <c r="I413" s="53"/>
      <c r="J413" s="53"/>
      <c r="K413" s="53"/>
      <c r="L413" s="53"/>
      <c r="M413" s="53"/>
      <c r="N413" s="53"/>
      <c r="O413" s="53"/>
      <c r="P413" s="53"/>
      <c r="Q413" s="53"/>
      <c r="R413" s="53"/>
      <c r="S413" s="53"/>
      <c r="T413" s="53"/>
      <c r="U413" s="53"/>
      <c r="V413" s="53"/>
      <c r="W413" s="53"/>
      <c r="X413" s="53"/>
      <c r="Y413" s="53"/>
      <c r="Z413" s="53"/>
    </row>
    <row r="414" spans="1:26" ht="14.4">
      <c r="A414" s="53"/>
      <c r="B414" s="53"/>
      <c r="C414" s="53"/>
      <c r="D414" s="53"/>
      <c r="E414" s="53"/>
      <c r="F414" s="53"/>
      <c r="G414" s="78"/>
      <c r="H414" s="53"/>
      <c r="I414" s="53"/>
      <c r="J414" s="53"/>
      <c r="K414" s="53"/>
      <c r="L414" s="53"/>
      <c r="M414" s="53"/>
      <c r="N414" s="53"/>
      <c r="O414" s="53"/>
      <c r="P414" s="53"/>
      <c r="Q414" s="53"/>
      <c r="R414" s="53"/>
      <c r="S414" s="53"/>
      <c r="T414" s="53"/>
      <c r="U414" s="53"/>
      <c r="V414" s="53"/>
      <c r="W414" s="53"/>
      <c r="X414" s="53"/>
      <c r="Y414" s="53"/>
      <c r="Z414" s="53"/>
    </row>
    <row r="415" spans="1:26" ht="14.4">
      <c r="A415" s="53"/>
      <c r="B415" s="53"/>
      <c r="C415" s="53"/>
      <c r="D415" s="53"/>
      <c r="E415" s="53"/>
      <c r="F415" s="53"/>
      <c r="G415" s="78"/>
      <c r="H415" s="53"/>
      <c r="I415" s="53"/>
      <c r="J415" s="53"/>
      <c r="K415" s="53"/>
      <c r="L415" s="53"/>
      <c r="M415" s="53"/>
      <c r="N415" s="53"/>
      <c r="O415" s="53"/>
      <c r="P415" s="53"/>
      <c r="Q415" s="53"/>
      <c r="R415" s="53"/>
      <c r="S415" s="53"/>
      <c r="T415" s="53"/>
      <c r="U415" s="53"/>
      <c r="V415" s="53"/>
      <c r="W415" s="53"/>
      <c r="X415" s="53"/>
      <c r="Y415" s="53"/>
      <c r="Z415" s="53"/>
    </row>
    <row r="416" spans="1:26" ht="14.4">
      <c r="A416" s="53"/>
      <c r="B416" s="53"/>
      <c r="C416" s="53"/>
      <c r="D416" s="53"/>
      <c r="E416" s="53"/>
      <c r="F416" s="53"/>
      <c r="G416" s="78"/>
      <c r="H416" s="53"/>
      <c r="I416" s="53"/>
      <c r="J416" s="53"/>
      <c r="K416" s="53"/>
      <c r="L416" s="53"/>
      <c r="M416" s="53"/>
      <c r="N416" s="53"/>
      <c r="O416" s="53"/>
      <c r="P416" s="53"/>
      <c r="Q416" s="53"/>
      <c r="R416" s="53"/>
      <c r="S416" s="53"/>
      <c r="T416" s="53"/>
      <c r="U416" s="53"/>
      <c r="V416" s="53"/>
      <c r="W416" s="53"/>
      <c r="X416" s="53"/>
      <c r="Y416" s="53"/>
      <c r="Z416" s="53"/>
    </row>
    <row r="417" spans="1:26" ht="14.4">
      <c r="A417" s="53"/>
      <c r="B417" s="53"/>
      <c r="C417" s="53"/>
      <c r="D417" s="53"/>
      <c r="E417" s="53"/>
      <c r="F417" s="53"/>
      <c r="G417" s="78"/>
      <c r="H417" s="53"/>
      <c r="I417" s="53"/>
      <c r="J417" s="53"/>
      <c r="K417" s="53"/>
      <c r="L417" s="53"/>
      <c r="M417" s="53"/>
      <c r="N417" s="53"/>
      <c r="O417" s="53"/>
      <c r="P417" s="53"/>
      <c r="Q417" s="53"/>
      <c r="R417" s="53"/>
      <c r="S417" s="53"/>
      <c r="T417" s="53"/>
      <c r="U417" s="53"/>
      <c r="V417" s="53"/>
      <c r="W417" s="53"/>
      <c r="X417" s="53"/>
      <c r="Y417" s="53"/>
      <c r="Z417" s="53"/>
    </row>
    <row r="418" spans="1:26" ht="14.4">
      <c r="A418" s="53"/>
      <c r="B418" s="53"/>
      <c r="C418" s="53"/>
      <c r="D418" s="53"/>
      <c r="E418" s="53"/>
      <c r="F418" s="53"/>
      <c r="G418" s="78"/>
      <c r="H418" s="53"/>
      <c r="I418" s="53"/>
      <c r="J418" s="53"/>
      <c r="K418" s="53"/>
      <c r="L418" s="53"/>
      <c r="M418" s="53"/>
      <c r="N418" s="53"/>
      <c r="O418" s="53"/>
      <c r="P418" s="53"/>
      <c r="Q418" s="53"/>
      <c r="R418" s="53"/>
      <c r="S418" s="53"/>
      <c r="T418" s="53"/>
      <c r="U418" s="53"/>
      <c r="V418" s="53"/>
      <c r="W418" s="53"/>
      <c r="X418" s="53"/>
      <c r="Y418" s="53"/>
      <c r="Z418" s="53"/>
    </row>
    <row r="419" spans="1:26" ht="14.4">
      <c r="A419" s="53"/>
      <c r="B419" s="53"/>
      <c r="C419" s="53"/>
      <c r="D419" s="53"/>
      <c r="E419" s="53"/>
      <c r="F419" s="53"/>
      <c r="G419" s="78"/>
      <c r="H419" s="53"/>
      <c r="I419" s="53"/>
      <c r="J419" s="53"/>
      <c r="K419" s="53"/>
      <c r="L419" s="53"/>
      <c r="M419" s="53"/>
      <c r="N419" s="53"/>
      <c r="O419" s="53"/>
      <c r="P419" s="53"/>
      <c r="Q419" s="53"/>
      <c r="R419" s="53"/>
      <c r="S419" s="53"/>
      <c r="T419" s="53"/>
      <c r="U419" s="53"/>
      <c r="V419" s="53"/>
      <c r="W419" s="53"/>
      <c r="X419" s="53"/>
      <c r="Y419" s="53"/>
      <c r="Z419" s="53"/>
    </row>
    <row r="420" spans="1:26" ht="14.4">
      <c r="A420" s="53"/>
      <c r="B420" s="53"/>
      <c r="C420" s="53"/>
      <c r="D420" s="53"/>
      <c r="E420" s="53"/>
      <c r="F420" s="53"/>
      <c r="G420" s="78"/>
      <c r="H420" s="53"/>
      <c r="I420" s="53"/>
      <c r="J420" s="53"/>
      <c r="K420" s="53"/>
      <c r="L420" s="53"/>
      <c r="M420" s="53"/>
      <c r="N420" s="53"/>
      <c r="O420" s="53"/>
      <c r="P420" s="53"/>
      <c r="Q420" s="53"/>
      <c r="R420" s="53"/>
      <c r="S420" s="53"/>
      <c r="T420" s="53"/>
      <c r="U420" s="53"/>
      <c r="V420" s="53"/>
      <c r="W420" s="53"/>
      <c r="X420" s="53"/>
      <c r="Y420" s="53"/>
      <c r="Z420" s="53"/>
    </row>
    <row r="421" spans="1:26" ht="14.4">
      <c r="A421" s="53"/>
      <c r="B421" s="53"/>
      <c r="C421" s="53"/>
      <c r="D421" s="53"/>
      <c r="E421" s="53"/>
      <c r="F421" s="53"/>
      <c r="G421" s="78"/>
      <c r="H421" s="53"/>
      <c r="I421" s="53"/>
      <c r="J421" s="53"/>
      <c r="K421" s="53"/>
      <c r="L421" s="53"/>
      <c r="M421" s="53"/>
      <c r="N421" s="53"/>
      <c r="O421" s="53"/>
      <c r="P421" s="53"/>
      <c r="Q421" s="53"/>
      <c r="R421" s="53"/>
      <c r="S421" s="53"/>
      <c r="T421" s="53"/>
      <c r="U421" s="53"/>
      <c r="V421" s="53"/>
      <c r="W421" s="53"/>
      <c r="X421" s="53"/>
      <c r="Y421" s="53"/>
      <c r="Z421" s="53"/>
    </row>
    <row r="422" spans="1:26" ht="14.4">
      <c r="A422" s="53"/>
      <c r="B422" s="53"/>
      <c r="C422" s="53"/>
      <c r="D422" s="53"/>
      <c r="E422" s="53"/>
      <c r="F422" s="53"/>
      <c r="G422" s="78"/>
      <c r="H422" s="53"/>
      <c r="I422" s="53"/>
      <c r="J422" s="53"/>
      <c r="K422" s="53"/>
      <c r="L422" s="53"/>
      <c r="M422" s="53"/>
      <c r="N422" s="53"/>
      <c r="O422" s="53"/>
      <c r="P422" s="53"/>
      <c r="Q422" s="53"/>
      <c r="R422" s="53"/>
      <c r="S422" s="53"/>
      <c r="T422" s="53"/>
      <c r="U422" s="53"/>
      <c r="V422" s="53"/>
      <c r="W422" s="53"/>
      <c r="X422" s="53"/>
      <c r="Y422" s="53"/>
      <c r="Z422" s="53"/>
    </row>
    <row r="423" spans="1:26" ht="14.4">
      <c r="A423" s="53"/>
      <c r="B423" s="53"/>
      <c r="C423" s="53"/>
      <c r="D423" s="53"/>
      <c r="E423" s="53"/>
      <c r="F423" s="53"/>
      <c r="G423" s="78"/>
      <c r="H423" s="53"/>
      <c r="I423" s="53"/>
      <c r="J423" s="53"/>
      <c r="K423" s="53"/>
      <c r="L423" s="53"/>
      <c r="M423" s="53"/>
      <c r="N423" s="53"/>
      <c r="O423" s="53"/>
      <c r="P423" s="53"/>
      <c r="Q423" s="53"/>
      <c r="R423" s="53"/>
      <c r="S423" s="53"/>
      <c r="T423" s="53"/>
      <c r="U423" s="53"/>
      <c r="V423" s="53"/>
      <c r="W423" s="53"/>
      <c r="X423" s="53"/>
      <c r="Y423" s="53"/>
      <c r="Z423" s="53"/>
    </row>
    <row r="424" spans="1:26" ht="14.4">
      <c r="A424" s="53"/>
      <c r="B424" s="53"/>
      <c r="C424" s="53"/>
      <c r="D424" s="53"/>
      <c r="E424" s="53"/>
      <c r="F424" s="53"/>
      <c r="G424" s="78"/>
      <c r="H424" s="53"/>
      <c r="I424" s="53"/>
      <c r="J424" s="53"/>
      <c r="K424" s="53"/>
      <c r="L424" s="53"/>
      <c r="M424" s="53"/>
      <c r="N424" s="53"/>
      <c r="O424" s="53"/>
      <c r="P424" s="53"/>
      <c r="Q424" s="53"/>
      <c r="R424" s="53"/>
      <c r="S424" s="53"/>
      <c r="T424" s="53"/>
      <c r="U424" s="53"/>
      <c r="V424" s="53"/>
      <c r="W424" s="53"/>
      <c r="X424" s="53"/>
      <c r="Y424" s="53"/>
      <c r="Z424" s="53"/>
    </row>
    <row r="425" spans="1:26" ht="14.4">
      <c r="A425" s="53"/>
      <c r="B425" s="53"/>
      <c r="C425" s="53"/>
      <c r="D425" s="53"/>
      <c r="E425" s="53"/>
      <c r="F425" s="53"/>
      <c r="G425" s="78"/>
      <c r="H425" s="53"/>
      <c r="I425" s="53"/>
      <c r="J425" s="53"/>
      <c r="K425" s="53"/>
      <c r="L425" s="53"/>
      <c r="M425" s="53"/>
      <c r="N425" s="53"/>
      <c r="O425" s="53"/>
      <c r="P425" s="53"/>
      <c r="Q425" s="53"/>
      <c r="R425" s="53"/>
      <c r="S425" s="53"/>
      <c r="T425" s="53"/>
      <c r="U425" s="53"/>
      <c r="V425" s="53"/>
      <c r="W425" s="53"/>
      <c r="X425" s="53"/>
      <c r="Y425" s="53"/>
      <c r="Z425" s="53"/>
    </row>
    <row r="426" spans="1:26" ht="14.4">
      <c r="A426" s="53"/>
      <c r="B426" s="53"/>
      <c r="C426" s="53"/>
      <c r="D426" s="53"/>
      <c r="E426" s="53"/>
      <c r="F426" s="53"/>
      <c r="G426" s="78"/>
      <c r="H426" s="53"/>
      <c r="I426" s="53"/>
      <c r="J426" s="53"/>
      <c r="K426" s="53"/>
      <c r="L426" s="53"/>
      <c r="M426" s="53"/>
      <c r="N426" s="53"/>
      <c r="O426" s="53"/>
      <c r="P426" s="53"/>
      <c r="Q426" s="53"/>
      <c r="R426" s="53"/>
      <c r="S426" s="53"/>
      <c r="T426" s="53"/>
      <c r="U426" s="53"/>
      <c r="V426" s="53"/>
      <c r="W426" s="53"/>
      <c r="X426" s="53"/>
      <c r="Y426" s="53"/>
      <c r="Z426" s="53"/>
    </row>
    <row r="427" spans="1:26" ht="14.4">
      <c r="A427" s="53"/>
      <c r="B427" s="53"/>
      <c r="C427" s="53"/>
      <c r="D427" s="53"/>
      <c r="E427" s="53"/>
      <c r="F427" s="53"/>
      <c r="G427" s="78"/>
      <c r="H427" s="53"/>
      <c r="I427" s="53"/>
      <c r="J427" s="53"/>
      <c r="K427" s="53"/>
      <c r="L427" s="53"/>
      <c r="M427" s="53"/>
      <c r="N427" s="53"/>
      <c r="O427" s="53"/>
      <c r="P427" s="53"/>
      <c r="Q427" s="53"/>
      <c r="R427" s="53"/>
      <c r="S427" s="53"/>
      <c r="T427" s="53"/>
      <c r="U427" s="53"/>
      <c r="V427" s="53"/>
      <c r="W427" s="53"/>
      <c r="X427" s="53"/>
      <c r="Y427" s="53"/>
      <c r="Z427" s="53"/>
    </row>
    <row r="428" spans="1:26" ht="14.4">
      <c r="A428" s="53"/>
      <c r="B428" s="53"/>
      <c r="C428" s="53"/>
      <c r="D428" s="53"/>
      <c r="E428" s="53"/>
      <c r="F428" s="53"/>
      <c r="G428" s="78"/>
      <c r="H428" s="53"/>
      <c r="I428" s="53"/>
      <c r="J428" s="53"/>
      <c r="K428" s="53"/>
      <c r="L428" s="53"/>
      <c r="M428" s="53"/>
      <c r="N428" s="53"/>
      <c r="O428" s="53"/>
      <c r="P428" s="53"/>
      <c r="Q428" s="53"/>
      <c r="R428" s="53"/>
      <c r="S428" s="53"/>
      <c r="T428" s="53"/>
      <c r="U428" s="53"/>
      <c r="V428" s="53"/>
      <c r="W428" s="53"/>
      <c r="X428" s="53"/>
      <c r="Y428" s="53"/>
      <c r="Z428" s="53"/>
    </row>
    <row r="429" spans="1:26" ht="14.4">
      <c r="A429" s="53"/>
      <c r="B429" s="53"/>
      <c r="C429" s="53"/>
      <c r="D429" s="53"/>
      <c r="E429" s="53"/>
      <c r="F429" s="53"/>
      <c r="G429" s="78"/>
      <c r="H429" s="53"/>
      <c r="I429" s="53"/>
      <c r="J429" s="53"/>
      <c r="K429" s="53"/>
      <c r="L429" s="53"/>
      <c r="M429" s="53"/>
      <c r="N429" s="53"/>
      <c r="O429" s="53"/>
      <c r="P429" s="53"/>
      <c r="Q429" s="53"/>
      <c r="R429" s="53"/>
      <c r="S429" s="53"/>
      <c r="T429" s="53"/>
      <c r="U429" s="53"/>
      <c r="V429" s="53"/>
      <c r="W429" s="53"/>
      <c r="X429" s="53"/>
      <c r="Y429" s="53"/>
      <c r="Z429" s="53"/>
    </row>
    <row r="430" spans="1:26" ht="14.4">
      <c r="A430" s="53"/>
      <c r="B430" s="53"/>
      <c r="C430" s="53"/>
      <c r="D430" s="53"/>
      <c r="E430" s="53"/>
      <c r="F430" s="53"/>
      <c r="G430" s="78"/>
      <c r="H430" s="53"/>
      <c r="I430" s="53"/>
      <c r="J430" s="53"/>
      <c r="K430" s="53"/>
      <c r="L430" s="53"/>
      <c r="M430" s="53"/>
      <c r="N430" s="53"/>
      <c r="O430" s="53"/>
      <c r="P430" s="53"/>
      <c r="Q430" s="53"/>
      <c r="R430" s="53"/>
      <c r="S430" s="53"/>
      <c r="T430" s="53"/>
      <c r="U430" s="53"/>
      <c r="V430" s="53"/>
      <c r="W430" s="53"/>
      <c r="X430" s="53"/>
      <c r="Y430" s="53"/>
      <c r="Z430" s="53"/>
    </row>
    <row r="431" spans="1:26" ht="14.4">
      <c r="A431" s="53"/>
      <c r="B431" s="53"/>
      <c r="C431" s="53"/>
      <c r="D431" s="53"/>
      <c r="E431" s="53"/>
      <c r="F431" s="53"/>
      <c r="G431" s="78"/>
      <c r="H431" s="53"/>
      <c r="I431" s="53"/>
      <c r="J431" s="53"/>
      <c r="K431" s="53"/>
      <c r="L431" s="53"/>
      <c r="M431" s="53"/>
      <c r="N431" s="53"/>
      <c r="O431" s="53"/>
      <c r="P431" s="53"/>
      <c r="Q431" s="53"/>
      <c r="R431" s="53"/>
      <c r="S431" s="53"/>
      <c r="T431" s="53"/>
      <c r="U431" s="53"/>
      <c r="V431" s="53"/>
      <c r="W431" s="53"/>
      <c r="X431" s="53"/>
      <c r="Y431" s="53"/>
      <c r="Z431" s="53"/>
    </row>
    <row r="432" spans="1:26" ht="14.4">
      <c r="A432" s="53"/>
      <c r="B432" s="53"/>
      <c r="C432" s="53"/>
      <c r="D432" s="53"/>
      <c r="E432" s="53"/>
      <c r="F432" s="53"/>
      <c r="G432" s="78"/>
      <c r="H432" s="53"/>
      <c r="I432" s="53"/>
      <c r="J432" s="53"/>
      <c r="K432" s="53"/>
      <c r="L432" s="53"/>
      <c r="M432" s="53"/>
      <c r="N432" s="53"/>
      <c r="O432" s="53"/>
      <c r="P432" s="53"/>
      <c r="Q432" s="53"/>
      <c r="R432" s="53"/>
      <c r="S432" s="53"/>
      <c r="T432" s="53"/>
      <c r="U432" s="53"/>
      <c r="V432" s="53"/>
      <c r="W432" s="53"/>
      <c r="X432" s="53"/>
      <c r="Y432" s="53"/>
      <c r="Z432" s="53"/>
    </row>
    <row r="433" spans="1:26" ht="14.4">
      <c r="A433" s="53"/>
      <c r="B433" s="53"/>
      <c r="C433" s="53"/>
      <c r="D433" s="53"/>
      <c r="E433" s="53"/>
      <c r="F433" s="53"/>
      <c r="G433" s="78"/>
      <c r="H433" s="53"/>
      <c r="I433" s="53"/>
      <c r="J433" s="53"/>
      <c r="K433" s="53"/>
      <c r="L433" s="53"/>
      <c r="M433" s="53"/>
      <c r="N433" s="53"/>
      <c r="O433" s="53"/>
      <c r="P433" s="53"/>
      <c r="Q433" s="53"/>
      <c r="R433" s="53"/>
      <c r="S433" s="53"/>
      <c r="T433" s="53"/>
      <c r="U433" s="53"/>
      <c r="V433" s="53"/>
      <c r="W433" s="53"/>
      <c r="X433" s="53"/>
      <c r="Y433" s="53"/>
      <c r="Z433" s="53"/>
    </row>
    <row r="434" spans="1:26" ht="14.4">
      <c r="A434" s="53"/>
      <c r="B434" s="53"/>
      <c r="C434" s="53"/>
      <c r="D434" s="53"/>
      <c r="E434" s="53"/>
      <c r="F434" s="53"/>
      <c r="G434" s="78"/>
      <c r="H434" s="53"/>
      <c r="I434" s="53"/>
      <c r="J434" s="53"/>
      <c r="K434" s="53"/>
      <c r="L434" s="53"/>
      <c r="M434" s="53"/>
      <c r="N434" s="53"/>
      <c r="O434" s="53"/>
      <c r="P434" s="53"/>
      <c r="Q434" s="53"/>
      <c r="R434" s="53"/>
      <c r="S434" s="53"/>
      <c r="T434" s="53"/>
      <c r="U434" s="53"/>
      <c r="V434" s="53"/>
      <c r="W434" s="53"/>
      <c r="X434" s="53"/>
      <c r="Y434" s="53"/>
      <c r="Z434" s="53"/>
    </row>
    <row r="435" spans="1:26" ht="14.4">
      <c r="A435" s="53"/>
      <c r="B435" s="53"/>
      <c r="C435" s="53"/>
      <c r="D435" s="53"/>
      <c r="E435" s="53"/>
      <c r="F435" s="53"/>
      <c r="G435" s="78"/>
      <c r="H435" s="53"/>
      <c r="I435" s="53"/>
      <c r="J435" s="53"/>
      <c r="K435" s="53"/>
      <c r="L435" s="53"/>
      <c r="M435" s="53"/>
      <c r="N435" s="53"/>
      <c r="O435" s="53"/>
      <c r="P435" s="53"/>
      <c r="Q435" s="53"/>
      <c r="R435" s="53"/>
      <c r="S435" s="53"/>
      <c r="T435" s="53"/>
      <c r="U435" s="53"/>
      <c r="V435" s="53"/>
      <c r="W435" s="53"/>
      <c r="X435" s="53"/>
      <c r="Y435" s="53"/>
      <c r="Z435" s="53"/>
    </row>
    <row r="436" spans="1:26" ht="14.4">
      <c r="A436" s="53"/>
      <c r="B436" s="53"/>
      <c r="C436" s="53"/>
      <c r="D436" s="53"/>
      <c r="E436" s="53"/>
      <c r="F436" s="53"/>
      <c r="G436" s="78"/>
      <c r="H436" s="53"/>
      <c r="I436" s="53"/>
      <c r="J436" s="53"/>
      <c r="K436" s="53"/>
      <c r="L436" s="53"/>
      <c r="M436" s="53"/>
      <c r="N436" s="53"/>
      <c r="O436" s="53"/>
      <c r="P436" s="53"/>
      <c r="Q436" s="53"/>
      <c r="R436" s="53"/>
      <c r="S436" s="53"/>
      <c r="T436" s="53"/>
      <c r="U436" s="53"/>
      <c r="V436" s="53"/>
      <c r="W436" s="53"/>
      <c r="X436" s="53"/>
      <c r="Y436" s="53"/>
      <c r="Z436" s="53"/>
    </row>
    <row r="437" spans="1:26" ht="14.4">
      <c r="A437" s="53"/>
      <c r="B437" s="53"/>
      <c r="C437" s="53"/>
      <c r="D437" s="53"/>
      <c r="E437" s="53"/>
      <c r="F437" s="53"/>
      <c r="G437" s="78"/>
      <c r="H437" s="53"/>
      <c r="I437" s="53"/>
      <c r="J437" s="53"/>
      <c r="K437" s="53"/>
      <c r="L437" s="53"/>
      <c r="M437" s="53"/>
      <c r="N437" s="53"/>
      <c r="O437" s="53"/>
      <c r="P437" s="53"/>
      <c r="Q437" s="53"/>
      <c r="R437" s="53"/>
      <c r="S437" s="53"/>
      <c r="T437" s="53"/>
      <c r="U437" s="53"/>
      <c r="V437" s="53"/>
      <c r="W437" s="53"/>
      <c r="X437" s="53"/>
      <c r="Y437" s="53"/>
      <c r="Z437" s="53"/>
    </row>
    <row r="438" spans="1:26" ht="14.4">
      <c r="A438" s="53"/>
      <c r="B438" s="53"/>
      <c r="C438" s="53"/>
      <c r="D438" s="53"/>
      <c r="E438" s="53"/>
      <c r="F438" s="53"/>
      <c r="G438" s="78"/>
      <c r="H438" s="53"/>
      <c r="I438" s="53"/>
      <c r="J438" s="53"/>
      <c r="K438" s="53"/>
      <c r="L438" s="53"/>
      <c r="M438" s="53"/>
      <c r="N438" s="53"/>
      <c r="O438" s="53"/>
      <c r="P438" s="53"/>
      <c r="Q438" s="53"/>
      <c r="R438" s="53"/>
      <c r="S438" s="53"/>
      <c r="T438" s="53"/>
      <c r="U438" s="53"/>
      <c r="V438" s="53"/>
      <c r="W438" s="53"/>
      <c r="X438" s="53"/>
      <c r="Y438" s="53"/>
      <c r="Z438" s="53"/>
    </row>
    <row r="439" spans="1:26" ht="14.4">
      <c r="A439" s="53"/>
      <c r="B439" s="53"/>
      <c r="C439" s="53"/>
      <c r="D439" s="53"/>
      <c r="E439" s="53"/>
      <c r="F439" s="53"/>
      <c r="G439" s="78"/>
      <c r="H439" s="53"/>
      <c r="I439" s="53"/>
      <c r="J439" s="53"/>
      <c r="K439" s="53"/>
      <c r="L439" s="53"/>
      <c r="M439" s="53"/>
      <c r="N439" s="53"/>
      <c r="O439" s="53"/>
      <c r="P439" s="53"/>
      <c r="Q439" s="53"/>
      <c r="R439" s="53"/>
      <c r="S439" s="53"/>
      <c r="T439" s="53"/>
      <c r="U439" s="53"/>
      <c r="V439" s="53"/>
      <c r="W439" s="53"/>
      <c r="X439" s="53"/>
      <c r="Y439" s="53"/>
      <c r="Z439" s="53"/>
    </row>
    <row r="440" spans="1:26" ht="14.4">
      <c r="A440" s="53"/>
      <c r="B440" s="53"/>
      <c r="C440" s="53"/>
      <c r="D440" s="53"/>
      <c r="E440" s="53"/>
      <c r="F440" s="53"/>
      <c r="G440" s="78"/>
      <c r="H440" s="53"/>
      <c r="I440" s="53"/>
      <c r="J440" s="53"/>
      <c r="K440" s="53"/>
      <c r="L440" s="53"/>
      <c r="M440" s="53"/>
      <c r="N440" s="53"/>
      <c r="O440" s="53"/>
      <c r="P440" s="53"/>
      <c r="Q440" s="53"/>
      <c r="R440" s="53"/>
      <c r="S440" s="53"/>
      <c r="T440" s="53"/>
      <c r="U440" s="53"/>
      <c r="V440" s="53"/>
      <c r="W440" s="53"/>
      <c r="X440" s="53"/>
      <c r="Y440" s="53"/>
      <c r="Z440" s="53"/>
    </row>
    <row r="441" spans="1:26" ht="14.4">
      <c r="A441" s="53"/>
      <c r="B441" s="53"/>
      <c r="C441" s="53"/>
      <c r="D441" s="53"/>
      <c r="E441" s="53"/>
      <c r="F441" s="53"/>
      <c r="G441" s="78"/>
      <c r="H441" s="53"/>
      <c r="I441" s="53"/>
      <c r="J441" s="53"/>
      <c r="K441" s="53"/>
      <c r="L441" s="53"/>
      <c r="M441" s="53"/>
      <c r="N441" s="53"/>
      <c r="O441" s="53"/>
      <c r="P441" s="53"/>
      <c r="Q441" s="53"/>
      <c r="R441" s="53"/>
      <c r="S441" s="53"/>
      <c r="T441" s="53"/>
      <c r="U441" s="53"/>
      <c r="V441" s="53"/>
      <c r="W441" s="53"/>
      <c r="X441" s="53"/>
      <c r="Y441" s="53"/>
      <c r="Z441" s="53"/>
    </row>
    <row r="442" spans="1:26" ht="14.4">
      <c r="A442" s="53"/>
      <c r="B442" s="53"/>
      <c r="C442" s="53"/>
      <c r="D442" s="53"/>
      <c r="E442" s="53"/>
      <c r="F442" s="53"/>
      <c r="G442" s="78"/>
      <c r="H442" s="53"/>
      <c r="I442" s="53"/>
      <c r="J442" s="53"/>
      <c r="K442" s="53"/>
      <c r="L442" s="53"/>
      <c r="M442" s="53"/>
      <c r="N442" s="53"/>
      <c r="O442" s="53"/>
      <c r="P442" s="53"/>
      <c r="Q442" s="53"/>
      <c r="R442" s="53"/>
      <c r="S442" s="53"/>
      <c r="T442" s="53"/>
      <c r="U442" s="53"/>
      <c r="V442" s="53"/>
      <c r="W442" s="53"/>
      <c r="X442" s="53"/>
      <c r="Y442" s="53"/>
      <c r="Z442" s="53"/>
    </row>
    <row r="443" spans="1:26" ht="14.4">
      <c r="A443" s="53"/>
      <c r="B443" s="53"/>
      <c r="C443" s="53"/>
      <c r="D443" s="53"/>
      <c r="E443" s="53"/>
      <c r="F443" s="53"/>
      <c r="G443" s="78"/>
      <c r="H443" s="53"/>
      <c r="I443" s="53"/>
      <c r="J443" s="53"/>
      <c r="K443" s="53"/>
      <c r="L443" s="53"/>
      <c r="M443" s="53"/>
      <c r="N443" s="53"/>
      <c r="O443" s="53"/>
      <c r="P443" s="53"/>
      <c r="Q443" s="53"/>
      <c r="R443" s="53"/>
      <c r="S443" s="53"/>
      <c r="T443" s="53"/>
      <c r="U443" s="53"/>
      <c r="V443" s="53"/>
      <c r="W443" s="53"/>
      <c r="X443" s="53"/>
      <c r="Y443" s="53"/>
      <c r="Z443" s="53"/>
    </row>
    <row r="444" spans="1:26" ht="14.4">
      <c r="A444" s="53"/>
      <c r="B444" s="53"/>
      <c r="C444" s="53"/>
      <c r="D444" s="53"/>
      <c r="E444" s="53"/>
      <c r="F444" s="53"/>
      <c r="G444" s="78"/>
      <c r="H444" s="53"/>
      <c r="I444" s="53"/>
      <c r="J444" s="53"/>
      <c r="K444" s="53"/>
      <c r="L444" s="53"/>
      <c r="M444" s="53"/>
      <c r="N444" s="53"/>
      <c r="O444" s="53"/>
      <c r="P444" s="53"/>
      <c r="Q444" s="53"/>
      <c r="R444" s="53"/>
      <c r="S444" s="53"/>
      <c r="T444" s="53"/>
      <c r="U444" s="53"/>
      <c r="V444" s="53"/>
      <c r="W444" s="53"/>
      <c r="X444" s="53"/>
      <c r="Y444" s="53"/>
      <c r="Z444" s="53"/>
    </row>
    <row r="445" spans="1:26" ht="14.4">
      <c r="A445" s="53"/>
      <c r="B445" s="53"/>
      <c r="C445" s="53"/>
      <c r="D445" s="53"/>
      <c r="E445" s="53"/>
      <c r="F445" s="53"/>
      <c r="G445" s="78"/>
      <c r="H445" s="53"/>
      <c r="I445" s="53"/>
      <c r="J445" s="53"/>
      <c r="K445" s="53"/>
      <c r="L445" s="53"/>
      <c r="M445" s="53"/>
      <c r="N445" s="53"/>
      <c r="O445" s="53"/>
      <c r="P445" s="53"/>
      <c r="Q445" s="53"/>
      <c r="R445" s="53"/>
      <c r="S445" s="53"/>
      <c r="T445" s="53"/>
      <c r="U445" s="53"/>
      <c r="V445" s="53"/>
      <c r="W445" s="53"/>
      <c r="X445" s="53"/>
      <c r="Y445" s="53"/>
      <c r="Z445" s="53"/>
    </row>
    <row r="446" spans="1:26" ht="14.4">
      <c r="A446" s="53"/>
      <c r="B446" s="53"/>
      <c r="C446" s="53"/>
      <c r="D446" s="53"/>
      <c r="E446" s="53"/>
      <c r="F446" s="53"/>
      <c r="G446" s="78"/>
      <c r="H446" s="53"/>
      <c r="I446" s="53"/>
      <c r="J446" s="53"/>
      <c r="K446" s="53"/>
      <c r="L446" s="53"/>
      <c r="M446" s="53"/>
      <c r="N446" s="53"/>
      <c r="O446" s="53"/>
      <c r="P446" s="53"/>
      <c r="Q446" s="53"/>
      <c r="R446" s="53"/>
      <c r="S446" s="53"/>
      <c r="T446" s="53"/>
      <c r="U446" s="53"/>
      <c r="V446" s="53"/>
      <c r="W446" s="53"/>
      <c r="X446" s="53"/>
      <c r="Y446" s="53"/>
      <c r="Z446" s="53"/>
    </row>
    <row r="447" spans="1:26" ht="14.4">
      <c r="A447" s="53"/>
      <c r="B447" s="53"/>
      <c r="C447" s="53"/>
      <c r="D447" s="53"/>
      <c r="E447" s="53"/>
      <c r="F447" s="53"/>
      <c r="G447" s="78"/>
      <c r="H447" s="53"/>
      <c r="I447" s="53"/>
      <c r="J447" s="53"/>
      <c r="K447" s="53"/>
      <c r="L447" s="53"/>
      <c r="M447" s="53"/>
      <c r="N447" s="53"/>
      <c r="O447" s="53"/>
      <c r="P447" s="53"/>
      <c r="Q447" s="53"/>
      <c r="R447" s="53"/>
      <c r="S447" s="53"/>
      <c r="T447" s="53"/>
      <c r="U447" s="53"/>
      <c r="V447" s="53"/>
      <c r="W447" s="53"/>
      <c r="X447" s="53"/>
      <c r="Y447" s="53"/>
      <c r="Z447" s="53"/>
    </row>
    <row r="448" spans="1:26" ht="14.4">
      <c r="A448" s="53"/>
      <c r="B448" s="53"/>
      <c r="C448" s="53"/>
      <c r="D448" s="53"/>
      <c r="E448" s="53"/>
      <c r="F448" s="53"/>
      <c r="G448" s="78"/>
      <c r="H448" s="53"/>
      <c r="I448" s="53"/>
      <c r="J448" s="53"/>
      <c r="K448" s="53"/>
      <c r="L448" s="53"/>
      <c r="M448" s="53"/>
      <c r="N448" s="53"/>
      <c r="O448" s="53"/>
      <c r="P448" s="53"/>
      <c r="Q448" s="53"/>
      <c r="R448" s="53"/>
      <c r="S448" s="53"/>
      <c r="T448" s="53"/>
      <c r="U448" s="53"/>
      <c r="V448" s="53"/>
      <c r="W448" s="53"/>
      <c r="X448" s="53"/>
      <c r="Y448" s="53"/>
      <c r="Z448" s="53"/>
    </row>
    <row r="449" spans="1:26" ht="14.4">
      <c r="A449" s="53"/>
      <c r="B449" s="53"/>
      <c r="C449" s="53"/>
      <c r="D449" s="53"/>
      <c r="E449" s="53"/>
      <c r="F449" s="53"/>
      <c r="G449" s="78"/>
      <c r="H449" s="53"/>
      <c r="I449" s="53"/>
      <c r="J449" s="53"/>
      <c r="K449" s="53"/>
      <c r="L449" s="53"/>
      <c r="M449" s="53"/>
      <c r="N449" s="53"/>
      <c r="O449" s="53"/>
      <c r="P449" s="53"/>
      <c r="Q449" s="53"/>
      <c r="R449" s="53"/>
      <c r="S449" s="53"/>
      <c r="T449" s="53"/>
      <c r="U449" s="53"/>
      <c r="V449" s="53"/>
      <c r="W449" s="53"/>
      <c r="X449" s="53"/>
      <c r="Y449" s="53"/>
      <c r="Z449" s="53"/>
    </row>
    <row r="450" spans="1:26" ht="14.4">
      <c r="A450" s="53"/>
      <c r="B450" s="53"/>
      <c r="C450" s="53"/>
      <c r="D450" s="53"/>
      <c r="E450" s="53"/>
      <c r="F450" s="53"/>
      <c r="G450" s="78"/>
      <c r="H450" s="53"/>
      <c r="I450" s="53"/>
      <c r="J450" s="53"/>
      <c r="K450" s="53"/>
      <c r="L450" s="53"/>
      <c r="M450" s="53"/>
      <c r="N450" s="53"/>
      <c r="O450" s="53"/>
      <c r="P450" s="53"/>
      <c r="Q450" s="53"/>
      <c r="R450" s="53"/>
      <c r="S450" s="53"/>
      <c r="T450" s="53"/>
      <c r="U450" s="53"/>
      <c r="V450" s="53"/>
      <c r="W450" s="53"/>
      <c r="X450" s="53"/>
      <c r="Y450" s="53"/>
      <c r="Z450" s="53"/>
    </row>
    <row r="451" spans="1:26" ht="14.4">
      <c r="A451" s="53"/>
      <c r="B451" s="53"/>
      <c r="C451" s="53"/>
      <c r="D451" s="53"/>
      <c r="E451" s="53"/>
      <c r="F451" s="53"/>
      <c r="G451" s="78"/>
      <c r="H451" s="53"/>
      <c r="I451" s="53"/>
      <c r="J451" s="53"/>
      <c r="K451" s="53"/>
      <c r="L451" s="53"/>
      <c r="M451" s="53"/>
      <c r="N451" s="53"/>
      <c r="O451" s="53"/>
      <c r="P451" s="53"/>
      <c r="Q451" s="53"/>
      <c r="R451" s="53"/>
      <c r="S451" s="53"/>
      <c r="T451" s="53"/>
      <c r="U451" s="53"/>
      <c r="V451" s="53"/>
      <c r="W451" s="53"/>
      <c r="X451" s="53"/>
      <c r="Y451" s="53"/>
      <c r="Z451" s="53"/>
    </row>
    <row r="452" spans="1:26" ht="14.4">
      <c r="A452" s="53"/>
      <c r="B452" s="53"/>
      <c r="C452" s="53"/>
      <c r="D452" s="53"/>
      <c r="E452" s="53"/>
      <c r="F452" s="53"/>
      <c r="G452" s="78"/>
      <c r="H452" s="53"/>
      <c r="I452" s="53"/>
      <c r="J452" s="53"/>
      <c r="K452" s="53"/>
      <c r="L452" s="53"/>
      <c r="M452" s="53"/>
      <c r="N452" s="53"/>
      <c r="O452" s="53"/>
      <c r="P452" s="53"/>
      <c r="Q452" s="53"/>
      <c r="R452" s="53"/>
      <c r="S452" s="53"/>
      <c r="T452" s="53"/>
      <c r="U452" s="53"/>
      <c r="V452" s="53"/>
      <c r="W452" s="53"/>
      <c r="X452" s="53"/>
      <c r="Y452" s="53"/>
      <c r="Z452" s="53"/>
    </row>
    <row r="453" spans="1:26" ht="14.4">
      <c r="A453" s="53"/>
      <c r="B453" s="53"/>
      <c r="C453" s="53"/>
      <c r="D453" s="53"/>
      <c r="E453" s="53"/>
      <c r="F453" s="53"/>
      <c r="G453" s="78"/>
      <c r="H453" s="53"/>
      <c r="I453" s="53"/>
      <c r="J453" s="53"/>
      <c r="K453" s="53"/>
      <c r="L453" s="53"/>
      <c r="M453" s="53"/>
      <c r="N453" s="53"/>
      <c r="O453" s="53"/>
      <c r="P453" s="53"/>
      <c r="Q453" s="53"/>
      <c r="R453" s="53"/>
      <c r="S453" s="53"/>
      <c r="T453" s="53"/>
      <c r="U453" s="53"/>
      <c r="V453" s="53"/>
      <c r="W453" s="53"/>
      <c r="X453" s="53"/>
      <c r="Y453" s="53"/>
      <c r="Z453" s="53"/>
    </row>
    <row r="454" spans="1:26" ht="14.4">
      <c r="A454" s="53"/>
      <c r="B454" s="53"/>
      <c r="C454" s="53"/>
      <c r="D454" s="53"/>
      <c r="E454" s="53"/>
      <c r="F454" s="53"/>
      <c r="G454" s="78"/>
      <c r="H454" s="53"/>
      <c r="I454" s="53"/>
      <c r="J454" s="53"/>
      <c r="K454" s="53"/>
      <c r="L454" s="53"/>
      <c r="M454" s="53"/>
      <c r="N454" s="53"/>
      <c r="O454" s="53"/>
      <c r="P454" s="53"/>
      <c r="Q454" s="53"/>
      <c r="R454" s="53"/>
      <c r="S454" s="53"/>
      <c r="T454" s="53"/>
      <c r="U454" s="53"/>
      <c r="V454" s="53"/>
      <c r="W454" s="53"/>
      <c r="X454" s="53"/>
      <c r="Y454" s="53"/>
      <c r="Z454" s="53"/>
    </row>
    <row r="455" spans="1:26" ht="14.4">
      <c r="A455" s="53"/>
      <c r="B455" s="53"/>
      <c r="C455" s="53"/>
      <c r="D455" s="53"/>
      <c r="E455" s="53"/>
      <c r="F455" s="53"/>
      <c r="G455" s="78"/>
      <c r="H455" s="53"/>
      <c r="I455" s="53"/>
      <c r="J455" s="53"/>
      <c r="K455" s="53"/>
      <c r="L455" s="53"/>
      <c r="M455" s="53"/>
      <c r="N455" s="53"/>
      <c r="O455" s="53"/>
      <c r="P455" s="53"/>
      <c r="Q455" s="53"/>
      <c r="R455" s="53"/>
      <c r="S455" s="53"/>
      <c r="T455" s="53"/>
      <c r="U455" s="53"/>
      <c r="V455" s="53"/>
      <c r="W455" s="53"/>
      <c r="X455" s="53"/>
      <c r="Y455" s="53"/>
      <c r="Z455" s="53"/>
    </row>
    <row r="456" spans="1:26" ht="14.4">
      <c r="A456" s="53"/>
      <c r="B456" s="53"/>
      <c r="C456" s="53"/>
      <c r="D456" s="53"/>
      <c r="E456" s="53"/>
      <c r="F456" s="53"/>
      <c r="G456" s="78"/>
      <c r="H456" s="53"/>
      <c r="I456" s="53"/>
      <c r="J456" s="53"/>
      <c r="K456" s="53"/>
      <c r="L456" s="53"/>
      <c r="M456" s="53"/>
      <c r="N456" s="53"/>
      <c r="O456" s="53"/>
      <c r="P456" s="53"/>
      <c r="Q456" s="53"/>
      <c r="R456" s="53"/>
      <c r="S456" s="53"/>
      <c r="T456" s="53"/>
      <c r="U456" s="53"/>
      <c r="V456" s="53"/>
      <c r="W456" s="53"/>
      <c r="X456" s="53"/>
      <c r="Y456" s="53"/>
      <c r="Z456" s="53"/>
    </row>
    <row r="457" spans="1:26" ht="14.4">
      <c r="A457" s="53"/>
      <c r="B457" s="53"/>
      <c r="C457" s="53"/>
      <c r="D457" s="53"/>
      <c r="E457" s="53"/>
      <c r="F457" s="53"/>
      <c r="G457" s="78"/>
      <c r="H457" s="53"/>
      <c r="I457" s="53"/>
      <c r="J457" s="53"/>
      <c r="K457" s="53"/>
      <c r="L457" s="53"/>
      <c r="M457" s="53"/>
      <c r="N457" s="53"/>
      <c r="O457" s="53"/>
      <c r="P457" s="53"/>
      <c r="Q457" s="53"/>
      <c r="R457" s="53"/>
      <c r="S457" s="53"/>
      <c r="T457" s="53"/>
      <c r="U457" s="53"/>
      <c r="V457" s="53"/>
      <c r="W457" s="53"/>
      <c r="X457" s="53"/>
      <c r="Y457" s="53"/>
      <c r="Z457" s="53"/>
    </row>
    <row r="458" spans="1:26" ht="14.4">
      <c r="A458" s="53"/>
      <c r="B458" s="53"/>
      <c r="C458" s="53"/>
      <c r="D458" s="53"/>
      <c r="E458" s="53"/>
      <c r="F458" s="53"/>
      <c r="G458" s="78"/>
      <c r="H458" s="53"/>
      <c r="I458" s="53"/>
      <c r="J458" s="53"/>
      <c r="K458" s="53"/>
      <c r="L458" s="53"/>
      <c r="M458" s="53"/>
      <c r="N458" s="53"/>
      <c r="O458" s="53"/>
      <c r="P458" s="53"/>
      <c r="Q458" s="53"/>
      <c r="R458" s="53"/>
      <c r="S458" s="53"/>
      <c r="T458" s="53"/>
      <c r="U458" s="53"/>
      <c r="V458" s="53"/>
      <c r="W458" s="53"/>
      <c r="X458" s="53"/>
      <c r="Y458" s="53"/>
      <c r="Z458" s="53"/>
    </row>
    <row r="459" spans="1:26" ht="14.4">
      <c r="A459" s="53"/>
      <c r="B459" s="53"/>
      <c r="C459" s="53"/>
      <c r="D459" s="53"/>
      <c r="E459" s="53"/>
      <c r="F459" s="53"/>
      <c r="G459" s="78"/>
      <c r="H459" s="53"/>
      <c r="I459" s="53"/>
      <c r="J459" s="53"/>
      <c r="K459" s="53"/>
      <c r="L459" s="53"/>
      <c r="M459" s="53"/>
      <c r="N459" s="53"/>
      <c r="O459" s="53"/>
      <c r="P459" s="53"/>
      <c r="Q459" s="53"/>
      <c r="R459" s="53"/>
      <c r="S459" s="53"/>
      <c r="T459" s="53"/>
      <c r="U459" s="53"/>
      <c r="V459" s="53"/>
      <c r="W459" s="53"/>
      <c r="X459" s="53"/>
      <c r="Y459" s="53"/>
      <c r="Z459" s="53"/>
    </row>
    <row r="460" spans="1:26" ht="14.4">
      <c r="A460" s="53"/>
      <c r="B460" s="53"/>
      <c r="C460" s="53"/>
      <c r="D460" s="53"/>
      <c r="E460" s="53"/>
      <c r="F460" s="53"/>
      <c r="G460" s="78"/>
      <c r="H460" s="53"/>
      <c r="I460" s="53"/>
      <c r="J460" s="53"/>
      <c r="K460" s="53"/>
      <c r="L460" s="53"/>
      <c r="M460" s="53"/>
      <c r="N460" s="53"/>
      <c r="O460" s="53"/>
      <c r="P460" s="53"/>
      <c r="Q460" s="53"/>
      <c r="R460" s="53"/>
      <c r="S460" s="53"/>
      <c r="T460" s="53"/>
      <c r="U460" s="53"/>
      <c r="V460" s="53"/>
      <c r="W460" s="53"/>
      <c r="X460" s="53"/>
      <c r="Y460" s="53"/>
      <c r="Z460" s="53"/>
    </row>
    <row r="461" spans="1:26" ht="14.4">
      <c r="A461" s="53"/>
      <c r="B461" s="53"/>
      <c r="C461" s="53"/>
      <c r="D461" s="53"/>
      <c r="E461" s="53"/>
      <c r="F461" s="53"/>
      <c r="G461" s="78"/>
      <c r="H461" s="53"/>
      <c r="I461" s="53"/>
      <c r="J461" s="53"/>
      <c r="K461" s="53"/>
      <c r="L461" s="53"/>
      <c r="M461" s="53"/>
      <c r="N461" s="53"/>
      <c r="O461" s="53"/>
      <c r="P461" s="53"/>
      <c r="Q461" s="53"/>
      <c r="R461" s="53"/>
      <c r="S461" s="53"/>
      <c r="T461" s="53"/>
      <c r="U461" s="53"/>
      <c r="V461" s="53"/>
      <c r="W461" s="53"/>
      <c r="X461" s="53"/>
      <c r="Y461" s="53"/>
      <c r="Z461" s="53"/>
    </row>
    <row r="462" spans="1:26" ht="14.4">
      <c r="A462" s="53"/>
      <c r="B462" s="53"/>
      <c r="C462" s="53"/>
      <c r="D462" s="53"/>
      <c r="E462" s="53"/>
      <c r="F462" s="53"/>
      <c r="G462" s="78"/>
      <c r="H462" s="53"/>
      <c r="I462" s="53"/>
      <c r="J462" s="53"/>
      <c r="K462" s="53"/>
      <c r="L462" s="53"/>
      <c r="M462" s="53"/>
      <c r="N462" s="53"/>
      <c r="O462" s="53"/>
      <c r="P462" s="53"/>
      <c r="Q462" s="53"/>
      <c r="R462" s="53"/>
      <c r="S462" s="53"/>
      <c r="T462" s="53"/>
      <c r="U462" s="53"/>
      <c r="V462" s="53"/>
      <c r="W462" s="53"/>
      <c r="X462" s="53"/>
      <c r="Y462" s="53"/>
      <c r="Z462" s="53"/>
    </row>
    <row r="463" spans="1:26" ht="14.4">
      <c r="A463" s="53"/>
      <c r="B463" s="53"/>
      <c r="C463" s="53"/>
      <c r="D463" s="53"/>
      <c r="E463" s="53"/>
      <c r="F463" s="53"/>
      <c r="G463" s="78"/>
      <c r="H463" s="53"/>
      <c r="I463" s="53"/>
      <c r="J463" s="53"/>
      <c r="K463" s="53"/>
      <c r="L463" s="53"/>
      <c r="M463" s="53"/>
      <c r="N463" s="53"/>
      <c r="O463" s="53"/>
      <c r="P463" s="53"/>
      <c r="Q463" s="53"/>
      <c r="R463" s="53"/>
      <c r="S463" s="53"/>
      <c r="T463" s="53"/>
      <c r="U463" s="53"/>
      <c r="V463" s="53"/>
      <c r="W463" s="53"/>
      <c r="X463" s="53"/>
      <c r="Y463" s="53"/>
      <c r="Z463" s="53"/>
    </row>
    <row r="464" spans="1:26" ht="14.4">
      <c r="A464" s="53"/>
      <c r="B464" s="53"/>
      <c r="C464" s="53"/>
      <c r="D464" s="53"/>
      <c r="E464" s="53"/>
      <c r="F464" s="53"/>
      <c r="G464" s="78"/>
      <c r="H464" s="53"/>
      <c r="I464" s="53"/>
      <c r="J464" s="53"/>
      <c r="K464" s="53"/>
      <c r="L464" s="53"/>
      <c r="M464" s="53"/>
      <c r="N464" s="53"/>
      <c r="O464" s="53"/>
      <c r="P464" s="53"/>
      <c r="Q464" s="53"/>
      <c r="R464" s="53"/>
      <c r="S464" s="53"/>
      <c r="T464" s="53"/>
      <c r="U464" s="53"/>
      <c r="V464" s="53"/>
      <c r="W464" s="53"/>
      <c r="X464" s="53"/>
      <c r="Y464" s="53"/>
      <c r="Z464" s="53"/>
    </row>
    <row r="465" spans="1:26" ht="14.4">
      <c r="A465" s="53"/>
      <c r="B465" s="53"/>
      <c r="C465" s="53"/>
      <c r="D465" s="53"/>
      <c r="E465" s="53"/>
      <c r="F465" s="53"/>
      <c r="G465" s="78"/>
      <c r="H465" s="53"/>
      <c r="I465" s="53"/>
      <c r="J465" s="53"/>
      <c r="K465" s="53"/>
      <c r="L465" s="53"/>
      <c r="M465" s="53"/>
      <c r="N465" s="53"/>
      <c r="O465" s="53"/>
      <c r="P465" s="53"/>
      <c r="Q465" s="53"/>
      <c r="R465" s="53"/>
      <c r="S465" s="53"/>
      <c r="T465" s="53"/>
      <c r="U465" s="53"/>
      <c r="V465" s="53"/>
      <c r="W465" s="53"/>
      <c r="X465" s="53"/>
      <c r="Y465" s="53"/>
      <c r="Z465" s="53"/>
    </row>
    <row r="466" spans="1:26" ht="14.4">
      <c r="A466" s="53"/>
      <c r="B466" s="53"/>
      <c r="C466" s="53"/>
      <c r="D466" s="53"/>
      <c r="E466" s="53"/>
      <c r="F466" s="53"/>
      <c r="G466" s="78"/>
      <c r="H466" s="53"/>
      <c r="I466" s="53"/>
      <c r="J466" s="53"/>
      <c r="K466" s="53"/>
      <c r="L466" s="53"/>
      <c r="M466" s="53"/>
      <c r="N466" s="53"/>
      <c r="O466" s="53"/>
      <c r="P466" s="53"/>
      <c r="Q466" s="53"/>
      <c r="R466" s="53"/>
      <c r="S466" s="53"/>
      <c r="T466" s="53"/>
      <c r="U466" s="53"/>
      <c r="V466" s="53"/>
      <c r="W466" s="53"/>
      <c r="X466" s="53"/>
      <c r="Y466" s="53"/>
      <c r="Z466" s="53"/>
    </row>
    <row r="467" spans="1:26" ht="14.4">
      <c r="A467" s="53"/>
      <c r="B467" s="53"/>
      <c r="C467" s="53"/>
      <c r="D467" s="53"/>
      <c r="E467" s="53"/>
      <c r="F467" s="53"/>
      <c r="G467" s="78"/>
      <c r="H467" s="53"/>
      <c r="I467" s="53"/>
      <c r="J467" s="53"/>
      <c r="K467" s="53"/>
      <c r="L467" s="53"/>
      <c r="M467" s="53"/>
      <c r="N467" s="53"/>
      <c r="O467" s="53"/>
      <c r="P467" s="53"/>
      <c r="Q467" s="53"/>
      <c r="R467" s="53"/>
      <c r="S467" s="53"/>
      <c r="T467" s="53"/>
      <c r="U467" s="53"/>
      <c r="V467" s="53"/>
      <c r="W467" s="53"/>
      <c r="X467" s="53"/>
      <c r="Y467" s="53"/>
      <c r="Z467" s="53"/>
    </row>
    <row r="468" spans="1:26" ht="14.4">
      <c r="A468" s="53"/>
      <c r="B468" s="53"/>
      <c r="C468" s="53"/>
      <c r="D468" s="53"/>
      <c r="E468" s="53"/>
      <c r="F468" s="53"/>
      <c r="G468" s="78"/>
      <c r="H468" s="53"/>
      <c r="I468" s="53"/>
      <c r="J468" s="53"/>
      <c r="K468" s="53"/>
      <c r="L468" s="53"/>
      <c r="M468" s="53"/>
      <c r="N468" s="53"/>
      <c r="O468" s="53"/>
      <c r="P468" s="53"/>
      <c r="Q468" s="53"/>
      <c r="R468" s="53"/>
      <c r="S468" s="53"/>
      <c r="T468" s="53"/>
      <c r="U468" s="53"/>
      <c r="V468" s="53"/>
      <c r="W468" s="53"/>
      <c r="X468" s="53"/>
      <c r="Y468" s="53"/>
      <c r="Z468" s="53"/>
    </row>
    <row r="469" spans="1:26" ht="14.4">
      <c r="A469" s="53"/>
      <c r="B469" s="53"/>
      <c r="C469" s="53"/>
      <c r="D469" s="53"/>
      <c r="E469" s="53"/>
      <c r="F469" s="53"/>
      <c r="G469" s="78"/>
      <c r="H469" s="53"/>
      <c r="I469" s="53"/>
      <c r="J469" s="53"/>
      <c r="K469" s="53"/>
      <c r="L469" s="53"/>
      <c r="M469" s="53"/>
      <c r="N469" s="53"/>
      <c r="O469" s="53"/>
      <c r="P469" s="53"/>
      <c r="Q469" s="53"/>
      <c r="R469" s="53"/>
      <c r="S469" s="53"/>
      <c r="T469" s="53"/>
      <c r="U469" s="53"/>
      <c r="V469" s="53"/>
      <c r="W469" s="53"/>
      <c r="X469" s="53"/>
      <c r="Y469" s="53"/>
      <c r="Z469" s="53"/>
    </row>
    <row r="470" spans="1:26" ht="14.4">
      <c r="A470" s="53"/>
      <c r="B470" s="53"/>
      <c r="C470" s="53"/>
      <c r="D470" s="53"/>
      <c r="E470" s="53"/>
      <c r="F470" s="53"/>
      <c r="G470" s="78"/>
      <c r="H470" s="53"/>
      <c r="I470" s="53"/>
      <c r="J470" s="53"/>
      <c r="K470" s="53"/>
      <c r="L470" s="53"/>
      <c r="M470" s="53"/>
      <c r="N470" s="53"/>
      <c r="O470" s="53"/>
      <c r="P470" s="53"/>
      <c r="Q470" s="53"/>
      <c r="R470" s="53"/>
      <c r="S470" s="53"/>
      <c r="T470" s="53"/>
      <c r="U470" s="53"/>
      <c r="V470" s="53"/>
      <c r="W470" s="53"/>
      <c r="X470" s="53"/>
      <c r="Y470" s="53"/>
      <c r="Z470" s="53"/>
    </row>
    <row r="471" spans="1:26" ht="14.4">
      <c r="A471" s="53"/>
      <c r="B471" s="53"/>
      <c r="C471" s="53"/>
      <c r="D471" s="53"/>
      <c r="E471" s="53"/>
      <c r="F471" s="53"/>
      <c r="G471" s="78"/>
      <c r="H471" s="53"/>
      <c r="I471" s="53"/>
      <c r="J471" s="53"/>
      <c r="K471" s="53"/>
      <c r="L471" s="53"/>
      <c r="M471" s="53"/>
      <c r="N471" s="53"/>
      <c r="O471" s="53"/>
      <c r="P471" s="53"/>
      <c r="Q471" s="53"/>
      <c r="R471" s="53"/>
      <c r="S471" s="53"/>
      <c r="T471" s="53"/>
      <c r="U471" s="53"/>
      <c r="V471" s="53"/>
      <c r="W471" s="53"/>
      <c r="X471" s="53"/>
      <c r="Y471" s="53"/>
      <c r="Z471" s="53"/>
    </row>
    <row r="472" spans="1:26" ht="14.4">
      <c r="A472" s="53"/>
      <c r="B472" s="53"/>
      <c r="C472" s="53"/>
      <c r="D472" s="53"/>
      <c r="E472" s="53"/>
      <c r="F472" s="53"/>
      <c r="G472" s="78"/>
      <c r="H472" s="53"/>
      <c r="I472" s="53"/>
      <c r="J472" s="53"/>
      <c r="K472" s="53"/>
      <c r="L472" s="53"/>
      <c r="M472" s="53"/>
      <c r="N472" s="53"/>
      <c r="O472" s="53"/>
      <c r="P472" s="53"/>
      <c r="Q472" s="53"/>
      <c r="R472" s="53"/>
      <c r="S472" s="53"/>
      <c r="T472" s="53"/>
      <c r="U472" s="53"/>
      <c r="V472" s="53"/>
      <c r="W472" s="53"/>
      <c r="X472" s="53"/>
      <c r="Y472" s="53"/>
      <c r="Z472" s="53"/>
    </row>
    <row r="473" spans="1:26" ht="14.4">
      <c r="A473" s="53"/>
      <c r="B473" s="53"/>
      <c r="C473" s="53"/>
      <c r="D473" s="53"/>
      <c r="E473" s="53"/>
      <c r="F473" s="53"/>
      <c r="G473" s="78"/>
      <c r="H473" s="53"/>
      <c r="I473" s="53"/>
      <c r="J473" s="53"/>
      <c r="K473" s="53"/>
      <c r="L473" s="53"/>
      <c r="M473" s="53"/>
      <c r="N473" s="53"/>
      <c r="O473" s="53"/>
      <c r="P473" s="53"/>
      <c r="Q473" s="53"/>
      <c r="R473" s="53"/>
      <c r="S473" s="53"/>
      <c r="T473" s="53"/>
      <c r="U473" s="53"/>
      <c r="V473" s="53"/>
      <c r="W473" s="53"/>
      <c r="X473" s="53"/>
      <c r="Y473" s="53"/>
      <c r="Z473" s="53"/>
    </row>
    <row r="474" spans="1:26" ht="14.4">
      <c r="A474" s="53"/>
      <c r="B474" s="53"/>
      <c r="C474" s="53"/>
      <c r="D474" s="53"/>
      <c r="E474" s="53"/>
      <c r="F474" s="53"/>
      <c r="G474" s="78"/>
      <c r="H474" s="53"/>
      <c r="I474" s="53"/>
      <c r="J474" s="53"/>
      <c r="K474" s="53"/>
      <c r="L474" s="53"/>
      <c r="M474" s="53"/>
      <c r="N474" s="53"/>
      <c r="O474" s="53"/>
      <c r="P474" s="53"/>
      <c r="Q474" s="53"/>
      <c r="R474" s="53"/>
      <c r="S474" s="53"/>
      <c r="T474" s="53"/>
      <c r="U474" s="53"/>
      <c r="V474" s="53"/>
      <c r="W474" s="53"/>
      <c r="X474" s="53"/>
      <c r="Y474" s="53"/>
      <c r="Z474" s="53"/>
    </row>
    <row r="475" spans="1:26" ht="14.4">
      <c r="A475" s="53"/>
      <c r="B475" s="53"/>
      <c r="C475" s="53"/>
      <c r="D475" s="53"/>
      <c r="E475" s="53"/>
      <c r="F475" s="53"/>
      <c r="G475" s="78"/>
      <c r="H475" s="53"/>
      <c r="I475" s="53"/>
      <c r="J475" s="53"/>
      <c r="K475" s="53"/>
      <c r="L475" s="53"/>
      <c r="M475" s="53"/>
      <c r="N475" s="53"/>
      <c r="O475" s="53"/>
      <c r="P475" s="53"/>
      <c r="Q475" s="53"/>
      <c r="R475" s="53"/>
      <c r="S475" s="53"/>
      <c r="T475" s="53"/>
      <c r="U475" s="53"/>
      <c r="V475" s="53"/>
      <c r="W475" s="53"/>
      <c r="X475" s="53"/>
      <c r="Y475" s="53"/>
      <c r="Z475" s="53"/>
    </row>
    <row r="476" spans="1:26" ht="14.4">
      <c r="A476" s="53"/>
      <c r="B476" s="53"/>
      <c r="C476" s="53"/>
      <c r="D476" s="53"/>
      <c r="E476" s="53"/>
      <c r="F476" s="53"/>
      <c r="G476" s="78"/>
      <c r="H476" s="53"/>
      <c r="I476" s="53"/>
      <c r="J476" s="53"/>
      <c r="K476" s="53"/>
      <c r="L476" s="53"/>
      <c r="M476" s="53"/>
      <c r="N476" s="53"/>
      <c r="O476" s="53"/>
      <c r="P476" s="53"/>
      <c r="Q476" s="53"/>
      <c r="R476" s="53"/>
      <c r="S476" s="53"/>
      <c r="T476" s="53"/>
      <c r="U476" s="53"/>
      <c r="V476" s="53"/>
      <c r="W476" s="53"/>
      <c r="X476" s="53"/>
      <c r="Y476" s="53"/>
      <c r="Z476" s="53"/>
    </row>
    <row r="477" spans="1:26" ht="14.4">
      <c r="A477" s="53"/>
      <c r="B477" s="53"/>
      <c r="C477" s="53"/>
      <c r="D477" s="53"/>
      <c r="E477" s="53"/>
      <c r="F477" s="53"/>
      <c r="G477" s="78"/>
      <c r="H477" s="53"/>
      <c r="I477" s="53"/>
      <c r="J477" s="53"/>
      <c r="K477" s="53"/>
      <c r="L477" s="53"/>
      <c r="M477" s="53"/>
      <c r="N477" s="53"/>
      <c r="O477" s="53"/>
      <c r="P477" s="53"/>
      <c r="Q477" s="53"/>
      <c r="R477" s="53"/>
      <c r="S477" s="53"/>
      <c r="T477" s="53"/>
      <c r="U477" s="53"/>
      <c r="V477" s="53"/>
      <c r="W477" s="53"/>
      <c r="X477" s="53"/>
      <c r="Y477" s="53"/>
      <c r="Z477" s="53"/>
    </row>
    <row r="478" spans="1:26" ht="14.4">
      <c r="A478" s="53"/>
      <c r="B478" s="53"/>
      <c r="C478" s="53"/>
      <c r="D478" s="53"/>
      <c r="E478" s="53"/>
      <c r="F478" s="53"/>
      <c r="G478" s="78"/>
      <c r="H478" s="53"/>
      <c r="I478" s="53"/>
      <c r="J478" s="53"/>
      <c r="K478" s="53"/>
      <c r="L478" s="53"/>
      <c r="M478" s="53"/>
      <c r="N478" s="53"/>
      <c r="O478" s="53"/>
      <c r="P478" s="53"/>
      <c r="Q478" s="53"/>
      <c r="R478" s="53"/>
      <c r="S478" s="53"/>
      <c r="T478" s="53"/>
      <c r="U478" s="53"/>
      <c r="V478" s="53"/>
      <c r="W478" s="53"/>
      <c r="X478" s="53"/>
      <c r="Y478" s="53"/>
      <c r="Z478" s="53"/>
    </row>
    <row r="479" spans="1:26" ht="14.4">
      <c r="A479" s="53"/>
      <c r="B479" s="53"/>
      <c r="C479" s="53"/>
      <c r="D479" s="53"/>
      <c r="E479" s="53"/>
      <c r="F479" s="53"/>
      <c r="G479" s="78"/>
      <c r="H479" s="53"/>
      <c r="I479" s="53"/>
      <c r="J479" s="53"/>
      <c r="K479" s="53"/>
      <c r="L479" s="53"/>
      <c r="M479" s="53"/>
      <c r="N479" s="53"/>
      <c r="O479" s="53"/>
      <c r="P479" s="53"/>
      <c r="Q479" s="53"/>
      <c r="R479" s="53"/>
      <c r="S479" s="53"/>
      <c r="T479" s="53"/>
      <c r="U479" s="53"/>
      <c r="V479" s="53"/>
      <c r="W479" s="53"/>
      <c r="X479" s="53"/>
      <c r="Y479" s="53"/>
      <c r="Z479" s="53"/>
    </row>
    <row r="480" spans="1:26" ht="14.4">
      <c r="A480" s="53"/>
      <c r="B480" s="53"/>
      <c r="C480" s="53"/>
      <c r="D480" s="53"/>
      <c r="E480" s="53"/>
      <c r="F480" s="53"/>
      <c r="G480" s="78"/>
      <c r="H480" s="53"/>
      <c r="I480" s="53"/>
      <c r="J480" s="53"/>
      <c r="K480" s="53"/>
      <c r="L480" s="53"/>
      <c r="M480" s="53"/>
      <c r="N480" s="53"/>
      <c r="O480" s="53"/>
      <c r="P480" s="53"/>
      <c r="Q480" s="53"/>
      <c r="R480" s="53"/>
      <c r="S480" s="53"/>
      <c r="T480" s="53"/>
      <c r="U480" s="53"/>
      <c r="V480" s="53"/>
      <c r="W480" s="53"/>
      <c r="X480" s="53"/>
      <c r="Y480" s="53"/>
      <c r="Z480" s="53"/>
    </row>
    <row r="481" spans="1:26" ht="14.4">
      <c r="A481" s="53"/>
      <c r="B481" s="53"/>
      <c r="C481" s="53"/>
      <c r="D481" s="53"/>
      <c r="E481" s="53"/>
      <c r="F481" s="53"/>
      <c r="G481" s="78"/>
      <c r="H481" s="53"/>
      <c r="I481" s="53"/>
      <c r="J481" s="53"/>
      <c r="K481" s="53"/>
      <c r="L481" s="53"/>
      <c r="M481" s="53"/>
      <c r="N481" s="53"/>
      <c r="O481" s="53"/>
      <c r="P481" s="53"/>
      <c r="Q481" s="53"/>
      <c r="R481" s="53"/>
      <c r="S481" s="53"/>
      <c r="T481" s="53"/>
      <c r="U481" s="53"/>
      <c r="V481" s="53"/>
      <c r="W481" s="53"/>
      <c r="X481" s="53"/>
      <c r="Y481" s="53"/>
      <c r="Z481" s="53"/>
    </row>
    <row r="482" spans="1:26" ht="14.4">
      <c r="A482" s="53"/>
      <c r="B482" s="53"/>
      <c r="C482" s="53"/>
      <c r="D482" s="53"/>
      <c r="E482" s="53"/>
      <c r="F482" s="53"/>
      <c r="G482" s="78"/>
      <c r="H482" s="53"/>
      <c r="I482" s="53"/>
      <c r="J482" s="53"/>
      <c r="K482" s="53"/>
      <c r="L482" s="53"/>
      <c r="M482" s="53"/>
      <c r="N482" s="53"/>
      <c r="O482" s="53"/>
      <c r="P482" s="53"/>
      <c r="Q482" s="53"/>
      <c r="R482" s="53"/>
      <c r="S482" s="53"/>
      <c r="T482" s="53"/>
      <c r="U482" s="53"/>
      <c r="V482" s="53"/>
      <c r="W482" s="53"/>
      <c r="X482" s="53"/>
      <c r="Y482" s="53"/>
      <c r="Z482" s="53"/>
    </row>
    <row r="483" spans="1:26" ht="14.4">
      <c r="A483" s="53"/>
      <c r="B483" s="53"/>
      <c r="C483" s="53"/>
      <c r="D483" s="53"/>
      <c r="E483" s="53"/>
      <c r="F483" s="53"/>
      <c r="G483" s="78"/>
      <c r="H483" s="53"/>
      <c r="I483" s="53"/>
      <c r="J483" s="53"/>
      <c r="K483" s="53"/>
      <c r="L483" s="53"/>
      <c r="M483" s="53"/>
      <c r="N483" s="53"/>
      <c r="O483" s="53"/>
      <c r="P483" s="53"/>
      <c r="Q483" s="53"/>
      <c r="R483" s="53"/>
      <c r="S483" s="53"/>
      <c r="T483" s="53"/>
      <c r="U483" s="53"/>
      <c r="V483" s="53"/>
      <c r="W483" s="53"/>
      <c r="X483" s="53"/>
      <c r="Y483" s="53"/>
      <c r="Z483" s="53"/>
    </row>
    <row r="484" spans="1:26" ht="14.4">
      <c r="A484" s="53"/>
      <c r="B484" s="53"/>
      <c r="C484" s="53"/>
      <c r="D484" s="53"/>
      <c r="E484" s="53"/>
      <c r="F484" s="53"/>
      <c r="G484" s="78"/>
      <c r="H484" s="53"/>
      <c r="I484" s="53"/>
      <c r="J484" s="53"/>
      <c r="K484" s="53"/>
      <c r="L484" s="53"/>
      <c r="M484" s="53"/>
      <c r="N484" s="53"/>
      <c r="O484" s="53"/>
      <c r="P484" s="53"/>
      <c r="Q484" s="53"/>
      <c r="R484" s="53"/>
      <c r="S484" s="53"/>
      <c r="T484" s="53"/>
      <c r="U484" s="53"/>
      <c r="V484" s="53"/>
      <c r="W484" s="53"/>
      <c r="X484" s="53"/>
      <c r="Y484" s="53"/>
      <c r="Z484" s="53"/>
    </row>
    <row r="485" spans="1:26" ht="14.4">
      <c r="A485" s="53"/>
      <c r="B485" s="53"/>
      <c r="C485" s="53"/>
      <c r="D485" s="53"/>
      <c r="E485" s="53"/>
      <c r="F485" s="53"/>
      <c r="G485" s="78"/>
      <c r="H485" s="53"/>
      <c r="I485" s="53"/>
      <c r="J485" s="53"/>
      <c r="K485" s="53"/>
      <c r="L485" s="53"/>
      <c r="M485" s="53"/>
      <c r="N485" s="53"/>
      <c r="O485" s="53"/>
      <c r="P485" s="53"/>
      <c r="Q485" s="53"/>
      <c r="R485" s="53"/>
      <c r="S485" s="53"/>
      <c r="T485" s="53"/>
      <c r="U485" s="53"/>
      <c r="V485" s="53"/>
      <c r="W485" s="53"/>
      <c r="X485" s="53"/>
      <c r="Y485" s="53"/>
      <c r="Z485" s="53"/>
    </row>
    <row r="486" spans="1:26" ht="14.4">
      <c r="A486" s="53"/>
      <c r="B486" s="53"/>
      <c r="C486" s="53"/>
      <c r="D486" s="53"/>
      <c r="E486" s="53"/>
      <c r="F486" s="53"/>
      <c r="G486" s="78"/>
      <c r="H486" s="53"/>
      <c r="I486" s="53"/>
      <c r="J486" s="53"/>
      <c r="K486" s="53"/>
      <c r="L486" s="53"/>
      <c r="M486" s="53"/>
      <c r="N486" s="53"/>
      <c r="O486" s="53"/>
      <c r="P486" s="53"/>
      <c r="Q486" s="53"/>
      <c r="R486" s="53"/>
      <c r="S486" s="53"/>
      <c r="T486" s="53"/>
      <c r="U486" s="53"/>
      <c r="V486" s="53"/>
      <c r="W486" s="53"/>
      <c r="X486" s="53"/>
      <c r="Y486" s="53"/>
      <c r="Z486" s="53"/>
    </row>
    <row r="487" spans="1:26" ht="14.4">
      <c r="A487" s="53"/>
      <c r="B487" s="53"/>
      <c r="C487" s="53"/>
      <c r="D487" s="53"/>
      <c r="E487" s="53"/>
      <c r="F487" s="53"/>
      <c r="G487" s="78"/>
      <c r="H487" s="53"/>
      <c r="I487" s="53"/>
      <c r="J487" s="53"/>
      <c r="K487" s="53"/>
      <c r="L487" s="53"/>
      <c r="M487" s="53"/>
      <c r="N487" s="53"/>
      <c r="O487" s="53"/>
      <c r="P487" s="53"/>
      <c r="Q487" s="53"/>
      <c r="R487" s="53"/>
      <c r="S487" s="53"/>
      <c r="T487" s="53"/>
      <c r="U487" s="53"/>
      <c r="V487" s="53"/>
      <c r="W487" s="53"/>
      <c r="X487" s="53"/>
      <c r="Y487" s="53"/>
      <c r="Z487" s="53"/>
    </row>
    <row r="488" spans="1:26" ht="14.4">
      <c r="A488" s="53"/>
      <c r="B488" s="53"/>
      <c r="C488" s="53"/>
      <c r="D488" s="53"/>
      <c r="E488" s="53"/>
      <c r="F488" s="53"/>
      <c r="G488" s="78"/>
      <c r="H488" s="53"/>
      <c r="I488" s="53"/>
      <c r="J488" s="53"/>
      <c r="K488" s="53"/>
      <c r="L488" s="53"/>
      <c r="M488" s="53"/>
      <c r="N488" s="53"/>
      <c r="O488" s="53"/>
      <c r="P488" s="53"/>
      <c r="Q488" s="53"/>
      <c r="R488" s="53"/>
      <c r="S488" s="53"/>
      <c r="T488" s="53"/>
      <c r="U488" s="53"/>
      <c r="V488" s="53"/>
      <c r="W488" s="53"/>
      <c r="X488" s="53"/>
      <c r="Y488" s="53"/>
      <c r="Z488" s="53"/>
    </row>
    <row r="489" spans="1:26" ht="14.4">
      <c r="A489" s="53"/>
      <c r="B489" s="53"/>
      <c r="C489" s="53"/>
      <c r="D489" s="53"/>
      <c r="E489" s="53"/>
      <c r="F489" s="53"/>
      <c r="G489" s="78"/>
      <c r="H489" s="53"/>
      <c r="I489" s="53"/>
      <c r="J489" s="53"/>
      <c r="K489" s="53"/>
      <c r="L489" s="53"/>
      <c r="M489" s="53"/>
      <c r="N489" s="53"/>
      <c r="O489" s="53"/>
      <c r="P489" s="53"/>
      <c r="Q489" s="53"/>
      <c r="R489" s="53"/>
      <c r="S489" s="53"/>
      <c r="T489" s="53"/>
      <c r="U489" s="53"/>
      <c r="V489" s="53"/>
      <c r="W489" s="53"/>
      <c r="X489" s="53"/>
      <c r="Y489" s="53"/>
      <c r="Z489" s="53"/>
    </row>
    <row r="490" spans="1:26" ht="14.4">
      <c r="A490" s="53"/>
      <c r="B490" s="53"/>
      <c r="C490" s="53"/>
      <c r="D490" s="53"/>
      <c r="E490" s="53"/>
      <c r="F490" s="53"/>
      <c r="G490" s="78"/>
      <c r="H490" s="53"/>
      <c r="I490" s="53"/>
      <c r="J490" s="53"/>
      <c r="K490" s="53"/>
      <c r="L490" s="53"/>
      <c r="M490" s="53"/>
      <c r="N490" s="53"/>
      <c r="O490" s="53"/>
      <c r="P490" s="53"/>
      <c r="Q490" s="53"/>
      <c r="R490" s="53"/>
      <c r="S490" s="53"/>
      <c r="T490" s="53"/>
      <c r="U490" s="53"/>
      <c r="V490" s="53"/>
      <c r="W490" s="53"/>
      <c r="X490" s="53"/>
      <c r="Y490" s="53"/>
      <c r="Z490" s="53"/>
    </row>
    <row r="491" spans="1:26" ht="14.4">
      <c r="A491" s="53"/>
      <c r="B491" s="53"/>
      <c r="C491" s="53"/>
      <c r="D491" s="53"/>
      <c r="E491" s="53"/>
      <c r="F491" s="53"/>
      <c r="G491" s="78"/>
      <c r="H491" s="53"/>
      <c r="I491" s="53"/>
      <c r="J491" s="53"/>
      <c r="K491" s="53"/>
      <c r="L491" s="53"/>
      <c r="M491" s="53"/>
      <c r="N491" s="53"/>
      <c r="O491" s="53"/>
      <c r="P491" s="53"/>
      <c r="Q491" s="53"/>
      <c r="R491" s="53"/>
      <c r="S491" s="53"/>
      <c r="T491" s="53"/>
      <c r="U491" s="53"/>
      <c r="V491" s="53"/>
      <c r="W491" s="53"/>
      <c r="X491" s="53"/>
      <c r="Y491" s="53"/>
      <c r="Z491" s="53"/>
    </row>
    <row r="492" spans="1:26" ht="14.4">
      <c r="A492" s="53"/>
      <c r="B492" s="53"/>
      <c r="C492" s="53"/>
      <c r="D492" s="53"/>
      <c r="E492" s="53"/>
      <c r="F492" s="53"/>
      <c r="G492" s="78"/>
      <c r="H492" s="53"/>
      <c r="I492" s="53"/>
      <c r="J492" s="53"/>
      <c r="K492" s="53"/>
      <c r="L492" s="53"/>
      <c r="M492" s="53"/>
      <c r="N492" s="53"/>
      <c r="O492" s="53"/>
      <c r="P492" s="53"/>
      <c r="Q492" s="53"/>
      <c r="R492" s="53"/>
      <c r="S492" s="53"/>
      <c r="T492" s="53"/>
      <c r="U492" s="53"/>
      <c r="V492" s="53"/>
      <c r="W492" s="53"/>
      <c r="X492" s="53"/>
      <c r="Y492" s="53"/>
      <c r="Z492" s="53"/>
    </row>
    <row r="493" spans="1:26" ht="14.4">
      <c r="A493" s="53"/>
      <c r="B493" s="53"/>
      <c r="C493" s="53"/>
      <c r="D493" s="53"/>
      <c r="E493" s="53"/>
      <c r="F493" s="53"/>
      <c r="G493" s="78"/>
      <c r="H493" s="53"/>
      <c r="I493" s="53"/>
      <c r="J493" s="53"/>
      <c r="K493" s="53"/>
      <c r="L493" s="53"/>
      <c r="M493" s="53"/>
      <c r="N493" s="53"/>
      <c r="O493" s="53"/>
      <c r="P493" s="53"/>
      <c r="Q493" s="53"/>
      <c r="R493" s="53"/>
      <c r="S493" s="53"/>
      <c r="T493" s="53"/>
      <c r="U493" s="53"/>
      <c r="V493" s="53"/>
      <c r="W493" s="53"/>
      <c r="X493" s="53"/>
      <c r="Y493" s="53"/>
      <c r="Z493" s="53"/>
    </row>
    <row r="494" spans="1:26" ht="14.4">
      <c r="A494" s="53"/>
      <c r="B494" s="53"/>
      <c r="C494" s="53"/>
      <c r="D494" s="53"/>
      <c r="E494" s="53"/>
      <c r="F494" s="53"/>
      <c r="G494" s="78"/>
      <c r="H494" s="53"/>
      <c r="I494" s="53"/>
      <c r="J494" s="53"/>
      <c r="K494" s="53"/>
      <c r="L494" s="53"/>
      <c r="M494" s="53"/>
      <c r="N494" s="53"/>
      <c r="O494" s="53"/>
      <c r="P494" s="53"/>
      <c r="Q494" s="53"/>
      <c r="R494" s="53"/>
      <c r="S494" s="53"/>
      <c r="T494" s="53"/>
      <c r="U494" s="53"/>
      <c r="V494" s="53"/>
      <c r="W494" s="53"/>
      <c r="X494" s="53"/>
      <c r="Y494" s="53"/>
      <c r="Z494" s="53"/>
    </row>
    <row r="495" spans="1:26" ht="14.4">
      <c r="A495" s="53"/>
      <c r="B495" s="53"/>
      <c r="C495" s="53"/>
      <c r="D495" s="53"/>
      <c r="E495" s="53"/>
      <c r="F495" s="53"/>
      <c r="G495" s="78"/>
      <c r="H495" s="53"/>
      <c r="I495" s="53"/>
      <c r="J495" s="53"/>
      <c r="K495" s="53"/>
      <c r="L495" s="53"/>
      <c r="M495" s="53"/>
      <c r="N495" s="53"/>
      <c r="O495" s="53"/>
      <c r="P495" s="53"/>
      <c r="Q495" s="53"/>
      <c r="R495" s="53"/>
      <c r="S495" s="53"/>
      <c r="T495" s="53"/>
      <c r="U495" s="53"/>
      <c r="V495" s="53"/>
      <c r="W495" s="53"/>
      <c r="X495" s="53"/>
      <c r="Y495" s="53"/>
      <c r="Z495" s="53"/>
    </row>
    <row r="496" spans="1:26" ht="14.4">
      <c r="A496" s="53"/>
      <c r="B496" s="53"/>
      <c r="C496" s="53"/>
      <c r="D496" s="53"/>
      <c r="E496" s="53"/>
      <c r="F496" s="53"/>
      <c r="G496" s="78"/>
      <c r="H496" s="53"/>
      <c r="I496" s="53"/>
      <c r="J496" s="53"/>
      <c r="K496" s="53"/>
      <c r="L496" s="53"/>
      <c r="M496" s="53"/>
      <c r="N496" s="53"/>
      <c r="O496" s="53"/>
      <c r="P496" s="53"/>
      <c r="Q496" s="53"/>
      <c r="R496" s="53"/>
      <c r="S496" s="53"/>
      <c r="T496" s="53"/>
      <c r="U496" s="53"/>
      <c r="V496" s="53"/>
      <c r="W496" s="53"/>
      <c r="X496" s="53"/>
      <c r="Y496" s="53"/>
      <c r="Z496" s="53"/>
    </row>
    <row r="497" spans="1:26" ht="14.4">
      <c r="A497" s="53"/>
      <c r="B497" s="53"/>
      <c r="C497" s="53"/>
      <c r="D497" s="53"/>
      <c r="E497" s="53"/>
      <c r="F497" s="53"/>
      <c r="G497" s="78"/>
      <c r="H497" s="53"/>
      <c r="I497" s="53"/>
      <c r="J497" s="53"/>
      <c r="K497" s="53"/>
      <c r="L497" s="53"/>
      <c r="M497" s="53"/>
      <c r="N497" s="53"/>
      <c r="O497" s="53"/>
      <c r="P497" s="53"/>
      <c r="Q497" s="53"/>
      <c r="R497" s="53"/>
      <c r="S497" s="53"/>
      <c r="T497" s="53"/>
      <c r="U497" s="53"/>
      <c r="V497" s="53"/>
      <c r="W497" s="53"/>
      <c r="X497" s="53"/>
      <c r="Y497" s="53"/>
      <c r="Z497" s="53"/>
    </row>
    <row r="498" spans="1:26" ht="14.4">
      <c r="A498" s="53"/>
      <c r="B498" s="53"/>
      <c r="C498" s="53"/>
      <c r="D498" s="53"/>
      <c r="E498" s="53"/>
      <c r="F498" s="53"/>
      <c r="G498" s="78"/>
      <c r="H498" s="53"/>
      <c r="I498" s="53"/>
      <c r="J498" s="53"/>
      <c r="K498" s="53"/>
      <c r="L498" s="53"/>
      <c r="M498" s="53"/>
      <c r="N498" s="53"/>
      <c r="O498" s="53"/>
      <c r="P498" s="53"/>
      <c r="Q498" s="53"/>
      <c r="R498" s="53"/>
      <c r="S498" s="53"/>
      <c r="T498" s="53"/>
      <c r="U498" s="53"/>
      <c r="V498" s="53"/>
      <c r="W498" s="53"/>
      <c r="X498" s="53"/>
      <c r="Y498" s="53"/>
      <c r="Z498" s="53"/>
    </row>
    <row r="499" spans="1:26" ht="14.4">
      <c r="A499" s="53"/>
      <c r="B499" s="53"/>
      <c r="C499" s="53"/>
      <c r="D499" s="53"/>
      <c r="E499" s="53"/>
      <c r="F499" s="53"/>
      <c r="G499" s="78"/>
      <c r="H499" s="53"/>
      <c r="I499" s="53"/>
      <c r="J499" s="53"/>
      <c r="K499" s="53"/>
      <c r="L499" s="53"/>
      <c r="M499" s="53"/>
      <c r="N499" s="53"/>
      <c r="O499" s="53"/>
      <c r="P499" s="53"/>
      <c r="Q499" s="53"/>
      <c r="R499" s="53"/>
      <c r="S499" s="53"/>
      <c r="T499" s="53"/>
      <c r="U499" s="53"/>
      <c r="V499" s="53"/>
      <c r="W499" s="53"/>
      <c r="X499" s="53"/>
      <c r="Y499" s="53"/>
      <c r="Z499" s="53"/>
    </row>
    <row r="500" spans="1:26" ht="14.4">
      <c r="A500" s="53"/>
      <c r="B500" s="53"/>
      <c r="C500" s="53"/>
      <c r="D500" s="53"/>
      <c r="E500" s="53"/>
      <c r="F500" s="53"/>
      <c r="G500" s="78"/>
      <c r="H500" s="53"/>
      <c r="I500" s="53"/>
      <c r="J500" s="53"/>
      <c r="K500" s="53"/>
      <c r="L500" s="53"/>
      <c r="M500" s="53"/>
      <c r="N500" s="53"/>
      <c r="O500" s="53"/>
      <c r="P500" s="53"/>
      <c r="Q500" s="53"/>
      <c r="R500" s="53"/>
      <c r="S500" s="53"/>
      <c r="T500" s="53"/>
      <c r="U500" s="53"/>
      <c r="V500" s="53"/>
      <c r="W500" s="53"/>
      <c r="X500" s="53"/>
      <c r="Y500" s="53"/>
      <c r="Z500" s="53"/>
    </row>
    <row r="501" spans="1:26" ht="14.4">
      <c r="A501" s="53"/>
      <c r="B501" s="53"/>
      <c r="C501" s="53"/>
      <c r="D501" s="53"/>
      <c r="E501" s="53"/>
      <c r="F501" s="53"/>
      <c r="G501" s="78"/>
      <c r="H501" s="53"/>
      <c r="I501" s="53"/>
      <c r="J501" s="53"/>
      <c r="K501" s="53"/>
      <c r="L501" s="53"/>
      <c r="M501" s="53"/>
      <c r="N501" s="53"/>
      <c r="O501" s="53"/>
      <c r="P501" s="53"/>
      <c r="Q501" s="53"/>
      <c r="R501" s="53"/>
      <c r="S501" s="53"/>
      <c r="T501" s="53"/>
      <c r="U501" s="53"/>
      <c r="V501" s="53"/>
      <c r="W501" s="53"/>
      <c r="X501" s="53"/>
      <c r="Y501" s="53"/>
      <c r="Z501" s="53"/>
    </row>
    <row r="502" spans="1:26" ht="14.4">
      <c r="A502" s="53"/>
      <c r="B502" s="53"/>
      <c r="C502" s="53"/>
      <c r="D502" s="53"/>
      <c r="E502" s="53"/>
      <c r="F502" s="53"/>
      <c r="G502" s="78"/>
      <c r="H502" s="53"/>
      <c r="I502" s="53"/>
      <c r="J502" s="53"/>
      <c r="K502" s="53"/>
      <c r="L502" s="53"/>
      <c r="M502" s="53"/>
      <c r="N502" s="53"/>
      <c r="O502" s="53"/>
      <c r="P502" s="53"/>
      <c r="Q502" s="53"/>
      <c r="R502" s="53"/>
      <c r="S502" s="53"/>
      <c r="T502" s="53"/>
      <c r="U502" s="53"/>
      <c r="V502" s="53"/>
      <c r="W502" s="53"/>
      <c r="X502" s="53"/>
      <c r="Y502" s="53"/>
      <c r="Z502" s="53"/>
    </row>
    <row r="503" spans="1:26" ht="14.4">
      <c r="A503" s="53"/>
      <c r="B503" s="53"/>
      <c r="C503" s="53"/>
      <c r="D503" s="53"/>
      <c r="E503" s="53"/>
      <c r="F503" s="53"/>
      <c r="G503" s="78"/>
      <c r="H503" s="53"/>
      <c r="I503" s="53"/>
      <c r="J503" s="53"/>
      <c r="K503" s="53"/>
      <c r="L503" s="53"/>
      <c r="M503" s="53"/>
      <c r="N503" s="53"/>
      <c r="O503" s="53"/>
      <c r="P503" s="53"/>
      <c r="Q503" s="53"/>
      <c r="R503" s="53"/>
      <c r="S503" s="53"/>
      <c r="T503" s="53"/>
      <c r="U503" s="53"/>
      <c r="V503" s="53"/>
      <c r="W503" s="53"/>
      <c r="X503" s="53"/>
      <c r="Y503" s="53"/>
      <c r="Z503" s="53"/>
    </row>
    <row r="504" spans="1:26" ht="14.4">
      <c r="A504" s="53"/>
      <c r="B504" s="53"/>
      <c r="C504" s="53"/>
      <c r="D504" s="53"/>
      <c r="E504" s="53"/>
      <c r="F504" s="53"/>
      <c r="G504" s="78"/>
      <c r="H504" s="53"/>
      <c r="I504" s="53"/>
      <c r="J504" s="53"/>
      <c r="K504" s="53"/>
      <c r="L504" s="53"/>
      <c r="M504" s="53"/>
      <c r="N504" s="53"/>
      <c r="O504" s="53"/>
      <c r="P504" s="53"/>
      <c r="Q504" s="53"/>
      <c r="R504" s="53"/>
      <c r="S504" s="53"/>
      <c r="T504" s="53"/>
      <c r="U504" s="53"/>
      <c r="V504" s="53"/>
      <c r="W504" s="53"/>
      <c r="X504" s="53"/>
      <c r="Y504" s="53"/>
      <c r="Z504" s="53"/>
    </row>
    <row r="505" spans="1:26" ht="14.4">
      <c r="A505" s="53"/>
      <c r="B505" s="53"/>
      <c r="C505" s="53"/>
      <c r="D505" s="53"/>
      <c r="E505" s="53"/>
      <c r="F505" s="53"/>
      <c r="G505" s="78"/>
      <c r="H505" s="53"/>
      <c r="I505" s="53"/>
      <c r="J505" s="53"/>
      <c r="K505" s="53"/>
      <c r="L505" s="53"/>
      <c r="M505" s="53"/>
      <c r="N505" s="53"/>
      <c r="O505" s="53"/>
      <c r="P505" s="53"/>
      <c r="Q505" s="53"/>
      <c r="R505" s="53"/>
      <c r="S505" s="53"/>
      <c r="T505" s="53"/>
      <c r="U505" s="53"/>
      <c r="V505" s="53"/>
      <c r="W505" s="53"/>
      <c r="X505" s="53"/>
      <c r="Y505" s="53"/>
      <c r="Z505" s="53"/>
    </row>
    <row r="506" spans="1:26" ht="14.4">
      <c r="A506" s="53"/>
      <c r="B506" s="53"/>
      <c r="C506" s="53"/>
      <c r="D506" s="53"/>
      <c r="E506" s="53"/>
      <c r="F506" s="53"/>
      <c r="G506" s="78"/>
      <c r="H506" s="53"/>
      <c r="I506" s="53"/>
      <c r="J506" s="53"/>
      <c r="K506" s="53"/>
      <c r="L506" s="53"/>
      <c r="M506" s="53"/>
      <c r="N506" s="53"/>
      <c r="O506" s="53"/>
      <c r="P506" s="53"/>
      <c r="Q506" s="53"/>
      <c r="R506" s="53"/>
      <c r="S506" s="53"/>
      <c r="T506" s="53"/>
      <c r="U506" s="53"/>
      <c r="V506" s="53"/>
      <c r="W506" s="53"/>
      <c r="X506" s="53"/>
      <c r="Y506" s="53"/>
      <c r="Z506" s="53"/>
    </row>
    <row r="507" spans="1:26" ht="14.4">
      <c r="A507" s="53"/>
      <c r="B507" s="53"/>
      <c r="C507" s="53"/>
      <c r="D507" s="53"/>
      <c r="E507" s="53"/>
      <c r="F507" s="53"/>
      <c r="G507" s="78"/>
      <c r="H507" s="53"/>
      <c r="I507" s="53"/>
      <c r="J507" s="53"/>
      <c r="K507" s="53"/>
      <c r="L507" s="53"/>
      <c r="M507" s="53"/>
      <c r="N507" s="53"/>
      <c r="O507" s="53"/>
      <c r="P507" s="53"/>
      <c r="Q507" s="53"/>
      <c r="R507" s="53"/>
      <c r="S507" s="53"/>
      <c r="T507" s="53"/>
      <c r="U507" s="53"/>
      <c r="V507" s="53"/>
      <c r="W507" s="53"/>
      <c r="X507" s="53"/>
      <c r="Y507" s="53"/>
      <c r="Z507" s="53"/>
    </row>
    <row r="508" spans="1:26" ht="14.4">
      <c r="A508" s="53"/>
      <c r="B508" s="53"/>
      <c r="C508" s="53"/>
      <c r="D508" s="53"/>
      <c r="E508" s="53"/>
      <c r="F508" s="53"/>
      <c r="G508" s="78"/>
      <c r="H508" s="53"/>
      <c r="I508" s="53"/>
      <c r="J508" s="53"/>
      <c r="K508" s="53"/>
      <c r="L508" s="53"/>
      <c r="M508" s="53"/>
      <c r="N508" s="53"/>
      <c r="O508" s="53"/>
      <c r="P508" s="53"/>
      <c r="Q508" s="53"/>
      <c r="R508" s="53"/>
      <c r="S508" s="53"/>
      <c r="T508" s="53"/>
      <c r="U508" s="53"/>
      <c r="V508" s="53"/>
      <c r="W508" s="53"/>
      <c r="X508" s="53"/>
      <c r="Y508" s="53"/>
      <c r="Z508" s="53"/>
    </row>
    <row r="509" spans="1:26" ht="14.4">
      <c r="A509" s="53"/>
      <c r="B509" s="53"/>
      <c r="C509" s="53"/>
      <c r="D509" s="53"/>
      <c r="E509" s="53"/>
      <c r="F509" s="53"/>
      <c r="G509" s="78"/>
      <c r="H509" s="53"/>
      <c r="I509" s="53"/>
      <c r="J509" s="53"/>
      <c r="K509" s="53"/>
      <c r="L509" s="53"/>
      <c r="M509" s="53"/>
      <c r="N509" s="53"/>
      <c r="O509" s="53"/>
      <c r="P509" s="53"/>
      <c r="Q509" s="53"/>
      <c r="R509" s="53"/>
      <c r="S509" s="53"/>
      <c r="T509" s="53"/>
      <c r="U509" s="53"/>
      <c r="V509" s="53"/>
      <c r="W509" s="53"/>
      <c r="X509" s="53"/>
      <c r="Y509" s="53"/>
      <c r="Z509" s="53"/>
    </row>
    <row r="510" spans="1:26" ht="14.4">
      <c r="A510" s="53"/>
      <c r="B510" s="53"/>
      <c r="C510" s="53"/>
      <c r="D510" s="53"/>
      <c r="E510" s="53"/>
      <c r="F510" s="53"/>
      <c r="G510" s="78"/>
      <c r="H510" s="53"/>
      <c r="I510" s="53"/>
      <c r="J510" s="53"/>
      <c r="K510" s="53"/>
      <c r="L510" s="53"/>
      <c r="M510" s="53"/>
      <c r="N510" s="53"/>
      <c r="O510" s="53"/>
      <c r="P510" s="53"/>
      <c r="Q510" s="53"/>
      <c r="R510" s="53"/>
      <c r="S510" s="53"/>
      <c r="T510" s="53"/>
      <c r="U510" s="53"/>
      <c r="V510" s="53"/>
      <c r="W510" s="53"/>
      <c r="X510" s="53"/>
      <c r="Y510" s="53"/>
      <c r="Z510" s="53"/>
    </row>
    <row r="511" spans="1:26" ht="14.4">
      <c r="A511" s="53"/>
      <c r="B511" s="53"/>
      <c r="C511" s="53"/>
      <c r="D511" s="53"/>
      <c r="E511" s="53"/>
      <c r="F511" s="53"/>
      <c r="G511" s="78"/>
      <c r="H511" s="53"/>
      <c r="I511" s="53"/>
      <c r="J511" s="53"/>
      <c r="K511" s="53"/>
      <c r="L511" s="53"/>
      <c r="M511" s="53"/>
      <c r="N511" s="53"/>
      <c r="O511" s="53"/>
      <c r="P511" s="53"/>
      <c r="Q511" s="53"/>
      <c r="R511" s="53"/>
      <c r="S511" s="53"/>
      <c r="T511" s="53"/>
      <c r="U511" s="53"/>
      <c r="V511" s="53"/>
      <c r="W511" s="53"/>
      <c r="X511" s="53"/>
      <c r="Y511" s="53"/>
      <c r="Z511" s="53"/>
    </row>
    <row r="512" spans="1:26" ht="14.4">
      <c r="A512" s="53"/>
      <c r="B512" s="53"/>
      <c r="C512" s="53"/>
      <c r="D512" s="53"/>
      <c r="E512" s="53"/>
      <c r="F512" s="53"/>
      <c r="G512" s="78"/>
      <c r="H512" s="53"/>
      <c r="I512" s="53"/>
      <c r="J512" s="53"/>
      <c r="K512" s="53"/>
      <c r="L512" s="53"/>
      <c r="M512" s="53"/>
      <c r="N512" s="53"/>
      <c r="O512" s="53"/>
      <c r="P512" s="53"/>
      <c r="Q512" s="53"/>
      <c r="R512" s="53"/>
      <c r="S512" s="53"/>
      <c r="T512" s="53"/>
      <c r="U512" s="53"/>
      <c r="V512" s="53"/>
      <c r="W512" s="53"/>
      <c r="X512" s="53"/>
      <c r="Y512" s="53"/>
      <c r="Z512" s="53"/>
    </row>
    <row r="513" spans="1:26" ht="14.4">
      <c r="A513" s="53"/>
      <c r="B513" s="53"/>
      <c r="C513" s="53"/>
      <c r="D513" s="53"/>
      <c r="E513" s="53"/>
      <c r="F513" s="53"/>
      <c r="G513" s="78"/>
      <c r="H513" s="53"/>
      <c r="I513" s="53"/>
      <c r="J513" s="53"/>
      <c r="K513" s="53"/>
      <c r="L513" s="53"/>
      <c r="M513" s="53"/>
      <c r="N513" s="53"/>
      <c r="O513" s="53"/>
      <c r="P513" s="53"/>
      <c r="Q513" s="53"/>
      <c r="R513" s="53"/>
      <c r="S513" s="53"/>
      <c r="T513" s="53"/>
      <c r="U513" s="53"/>
      <c r="V513" s="53"/>
      <c r="W513" s="53"/>
      <c r="X513" s="53"/>
      <c r="Y513" s="53"/>
      <c r="Z513" s="53"/>
    </row>
    <row r="514" spans="1:26" ht="14.4">
      <c r="A514" s="53"/>
      <c r="B514" s="53"/>
      <c r="C514" s="53"/>
      <c r="D514" s="53"/>
      <c r="E514" s="53"/>
      <c r="F514" s="53"/>
      <c r="G514" s="78"/>
      <c r="H514" s="53"/>
      <c r="I514" s="53"/>
      <c r="J514" s="53"/>
      <c r="K514" s="53"/>
      <c r="L514" s="53"/>
      <c r="M514" s="53"/>
      <c r="N514" s="53"/>
      <c r="O514" s="53"/>
      <c r="P514" s="53"/>
      <c r="Q514" s="53"/>
      <c r="R514" s="53"/>
      <c r="S514" s="53"/>
      <c r="T514" s="53"/>
      <c r="U514" s="53"/>
      <c r="V514" s="53"/>
      <c r="W514" s="53"/>
      <c r="X514" s="53"/>
      <c r="Y514" s="53"/>
      <c r="Z514" s="53"/>
    </row>
    <row r="515" spans="1:26" ht="14.4">
      <c r="A515" s="53"/>
      <c r="B515" s="53"/>
      <c r="C515" s="53"/>
      <c r="D515" s="53"/>
      <c r="E515" s="53"/>
      <c r="F515" s="53"/>
      <c r="G515" s="78"/>
      <c r="H515" s="53"/>
      <c r="I515" s="53"/>
      <c r="J515" s="53"/>
      <c r="K515" s="53"/>
      <c r="L515" s="53"/>
      <c r="M515" s="53"/>
      <c r="N515" s="53"/>
      <c r="O515" s="53"/>
      <c r="P515" s="53"/>
      <c r="Q515" s="53"/>
      <c r="R515" s="53"/>
      <c r="S515" s="53"/>
      <c r="T515" s="53"/>
      <c r="U515" s="53"/>
      <c r="V515" s="53"/>
      <c r="W515" s="53"/>
      <c r="X515" s="53"/>
      <c r="Y515" s="53"/>
      <c r="Z515" s="53"/>
    </row>
    <row r="516" spans="1:26" ht="14.4">
      <c r="A516" s="53"/>
      <c r="B516" s="53"/>
      <c r="C516" s="53"/>
      <c r="D516" s="53"/>
      <c r="E516" s="53"/>
      <c r="F516" s="53"/>
      <c r="G516" s="78"/>
      <c r="H516" s="53"/>
      <c r="I516" s="53"/>
      <c r="J516" s="53"/>
      <c r="K516" s="53"/>
      <c r="L516" s="53"/>
      <c r="M516" s="53"/>
      <c r="N516" s="53"/>
      <c r="O516" s="53"/>
      <c r="P516" s="53"/>
      <c r="Q516" s="53"/>
      <c r="R516" s="53"/>
      <c r="S516" s="53"/>
      <c r="T516" s="53"/>
      <c r="U516" s="53"/>
      <c r="V516" s="53"/>
      <c r="W516" s="53"/>
      <c r="X516" s="53"/>
      <c r="Y516" s="53"/>
      <c r="Z516" s="53"/>
    </row>
    <row r="517" spans="1:26" ht="14.4">
      <c r="A517" s="53"/>
      <c r="B517" s="53"/>
      <c r="C517" s="53"/>
      <c r="D517" s="53"/>
      <c r="E517" s="53"/>
      <c r="F517" s="53"/>
      <c r="G517" s="78"/>
      <c r="H517" s="53"/>
      <c r="I517" s="53"/>
      <c r="J517" s="53"/>
      <c r="K517" s="53"/>
      <c r="L517" s="53"/>
      <c r="M517" s="53"/>
      <c r="N517" s="53"/>
      <c r="O517" s="53"/>
      <c r="P517" s="53"/>
      <c r="Q517" s="53"/>
      <c r="R517" s="53"/>
      <c r="S517" s="53"/>
      <c r="T517" s="53"/>
      <c r="U517" s="53"/>
      <c r="V517" s="53"/>
      <c r="W517" s="53"/>
      <c r="X517" s="53"/>
      <c r="Y517" s="53"/>
      <c r="Z517" s="53"/>
    </row>
    <row r="518" spans="1:26" ht="14.4">
      <c r="A518" s="53"/>
      <c r="B518" s="53"/>
      <c r="C518" s="53"/>
      <c r="D518" s="53"/>
      <c r="E518" s="53"/>
      <c r="F518" s="53"/>
      <c r="G518" s="78"/>
      <c r="H518" s="53"/>
      <c r="I518" s="53"/>
      <c r="J518" s="53"/>
      <c r="K518" s="53"/>
      <c r="L518" s="53"/>
      <c r="M518" s="53"/>
      <c r="N518" s="53"/>
      <c r="O518" s="53"/>
      <c r="P518" s="53"/>
      <c r="Q518" s="53"/>
      <c r="R518" s="53"/>
      <c r="S518" s="53"/>
      <c r="T518" s="53"/>
      <c r="U518" s="53"/>
      <c r="V518" s="53"/>
      <c r="W518" s="53"/>
      <c r="X518" s="53"/>
      <c r="Y518" s="53"/>
      <c r="Z518" s="53"/>
    </row>
    <row r="519" spans="1:26" ht="14.4">
      <c r="A519" s="53"/>
      <c r="B519" s="53"/>
      <c r="C519" s="53"/>
      <c r="D519" s="53"/>
      <c r="E519" s="53"/>
      <c r="F519" s="53"/>
      <c r="G519" s="78"/>
      <c r="H519" s="53"/>
      <c r="I519" s="53"/>
      <c r="J519" s="53"/>
      <c r="K519" s="53"/>
      <c r="L519" s="53"/>
      <c r="M519" s="53"/>
      <c r="N519" s="53"/>
      <c r="O519" s="53"/>
      <c r="P519" s="53"/>
      <c r="Q519" s="53"/>
      <c r="R519" s="53"/>
      <c r="S519" s="53"/>
      <c r="T519" s="53"/>
      <c r="U519" s="53"/>
      <c r="V519" s="53"/>
      <c r="W519" s="53"/>
      <c r="X519" s="53"/>
      <c r="Y519" s="53"/>
      <c r="Z519" s="53"/>
    </row>
    <row r="520" spans="1:26" ht="14.4">
      <c r="A520" s="53"/>
      <c r="B520" s="53"/>
      <c r="C520" s="53"/>
      <c r="D520" s="53"/>
      <c r="E520" s="53"/>
      <c r="F520" s="53"/>
      <c r="G520" s="78"/>
      <c r="H520" s="53"/>
      <c r="I520" s="53"/>
      <c r="J520" s="53"/>
      <c r="K520" s="53"/>
      <c r="L520" s="53"/>
      <c r="M520" s="53"/>
      <c r="N520" s="53"/>
      <c r="O520" s="53"/>
      <c r="P520" s="53"/>
      <c r="Q520" s="53"/>
      <c r="R520" s="53"/>
      <c r="S520" s="53"/>
      <c r="T520" s="53"/>
      <c r="U520" s="53"/>
      <c r="V520" s="53"/>
      <c r="W520" s="53"/>
      <c r="X520" s="53"/>
      <c r="Y520" s="53"/>
      <c r="Z520" s="53"/>
    </row>
    <row r="521" spans="1:26" ht="14.4">
      <c r="A521" s="53"/>
      <c r="B521" s="53"/>
      <c r="C521" s="53"/>
      <c r="D521" s="53"/>
      <c r="E521" s="53"/>
      <c r="F521" s="53"/>
      <c r="G521" s="78"/>
      <c r="H521" s="53"/>
      <c r="I521" s="53"/>
      <c r="J521" s="53"/>
      <c r="K521" s="53"/>
      <c r="L521" s="53"/>
      <c r="M521" s="53"/>
      <c r="N521" s="53"/>
      <c r="O521" s="53"/>
      <c r="P521" s="53"/>
      <c r="Q521" s="53"/>
      <c r="R521" s="53"/>
      <c r="S521" s="53"/>
      <c r="T521" s="53"/>
      <c r="U521" s="53"/>
      <c r="V521" s="53"/>
      <c r="W521" s="53"/>
      <c r="X521" s="53"/>
      <c r="Y521" s="53"/>
      <c r="Z521" s="53"/>
    </row>
    <row r="522" spans="1:26" ht="14.4">
      <c r="A522" s="53"/>
      <c r="B522" s="53"/>
      <c r="C522" s="53"/>
      <c r="D522" s="53"/>
      <c r="E522" s="53"/>
      <c r="F522" s="53"/>
      <c r="G522" s="78"/>
      <c r="H522" s="53"/>
      <c r="I522" s="53"/>
      <c r="J522" s="53"/>
      <c r="K522" s="53"/>
      <c r="L522" s="53"/>
      <c r="M522" s="53"/>
      <c r="N522" s="53"/>
      <c r="O522" s="53"/>
      <c r="P522" s="53"/>
      <c r="Q522" s="53"/>
      <c r="R522" s="53"/>
      <c r="S522" s="53"/>
      <c r="T522" s="53"/>
      <c r="U522" s="53"/>
      <c r="V522" s="53"/>
      <c r="W522" s="53"/>
      <c r="X522" s="53"/>
      <c r="Y522" s="53"/>
      <c r="Z522" s="53"/>
    </row>
    <row r="523" spans="1:26" ht="14.4">
      <c r="A523" s="53"/>
      <c r="B523" s="53"/>
      <c r="C523" s="53"/>
      <c r="D523" s="53"/>
      <c r="E523" s="53"/>
      <c r="F523" s="53"/>
      <c r="G523" s="78"/>
      <c r="H523" s="53"/>
      <c r="I523" s="53"/>
      <c r="J523" s="53"/>
      <c r="K523" s="53"/>
      <c r="L523" s="53"/>
      <c r="M523" s="53"/>
      <c r="N523" s="53"/>
      <c r="O523" s="53"/>
      <c r="P523" s="53"/>
      <c r="Q523" s="53"/>
      <c r="R523" s="53"/>
      <c r="S523" s="53"/>
      <c r="T523" s="53"/>
      <c r="U523" s="53"/>
      <c r="V523" s="53"/>
      <c r="W523" s="53"/>
      <c r="X523" s="53"/>
      <c r="Y523" s="53"/>
      <c r="Z523" s="53"/>
    </row>
    <row r="524" spans="1:26" ht="14.4">
      <c r="A524" s="53"/>
      <c r="B524" s="53"/>
      <c r="C524" s="53"/>
      <c r="D524" s="53"/>
      <c r="E524" s="53"/>
      <c r="F524" s="53"/>
      <c r="G524" s="78"/>
      <c r="H524" s="53"/>
      <c r="I524" s="53"/>
      <c r="J524" s="53"/>
      <c r="K524" s="53"/>
      <c r="L524" s="53"/>
      <c r="M524" s="53"/>
      <c r="N524" s="53"/>
      <c r="O524" s="53"/>
      <c r="P524" s="53"/>
      <c r="Q524" s="53"/>
      <c r="R524" s="53"/>
      <c r="S524" s="53"/>
      <c r="T524" s="53"/>
      <c r="U524" s="53"/>
      <c r="V524" s="53"/>
      <c r="W524" s="53"/>
      <c r="X524" s="53"/>
      <c r="Y524" s="53"/>
      <c r="Z524" s="53"/>
    </row>
    <row r="525" spans="1:26" ht="14.4">
      <c r="A525" s="53"/>
      <c r="B525" s="53"/>
      <c r="C525" s="53"/>
      <c r="D525" s="53"/>
      <c r="E525" s="53"/>
      <c r="F525" s="53"/>
      <c r="G525" s="78"/>
      <c r="H525" s="53"/>
      <c r="I525" s="53"/>
      <c r="J525" s="53"/>
      <c r="K525" s="53"/>
      <c r="L525" s="53"/>
      <c r="M525" s="53"/>
      <c r="N525" s="53"/>
      <c r="O525" s="53"/>
      <c r="P525" s="53"/>
      <c r="Q525" s="53"/>
      <c r="R525" s="53"/>
      <c r="S525" s="53"/>
      <c r="T525" s="53"/>
      <c r="U525" s="53"/>
      <c r="V525" s="53"/>
      <c r="W525" s="53"/>
      <c r="X525" s="53"/>
      <c r="Y525" s="53"/>
      <c r="Z525" s="53"/>
    </row>
    <row r="526" spans="1:26" ht="14.4">
      <c r="A526" s="53"/>
      <c r="B526" s="53"/>
      <c r="C526" s="53"/>
      <c r="D526" s="53"/>
      <c r="E526" s="53"/>
      <c r="F526" s="53"/>
      <c r="G526" s="78"/>
      <c r="H526" s="53"/>
      <c r="I526" s="53"/>
      <c r="J526" s="53"/>
      <c r="K526" s="53"/>
      <c r="L526" s="53"/>
      <c r="M526" s="53"/>
      <c r="N526" s="53"/>
      <c r="O526" s="53"/>
      <c r="P526" s="53"/>
      <c r="Q526" s="53"/>
      <c r="R526" s="53"/>
      <c r="S526" s="53"/>
      <c r="T526" s="53"/>
      <c r="U526" s="53"/>
      <c r="V526" s="53"/>
      <c r="W526" s="53"/>
      <c r="X526" s="53"/>
      <c r="Y526" s="53"/>
      <c r="Z526" s="53"/>
    </row>
    <row r="527" spans="1:26" ht="14.4">
      <c r="A527" s="53"/>
      <c r="B527" s="53"/>
      <c r="C527" s="53"/>
      <c r="D527" s="53"/>
      <c r="E527" s="53"/>
      <c r="F527" s="53"/>
      <c r="G527" s="78"/>
      <c r="H527" s="53"/>
      <c r="I527" s="53"/>
      <c r="J527" s="53"/>
      <c r="K527" s="53"/>
      <c r="L527" s="53"/>
      <c r="M527" s="53"/>
      <c r="N527" s="53"/>
      <c r="O527" s="53"/>
      <c r="P527" s="53"/>
      <c r="Q527" s="53"/>
      <c r="R527" s="53"/>
      <c r="S527" s="53"/>
      <c r="T527" s="53"/>
      <c r="U527" s="53"/>
      <c r="V527" s="53"/>
      <c r="W527" s="53"/>
      <c r="X527" s="53"/>
      <c r="Y527" s="53"/>
      <c r="Z527" s="53"/>
    </row>
    <row r="528" spans="1:26" ht="14.4">
      <c r="A528" s="53"/>
      <c r="B528" s="53"/>
      <c r="C528" s="53"/>
      <c r="D528" s="53"/>
      <c r="E528" s="53"/>
      <c r="F528" s="53"/>
      <c r="G528" s="78"/>
      <c r="H528" s="53"/>
      <c r="I528" s="53"/>
      <c r="J528" s="53"/>
      <c r="K528" s="53"/>
      <c r="L528" s="53"/>
      <c r="M528" s="53"/>
      <c r="N528" s="53"/>
      <c r="O528" s="53"/>
      <c r="P528" s="53"/>
      <c r="Q528" s="53"/>
      <c r="R528" s="53"/>
      <c r="S528" s="53"/>
      <c r="T528" s="53"/>
      <c r="U528" s="53"/>
      <c r="V528" s="53"/>
      <c r="W528" s="53"/>
      <c r="X528" s="53"/>
      <c r="Y528" s="53"/>
      <c r="Z528" s="53"/>
    </row>
    <row r="529" spans="1:26" ht="14.4">
      <c r="A529" s="53"/>
      <c r="B529" s="53"/>
      <c r="C529" s="53"/>
      <c r="D529" s="53"/>
      <c r="E529" s="53"/>
      <c r="F529" s="53"/>
      <c r="G529" s="78"/>
      <c r="H529" s="53"/>
      <c r="I529" s="53"/>
      <c r="J529" s="53"/>
      <c r="K529" s="53"/>
      <c r="L529" s="53"/>
      <c r="M529" s="53"/>
      <c r="N529" s="53"/>
      <c r="O529" s="53"/>
      <c r="P529" s="53"/>
      <c r="Q529" s="53"/>
      <c r="R529" s="53"/>
      <c r="S529" s="53"/>
      <c r="T529" s="53"/>
      <c r="U529" s="53"/>
      <c r="V529" s="53"/>
      <c r="W529" s="53"/>
      <c r="X529" s="53"/>
      <c r="Y529" s="53"/>
      <c r="Z529" s="53"/>
    </row>
    <row r="530" spans="1:26" ht="14.4">
      <c r="A530" s="53"/>
      <c r="B530" s="53"/>
      <c r="C530" s="53"/>
      <c r="D530" s="53"/>
      <c r="E530" s="53"/>
      <c r="F530" s="53"/>
      <c r="G530" s="78"/>
      <c r="H530" s="53"/>
      <c r="I530" s="53"/>
      <c r="J530" s="53"/>
      <c r="K530" s="53"/>
      <c r="L530" s="53"/>
      <c r="M530" s="53"/>
      <c r="N530" s="53"/>
      <c r="O530" s="53"/>
      <c r="P530" s="53"/>
      <c r="Q530" s="53"/>
      <c r="R530" s="53"/>
      <c r="S530" s="53"/>
      <c r="T530" s="53"/>
      <c r="U530" s="53"/>
      <c r="V530" s="53"/>
      <c r="W530" s="53"/>
      <c r="X530" s="53"/>
      <c r="Y530" s="53"/>
      <c r="Z530" s="53"/>
    </row>
    <row r="531" spans="1:26" ht="14.4">
      <c r="A531" s="53"/>
      <c r="B531" s="53"/>
      <c r="C531" s="53"/>
      <c r="D531" s="53"/>
      <c r="E531" s="53"/>
      <c r="F531" s="53"/>
      <c r="G531" s="78"/>
      <c r="H531" s="53"/>
      <c r="I531" s="53"/>
      <c r="J531" s="53"/>
      <c r="K531" s="53"/>
      <c r="L531" s="53"/>
      <c r="M531" s="53"/>
      <c r="N531" s="53"/>
      <c r="O531" s="53"/>
      <c r="P531" s="53"/>
      <c r="Q531" s="53"/>
      <c r="R531" s="53"/>
      <c r="S531" s="53"/>
      <c r="T531" s="53"/>
      <c r="U531" s="53"/>
      <c r="V531" s="53"/>
      <c r="W531" s="53"/>
      <c r="X531" s="53"/>
      <c r="Y531" s="53"/>
      <c r="Z531" s="53"/>
    </row>
    <row r="532" spans="1:26" ht="14.4">
      <c r="A532" s="53"/>
      <c r="B532" s="53"/>
      <c r="C532" s="53"/>
      <c r="D532" s="53"/>
      <c r="E532" s="53"/>
      <c r="F532" s="53"/>
      <c r="G532" s="78"/>
      <c r="H532" s="53"/>
      <c r="I532" s="53"/>
      <c r="J532" s="53"/>
      <c r="K532" s="53"/>
      <c r="L532" s="53"/>
      <c r="M532" s="53"/>
      <c r="N532" s="53"/>
      <c r="O532" s="53"/>
      <c r="P532" s="53"/>
      <c r="Q532" s="53"/>
      <c r="R532" s="53"/>
      <c r="S532" s="53"/>
      <c r="T532" s="53"/>
      <c r="U532" s="53"/>
      <c r="V532" s="53"/>
      <c r="W532" s="53"/>
      <c r="X532" s="53"/>
      <c r="Y532" s="53"/>
      <c r="Z532" s="53"/>
    </row>
    <row r="533" spans="1:26" ht="14.4">
      <c r="A533" s="53"/>
      <c r="B533" s="53"/>
      <c r="C533" s="53"/>
      <c r="D533" s="53"/>
      <c r="E533" s="53"/>
      <c r="F533" s="53"/>
      <c r="G533" s="78"/>
      <c r="H533" s="53"/>
      <c r="I533" s="53"/>
      <c r="J533" s="53"/>
      <c r="K533" s="53"/>
      <c r="L533" s="53"/>
      <c r="M533" s="53"/>
      <c r="N533" s="53"/>
      <c r="O533" s="53"/>
      <c r="P533" s="53"/>
      <c r="Q533" s="53"/>
      <c r="R533" s="53"/>
      <c r="S533" s="53"/>
      <c r="T533" s="53"/>
      <c r="U533" s="53"/>
      <c r="V533" s="53"/>
      <c r="W533" s="53"/>
      <c r="X533" s="53"/>
      <c r="Y533" s="53"/>
      <c r="Z533" s="53"/>
    </row>
    <row r="534" spans="1:26" ht="14.4">
      <c r="A534" s="53"/>
      <c r="B534" s="53"/>
      <c r="C534" s="53"/>
      <c r="D534" s="53"/>
      <c r="E534" s="53"/>
      <c r="F534" s="53"/>
      <c r="G534" s="78"/>
      <c r="H534" s="53"/>
      <c r="I534" s="53"/>
      <c r="J534" s="53"/>
      <c r="K534" s="53"/>
      <c r="L534" s="53"/>
      <c r="M534" s="53"/>
      <c r="N534" s="53"/>
      <c r="O534" s="53"/>
      <c r="P534" s="53"/>
      <c r="Q534" s="53"/>
      <c r="R534" s="53"/>
      <c r="S534" s="53"/>
      <c r="T534" s="53"/>
      <c r="U534" s="53"/>
      <c r="V534" s="53"/>
      <c r="W534" s="53"/>
      <c r="X534" s="53"/>
      <c r="Y534" s="53"/>
      <c r="Z534" s="53"/>
    </row>
    <row r="535" spans="1:26" ht="14.4">
      <c r="A535" s="53"/>
      <c r="B535" s="53"/>
      <c r="C535" s="53"/>
      <c r="D535" s="53"/>
      <c r="E535" s="53"/>
      <c r="F535" s="53"/>
      <c r="G535" s="78"/>
      <c r="H535" s="53"/>
      <c r="I535" s="53"/>
      <c r="J535" s="53"/>
      <c r="K535" s="53"/>
      <c r="L535" s="53"/>
      <c r="M535" s="53"/>
      <c r="N535" s="53"/>
      <c r="O535" s="53"/>
      <c r="P535" s="53"/>
      <c r="Q535" s="53"/>
      <c r="R535" s="53"/>
      <c r="S535" s="53"/>
      <c r="T535" s="53"/>
      <c r="U535" s="53"/>
      <c r="V535" s="53"/>
      <c r="W535" s="53"/>
      <c r="X535" s="53"/>
      <c r="Y535" s="53"/>
      <c r="Z535" s="53"/>
    </row>
    <row r="536" spans="1:26" ht="14.4">
      <c r="A536" s="53"/>
      <c r="B536" s="53"/>
      <c r="C536" s="53"/>
      <c r="D536" s="53"/>
      <c r="E536" s="53"/>
      <c r="F536" s="53"/>
      <c r="G536" s="78"/>
      <c r="H536" s="53"/>
      <c r="I536" s="53"/>
      <c r="J536" s="53"/>
      <c r="K536" s="53"/>
      <c r="L536" s="53"/>
      <c r="M536" s="53"/>
      <c r="N536" s="53"/>
      <c r="O536" s="53"/>
      <c r="P536" s="53"/>
      <c r="Q536" s="53"/>
      <c r="R536" s="53"/>
      <c r="S536" s="53"/>
      <c r="T536" s="53"/>
      <c r="U536" s="53"/>
      <c r="V536" s="53"/>
      <c r="W536" s="53"/>
      <c r="X536" s="53"/>
      <c r="Y536" s="53"/>
      <c r="Z536" s="53"/>
    </row>
    <row r="537" spans="1:26" ht="14.4">
      <c r="A537" s="53"/>
      <c r="B537" s="53"/>
      <c r="C537" s="53"/>
      <c r="D537" s="53"/>
      <c r="E537" s="53"/>
      <c r="F537" s="53"/>
      <c r="G537" s="78"/>
      <c r="H537" s="53"/>
      <c r="I537" s="53"/>
      <c r="J537" s="53"/>
      <c r="K537" s="53"/>
      <c r="L537" s="53"/>
      <c r="M537" s="53"/>
      <c r="N537" s="53"/>
      <c r="O537" s="53"/>
      <c r="P537" s="53"/>
      <c r="Q537" s="53"/>
      <c r="R537" s="53"/>
      <c r="S537" s="53"/>
      <c r="T537" s="53"/>
      <c r="U537" s="53"/>
      <c r="V537" s="53"/>
      <c r="W537" s="53"/>
      <c r="X537" s="53"/>
      <c r="Y537" s="53"/>
      <c r="Z537" s="53"/>
    </row>
    <row r="538" spans="1:26" ht="14.4">
      <c r="A538" s="53"/>
      <c r="B538" s="53"/>
      <c r="C538" s="53"/>
      <c r="D538" s="53"/>
      <c r="E538" s="53"/>
      <c r="F538" s="53"/>
      <c r="G538" s="78"/>
      <c r="H538" s="53"/>
      <c r="I538" s="53"/>
      <c r="J538" s="53"/>
      <c r="K538" s="53"/>
      <c r="L538" s="53"/>
      <c r="M538" s="53"/>
      <c r="N538" s="53"/>
      <c r="O538" s="53"/>
      <c r="P538" s="53"/>
      <c r="Q538" s="53"/>
      <c r="R538" s="53"/>
      <c r="S538" s="53"/>
      <c r="T538" s="53"/>
      <c r="U538" s="53"/>
      <c r="V538" s="53"/>
      <c r="W538" s="53"/>
      <c r="X538" s="53"/>
      <c r="Y538" s="53"/>
      <c r="Z538" s="53"/>
    </row>
    <row r="539" spans="1:26" ht="14.4">
      <c r="A539" s="53"/>
      <c r="B539" s="53"/>
      <c r="C539" s="53"/>
      <c r="D539" s="53"/>
      <c r="E539" s="53"/>
      <c r="F539" s="53"/>
      <c r="G539" s="78"/>
      <c r="H539" s="53"/>
      <c r="I539" s="53"/>
      <c r="J539" s="53"/>
      <c r="K539" s="53"/>
      <c r="L539" s="53"/>
      <c r="M539" s="53"/>
      <c r="N539" s="53"/>
      <c r="O539" s="53"/>
      <c r="P539" s="53"/>
      <c r="Q539" s="53"/>
      <c r="R539" s="53"/>
      <c r="S539" s="53"/>
      <c r="T539" s="53"/>
      <c r="U539" s="53"/>
      <c r="V539" s="53"/>
      <c r="W539" s="53"/>
      <c r="X539" s="53"/>
      <c r="Y539" s="53"/>
      <c r="Z539" s="53"/>
    </row>
    <row r="540" spans="1:26" ht="14.4">
      <c r="A540" s="53"/>
      <c r="B540" s="53"/>
      <c r="C540" s="53"/>
      <c r="D540" s="53"/>
      <c r="E540" s="53"/>
      <c r="F540" s="53"/>
      <c r="G540" s="78"/>
      <c r="H540" s="53"/>
      <c r="I540" s="53"/>
      <c r="J540" s="53"/>
      <c r="K540" s="53"/>
      <c r="L540" s="53"/>
      <c r="M540" s="53"/>
      <c r="N540" s="53"/>
      <c r="O540" s="53"/>
      <c r="P540" s="53"/>
      <c r="Q540" s="53"/>
      <c r="R540" s="53"/>
      <c r="S540" s="53"/>
      <c r="T540" s="53"/>
      <c r="U540" s="53"/>
      <c r="V540" s="53"/>
      <c r="W540" s="53"/>
      <c r="X540" s="53"/>
      <c r="Y540" s="53"/>
      <c r="Z540" s="53"/>
    </row>
    <row r="541" spans="1:26" ht="14.4">
      <c r="A541" s="53"/>
      <c r="B541" s="53"/>
      <c r="C541" s="53"/>
      <c r="D541" s="53"/>
      <c r="E541" s="53"/>
      <c r="F541" s="53"/>
      <c r="G541" s="78"/>
      <c r="H541" s="53"/>
      <c r="I541" s="53"/>
      <c r="J541" s="53"/>
      <c r="K541" s="53"/>
      <c r="L541" s="53"/>
      <c r="M541" s="53"/>
      <c r="N541" s="53"/>
      <c r="O541" s="53"/>
      <c r="P541" s="53"/>
      <c r="Q541" s="53"/>
      <c r="R541" s="53"/>
      <c r="S541" s="53"/>
      <c r="T541" s="53"/>
      <c r="U541" s="53"/>
      <c r="V541" s="53"/>
      <c r="W541" s="53"/>
      <c r="X541" s="53"/>
      <c r="Y541" s="53"/>
      <c r="Z541" s="53"/>
    </row>
    <row r="542" spans="1:26" ht="14.4">
      <c r="A542" s="53"/>
      <c r="B542" s="53"/>
      <c r="C542" s="53"/>
      <c r="D542" s="53"/>
      <c r="E542" s="53"/>
      <c r="F542" s="53"/>
      <c r="G542" s="78"/>
      <c r="H542" s="53"/>
      <c r="I542" s="53"/>
      <c r="J542" s="53"/>
      <c r="K542" s="53"/>
      <c r="L542" s="53"/>
      <c r="M542" s="53"/>
      <c r="N542" s="53"/>
      <c r="O542" s="53"/>
      <c r="P542" s="53"/>
      <c r="Q542" s="53"/>
      <c r="R542" s="53"/>
      <c r="S542" s="53"/>
      <c r="T542" s="53"/>
      <c r="U542" s="53"/>
      <c r="V542" s="53"/>
      <c r="W542" s="53"/>
      <c r="X542" s="53"/>
      <c r="Y542" s="53"/>
      <c r="Z542" s="53"/>
    </row>
    <row r="543" spans="1:26" ht="14.4">
      <c r="A543" s="53"/>
      <c r="B543" s="53"/>
      <c r="C543" s="53"/>
      <c r="D543" s="53"/>
      <c r="E543" s="53"/>
      <c r="F543" s="53"/>
      <c r="G543" s="78"/>
      <c r="H543" s="53"/>
      <c r="I543" s="53"/>
      <c r="J543" s="53"/>
      <c r="K543" s="53"/>
      <c r="L543" s="53"/>
      <c r="M543" s="53"/>
      <c r="N543" s="53"/>
      <c r="O543" s="53"/>
      <c r="P543" s="53"/>
      <c r="Q543" s="53"/>
      <c r="R543" s="53"/>
      <c r="S543" s="53"/>
      <c r="T543" s="53"/>
      <c r="U543" s="53"/>
      <c r="V543" s="53"/>
      <c r="W543" s="53"/>
      <c r="X543" s="53"/>
      <c r="Y543" s="53"/>
      <c r="Z543" s="53"/>
    </row>
    <row r="544" spans="1:26" ht="14.4">
      <c r="A544" s="53"/>
      <c r="B544" s="53"/>
      <c r="C544" s="53"/>
      <c r="D544" s="53"/>
      <c r="E544" s="53"/>
      <c r="F544" s="53"/>
      <c r="G544" s="78"/>
      <c r="H544" s="53"/>
      <c r="I544" s="53"/>
      <c r="J544" s="53"/>
      <c r="K544" s="53"/>
      <c r="L544" s="53"/>
      <c r="M544" s="53"/>
      <c r="N544" s="53"/>
      <c r="O544" s="53"/>
      <c r="P544" s="53"/>
      <c r="Q544" s="53"/>
      <c r="R544" s="53"/>
      <c r="S544" s="53"/>
      <c r="T544" s="53"/>
      <c r="U544" s="53"/>
      <c r="V544" s="53"/>
      <c r="W544" s="53"/>
      <c r="X544" s="53"/>
      <c r="Y544" s="53"/>
      <c r="Z544" s="53"/>
    </row>
    <row r="545" spans="1:26" ht="14.4">
      <c r="A545" s="53"/>
      <c r="B545" s="53"/>
      <c r="C545" s="53"/>
      <c r="D545" s="53"/>
      <c r="E545" s="53"/>
      <c r="F545" s="53"/>
      <c r="G545" s="78"/>
      <c r="H545" s="53"/>
      <c r="I545" s="53"/>
      <c r="J545" s="53"/>
      <c r="K545" s="53"/>
      <c r="L545" s="53"/>
      <c r="M545" s="53"/>
      <c r="N545" s="53"/>
      <c r="O545" s="53"/>
      <c r="P545" s="53"/>
      <c r="Q545" s="53"/>
      <c r="R545" s="53"/>
      <c r="S545" s="53"/>
      <c r="T545" s="53"/>
      <c r="U545" s="53"/>
      <c r="V545" s="53"/>
      <c r="W545" s="53"/>
      <c r="X545" s="53"/>
      <c r="Y545" s="53"/>
      <c r="Z545" s="53"/>
    </row>
    <row r="546" spans="1:26" ht="14.4">
      <c r="A546" s="53"/>
      <c r="B546" s="53"/>
      <c r="C546" s="53"/>
      <c r="D546" s="53"/>
      <c r="E546" s="53"/>
      <c r="F546" s="53"/>
      <c r="G546" s="78"/>
      <c r="H546" s="53"/>
      <c r="I546" s="53"/>
      <c r="J546" s="53"/>
      <c r="K546" s="53"/>
      <c r="L546" s="53"/>
      <c r="M546" s="53"/>
      <c r="N546" s="53"/>
      <c r="O546" s="53"/>
      <c r="P546" s="53"/>
      <c r="Q546" s="53"/>
      <c r="R546" s="53"/>
      <c r="S546" s="53"/>
      <c r="T546" s="53"/>
      <c r="U546" s="53"/>
      <c r="V546" s="53"/>
      <c r="W546" s="53"/>
      <c r="X546" s="53"/>
      <c r="Y546" s="53"/>
      <c r="Z546" s="53"/>
    </row>
    <row r="547" spans="1:26" ht="14.4">
      <c r="A547" s="53"/>
      <c r="B547" s="53"/>
      <c r="C547" s="53"/>
      <c r="D547" s="53"/>
      <c r="E547" s="53"/>
      <c r="F547" s="53"/>
      <c r="G547" s="78"/>
      <c r="H547" s="53"/>
      <c r="I547" s="53"/>
      <c r="J547" s="53"/>
      <c r="K547" s="53"/>
      <c r="L547" s="53"/>
      <c r="M547" s="53"/>
      <c r="N547" s="53"/>
      <c r="O547" s="53"/>
      <c r="P547" s="53"/>
      <c r="Q547" s="53"/>
      <c r="R547" s="53"/>
      <c r="S547" s="53"/>
      <c r="T547" s="53"/>
      <c r="U547" s="53"/>
      <c r="V547" s="53"/>
      <c r="W547" s="53"/>
      <c r="X547" s="53"/>
      <c r="Y547" s="53"/>
      <c r="Z547" s="53"/>
    </row>
    <row r="548" spans="1:26" ht="14.4">
      <c r="A548" s="53"/>
      <c r="B548" s="53"/>
      <c r="C548" s="53"/>
      <c r="D548" s="53"/>
      <c r="E548" s="53"/>
      <c r="F548" s="53"/>
      <c r="G548" s="78"/>
      <c r="H548" s="53"/>
      <c r="I548" s="53"/>
      <c r="J548" s="53"/>
      <c r="K548" s="53"/>
      <c r="L548" s="53"/>
      <c r="M548" s="53"/>
      <c r="N548" s="53"/>
      <c r="O548" s="53"/>
      <c r="P548" s="53"/>
      <c r="Q548" s="53"/>
      <c r="R548" s="53"/>
      <c r="S548" s="53"/>
      <c r="T548" s="53"/>
      <c r="U548" s="53"/>
      <c r="V548" s="53"/>
      <c r="W548" s="53"/>
      <c r="X548" s="53"/>
      <c r="Y548" s="53"/>
      <c r="Z548" s="53"/>
    </row>
    <row r="549" spans="1:26" ht="14.4">
      <c r="A549" s="53"/>
      <c r="B549" s="53"/>
      <c r="C549" s="53"/>
      <c r="D549" s="53"/>
      <c r="E549" s="53"/>
      <c r="F549" s="53"/>
      <c r="G549" s="78"/>
      <c r="H549" s="53"/>
      <c r="I549" s="53"/>
      <c r="J549" s="53"/>
      <c r="K549" s="53"/>
      <c r="L549" s="53"/>
      <c r="M549" s="53"/>
      <c r="N549" s="53"/>
      <c r="O549" s="53"/>
      <c r="P549" s="53"/>
      <c r="Q549" s="53"/>
      <c r="R549" s="53"/>
      <c r="S549" s="53"/>
      <c r="T549" s="53"/>
      <c r="U549" s="53"/>
      <c r="V549" s="53"/>
      <c r="W549" s="53"/>
      <c r="X549" s="53"/>
      <c r="Y549" s="53"/>
      <c r="Z549" s="53"/>
    </row>
    <row r="550" spans="1:26" ht="14.4">
      <c r="A550" s="53"/>
      <c r="B550" s="53"/>
      <c r="C550" s="53"/>
      <c r="D550" s="53"/>
      <c r="E550" s="53"/>
      <c r="F550" s="53"/>
      <c r="G550" s="78"/>
      <c r="H550" s="53"/>
      <c r="I550" s="53"/>
      <c r="J550" s="53"/>
      <c r="K550" s="53"/>
      <c r="L550" s="53"/>
      <c r="M550" s="53"/>
      <c r="N550" s="53"/>
      <c r="O550" s="53"/>
      <c r="P550" s="53"/>
      <c r="Q550" s="53"/>
      <c r="R550" s="53"/>
      <c r="S550" s="53"/>
      <c r="T550" s="53"/>
      <c r="U550" s="53"/>
      <c r="V550" s="53"/>
      <c r="W550" s="53"/>
      <c r="X550" s="53"/>
      <c r="Y550" s="53"/>
      <c r="Z550" s="53"/>
    </row>
    <row r="551" spans="1:26" ht="14.4">
      <c r="A551" s="53"/>
      <c r="B551" s="53"/>
      <c r="C551" s="53"/>
      <c r="D551" s="53"/>
      <c r="E551" s="53"/>
      <c r="F551" s="53"/>
      <c r="G551" s="78"/>
      <c r="H551" s="53"/>
      <c r="I551" s="53"/>
      <c r="J551" s="53"/>
      <c r="K551" s="53"/>
      <c r="L551" s="53"/>
      <c r="M551" s="53"/>
      <c r="N551" s="53"/>
      <c r="O551" s="53"/>
      <c r="P551" s="53"/>
      <c r="Q551" s="53"/>
      <c r="R551" s="53"/>
      <c r="S551" s="53"/>
      <c r="T551" s="53"/>
      <c r="U551" s="53"/>
      <c r="V551" s="53"/>
      <c r="W551" s="53"/>
      <c r="X551" s="53"/>
      <c r="Y551" s="53"/>
      <c r="Z551" s="53"/>
    </row>
    <row r="552" spans="1:26" ht="14.4">
      <c r="A552" s="53"/>
      <c r="B552" s="53"/>
      <c r="C552" s="53"/>
      <c r="D552" s="53"/>
      <c r="E552" s="53"/>
      <c r="F552" s="53"/>
      <c r="G552" s="78"/>
      <c r="H552" s="53"/>
      <c r="I552" s="53"/>
      <c r="J552" s="53"/>
      <c r="K552" s="53"/>
      <c r="L552" s="53"/>
      <c r="M552" s="53"/>
      <c r="N552" s="53"/>
      <c r="O552" s="53"/>
      <c r="P552" s="53"/>
      <c r="Q552" s="53"/>
      <c r="R552" s="53"/>
      <c r="S552" s="53"/>
      <c r="T552" s="53"/>
      <c r="U552" s="53"/>
      <c r="V552" s="53"/>
      <c r="W552" s="53"/>
      <c r="X552" s="53"/>
      <c r="Y552" s="53"/>
      <c r="Z552" s="53"/>
    </row>
    <row r="553" spans="1:26" ht="14.4">
      <c r="A553" s="53"/>
      <c r="B553" s="53"/>
      <c r="C553" s="53"/>
      <c r="D553" s="53"/>
      <c r="E553" s="53"/>
      <c r="F553" s="53"/>
      <c r="G553" s="78"/>
      <c r="H553" s="53"/>
      <c r="I553" s="53"/>
      <c r="J553" s="53"/>
      <c r="K553" s="53"/>
      <c r="L553" s="53"/>
      <c r="M553" s="53"/>
      <c r="N553" s="53"/>
      <c r="O553" s="53"/>
      <c r="P553" s="53"/>
      <c r="Q553" s="53"/>
      <c r="R553" s="53"/>
      <c r="S553" s="53"/>
      <c r="T553" s="53"/>
      <c r="U553" s="53"/>
      <c r="V553" s="53"/>
      <c r="W553" s="53"/>
      <c r="X553" s="53"/>
      <c r="Y553" s="53"/>
      <c r="Z553" s="53"/>
    </row>
    <row r="554" spans="1:26" ht="14.4">
      <c r="A554" s="53"/>
      <c r="B554" s="53"/>
      <c r="C554" s="53"/>
      <c r="D554" s="53"/>
      <c r="E554" s="53"/>
      <c r="F554" s="53"/>
      <c r="G554" s="78"/>
      <c r="H554" s="53"/>
      <c r="I554" s="53"/>
      <c r="J554" s="53"/>
      <c r="K554" s="53"/>
      <c r="L554" s="53"/>
      <c r="M554" s="53"/>
      <c r="N554" s="53"/>
      <c r="O554" s="53"/>
      <c r="P554" s="53"/>
      <c r="Q554" s="53"/>
      <c r="R554" s="53"/>
      <c r="S554" s="53"/>
      <c r="T554" s="53"/>
      <c r="U554" s="53"/>
      <c r="V554" s="53"/>
      <c r="W554" s="53"/>
      <c r="X554" s="53"/>
      <c r="Y554" s="53"/>
      <c r="Z554" s="53"/>
    </row>
    <row r="555" spans="1:26" ht="14.4">
      <c r="A555" s="53"/>
      <c r="B555" s="53"/>
      <c r="C555" s="53"/>
      <c r="D555" s="53"/>
      <c r="E555" s="53"/>
      <c r="F555" s="53"/>
      <c r="G555" s="78"/>
      <c r="H555" s="53"/>
      <c r="I555" s="53"/>
      <c r="J555" s="53"/>
      <c r="K555" s="53"/>
      <c r="L555" s="53"/>
      <c r="M555" s="53"/>
      <c r="N555" s="53"/>
      <c r="O555" s="53"/>
      <c r="P555" s="53"/>
      <c r="Q555" s="53"/>
      <c r="R555" s="53"/>
      <c r="S555" s="53"/>
      <c r="T555" s="53"/>
      <c r="U555" s="53"/>
      <c r="V555" s="53"/>
      <c r="W555" s="53"/>
      <c r="X555" s="53"/>
      <c r="Y555" s="53"/>
      <c r="Z555" s="53"/>
    </row>
    <row r="556" spans="1:26" ht="14.4">
      <c r="A556" s="53"/>
      <c r="B556" s="53"/>
      <c r="C556" s="53"/>
      <c r="D556" s="53"/>
      <c r="E556" s="53"/>
      <c r="F556" s="53"/>
      <c r="G556" s="78"/>
      <c r="H556" s="53"/>
      <c r="I556" s="53"/>
      <c r="J556" s="53"/>
      <c r="K556" s="53"/>
      <c r="L556" s="53"/>
      <c r="M556" s="53"/>
      <c r="N556" s="53"/>
      <c r="O556" s="53"/>
      <c r="P556" s="53"/>
      <c r="Q556" s="53"/>
      <c r="R556" s="53"/>
      <c r="S556" s="53"/>
      <c r="T556" s="53"/>
      <c r="U556" s="53"/>
      <c r="V556" s="53"/>
      <c r="W556" s="53"/>
      <c r="X556" s="53"/>
      <c r="Y556" s="53"/>
      <c r="Z556" s="53"/>
    </row>
    <row r="557" spans="1:26" ht="14.4">
      <c r="A557" s="53"/>
      <c r="B557" s="53"/>
      <c r="C557" s="53"/>
      <c r="D557" s="53"/>
      <c r="E557" s="53"/>
      <c r="F557" s="53"/>
      <c r="G557" s="78"/>
      <c r="H557" s="53"/>
      <c r="I557" s="53"/>
      <c r="J557" s="53"/>
      <c r="K557" s="53"/>
      <c r="L557" s="53"/>
      <c r="M557" s="53"/>
      <c r="N557" s="53"/>
      <c r="O557" s="53"/>
      <c r="P557" s="53"/>
      <c r="Q557" s="53"/>
      <c r="R557" s="53"/>
      <c r="S557" s="53"/>
      <c r="T557" s="53"/>
      <c r="U557" s="53"/>
      <c r="V557" s="53"/>
      <c r="W557" s="53"/>
      <c r="X557" s="53"/>
      <c r="Y557" s="53"/>
      <c r="Z557" s="53"/>
    </row>
    <row r="558" spans="1:26" ht="14.4">
      <c r="A558" s="53"/>
      <c r="B558" s="53"/>
      <c r="C558" s="53"/>
      <c r="D558" s="53"/>
      <c r="E558" s="53"/>
      <c r="F558" s="53"/>
      <c r="G558" s="78"/>
      <c r="H558" s="53"/>
      <c r="I558" s="53"/>
      <c r="J558" s="53"/>
      <c r="K558" s="53"/>
      <c r="L558" s="53"/>
      <c r="M558" s="53"/>
      <c r="N558" s="53"/>
      <c r="O558" s="53"/>
      <c r="P558" s="53"/>
      <c r="Q558" s="53"/>
      <c r="R558" s="53"/>
      <c r="S558" s="53"/>
      <c r="T558" s="53"/>
      <c r="U558" s="53"/>
      <c r="V558" s="53"/>
      <c r="W558" s="53"/>
      <c r="X558" s="53"/>
      <c r="Y558" s="53"/>
      <c r="Z558" s="53"/>
    </row>
    <row r="559" spans="1:26" ht="14.4">
      <c r="A559" s="53"/>
      <c r="B559" s="53"/>
      <c r="C559" s="53"/>
      <c r="D559" s="53"/>
      <c r="E559" s="53"/>
      <c r="F559" s="53"/>
      <c r="G559" s="78"/>
      <c r="H559" s="53"/>
      <c r="I559" s="53"/>
      <c r="J559" s="53"/>
      <c r="K559" s="53"/>
      <c r="L559" s="53"/>
      <c r="M559" s="53"/>
      <c r="N559" s="53"/>
      <c r="O559" s="53"/>
      <c r="P559" s="53"/>
      <c r="Q559" s="53"/>
      <c r="R559" s="53"/>
      <c r="S559" s="53"/>
      <c r="T559" s="53"/>
      <c r="U559" s="53"/>
      <c r="V559" s="53"/>
      <c r="W559" s="53"/>
      <c r="X559" s="53"/>
      <c r="Y559" s="53"/>
      <c r="Z559" s="53"/>
    </row>
    <row r="560" spans="1:26" ht="14.4">
      <c r="A560" s="53"/>
      <c r="B560" s="53"/>
      <c r="C560" s="53"/>
      <c r="D560" s="53"/>
      <c r="E560" s="53"/>
      <c r="F560" s="53"/>
      <c r="G560" s="78"/>
      <c r="H560" s="53"/>
      <c r="I560" s="53"/>
      <c r="J560" s="53"/>
      <c r="K560" s="53"/>
      <c r="L560" s="53"/>
      <c r="M560" s="53"/>
      <c r="N560" s="53"/>
      <c r="O560" s="53"/>
      <c r="P560" s="53"/>
      <c r="Q560" s="53"/>
      <c r="R560" s="53"/>
      <c r="S560" s="53"/>
      <c r="T560" s="53"/>
      <c r="U560" s="53"/>
      <c r="V560" s="53"/>
      <c r="W560" s="53"/>
      <c r="X560" s="53"/>
      <c r="Y560" s="53"/>
      <c r="Z560" s="53"/>
    </row>
    <row r="561" spans="1:26" ht="14.4">
      <c r="A561" s="53"/>
      <c r="B561" s="53"/>
      <c r="C561" s="53"/>
      <c r="D561" s="53"/>
      <c r="E561" s="53"/>
      <c r="F561" s="53"/>
      <c r="G561" s="78"/>
      <c r="H561" s="53"/>
      <c r="I561" s="53"/>
      <c r="J561" s="53"/>
      <c r="K561" s="53"/>
      <c r="L561" s="53"/>
      <c r="M561" s="53"/>
      <c r="N561" s="53"/>
      <c r="O561" s="53"/>
      <c r="P561" s="53"/>
      <c r="Q561" s="53"/>
      <c r="R561" s="53"/>
      <c r="S561" s="53"/>
      <c r="T561" s="53"/>
      <c r="U561" s="53"/>
      <c r="V561" s="53"/>
      <c r="W561" s="53"/>
      <c r="X561" s="53"/>
      <c r="Y561" s="53"/>
      <c r="Z561" s="53"/>
    </row>
    <row r="562" spans="1:26" ht="14.4">
      <c r="A562" s="53"/>
      <c r="B562" s="53"/>
      <c r="C562" s="53"/>
      <c r="D562" s="53"/>
      <c r="E562" s="53"/>
      <c r="F562" s="53"/>
      <c r="G562" s="78"/>
      <c r="H562" s="53"/>
      <c r="I562" s="53"/>
      <c r="J562" s="53"/>
      <c r="K562" s="53"/>
      <c r="L562" s="53"/>
      <c r="M562" s="53"/>
      <c r="N562" s="53"/>
      <c r="O562" s="53"/>
      <c r="P562" s="53"/>
      <c r="Q562" s="53"/>
      <c r="R562" s="53"/>
      <c r="S562" s="53"/>
      <c r="T562" s="53"/>
      <c r="U562" s="53"/>
      <c r="V562" s="53"/>
      <c r="W562" s="53"/>
      <c r="X562" s="53"/>
      <c r="Y562" s="53"/>
      <c r="Z562" s="53"/>
    </row>
    <row r="563" spans="1:26" ht="14.4">
      <c r="A563" s="53"/>
      <c r="B563" s="53"/>
      <c r="C563" s="53"/>
      <c r="D563" s="53"/>
      <c r="E563" s="53"/>
      <c r="F563" s="53"/>
      <c r="G563" s="78"/>
      <c r="H563" s="53"/>
      <c r="I563" s="53"/>
      <c r="J563" s="53"/>
      <c r="K563" s="53"/>
      <c r="L563" s="53"/>
      <c r="M563" s="53"/>
      <c r="N563" s="53"/>
      <c r="O563" s="53"/>
      <c r="P563" s="53"/>
      <c r="Q563" s="53"/>
      <c r="R563" s="53"/>
      <c r="S563" s="53"/>
      <c r="T563" s="53"/>
      <c r="U563" s="53"/>
      <c r="V563" s="53"/>
      <c r="W563" s="53"/>
      <c r="X563" s="53"/>
      <c r="Y563" s="53"/>
      <c r="Z563" s="53"/>
    </row>
    <row r="564" spans="1:26" ht="14.4">
      <c r="A564" s="53"/>
      <c r="B564" s="53"/>
      <c r="C564" s="53"/>
      <c r="D564" s="53"/>
      <c r="E564" s="53"/>
      <c r="F564" s="53"/>
      <c r="G564" s="78"/>
      <c r="H564" s="53"/>
      <c r="I564" s="53"/>
      <c r="J564" s="53"/>
      <c r="K564" s="53"/>
      <c r="L564" s="53"/>
      <c r="M564" s="53"/>
      <c r="N564" s="53"/>
      <c r="O564" s="53"/>
      <c r="P564" s="53"/>
      <c r="Q564" s="53"/>
      <c r="R564" s="53"/>
      <c r="S564" s="53"/>
      <c r="T564" s="53"/>
      <c r="U564" s="53"/>
      <c r="V564" s="53"/>
      <c r="W564" s="53"/>
      <c r="X564" s="53"/>
      <c r="Y564" s="53"/>
      <c r="Z564" s="53"/>
    </row>
    <row r="565" spans="1:26" ht="14.4">
      <c r="A565" s="53"/>
      <c r="B565" s="53"/>
      <c r="C565" s="53"/>
      <c r="D565" s="53"/>
      <c r="E565" s="53"/>
      <c r="F565" s="53"/>
      <c r="G565" s="78"/>
      <c r="H565" s="53"/>
      <c r="I565" s="53"/>
      <c r="J565" s="53"/>
      <c r="K565" s="53"/>
      <c r="L565" s="53"/>
      <c r="M565" s="53"/>
      <c r="N565" s="53"/>
      <c r="O565" s="53"/>
      <c r="P565" s="53"/>
      <c r="Q565" s="53"/>
      <c r="R565" s="53"/>
      <c r="S565" s="53"/>
      <c r="T565" s="53"/>
      <c r="U565" s="53"/>
      <c r="V565" s="53"/>
      <c r="W565" s="53"/>
      <c r="X565" s="53"/>
      <c r="Y565" s="53"/>
      <c r="Z565" s="53"/>
    </row>
    <row r="566" spans="1:26" ht="14.4">
      <c r="A566" s="53"/>
      <c r="B566" s="53"/>
      <c r="C566" s="53"/>
      <c r="D566" s="53"/>
      <c r="E566" s="53"/>
      <c r="F566" s="53"/>
      <c r="G566" s="78"/>
      <c r="H566" s="53"/>
      <c r="I566" s="53"/>
      <c r="J566" s="53"/>
      <c r="K566" s="53"/>
      <c r="L566" s="53"/>
      <c r="M566" s="53"/>
      <c r="N566" s="53"/>
      <c r="O566" s="53"/>
      <c r="P566" s="53"/>
      <c r="Q566" s="53"/>
      <c r="R566" s="53"/>
      <c r="S566" s="53"/>
      <c r="T566" s="53"/>
      <c r="U566" s="53"/>
      <c r="V566" s="53"/>
      <c r="W566" s="53"/>
      <c r="X566" s="53"/>
      <c r="Y566" s="53"/>
      <c r="Z566" s="53"/>
    </row>
    <row r="567" spans="1:26" ht="14.4">
      <c r="A567" s="53"/>
      <c r="B567" s="53"/>
      <c r="C567" s="53"/>
      <c r="D567" s="53"/>
      <c r="E567" s="53"/>
      <c r="F567" s="53"/>
      <c r="G567" s="78"/>
      <c r="H567" s="53"/>
      <c r="I567" s="53"/>
      <c r="J567" s="53"/>
      <c r="K567" s="53"/>
      <c r="L567" s="53"/>
      <c r="M567" s="53"/>
      <c r="N567" s="53"/>
      <c r="O567" s="53"/>
      <c r="P567" s="53"/>
      <c r="Q567" s="53"/>
      <c r="R567" s="53"/>
      <c r="S567" s="53"/>
      <c r="T567" s="53"/>
      <c r="U567" s="53"/>
      <c r="V567" s="53"/>
      <c r="W567" s="53"/>
      <c r="X567" s="53"/>
      <c r="Y567" s="53"/>
      <c r="Z567" s="53"/>
    </row>
    <row r="568" spans="1:26" ht="14.4">
      <c r="A568" s="53"/>
      <c r="B568" s="53"/>
      <c r="C568" s="53"/>
      <c r="D568" s="53"/>
      <c r="E568" s="53"/>
      <c r="F568" s="53"/>
      <c r="G568" s="78"/>
      <c r="H568" s="53"/>
      <c r="I568" s="53"/>
      <c r="J568" s="53"/>
      <c r="K568" s="53"/>
      <c r="L568" s="53"/>
      <c r="M568" s="53"/>
      <c r="N568" s="53"/>
      <c r="O568" s="53"/>
      <c r="P568" s="53"/>
      <c r="Q568" s="53"/>
      <c r="R568" s="53"/>
      <c r="S568" s="53"/>
      <c r="T568" s="53"/>
      <c r="U568" s="53"/>
      <c r="V568" s="53"/>
      <c r="W568" s="53"/>
      <c r="X568" s="53"/>
      <c r="Y568" s="53"/>
      <c r="Z568" s="53"/>
    </row>
    <row r="569" spans="1:26" ht="14.4">
      <c r="A569" s="53"/>
      <c r="B569" s="53"/>
      <c r="C569" s="53"/>
      <c r="D569" s="53"/>
      <c r="E569" s="53"/>
      <c r="F569" s="53"/>
      <c r="G569" s="78"/>
      <c r="H569" s="53"/>
      <c r="I569" s="53"/>
      <c r="J569" s="53"/>
      <c r="K569" s="53"/>
      <c r="L569" s="53"/>
      <c r="M569" s="53"/>
      <c r="N569" s="53"/>
      <c r="O569" s="53"/>
      <c r="P569" s="53"/>
      <c r="Q569" s="53"/>
      <c r="R569" s="53"/>
      <c r="S569" s="53"/>
      <c r="T569" s="53"/>
      <c r="U569" s="53"/>
      <c r="V569" s="53"/>
      <c r="W569" s="53"/>
      <c r="X569" s="53"/>
      <c r="Y569" s="53"/>
      <c r="Z569" s="53"/>
    </row>
    <row r="570" spans="1:26" ht="14.4">
      <c r="A570" s="53"/>
      <c r="B570" s="53"/>
      <c r="C570" s="53"/>
      <c r="D570" s="53"/>
      <c r="E570" s="53"/>
      <c r="F570" s="53"/>
      <c r="G570" s="78"/>
      <c r="H570" s="53"/>
      <c r="I570" s="53"/>
      <c r="J570" s="53"/>
      <c r="K570" s="53"/>
      <c r="L570" s="53"/>
      <c r="M570" s="53"/>
      <c r="N570" s="53"/>
      <c r="O570" s="53"/>
      <c r="P570" s="53"/>
      <c r="Q570" s="53"/>
      <c r="R570" s="53"/>
      <c r="S570" s="53"/>
      <c r="T570" s="53"/>
      <c r="U570" s="53"/>
      <c r="V570" s="53"/>
      <c r="W570" s="53"/>
      <c r="X570" s="53"/>
      <c r="Y570" s="53"/>
      <c r="Z570" s="53"/>
    </row>
    <row r="571" spans="1:26" ht="14.4">
      <c r="A571" s="53"/>
      <c r="B571" s="53"/>
      <c r="C571" s="53"/>
      <c r="D571" s="53"/>
      <c r="E571" s="53"/>
      <c r="F571" s="53"/>
      <c r="G571" s="78"/>
      <c r="H571" s="53"/>
      <c r="I571" s="53"/>
      <c r="J571" s="53"/>
      <c r="K571" s="53"/>
      <c r="L571" s="53"/>
      <c r="M571" s="53"/>
      <c r="N571" s="53"/>
      <c r="O571" s="53"/>
      <c r="P571" s="53"/>
      <c r="Q571" s="53"/>
      <c r="R571" s="53"/>
      <c r="S571" s="53"/>
      <c r="T571" s="53"/>
      <c r="U571" s="53"/>
      <c r="V571" s="53"/>
      <c r="W571" s="53"/>
      <c r="X571" s="53"/>
      <c r="Y571" s="53"/>
      <c r="Z571" s="53"/>
    </row>
    <row r="572" spans="1:26" ht="14.4">
      <c r="A572" s="53"/>
      <c r="B572" s="53"/>
      <c r="C572" s="53"/>
      <c r="D572" s="53"/>
      <c r="E572" s="53"/>
      <c r="F572" s="53"/>
      <c r="G572" s="78"/>
      <c r="H572" s="53"/>
      <c r="I572" s="53"/>
      <c r="J572" s="53"/>
      <c r="K572" s="53"/>
      <c r="L572" s="53"/>
      <c r="M572" s="53"/>
      <c r="N572" s="53"/>
      <c r="O572" s="53"/>
      <c r="P572" s="53"/>
      <c r="Q572" s="53"/>
      <c r="R572" s="53"/>
      <c r="S572" s="53"/>
      <c r="T572" s="53"/>
      <c r="U572" s="53"/>
      <c r="V572" s="53"/>
      <c r="W572" s="53"/>
      <c r="X572" s="53"/>
      <c r="Y572" s="53"/>
      <c r="Z572" s="53"/>
    </row>
    <row r="573" spans="1:26" ht="14.4">
      <c r="A573" s="53"/>
      <c r="B573" s="53"/>
      <c r="C573" s="53"/>
      <c r="D573" s="53"/>
      <c r="E573" s="53"/>
      <c r="F573" s="53"/>
      <c r="G573" s="78"/>
      <c r="H573" s="53"/>
      <c r="I573" s="53"/>
      <c r="J573" s="53"/>
      <c r="K573" s="53"/>
      <c r="L573" s="53"/>
      <c r="M573" s="53"/>
      <c r="N573" s="53"/>
      <c r="O573" s="53"/>
      <c r="P573" s="53"/>
      <c r="Q573" s="53"/>
      <c r="R573" s="53"/>
      <c r="S573" s="53"/>
      <c r="T573" s="53"/>
      <c r="U573" s="53"/>
      <c r="V573" s="53"/>
      <c r="W573" s="53"/>
      <c r="X573" s="53"/>
      <c r="Y573" s="53"/>
      <c r="Z573" s="53"/>
    </row>
    <row r="574" spans="1:26" ht="14.4">
      <c r="A574" s="53"/>
      <c r="B574" s="53"/>
      <c r="C574" s="53"/>
      <c r="D574" s="53"/>
      <c r="E574" s="53"/>
      <c r="F574" s="53"/>
      <c r="G574" s="78"/>
      <c r="H574" s="53"/>
      <c r="I574" s="53"/>
      <c r="J574" s="53"/>
      <c r="K574" s="53"/>
      <c r="L574" s="53"/>
      <c r="M574" s="53"/>
      <c r="N574" s="53"/>
      <c r="O574" s="53"/>
      <c r="P574" s="53"/>
      <c r="Q574" s="53"/>
      <c r="R574" s="53"/>
      <c r="S574" s="53"/>
      <c r="T574" s="53"/>
      <c r="U574" s="53"/>
      <c r="V574" s="53"/>
      <c r="W574" s="53"/>
      <c r="X574" s="53"/>
      <c r="Y574" s="53"/>
      <c r="Z574" s="53"/>
    </row>
    <row r="575" spans="1:26" ht="14.4">
      <c r="A575" s="53"/>
      <c r="B575" s="53"/>
      <c r="C575" s="53"/>
      <c r="D575" s="53"/>
      <c r="E575" s="53"/>
      <c r="F575" s="53"/>
      <c r="G575" s="78"/>
      <c r="H575" s="53"/>
      <c r="I575" s="53"/>
      <c r="J575" s="53"/>
      <c r="K575" s="53"/>
      <c r="L575" s="53"/>
      <c r="M575" s="53"/>
      <c r="N575" s="53"/>
      <c r="O575" s="53"/>
      <c r="P575" s="53"/>
      <c r="Q575" s="53"/>
      <c r="R575" s="53"/>
      <c r="S575" s="53"/>
      <c r="T575" s="53"/>
      <c r="U575" s="53"/>
      <c r="V575" s="53"/>
      <c r="W575" s="53"/>
      <c r="X575" s="53"/>
      <c r="Y575" s="53"/>
      <c r="Z575" s="53"/>
    </row>
    <row r="576" spans="1:26" ht="14.4">
      <c r="A576" s="53"/>
      <c r="B576" s="53"/>
      <c r="C576" s="53"/>
      <c r="D576" s="53"/>
      <c r="E576" s="53"/>
      <c r="F576" s="53"/>
      <c r="G576" s="78"/>
      <c r="H576" s="53"/>
      <c r="I576" s="53"/>
      <c r="J576" s="53"/>
      <c r="K576" s="53"/>
      <c r="L576" s="53"/>
      <c r="M576" s="53"/>
      <c r="N576" s="53"/>
      <c r="O576" s="53"/>
      <c r="P576" s="53"/>
      <c r="Q576" s="53"/>
      <c r="R576" s="53"/>
      <c r="S576" s="53"/>
      <c r="T576" s="53"/>
      <c r="U576" s="53"/>
      <c r="V576" s="53"/>
      <c r="W576" s="53"/>
      <c r="X576" s="53"/>
      <c r="Y576" s="53"/>
      <c r="Z576" s="53"/>
    </row>
    <row r="577" spans="1:26" ht="14.4">
      <c r="A577" s="53"/>
      <c r="B577" s="53"/>
      <c r="C577" s="53"/>
      <c r="D577" s="53"/>
      <c r="E577" s="53"/>
      <c r="F577" s="53"/>
      <c r="G577" s="78"/>
      <c r="H577" s="53"/>
      <c r="I577" s="53"/>
      <c r="J577" s="53"/>
      <c r="K577" s="53"/>
      <c r="L577" s="53"/>
      <c r="M577" s="53"/>
      <c r="N577" s="53"/>
      <c r="O577" s="53"/>
      <c r="P577" s="53"/>
      <c r="Q577" s="53"/>
      <c r="R577" s="53"/>
      <c r="S577" s="53"/>
      <c r="T577" s="53"/>
      <c r="U577" s="53"/>
      <c r="V577" s="53"/>
      <c r="W577" s="53"/>
      <c r="X577" s="53"/>
      <c r="Y577" s="53"/>
      <c r="Z577" s="53"/>
    </row>
    <row r="578" spans="1:26" ht="14.4">
      <c r="A578" s="53"/>
      <c r="B578" s="53"/>
      <c r="C578" s="53"/>
      <c r="D578" s="53"/>
      <c r="E578" s="53"/>
      <c r="F578" s="53"/>
      <c r="G578" s="78"/>
      <c r="H578" s="53"/>
      <c r="I578" s="53"/>
      <c r="J578" s="53"/>
      <c r="K578" s="53"/>
      <c r="L578" s="53"/>
      <c r="M578" s="53"/>
      <c r="N578" s="53"/>
      <c r="O578" s="53"/>
      <c r="P578" s="53"/>
      <c r="Q578" s="53"/>
      <c r="R578" s="53"/>
      <c r="S578" s="53"/>
      <c r="T578" s="53"/>
      <c r="U578" s="53"/>
      <c r="V578" s="53"/>
      <c r="W578" s="53"/>
      <c r="X578" s="53"/>
      <c r="Y578" s="53"/>
      <c r="Z578" s="53"/>
    </row>
    <row r="579" spans="1:26" ht="14.4">
      <c r="A579" s="53"/>
      <c r="B579" s="53"/>
      <c r="C579" s="53"/>
      <c r="D579" s="53"/>
      <c r="E579" s="53"/>
      <c r="F579" s="53"/>
      <c r="G579" s="78"/>
      <c r="H579" s="53"/>
      <c r="I579" s="53"/>
      <c r="J579" s="53"/>
      <c r="K579" s="53"/>
      <c r="L579" s="53"/>
      <c r="M579" s="53"/>
      <c r="N579" s="53"/>
      <c r="O579" s="53"/>
      <c r="P579" s="53"/>
      <c r="Q579" s="53"/>
      <c r="R579" s="53"/>
      <c r="S579" s="53"/>
      <c r="T579" s="53"/>
      <c r="U579" s="53"/>
      <c r="V579" s="53"/>
      <c r="W579" s="53"/>
      <c r="X579" s="53"/>
      <c r="Y579" s="53"/>
      <c r="Z579" s="53"/>
    </row>
    <row r="580" spans="1:26" ht="14.4">
      <c r="A580" s="53"/>
      <c r="B580" s="53"/>
      <c r="C580" s="53"/>
      <c r="D580" s="53"/>
      <c r="E580" s="53"/>
      <c r="F580" s="53"/>
      <c r="G580" s="78"/>
      <c r="H580" s="53"/>
      <c r="I580" s="53"/>
      <c r="J580" s="53"/>
      <c r="K580" s="53"/>
      <c r="L580" s="53"/>
      <c r="M580" s="53"/>
      <c r="N580" s="53"/>
      <c r="O580" s="53"/>
      <c r="P580" s="53"/>
      <c r="Q580" s="53"/>
      <c r="R580" s="53"/>
      <c r="S580" s="53"/>
      <c r="T580" s="53"/>
      <c r="U580" s="53"/>
      <c r="V580" s="53"/>
      <c r="W580" s="53"/>
      <c r="X580" s="53"/>
      <c r="Y580" s="53"/>
      <c r="Z580" s="53"/>
    </row>
    <row r="581" spans="1:26" ht="14.4">
      <c r="A581" s="53"/>
      <c r="B581" s="53"/>
      <c r="C581" s="53"/>
      <c r="D581" s="53"/>
      <c r="E581" s="53"/>
      <c r="F581" s="53"/>
      <c r="G581" s="78"/>
      <c r="H581" s="53"/>
      <c r="I581" s="53"/>
      <c r="J581" s="53"/>
      <c r="K581" s="53"/>
      <c r="L581" s="53"/>
      <c r="M581" s="53"/>
      <c r="N581" s="53"/>
      <c r="O581" s="53"/>
      <c r="P581" s="53"/>
      <c r="Q581" s="53"/>
      <c r="R581" s="53"/>
      <c r="S581" s="53"/>
      <c r="T581" s="53"/>
      <c r="U581" s="53"/>
      <c r="V581" s="53"/>
      <c r="W581" s="53"/>
      <c r="X581" s="53"/>
      <c r="Y581" s="53"/>
      <c r="Z581" s="53"/>
    </row>
    <row r="582" spans="1:26" ht="14.4">
      <c r="A582" s="53"/>
      <c r="B582" s="53"/>
      <c r="C582" s="53"/>
      <c r="D582" s="53"/>
      <c r="E582" s="53"/>
      <c r="F582" s="53"/>
      <c r="G582" s="78"/>
      <c r="H582" s="53"/>
      <c r="I582" s="53"/>
      <c r="J582" s="53"/>
      <c r="K582" s="53"/>
      <c r="L582" s="53"/>
      <c r="M582" s="53"/>
      <c r="N582" s="53"/>
      <c r="O582" s="53"/>
      <c r="P582" s="53"/>
      <c r="Q582" s="53"/>
      <c r="R582" s="53"/>
      <c r="S582" s="53"/>
      <c r="T582" s="53"/>
      <c r="U582" s="53"/>
      <c r="V582" s="53"/>
      <c r="W582" s="53"/>
      <c r="X582" s="53"/>
      <c r="Y582" s="53"/>
      <c r="Z582" s="53"/>
    </row>
    <row r="583" spans="1:26" ht="14.4">
      <c r="A583" s="53"/>
      <c r="B583" s="53"/>
      <c r="C583" s="53"/>
      <c r="D583" s="53"/>
      <c r="E583" s="53"/>
      <c r="F583" s="53"/>
      <c r="G583" s="78"/>
      <c r="H583" s="53"/>
      <c r="I583" s="53"/>
      <c r="J583" s="53"/>
      <c r="K583" s="53"/>
      <c r="L583" s="53"/>
      <c r="M583" s="53"/>
      <c r="N583" s="53"/>
      <c r="O583" s="53"/>
      <c r="P583" s="53"/>
      <c r="Q583" s="53"/>
      <c r="R583" s="53"/>
      <c r="S583" s="53"/>
      <c r="T583" s="53"/>
      <c r="U583" s="53"/>
      <c r="V583" s="53"/>
      <c r="W583" s="53"/>
      <c r="X583" s="53"/>
      <c r="Y583" s="53"/>
      <c r="Z583" s="53"/>
    </row>
    <row r="584" spans="1:26" ht="14.4">
      <c r="A584" s="53"/>
      <c r="B584" s="53"/>
      <c r="C584" s="53"/>
      <c r="D584" s="53"/>
      <c r="E584" s="53"/>
      <c r="F584" s="53"/>
      <c r="G584" s="78"/>
      <c r="H584" s="53"/>
      <c r="I584" s="53"/>
      <c r="J584" s="53"/>
      <c r="K584" s="53"/>
      <c r="L584" s="53"/>
      <c r="M584" s="53"/>
      <c r="N584" s="53"/>
      <c r="O584" s="53"/>
      <c r="P584" s="53"/>
      <c r="Q584" s="53"/>
      <c r="R584" s="53"/>
      <c r="S584" s="53"/>
      <c r="T584" s="53"/>
      <c r="U584" s="53"/>
      <c r="V584" s="53"/>
      <c r="W584" s="53"/>
      <c r="X584" s="53"/>
      <c r="Y584" s="53"/>
      <c r="Z584" s="53"/>
    </row>
    <row r="585" spans="1:26" ht="14.4">
      <c r="A585" s="53"/>
      <c r="B585" s="53"/>
      <c r="C585" s="53"/>
      <c r="D585" s="53"/>
      <c r="E585" s="53"/>
      <c r="F585" s="53"/>
      <c r="G585" s="78"/>
      <c r="H585" s="53"/>
      <c r="I585" s="53"/>
      <c r="J585" s="53"/>
      <c r="K585" s="53"/>
      <c r="L585" s="53"/>
      <c r="M585" s="53"/>
      <c r="N585" s="53"/>
      <c r="O585" s="53"/>
      <c r="P585" s="53"/>
      <c r="Q585" s="53"/>
      <c r="R585" s="53"/>
      <c r="S585" s="53"/>
      <c r="T585" s="53"/>
      <c r="U585" s="53"/>
      <c r="V585" s="53"/>
      <c r="W585" s="53"/>
      <c r="X585" s="53"/>
      <c r="Y585" s="53"/>
      <c r="Z585" s="53"/>
    </row>
    <row r="586" spans="1:26" ht="14.4">
      <c r="A586" s="53"/>
      <c r="B586" s="53"/>
      <c r="C586" s="53"/>
      <c r="D586" s="53"/>
      <c r="E586" s="53"/>
      <c r="F586" s="53"/>
      <c r="G586" s="78"/>
      <c r="H586" s="53"/>
      <c r="I586" s="53"/>
      <c r="J586" s="53"/>
      <c r="K586" s="53"/>
      <c r="L586" s="53"/>
      <c r="M586" s="53"/>
      <c r="N586" s="53"/>
      <c r="O586" s="53"/>
      <c r="P586" s="53"/>
      <c r="Q586" s="53"/>
      <c r="R586" s="53"/>
      <c r="S586" s="53"/>
      <c r="T586" s="53"/>
      <c r="U586" s="53"/>
      <c r="V586" s="53"/>
      <c r="W586" s="53"/>
      <c r="X586" s="53"/>
      <c r="Y586" s="53"/>
      <c r="Z586" s="53"/>
    </row>
    <row r="587" spans="1:26" ht="14.4">
      <c r="A587" s="53"/>
      <c r="B587" s="53"/>
      <c r="C587" s="53"/>
      <c r="D587" s="53"/>
      <c r="E587" s="53"/>
      <c r="F587" s="53"/>
      <c r="G587" s="78"/>
      <c r="H587" s="53"/>
      <c r="I587" s="53"/>
      <c r="J587" s="53"/>
      <c r="K587" s="53"/>
      <c r="L587" s="53"/>
      <c r="M587" s="53"/>
      <c r="N587" s="53"/>
      <c r="O587" s="53"/>
      <c r="P587" s="53"/>
      <c r="Q587" s="53"/>
      <c r="R587" s="53"/>
      <c r="S587" s="53"/>
      <c r="T587" s="53"/>
      <c r="U587" s="53"/>
      <c r="V587" s="53"/>
      <c r="W587" s="53"/>
      <c r="X587" s="53"/>
      <c r="Y587" s="53"/>
      <c r="Z587" s="53"/>
    </row>
    <row r="588" spans="1:26" ht="14.4">
      <c r="A588" s="53"/>
      <c r="B588" s="53"/>
      <c r="C588" s="53"/>
      <c r="D588" s="53"/>
      <c r="E588" s="53"/>
      <c r="F588" s="53"/>
      <c r="G588" s="78"/>
      <c r="H588" s="53"/>
      <c r="I588" s="53"/>
      <c r="J588" s="53"/>
      <c r="K588" s="53"/>
      <c r="L588" s="53"/>
      <c r="M588" s="53"/>
      <c r="N588" s="53"/>
      <c r="O588" s="53"/>
      <c r="P588" s="53"/>
      <c r="Q588" s="53"/>
      <c r="R588" s="53"/>
      <c r="S588" s="53"/>
      <c r="T588" s="53"/>
      <c r="U588" s="53"/>
      <c r="V588" s="53"/>
      <c r="W588" s="53"/>
      <c r="X588" s="53"/>
      <c r="Y588" s="53"/>
      <c r="Z588" s="53"/>
    </row>
    <row r="589" spans="1:26" ht="14.4">
      <c r="A589" s="53"/>
      <c r="B589" s="53"/>
      <c r="C589" s="53"/>
      <c r="D589" s="53"/>
      <c r="E589" s="53"/>
      <c r="F589" s="53"/>
      <c r="G589" s="78"/>
      <c r="H589" s="53"/>
      <c r="I589" s="53"/>
      <c r="J589" s="53"/>
      <c r="K589" s="53"/>
      <c r="L589" s="53"/>
      <c r="M589" s="53"/>
      <c r="N589" s="53"/>
      <c r="O589" s="53"/>
      <c r="P589" s="53"/>
      <c r="Q589" s="53"/>
      <c r="R589" s="53"/>
      <c r="S589" s="53"/>
      <c r="T589" s="53"/>
      <c r="U589" s="53"/>
      <c r="V589" s="53"/>
      <c r="W589" s="53"/>
      <c r="X589" s="53"/>
      <c r="Y589" s="53"/>
      <c r="Z589" s="53"/>
    </row>
    <row r="590" spans="1:26" ht="14.4">
      <c r="A590" s="53"/>
      <c r="B590" s="53"/>
      <c r="C590" s="53"/>
      <c r="D590" s="53"/>
      <c r="E590" s="53"/>
      <c r="F590" s="53"/>
      <c r="G590" s="78"/>
      <c r="H590" s="53"/>
      <c r="I590" s="53"/>
      <c r="J590" s="53"/>
      <c r="K590" s="53"/>
      <c r="L590" s="53"/>
      <c r="M590" s="53"/>
      <c r="N590" s="53"/>
      <c r="O590" s="53"/>
      <c r="P590" s="53"/>
      <c r="Q590" s="53"/>
      <c r="R590" s="53"/>
      <c r="S590" s="53"/>
      <c r="T590" s="53"/>
      <c r="U590" s="53"/>
      <c r="V590" s="53"/>
      <c r="W590" s="53"/>
      <c r="X590" s="53"/>
      <c r="Y590" s="53"/>
      <c r="Z590" s="53"/>
    </row>
    <row r="591" spans="1:26" ht="14.4">
      <c r="A591" s="53"/>
      <c r="B591" s="53"/>
      <c r="C591" s="53"/>
      <c r="D591" s="53"/>
      <c r="E591" s="53"/>
      <c r="F591" s="53"/>
      <c r="G591" s="78"/>
      <c r="H591" s="53"/>
      <c r="I591" s="53"/>
      <c r="J591" s="53"/>
      <c r="K591" s="53"/>
      <c r="L591" s="53"/>
      <c r="M591" s="53"/>
      <c r="N591" s="53"/>
      <c r="O591" s="53"/>
      <c r="P591" s="53"/>
      <c r="Q591" s="53"/>
      <c r="R591" s="53"/>
      <c r="S591" s="53"/>
      <c r="T591" s="53"/>
      <c r="U591" s="53"/>
      <c r="V591" s="53"/>
      <c r="W591" s="53"/>
      <c r="X591" s="53"/>
      <c r="Y591" s="53"/>
      <c r="Z591" s="53"/>
    </row>
    <row r="592" spans="1:26" ht="14.4">
      <c r="A592" s="53"/>
      <c r="B592" s="53"/>
      <c r="C592" s="53"/>
      <c r="D592" s="53"/>
      <c r="E592" s="53"/>
      <c r="F592" s="53"/>
      <c r="G592" s="78"/>
      <c r="H592" s="53"/>
      <c r="I592" s="53"/>
      <c r="J592" s="53"/>
      <c r="K592" s="53"/>
      <c r="L592" s="53"/>
      <c r="M592" s="53"/>
      <c r="N592" s="53"/>
      <c r="O592" s="53"/>
      <c r="P592" s="53"/>
      <c r="Q592" s="53"/>
      <c r="R592" s="53"/>
      <c r="S592" s="53"/>
      <c r="T592" s="53"/>
      <c r="U592" s="53"/>
      <c r="V592" s="53"/>
      <c r="W592" s="53"/>
      <c r="X592" s="53"/>
      <c r="Y592" s="53"/>
      <c r="Z592" s="53"/>
    </row>
    <row r="593" spans="1:26" ht="14.4">
      <c r="A593" s="53"/>
      <c r="B593" s="53"/>
      <c r="C593" s="53"/>
      <c r="D593" s="53"/>
      <c r="E593" s="53"/>
      <c r="F593" s="53"/>
      <c r="G593" s="78"/>
      <c r="H593" s="53"/>
      <c r="I593" s="53"/>
      <c r="J593" s="53"/>
      <c r="K593" s="53"/>
      <c r="L593" s="53"/>
      <c r="M593" s="53"/>
      <c r="N593" s="53"/>
      <c r="O593" s="53"/>
      <c r="P593" s="53"/>
      <c r="Q593" s="53"/>
      <c r="R593" s="53"/>
      <c r="S593" s="53"/>
      <c r="T593" s="53"/>
      <c r="U593" s="53"/>
      <c r="V593" s="53"/>
      <c r="W593" s="53"/>
      <c r="X593" s="53"/>
      <c r="Y593" s="53"/>
      <c r="Z593" s="53"/>
    </row>
    <row r="594" spans="1:26" ht="14.4">
      <c r="A594" s="53"/>
      <c r="B594" s="53"/>
      <c r="C594" s="53"/>
      <c r="D594" s="53"/>
      <c r="E594" s="53"/>
      <c r="F594" s="53"/>
      <c r="G594" s="78"/>
      <c r="H594" s="53"/>
      <c r="I594" s="53"/>
      <c r="J594" s="53"/>
      <c r="K594" s="53"/>
      <c r="L594" s="53"/>
      <c r="M594" s="53"/>
      <c r="N594" s="53"/>
      <c r="O594" s="53"/>
      <c r="P594" s="53"/>
      <c r="Q594" s="53"/>
      <c r="R594" s="53"/>
      <c r="S594" s="53"/>
      <c r="T594" s="53"/>
      <c r="U594" s="53"/>
      <c r="V594" s="53"/>
      <c r="W594" s="53"/>
      <c r="X594" s="53"/>
      <c r="Y594" s="53"/>
      <c r="Z594" s="53"/>
    </row>
    <row r="595" spans="1:26" ht="14.4">
      <c r="A595" s="53"/>
      <c r="B595" s="53"/>
      <c r="C595" s="53"/>
      <c r="D595" s="53"/>
      <c r="E595" s="53"/>
      <c r="F595" s="53"/>
      <c r="G595" s="78"/>
      <c r="H595" s="53"/>
      <c r="I595" s="53"/>
      <c r="J595" s="53"/>
      <c r="K595" s="53"/>
      <c r="L595" s="53"/>
      <c r="M595" s="53"/>
      <c r="N595" s="53"/>
      <c r="O595" s="53"/>
      <c r="P595" s="53"/>
      <c r="Q595" s="53"/>
      <c r="R595" s="53"/>
      <c r="S595" s="53"/>
      <c r="T595" s="53"/>
      <c r="U595" s="53"/>
      <c r="V595" s="53"/>
      <c r="W595" s="53"/>
      <c r="X595" s="53"/>
      <c r="Y595" s="53"/>
      <c r="Z595" s="53"/>
    </row>
    <row r="596" spans="1:26" ht="14.4">
      <c r="A596" s="53"/>
      <c r="B596" s="53"/>
      <c r="C596" s="53"/>
      <c r="D596" s="53"/>
      <c r="E596" s="53"/>
      <c r="F596" s="53"/>
      <c r="G596" s="78"/>
      <c r="H596" s="53"/>
      <c r="I596" s="53"/>
      <c r="J596" s="53"/>
      <c r="K596" s="53"/>
      <c r="L596" s="53"/>
      <c r="M596" s="53"/>
      <c r="N596" s="53"/>
      <c r="O596" s="53"/>
      <c r="P596" s="53"/>
      <c r="Q596" s="53"/>
      <c r="R596" s="53"/>
      <c r="S596" s="53"/>
      <c r="T596" s="53"/>
      <c r="U596" s="53"/>
      <c r="V596" s="53"/>
      <c r="W596" s="53"/>
      <c r="X596" s="53"/>
      <c r="Y596" s="53"/>
      <c r="Z596" s="53"/>
    </row>
    <row r="597" spans="1:26" ht="14.4">
      <c r="A597" s="53"/>
      <c r="B597" s="53"/>
      <c r="C597" s="53"/>
      <c r="D597" s="53"/>
      <c r="E597" s="53"/>
      <c r="F597" s="53"/>
      <c r="G597" s="78"/>
      <c r="H597" s="53"/>
      <c r="I597" s="53"/>
      <c r="J597" s="53"/>
      <c r="K597" s="53"/>
      <c r="L597" s="53"/>
      <c r="M597" s="53"/>
      <c r="N597" s="53"/>
      <c r="O597" s="53"/>
      <c r="P597" s="53"/>
      <c r="Q597" s="53"/>
      <c r="R597" s="53"/>
      <c r="S597" s="53"/>
      <c r="T597" s="53"/>
      <c r="U597" s="53"/>
      <c r="V597" s="53"/>
      <c r="W597" s="53"/>
      <c r="X597" s="53"/>
      <c r="Y597" s="53"/>
      <c r="Z597" s="53"/>
    </row>
    <row r="598" spans="1:26" ht="14.4">
      <c r="A598" s="53"/>
      <c r="B598" s="53"/>
      <c r="C598" s="53"/>
      <c r="D598" s="53"/>
      <c r="E598" s="53"/>
      <c r="F598" s="53"/>
      <c r="G598" s="78"/>
      <c r="H598" s="53"/>
      <c r="I598" s="53"/>
      <c r="J598" s="53"/>
      <c r="K598" s="53"/>
      <c r="L598" s="53"/>
      <c r="M598" s="53"/>
      <c r="N598" s="53"/>
      <c r="O598" s="53"/>
      <c r="P598" s="53"/>
      <c r="Q598" s="53"/>
      <c r="R598" s="53"/>
      <c r="S598" s="53"/>
      <c r="T598" s="53"/>
      <c r="U598" s="53"/>
      <c r="V598" s="53"/>
      <c r="W598" s="53"/>
      <c r="X598" s="53"/>
      <c r="Y598" s="53"/>
      <c r="Z598" s="53"/>
    </row>
    <row r="599" spans="1:26" ht="14.4">
      <c r="A599" s="53"/>
      <c r="B599" s="53"/>
      <c r="C599" s="53"/>
      <c r="D599" s="53"/>
      <c r="E599" s="53"/>
      <c r="F599" s="53"/>
      <c r="G599" s="78"/>
      <c r="H599" s="53"/>
      <c r="I599" s="53"/>
      <c r="J599" s="53"/>
      <c r="K599" s="53"/>
      <c r="L599" s="53"/>
      <c r="M599" s="53"/>
      <c r="N599" s="53"/>
      <c r="O599" s="53"/>
      <c r="P599" s="53"/>
      <c r="Q599" s="53"/>
      <c r="R599" s="53"/>
      <c r="S599" s="53"/>
      <c r="T599" s="53"/>
      <c r="U599" s="53"/>
      <c r="V599" s="53"/>
      <c r="W599" s="53"/>
      <c r="X599" s="53"/>
      <c r="Y599" s="53"/>
      <c r="Z599" s="53"/>
    </row>
    <row r="600" spans="1:26" ht="14.4">
      <c r="A600" s="53"/>
      <c r="B600" s="53"/>
      <c r="C600" s="53"/>
      <c r="D600" s="53"/>
      <c r="E600" s="53"/>
      <c r="F600" s="53"/>
      <c r="G600" s="78"/>
      <c r="H600" s="53"/>
      <c r="I600" s="53"/>
      <c r="J600" s="53"/>
      <c r="K600" s="53"/>
      <c r="L600" s="53"/>
      <c r="M600" s="53"/>
      <c r="N600" s="53"/>
      <c r="O600" s="53"/>
      <c r="P600" s="53"/>
      <c r="Q600" s="53"/>
      <c r="R600" s="53"/>
      <c r="S600" s="53"/>
      <c r="T600" s="53"/>
      <c r="U600" s="53"/>
      <c r="V600" s="53"/>
      <c r="W600" s="53"/>
      <c r="X600" s="53"/>
      <c r="Y600" s="53"/>
      <c r="Z600" s="53"/>
    </row>
    <row r="601" spans="1:26" ht="14.4">
      <c r="A601" s="53"/>
      <c r="B601" s="53"/>
      <c r="C601" s="53"/>
      <c r="D601" s="53"/>
      <c r="E601" s="53"/>
      <c r="F601" s="53"/>
      <c r="G601" s="78"/>
      <c r="H601" s="53"/>
      <c r="I601" s="53"/>
      <c r="J601" s="53"/>
      <c r="K601" s="53"/>
      <c r="L601" s="53"/>
      <c r="M601" s="53"/>
      <c r="N601" s="53"/>
      <c r="O601" s="53"/>
      <c r="P601" s="53"/>
      <c r="Q601" s="53"/>
      <c r="R601" s="53"/>
      <c r="S601" s="53"/>
      <c r="T601" s="53"/>
      <c r="U601" s="53"/>
      <c r="V601" s="53"/>
      <c r="W601" s="53"/>
      <c r="X601" s="53"/>
      <c r="Y601" s="53"/>
      <c r="Z601" s="53"/>
    </row>
    <row r="602" spans="1:26" ht="14.4">
      <c r="A602" s="53"/>
      <c r="B602" s="53"/>
      <c r="C602" s="53"/>
      <c r="D602" s="53"/>
      <c r="E602" s="53"/>
      <c r="F602" s="53"/>
      <c r="G602" s="78"/>
      <c r="H602" s="53"/>
      <c r="I602" s="53"/>
      <c r="J602" s="53"/>
      <c r="K602" s="53"/>
      <c r="L602" s="53"/>
      <c r="M602" s="53"/>
      <c r="N602" s="53"/>
      <c r="O602" s="53"/>
      <c r="P602" s="53"/>
      <c r="Q602" s="53"/>
      <c r="R602" s="53"/>
      <c r="S602" s="53"/>
      <c r="T602" s="53"/>
      <c r="U602" s="53"/>
      <c r="V602" s="53"/>
      <c r="W602" s="53"/>
      <c r="X602" s="53"/>
      <c r="Y602" s="53"/>
      <c r="Z602" s="53"/>
    </row>
    <row r="603" spans="1:26" ht="14.4">
      <c r="A603" s="53"/>
      <c r="B603" s="53"/>
      <c r="C603" s="53"/>
      <c r="D603" s="53"/>
      <c r="E603" s="53"/>
      <c r="F603" s="53"/>
      <c r="G603" s="78"/>
      <c r="H603" s="53"/>
      <c r="I603" s="53"/>
      <c r="J603" s="53"/>
      <c r="K603" s="53"/>
      <c r="L603" s="53"/>
      <c r="M603" s="53"/>
      <c r="N603" s="53"/>
      <c r="O603" s="53"/>
      <c r="P603" s="53"/>
      <c r="Q603" s="53"/>
      <c r="R603" s="53"/>
      <c r="S603" s="53"/>
      <c r="T603" s="53"/>
      <c r="U603" s="53"/>
      <c r="V603" s="53"/>
      <c r="W603" s="53"/>
      <c r="X603" s="53"/>
      <c r="Y603" s="53"/>
      <c r="Z603" s="53"/>
    </row>
    <row r="604" spans="1:26" ht="14.4">
      <c r="A604" s="53"/>
      <c r="B604" s="53"/>
      <c r="C604" s="53"/>
      <c r="D604" s="53"/>
      <c r="E604" s="53"/>
      <c r="F604" s="53"/>
      <c r="G604" s="78"/>
      <c r="H604" s="53"/>
      <c r="I604" s="53"/>
      <c r="J604" s="53"/>
      <c r="K604" s="53"/>
      <c r="L604" s="53"/>
      <c r="M604" s="53"/>
      <c r="N604" s="53"/>
      <c r="O604" s="53"/>
      <c r="P604" s="53"/>
      <c r="Q604" s="53"/>
      <c r="R604" s="53"/>
      <c r="S604" s="53"/>
      <c r="T604" s="53"/>
      <c r="U604" s="53"/>
      <c r="V604" s="53"/>
      <c r="W604" s="53"/>
      <c r="X604" s="53"/>
      <c r="Y604" s="53"/>
      <c r="Z604" s="53"/>
    </row>
    <row r="605" spans="1:26" ht="14.4">
      <c r="A605" s="53"/>
      <c r="B605" s="53"/>
      <c r="C605" s="53"/>
      <c r="D605" s="53"/>
      <c r="E605" s="53"/>
      <c r="F605" s="53"/>
      <c r="G605" s="78"/>
      <c r="H605" s="53"/>
      <c r="I605" s="53"/>
      <c r="J605" s="53"/>
      <c r="K605" s="53"/>
      <c r="L605" s="53"/>
      <c r="M605" s="53"/>
      <c r="N605" s="53"/>
      <c r="O605" s="53"/>
      <c r="P605" s="53"/>
      <c r="Q605" s="53"/>
      <c r="R605" s="53"/>
      <c r="S605" s="53"/>
      <c r="T605" s="53"/>
      <c r="U605" s="53"/>
      <c r="V605" s="53"/>
      <c r="W605" s="53"/>
      <c r="X605" s="53"/>
      <c r="Y605" s="53"/>
      <c r="Z605" s="53"/>
    </row>
    <row r="606" spans="1:26" ht="14.4">
      <c r="A606" s="53"/>
      <c r="B606" s="53"/>
      <c r="C606" s="53"/>
      <c r="D606" s="53"/>
      <c r="E606" s="53"/>
      <c r="F606" s="53"/>
      <c r="G606" s="78"/>
      <c r="H606" s="53"/>
      <c r="I606" s="53"/>
      <c r="J606" s="53"/>
      <c r="K606" s="53"/>
      <c r="L606" s="53"/>
      <c r="M606" s="53"/>
      <c r="N606" s="53"/>
      <c r="O606" s="53"/>
      <c r="P606" s="53"/>
      <c r="Q606" s="53"/>
      <c r="R606" s="53"/>
      <c r="S606" s="53"/>
      <c r="T606" s="53"/>
      <c r="U606" s="53"/>
      <c r="V606" s="53"/>
      <c r="W606" s="53"/>
      <c r="X606" s="53"/>
      <c r="Y606" s="53"/>
      <c r="Z606" s="53"/>
    </row>
    <row r="607" spans="1:26" ht="14.4">
      <c r="A607" s="53"/>
      <c r="B607" s="53"/>
      <c r="C607" s="53"/>
      <c r="D607" s="53"/>
      <c r="E607" s="53"/>
      <c r="F607" s="53"/>
      <c r="G607" s="78"/>
      <c r="H607" s="53"/>
      <c r="I607" s="53"/>
      <c r="J607" s="53"/>
      <c r="K607" s="53"/>
      <c r="L607" s="53"/>
      <c r="M607" s="53"/>
      <c r="N607" s="53"/>
      <c r="O607" s="53"/>
      <c r="P607" s="53"/>
      <c r="Q607" s="53"/>
      <c r="R607" s="53"/>
      <c r="S607" s="53"/>
      <c r="T607" s="53"/>
      <c r="U607" s="53"/>
      <c r="V607" s="53"/>
      <c r="W607" s="53"/>
      <c r="X607" s="53"/>
      <c r="Y607" s="53"/>
      <c r="Z607" s="53"/>
    </row>
    <row r="608" spans="1:26" ht="14.4">
      <c r="A608" s="53"/>
      <c r="B608" s="53"/>
      <c r="C608" s="53"/>
      <c r="D608" s="53"/>
      <c r="E608" s="53"/>
      <c r="F608" s="53"/>
      <c r="G608" s="78"/>
      <c r="H608" s="53"/>
      <c r="I608" s="53"/>
      <c r="J608" s="53"/>
      <c r="K608" s="53"/>
      <c r="L608" s="53"/>
      <c r="M608" s="53"/>
      <c r="N608" s="53"/>
      <c r="O608" s="53"/>
      <c r="P608" s="53"/>
      <c r="Q608" s="53"/>
      <c r="R608" s="53"/>
      <c r="S608" s="53"/>
      <c r="T608" s="53"/>
      <c r="U608" s="53"/>
      <c r="V608" s="53"/>
      <c r="W608" s="53"/>
      <c r="X608" s="53"/>
      <c r="Y608" s="53"/>
      <c r="Z608" s="53"/>
    </row>
    <row r="609" spans="1:26" ht="14.4">
      <c r="A609" s="53"/>
      <c r="B609" s="53"/>
      <c r="C609" s="53"/>
      <c r="D609" s="53"/>
      <c r="E609" s="53"/>
      <c r="F609" s="53"/>
      <c r="G609" s="78"/>
      <c r="H609" s="53"/>
      <c r="I609" s="53"/>
      <c r="J609" s="53"/>
      <c r="K609" s="53"/>
      <c r="L609" s="53"/>
      <c r="M609" s="53"/>
      <c r="N609" s="53"/>
      <c r="O609" s="53"/>
      <c r="P609" s="53"/>
      <c r="Q609" s="53"/>
      <c r="R609" s="53"/>
      <c r="S609" s="53"/>
      <c r="T609" s="53"/>
      <c r="U609" s="53"/>
      <c r="V609" s="53"/>
      <c r="W609" s="53"/>
      <c r="X609" s="53"/>
      <c r="Y609" s="53"/>
      <c r="Z609" s="53"/>
    </row>
    <row r="610" spans="1:26" ht="14.4">
      <c r="A610" s="53"/>
      <c r="B610" s="53"/>
      <c r="C610" s="53"/>
      <c r="D610" s="53"/>
      <c r="E610" s="53"/>
      <c r="F610" s="53"/>
      <c r="G610" s="78"/>
      <c r="H610" s="53"/>
      <c r="I610" s="53"/>
      <c r="J610" s="53"/>
      <c r="K610" s="53"/>
      <c r="L610" s="53"/>
      <c r="M610" s="53"/>
      <c r="N610" s="53"/>
      <c r="O610" s="53"/>
      <c r="P610" s="53"/>
      <c r="Q610" s="53"/>
      <c r="R610" s="53"/>
      <c r="S610" s="53"/>
      <c r="T610" s="53"/>
      <c r="U610" s="53"/>
      <c r="V610" s="53"/>
      <c r="W610" s="53"/>
      <c r="X610" s="53"/>
      <c r="Y610" s="53"/>
      <c r="Z610" s="53"/>
    </row>
    <row r="611" spans="1:26" ht="14.4">
      <c r="A611" s="53"/>
      <c r="B611" s="53"/>
      <c r="C611" s="53"/>
      <c r="D611" s="53"/>
      <c r="E611" s="53"/>
      <c r="F611" s="53"/>
      <c r="G611" s="78"/>
      <c r="H611" s="53"/>
      <c r="I611" s="53"/>
      <c r="J611" s="53"/>
      <c r="K611" s="53"/>
      <c r="L611" s="53"/>
      <c r="M611" s="53"/>
      <c r="N611" s="53"/>
      <c r="O611" s="53"/>
      <c r="P611" s="53"/>
      <c r="Q611" s="53"/>
      <c r="R611" s="53"/>
      <c r="S611" s="53"/>
      <c r="T611" s="53"/>
      <c r="U611" s="53"/>
      <c r="V611" s="53"/>
      <c r="W611" s="53"/>
      <c r="X611" s="53"/>
      <c r="Y611" s="53"/>
      <c r="Z611" s="53"/>
    </row>
    <row r="612" spans="1:26" ht="14.4">
      <c r="A612" s="53"/>
      <c r="B612" s="53"/>
      <c r="C612" s="53"/>
      <c r="D612" s="53"/>
      <c r="E612" s="53"/>
      <c r="F612" s="53"/>
      <c r="G612" s="78"/>
      <c r="H612" s="53"/>
      <c r="I612" s="53"/>
      <c r="J612" s="53"/>
      <c r="K612" s="53"/>
      <c r="L612" s="53"/>
      <c r="M612" s="53"/>
      <c r="N612" s="53"/>
      <c r="O612" s="53"/>
      <c r="P612" s="53"/>
      <c r="Q612" s="53"/>
      <c r="R612" s="53"/>
      <c r="S612" s="53"/>
      <c r="T612" s="53"/>
      <c r="U612" s="53"/>
      <c r="V612" s="53"/>
      <c r="W612" s="53"/>
      <c r="X612" s="53"/>
      <c r="Y612" s="53"/>
      <c r="Z612" s="53"/>
    </row>
    <row r="613" spans="1:26" ht="14.4">
      <c r="A613" s="53"/>
      <c r="B613" s="53"/>
      <c r="C613" s="53"/>
      <c r="D613" s="53"/>
      <c r="E613" s="53"/>
      <c r="F613" s="53"/>
      <c r="G613" s="78"/>
      <c r="H613" s="53"/>
      <c r="I613" s="53"/>
      <c r="J613" s="53"/>
      <c r="K613" s="53"/>
      <c r="L613" s="53"/>
      <c r="M613" s="53"/>
      <c r="N613" s="53"/>
      <c r="O613" s="53"/>
      <c r="P613" s="53"/>
      <c r="Q613" s="53"/>
      <c r="R613" s="53"/>
      <c r="S613" s="53"/>
      <c r="T613" s="53"/>
      <c r="U613" s="53"/>
      <c r="V613" s="53"/>
      <c r="W613" s="53"/>
      <c r="X613" s="53"/>
      <c r="Y613" s="53"/>
      <c r="Z613" s="53"/>
    </row>
    <row r="614" spans="1:26" ht="14.4">
      <c r="A614" s="53"/>
      <c r="B614" s="53"/>
      <c r="C614" s="53"/>
      <c r="D614" s="53"/>
      <c r="E614" s="53"/>
      <c r="F614" s="53"/>
      <c r="G614" s="78"/>
      <c r="H614" s="53"/>
      <c r="I614" s="53"/>
      <c r="J614" s="53"/>
      <c r="K614" s="53"/>
      <c r="L614" s="53"/>
      <c r="M614" s="53"/>
      <c r="N614" s="53"/>
      <c r="O614" s="53"/>
      <c r="P614" s="53"/>
      <c r="Q614" s="53"/>
      <c r="R614" s="53"/>
      <c r="S614" s="53"/>
      <c r="T614" s="53"/>
      <c r="U614" s="53"/>
      <c r="V614" s="53"/>
      <c r="W614" s="53"/>
      <c r="X614" s="53"/>
      <c r="Y614" s="53"/>
      <c r="Z614" s="53"/>
    </row>
    <row r="615" spans="1:26" ht="14.4">
      <c r="A615" s="53"/>
      <c r="B615" s="53"/>
      <c r="C615" s="53"/>
      <c r="D615" s="53"/>
      <c r="E615" s="53"/>
      <c r="F615" s="53"/>
      <c r="G615" s="78"/>
      <c r="H615" s="53"/>
      <c r="I615" s="53"/>
      <c r="J615" s="53"/>
      <c r="K615" s="53"/>
      <c r="L615" s="53"/>
      <c r="M615" s="53"/>
      <c r="N615" s="53"/>
      <c r="O615" s="53"/>
      <c r="P615" s="53"/>
      <c r="Q615" s="53"/>
      <c r="R615" s="53"/>
      <c r="S615" s="53"/>
      <c r="T615" s="53"/>
      <c r="U615" s="53"/>
      <c r="V615" s="53"/>
      <c r="W615" s="53"/>
      <c r="X615" s="53"/>
      <c r="Y615" s="53"/>
      <c r="Z615" s="53"/>
    </row>
    <row r="616" spans="1:26" ht="14.4">
      <c r="A616" s="53"/>
      <c r="B616" s="53"/>
      <c r="C616" s="53"/>
      <c r="D616" s="53"/>
      <c r="E616" s="53"/>
      <c r="F616" s="53"/>
      <c r="G616" s="78"/>
      <c r="H616" s="53"/>
      <c r="I616" s="53"/>
      <c r="J616" s="53"/>
      <c r="K616" s="53"/>
      <c r="L616" s="53"/>
      <c r="M616" s="53"/>
      <c r="N616" s="53"/>
      <c r="O616" s="53"/>
      <c r="P616" s="53"/>
      <c r="Q616" s="53"/>
      <c r="R616" s="53"/>
      <c r="S616" s="53"/>
      <c r="T616" s="53"/>
      <c r="U616" s="53"/>
      <c r="V616" s="53"/>
      <c r="W616" s="53"/>
      <c r="X616" s="53"/>
      <c r="Y616" s="53"/>
      <c r="Z616" s="53"/>
    </row>
    <row r="617" spans="1:26" ht="14.4">
      <c r="A617" s="53"/>
      <c r="B617" s="53"/>
      <c r="C617" s="53"/>
      <c r="D617" s="53"/>
      <c r="E617" s="53"/>
      <c r="F617" s="53"/>
      <c r="G617" s="78"/>
      <c r="H617" s="53"/>
      <c r="I617" s="53"/>
      <c r="J617" s="53"/>
      <c r="K617" s="53"/>
      <c r="L617" s="53"/>
      <c r="M617" s="53"/>
      <c r="N617" s="53"/>
      <c r="O617" s="53"/>
      <c r="P617" s="53"/>
      <c r="Q617" s="53"/>
      <c r="R617" s="53"/>
      <c r="S617" s="53"/>
      <c r="T617" s="53"/>
      <c r="U617" s="53"/>
      <c r="V617" s="53"/>
      <c r="W617" s="53"/>
      <c r="X617" s="53"/>
      <c r="Y617" s="53"/>
      <c r="Z617" s="53"/>
    </row>
    <row r="618" spans="1:26" ht="14.4">
      <c r="A618" s="53"/>
      <c r="B618" s="53"/>
      <c r="C618" s="53"/>
      <c r="D618" s="53"/>
      <c r="E618" s="53"/>
      <c r="F618" s="53"/>
      <c r="G618" s="78"/>
      <c r="H618" s="53"/>
      <c r="I618" s="53"/>
      <c r="J618" s="53"/>
      <c r="K618" s="53"/>
      <c r="L618" s="53"/>
      <c r="M618" s="53"/>
      <c r="N618" s="53"/>
      <c r="O618" s="53"/>
      <c r="P618" s="53"/>
      <c r="Q618" s="53"/>
      <c r="R618" s="53"/>
      <c r="S618" s="53"/>
      <c r="T618" s="53"/>
      <c r="U618" s="53"/>
      <c r="V618" s="53"/>
      <c r="W618" s="53"/>
      <c r="X618" s="53"/>
      <c r="Y618" s="53"/>
      <c r="Z618" s="53"/>
    </row>
    <row r="619" spans="1:26" ht="14.4">
      <c r="A619" s="53"/>
      <c r="B619" s="53"/>
      <c r="C619" s="53"/>
      <c r="D619" s="53"/>
      <c r="E619" s="53"/>
      <c r="F619" s="53"/>
      <c r="G619" s="78"/>
      <c r="H619" s="53"/>
      <c r="I619" s="53"/>
      <c r="J619" s="53"/>
      <c r="K619" s="53"/>
      <c r="L619" s="53"/>
      <c r="M619" s="53"/>
      <c r="N619" s="53"/>
      <c r="O619" s="53"/>
      <c r="P619" s="53"/>
      <c r="Q619" s="53"/>
      <c r="R619" s="53"/>
      <c r="S619" s="53"/>
      <c r="T619" s="53"/>
      <c r="U619" s="53"/>
      <c r="V619" s="53"/>
      <c r="W619" s="53"/>
      <c r="X619" s="53"/>
      <c r="Y619" s="53"/>
      <c r="Z619" s="53"/>
    </row>
    <row r="620" spans="1:26" ht="14.4">
      <c r="A620" s="53"/>
      <c r="B620" s="53"/>
      <c r="C620" s="53"/>
      <c r="D620" s="53"/>
      <c r="E620" s="53"/>
      <c r="F620" s="53"/>
      <c r="G620" s="78"/>
      <c r="H620" s="53"/>
      <c r="I620" s="53"/>
      <c r="J620" s="53"/>
      <c r="K620" s="53"/>
      <c r="L620" s="53"/>
      <c r="M620" s="53"/>
      <c r="N620" s="53"/>
      <c r="O620" s="53"/>
      <c r="P620" s="53"/>
      <c r="Q620" s="53"/>
      <c r="R620" s="53"/>
      <c r="S620" s="53"/>
      <c r="T620" s="53"/>
      <c r="U620" s="53"/>
      <c r="V620" s="53"/>
      <c r="W620" s="53"/>
      <c r="X620" s="53"/>
      <c r="Y620" s="53"/>
      <c r="Z620" s="53"/>
    </row>
    <row r="621" spans="1:26" ht="14.4">
      <c r="A621" s="53"/>
      <c r="B621" s="53"/>
      <c r="C621" s="53"/>
      <c r="D621" s="53"/>
      <c r="E621" s="53"/>
      <c r="F621" s="53"/>
      <c r="G621" s="78"/>
      <c r="H621" s="53"/>
      <c r="I621" s="53"/>
      <c r="J621" s="53"/>
      <c r="K621" s="53"/>
      <c r="L621" s="53"/>
      <c r="M621" s="53"/>
      <c r="N621" s="53"/>
      <c r="O621" s="53"/>
      <c r="P621" s="53"/>
      <c r="Q621" s="53"/>
      <c r="R621" s="53"/>
      <c r="S621" s="53"/>
      <c r="T621" s="53"/>
      <c r="U621" s="53"/>
      <c r="V621" s="53"/>
      <c r="W621" s="53"/>
      <c r="X621" s="53"/>
      <c r="Y621" s="53"/>
      <c r="Z621" s="53"/>
    </row>
    <row r="622" spans="1:26" ht="14.4">
      <c r="A622" s="53"/>
      <c r="B622" s="53"/>
      <c r="C622" s="53"/>
      <c r="D622" s="53"/>
      <c r="E622" s="53"/>
      <c r="F622" s="53"/>
      <c r="G622" s="78"/>
      <c r="H622" s="53"/>
      <c r="I622" s="53"/>
      <c r="J622" s="53"/>
      <c r="K622" s="53"/>
      <c r="L622" s="53"/>
      <c r="M622" s="53"/>
      <c r="N622" s="53"/>
      <c r="O622" s="53"/>
      <c r="P622" s="53"/>
      <c r="Q622" s="53"/>
      <c r="R622" s="53"/>
      <c r="S622" s="53"/>
      <c r="T622" s="53"/>
      <c r="U622" s="53"/>
      <c r="V622" s="53"/>
      <c r="W622" s="53"/>
      <c r="X622" s="53"/>
      <c r="Y622" s="53"/>
      <c r="Z622" s="53"/>
    </row>
    <row r="623" spans="1:26" ht="14.4">
      <c r="A623" s="53"/>
      <c r="B623" s="53"/>
      <c r="C623" s="53"/>
      <c r="D623" s="53"/>
      <c r="E623" s="53"/>
      <c r="F623" s="53"/>
      <c r="G623" s="78"/>
      <c r="H623" s="53"/>
      <c r="I623" s="53"/>
      <c r="J623" s="53"/>
      <c r="K623" s="53"/>
      <c r="L623" s="53"/>
      <c r="M623" s="53"/>
      <c r="N623" s="53"/>
      <c r="O623" s="53"/>
      <c r="P623" s="53"/>
      <c r="Q623" s="53"/>
      <c r="R623" s="53"/>
      <c r="S623" s="53"/>
      <c r="T623" s="53"/>
      <c r="U623" s="53"/>
      <c r="V623" s="53"/>
      <c r="W623" s="53"/>
      <c r="X623" s="53"/>
      <c r="Y623" s="53"/>
      <c r="Z623" s="53"/>
    </row>
    <row r="624" spans="1:26" ht="14.4">
      <c r="A624" s="53"/>
      <c r="B624" s="53"/>
      <c r="C624" s="53"/>
      <c r="D624" s="53"/>
      <c r="E624" s="53"/>
      <c r="F624" s="53"/>
      <c r="G624" s="78"/>
      <c r="H624" s="53"/>
      <c r="I624" s="53"/>
      <c r="J624" s="53"/>
      <c r="K624" s="53"/>
      <c r="L624" s="53"/>
      <c r="M624" s="53"/>
      <c r="N624" s="53"/>
      <c r="O624" s="53"/>
      <c r="P624" s="53"/>
      <c r="Q624" s="53"/>
      <c r="R624" s="53"/>
      <c r="S624" s="53"/>
      <c r="T624" s="53"/>
      <c r="U624" s="53"/>
      <c r="V624" s="53"/>
      <c r="W624" s="53"/>
      <c r="X624" s="53"/>
      <c r="Y624" s="53"/>
      <c r="Z624" s="53"/>
    </row>
    <row r="625" spans="1:26" ht="14.4">
      <c r="A625" s="53"/>
      <c r="B625" s="53"/>
      <c r="C625" s="53"/>
      <c r="D625" s="53"/>
      <c r="E625" s="53"/>
      <c r="F625" s="53"/>
      <c r="G625" s="78"/>
      <c r="H625" s="53"/>
      <c r="I625" s="53"/>
      <c r="J625" s="53"/>
      <c r="K625" s="53"/>
      <c r="L625" s="53"/>
      <c r="M625" s="53"/>
      <c r="N625" s="53"/>
      <c r="O625" s="53"/>
      <c r="P625" s="53"/>
      <c r="Q625" s="53"/>
      <c r="R625" s="53"/>
      <c r="S625" s="53"/>
      <c r="T625" s="53"/>
      <c r="U625" s="53"/>
      <c r="V625" s="53"/>
      <c r="W625" s="53"/>
      <c r="X625" s="53"/>
      <c r="Y625" s="53"/>
      <c r="Z625" s="53"/>
    </row>
    <row r="626" spans="1:26" ht="14.4">
      <c r="A626" s="53"/>
      <c r="B626" s="53"/>
      <c r="C626" s="53"/>
      <c r="D626" s="53"/>
      <c r="E626" s="53"/>
      <c r="F626" s="53"/>
      <c r="G626" s="78"/>
      <c r="H626" s="53"/>
      <c r="I626" s="53"/>
      <c r="J626" s="53"/>
      <c r="K626" s="53"/>
      <c r="L626" s="53"/>
      <c r="M626" s="53"/>
      <c r="N626" s="53"/>
      <c r="O626" s="53"/>
      <c r="P626" s="53"/>
      <c r="Q626" s="53"/>
      <c r="R626" s="53"/>
      <c r="S626" s="53"/>
      <c r="T626" s="53"/>
      <c r="U626" s="53"/>
      <c r="V626" s="53"/>
      <c r="W626" s="53"/>
      <c r="X626" s="53"/>
      <c r="Y626" s="53"/>
      <c r="Z626" s="53"/>
    </row>
    <row r="627" spans="1:26" ht="14.4">
      <c r="A627" s="53"/>
      <c r="B627" s="53"/>
      <c r="C627" s="53"/>
      <c r="D627" s="53"/>
      <c r="E627" s="53"/>
      <c r="F627" s="53"/>
      <c r="G627" s="78"/>
      <c r="H627" s="53"/>
      <c r="I627" s="53"/>
      <c r="J627" s="53"/>
      <c r="K627" s="53"/>
      <c r="L627" s="53"/>
      <c r="M627" s="53"/>
      <c r="N627" s="53"/>
      <c r="O627" s="53"/>
      <c r="P627" s="53"/>
      <c r="Q627" s="53"/>
      <c r="R627" s="53"/>
      <c r="S627" s="53"/>
      <c r="T627" s="53"/>
      <c r="U627" s="53"/>
      <c r="V627" s="53"/>
      <c r="W627" s="53"/>
      <c r="X627" s="53"/>
      <c r="Y627" s="53"/>
      <c r="Z627" s="53"/>
    </row>
    <row r="628" spans="1:26" ht="14.4">
      <c r="A628" s="53"/>
      <c r="B628" s="53"/>
      <c r="C628" s="53"/>
      <c r="D628" s="53"/>
      <c r="E628" s="53"/>
      <c r="F628" s="53"/>
      <c r="G628" s="78"/>
      <c r="H628" s="53"/>
      <c r="I628" s="53"/>
      <c r="J628" s="53"/>
      <c r="K628" s="53"/>
      <c r="L628" s="53"/>
      <c r="M628" s="53"/>
      <c r="N628" s="53"/>
      <c r="O628" s="53"/>
      <c r="P628" s="53"/>
      <c r="Q628" s="53"/>
      <c r="R628" s="53"/>
      <c r="S628" s="53"/>
      <c r="T628" s="53"/>
      <c r="U628" s="53"/>
      <c r="V628" s="53"/>
      <c r="W628" s="53"/>
      <c r="X628" s="53"/>
      <c r="Y628" s="53"/>
      <c r="Z628" s="53"/>
    </row>
    <row r="629" spans="1:26" ht="14.4">
      <c r="A629" s="53"/>
      <c r="B629" s="53"/>
      <c r="C629" s="53"/>
      <c r="D629" s="53"/>
      <c r="E629" s="53"/>
      <c r="F629" s="53"/>
      <c r="G629" s="78"/>
      <c r="H629" s="53"/>
      <c r="I629" s="53"/>
      <c r="J629" s="53"/>
      <c r="K629" s="53"/>
      <c r="L629" s="53"/>
      <c r="M629" s="53"/>
      <c r="N629" s="53"/>
      <c r="O629" s="53"/>
      <c r="P629" s="53"/>
      <c r="Q629" s="53"/>
      <c r="R629" s="53"/>
      <c r="S629" s="53"/>
      <c r="T629" s="53"/>
      <c r="U629" s="53"/>
      <c r="V629" s="53"/>
      <c r="W629" s="53"/>
      <c r="X629" s="53"/>
      <c r="Y629" s="53"/>
      <c r="Z629" s="53"/>
    </row>
    <row r="630" spans="1:26" ht="14.4">
      <c r="A630" s="53"/>
      <c r="B630" s="53"/>
      <c r="C630" s="53"/>
      <c r="D630" s="53"/>
      <c r="E630" s="53"/>
      <c r="F630" s="53"/>
      <c r="G630" s="78"/>
      <c r="H630" s="53"/>
      <c r="I630" s="53"/>
      <c r="J630" s="53"/>
      <c r="K630" s="53"/>
      <c r="L630" s="53"/>
      <c r="M630" s="53"/>
      <c r="N630" s="53"/>
      <c r="O630" s="53"/>
      <c r="P630" s="53"/>
      <c r="Q630" s="53"/>
      <c r="R630" s="53"/>
      <c r="S630" s="53"/>
      <c r="T630" s="53"/>
      <c r="U630" s="53"/>
      <c r="V630" s="53"/>
      <c r="W630" s="53"/>
      <c r="X630" s="53"/>
      <c r="Y630" s="53"/>
      <c r="Z630" s="53"/>
    </row>
    <row r="631" spans="1:26" ht="14.4">
      <c r="A631" s="53"/>
      <c r="B631" s="53"/>
      <c r="C631" s="53"/>
      <c r="D631" s="53"/>
      <c r="E631" s="53"/>
      <c r="F631" s="53"/>
      <c r="G631" s="78"/>
      <c r="H631" s="53"/>
      <c r="I631" s="53"/>
      <c r="J631" s="53"/>
      <c r="K631" s="53"/>
      <c r="L631" s="53"/>
      <c r="M631" s="53"/>
      <c r="N631" s="53"/>
      <c r="O631" s="53"/>
      <c r="P631" s="53"/>
      <c r="Q631" s="53"/>
      <c r="R631" s="53"/>
      <c r="S631" s="53"/>
      <c r="T631" s="53"/>
      <c r="U631" s="53"/>
      <c r="V631" s="53"/>
      <c r="W631" s="53"/>
      <c r="X631" s="53"/>
      <c r="Y631" s="53"/>
      <c r="Z631" s="53"/>
    </row>
    <row r="632" spans="1:26" ht="14.4">
      <c r="A632" s="53"/>
      <c r="B632" s="53"/>
      <c r="C632" s="53"/>
      <c r="D632" s="53"/>
      <c r="E632" s="53"/>
      <c r="F632" s="53"/>
      <c r="G632" s="78"/>
      <c r="H632" s="53"/>
      <c r="I632" s="53"/>
      <c r="J632" s="53"/>
      <c r="K632" s="53"/>
      <c r="L632" s="53"/>
      <c r="M632" s="53"/>
      <c r="N632" s="53"/>
      <c r="O632" s="53"/>
      <c r="P632" s="53"/>
      <c r="Q632" s="53"/>
      <c r="R632" s="53"/>
      <c r="S632" s="53"/>
      <c r="T632" s="53"/>
      <c r="U632" s="53"/>
      <c r="V632" s="53"/>
      <c r="W632" s="53"/>
      <c r="X632" s="53"/>
      <c r="Y632" s="53"/>
      <c r="Z632" s="53"/>
    </row>
    <row r="633" spans="1:26" ht="14.4">
      <c r="A633" s="53"/>
      <c r="B633" s="53"/>
      <c r="C633" s="53"/>
      <c r="D633" s="53"/>
      <c r="E633" s="53"/>
      <c r="F633" s="53"/>
      <c r="G633" s="78"/>
      <c r="H633" s="53"/>
      <c r="I633" s="53"/>
      <c r="J633" s="53"/>
      <c r="K633" s="53"/>
      <c r="L633" s="53"/>
      <c r="M633" s="53"/>
      <c r="N633" s="53"/>
      <c r="O633" s="53"/>
      <c r="P633" s="53"/>
      <c r="Q633" s="53"/>
      <c r="R633" s="53"/>
      <c r="S633" s="53"/>
      <c r="T633" s="53"/>
      <c r="U633" s="53"/>
      <c r="V633" s="53"/>
      <c r="W633" s="53"/>
      <c r="X633" s="53"/>
      <c r="Y633" s="53"/>
      <c r="Z633" s="53"/>
    </row>
    <row r="634" spans="1:26" ht="14.4">
      <c r="A634" s="53"/>
      <c r="B634" s="53"/>
      <c r="C634" s="53"/>
      <c r="D634" s="53"/>
      <c r="E634" s="53"/>
      <c r="F634" s="53"/>
      <c r="G634" s="78"/>
      <c r="H634" s="53"/>
      <c r="I634" s="53"/>
      <c r="J634" s="53"/>
      <c r="K634" s="53"/>
      <c r="L634" s="53"/>
      <c r="M634" s="53"/>
      <c r="N634" s="53"/>
      <c r="O634" s="53"/>
      <c r="P634" s="53"/>
      <c r="Q634" s="53"/>
      <c r="R634" s="53"/>
      <c r="S634" s="53"/>
      <c r="T634" s="53"/>
      <c r="U634" s="53"/>
      <c r="V634" s="53"/>
      <c r="W634" s="53"/>
      <c r="X634" s="53"/>
      <c r="Y634" s="53"/>
      <c r="Z634" s="53"/>
    </row>
    <row r="635" spans="1:26" ht="14.4">
      <c r="A635" s="53"/>
      <c r="B635" s="53"/>
      <c r="C635" s="53"/>
      <c r="D635" s="53"/>
      <c r="E635" s="53"/>
      <c r="F635" s="53"/>
      <c r="G635" s="78"/>
      <c r="H635" s="53"/>
      <c r="I635" s="53"/>
      <c r="J635" s="53"/>
      <c r="K635" s="53"/>
      <c r="L635" s="53"/>
      <c r="M635" s="53"/>
      <c r="N635" s="53"/>
      <c r="O635" s="53"/>
      <c r="P635" s="53"/>
      <c r="Q635" s="53"/>
      <c r="R635" s="53"/>
      <c r="S635" s="53"/>
      <c r="T635" s="53"/>
      <c r="U635" s="53"/>
      <c r="V635" s="53"/>
      <c r="W635" s="53"/>
      <c r="X635" s="53"/>
      <c r="Y635" s="53"/>
      <c r="Z635" s="53"/>
    </row>
    <row r="636" spans="1:26" ht="14.4">
      <c r="A636" s="53"/>
      <c r="B636" s="53"/>
      <c r="C636" s="53"/>
      <c r="D636" s="53"/>
      <c r="E636" s="53"/>
      <c r="F636" s="53"/>
      <c r="G636" s="78"/>
      <c r="H636" s="53"/>
      <c r="I636" s="53"/>
      <c r="J636" s="53"/>
      <c r="K636" s="53"/>
      <c r="L636" s="53"/>
      <c r="M636" s="53"/>
      <c r="N636" s="53"/>
      <c r="O636" s="53"/>
      <c r="P636" s="53"/>
      <c r="Q636" s="53"/>
      <c r="R636" s="53"/>
      <c r="S636" s="53"/>
      <c r="T636" s="53"/>
      <c r="U636" s="53"/>
      <c r="V636" s="53"/>
      <c r="W636" s="53"/>
      <c r="X636" s="53"/>
      <c r="Y636" s="53"/>
      <c r="Z636" s="53"/>
    </row>
    <row r="637" spans="1:26" ht="14.4">
      <c r="A637" s="53"/>
      <c r="B637" s="53"/>
      <c r="C637" s="53"/>
      <c r="D637" s="53"/>
      <c r="E637" s="53"/>
      <c r="F637" s="53"/>
      <c r="G637" s="78"/>
      <c r="H637" s="53"/>
      <c r="I637" s="53"/>
      <c r="J637" s="53"/>
      <c r="K637" s="53"/>
      <c r="L637" s="53"/>
      <c r="M637" s="53"/>
      <c r="N637" s="53"/>
      <c r="O637" s="53"/>
      <c r="P637" s="53"/>
      <c r="Q637" s="53"/>
      <c r="R637" s="53"/>
      <c r="S637" s="53"/>
      <c r="T637" s="53"/>
      <c r="U637" s="53"/>
      <c r="V637" s="53"/>
      <c r="W637" s="53"/>
      <c r="X637" s="53"/>
      <c r="Y637" s="53"/>
      <c r="Z637" s="53"/>
    </row>
    <row r="638" spans="1:26" ht="14.4">
      <c r="A638" s="53"/>
      <c r="B638" s="53"/>
      <c r="C638" s="53"/>
      <c r="D638" s="53"/>
      <c r="E638" s="53"/>
      <c r="F638" s="53"/>
      <c r="G638" s="78"/>
      <c r="H638" s="53"/>
      <c r="I638" s="53"/>
      <c r="J638" s="53"/>
      <c r="K638" s="53"/>
      <c r="L638" s="53"/>
      <c r="M638" s="53"/>
      <c r="N638" s="53"/>
      <c r="O638" s="53"/>
      <c r="P638" s="53"/>
      <c r="Q638" s="53"/>
      <c r="R638" s="53"/>
      <c r="S638" s="53"/>
      <c r="T638" s="53"/>
      <c r="U638" s="53"/>
      <c r="V638" s="53"/>
      <c r="W638" s="53"/>
      <c r="X638" s="53"/>
      <c r="Y638" s="53"/>
      <c r="Z638" s="53"/>
    </row>
    <row r="639" spans="1:26" ht="14.4">
      <c r="A639" s="53"/>
      <c r="B639" s="53"/>
      <c r="C639" s="53"/>
      <c r="D639" s="53"/>
      <c r="E639" s="53"/>
      <c r="F639" s="53"/>
      <c r="G639" s="78"/>
      <c r="H639" s="53"/>
      <c r="I639" s="53"/>
      <c r="J639" s="53"/>
      <c r="K639" s="53"/>
      <c r="L639" s="53"/>
      <c r="M639" s="53"/>
      <c r="N639" s="53"/>
      <c r="O639" s="53"/>
      <c r="P639" s="53"/>
      <c r="Q639" s="53"/>
      <c r="R639" s="53"/>
      <c r="S639" s="53"/>
      <c r="T639" s="53"/>
      <c r="U639" s="53"/>
      <c r="V639" s="53"/>
      <c r="W639" s="53"/>
      <c r="X639" s="53"/>
      <c r="Y639" s="53"/>
      <c r="Z639" s="53"/>
    </row>
    <row r="640" spans="1:26" ht="14.4">
      <c r="A640" s="53"/>
      <c r="B640" s="53"/>
      <c r="C640" s="53"/>
      <c r="D640" s="53"/>
      <c r="E640" s="53"/>
      <c r="F640" s="53"/>
      <c r="G640" s="78"/>
      <c r="H640" s="53"/>
      <c r="I640" s="53"/>
      <c r="J640" s="53"/>
      <c r="K640" s="53"/>
      <c r="L640" s="53"/>
      <c r="M640" s="53"/>
      <c r="N640" s="53"/>
      <c r="O640" s="53"/>
      <c r="P640" s="53"/>
      <c r="Q640" s="53"/>
      <c r="R640" s="53"/>
      <c r="S640" s="53"/>
      <c r="T640" s="53"/>
      <c r="U640" s="53"/>
      <c r="V640" s="53"/>
      <c r="W640" s="53"/>
      <c r="X640" s="53"/>
      <c r="Y640" s="53"/>
      <c r="Z640" s="53"/>
    </row>
    <row r="641" spans="1:26" ht="14.4">
      <c r="A641" s="53"/>
      <c r="B641" s="53"/>
      <c r="C641" s="53"/>
      <c r="D641" s="53"/>
      <c r="E641" s="53"/>
      <c r="F641" s="53"/>
      <c r="G641" s="78"/>
      <c r="H641" s="53"/>
      <c r="I641" s="53"/>
      <c r="J641" s="53"/>
      <c r="K641" s="53"/>
      <c r="L641" s="53"/>
      <c r="M641" s="53"/>
      <c r="N641" s="53"/>
      <c r="O641" s="53"/>
      <c r="P641" s="53"/>
      <c r="Q641" s="53"/>
      <c r="R641" s="53"/>
      <c r="S641" s="53"/>
      <c r="T641" s="53"/>
      <c r="U641" s="53"/>
      <c r="V641" s="53"/>
      <c r="W641" s="53"/>
      <c r="X641" s="53"/>
      <c r="Y641" s="53"/>
      <c r="Z641" s="53"/>
    </row>
    <row r="642" spans="1:26" ht="14.4">
      <c r="A642" s="53"/>
      <c r="B642" s="53"/>
      <c r="C642" s="53"/>
      <c r="D642" s="53"/>
      <c r="E642" s="53"/>
      <c r="F642" s="53"/>
      <c r="G642" s="78"/>
      <c r="H642" s="53"/>
      <c r="I642" s="53"/>
      <c r="J642" s="53"/>
      <c r="K642" s="53"/>
      <c r="L642" s="53"/>
      <c r="M642" s="53"/>
      <c r="N642" s="53"/>
      <c r="O642" s="53"/>
      <c r="P642" s="53"/>
      <c r="Q642" s="53"/>
      <c r="R642" s="53"/>
      <c r="S642" s="53"/>
      <c r="T642" s="53"/>
      <c r="U642" s="53"/>
      <c r="V642" s="53"/>
      <c r="W642" s="53"/>
      <c r="X642" s="53"/>
      <c r="Y642" s="53"/>
      <c r="Z642" s="53"/>
    </row>
    <row r="643" spans="1:26" ht="14.4">
      <c r="A643" s="53"/>
      <c r="B643" s="53"/>
      <c r="C643" s="53"/>
      <c r="D643" s="53"/>
      <c r="E643" s="53"/>
      <c r="F643" s="53"/>
      <c r="G643" s="78"/>
      <c r="H643" s="53"/>
      <c r="I643" s="53"/>
      <c r="J643" s="53"/>
      <c r="K643" s="53"/>
      <c r="L643" s="53"/>
      <c r="M643" s="53"/>
      <c r="N643" s="53"/>
      <c r="O643" s="53"/>
      <c r="P643" s="53"/>
      <c r="Q643" s="53"/>
      <c r="R643" s="53"/>
      <c r="S643" s="53"/>
      <c r="T643" s="53"/>
      <c r="U643" s="53"/>
      <c r="V643" s="53"/>
      <c r="W643" s="53"/>
      <c r="X643" s="53"/>
      <c r="Y643" s="53"/>
      <c r="Z643" s="53"/>
    </row>
    <row r="644" spans="1:26" ht="14.4">
      <c r="A644" s="53"/>
      <c r="B644" s="53"/>
      <c r="C644" s="53"/>
      <c r="D644" s="53"/>
      <c r="E644" s="53"/>
      <c r="F644" s="53"/>
      <c r="G644" s="78"/>
      <c r="H644" s="53"/>
      <c r="I644" s="53"/>
      <c r="J644" s="53"/>
      <c r="K644" s="53"/>
      <c r="L644" s="53"/>
      <c r="M644" s="53"/>
      <c r="N644" s="53"/>
      <c r="O644" s="53"/>
      <c r="P644" s="53"/>
      <c r="Q644" s="53"/>
      <c r="R644" s="53"/>
      <c r="S644" s="53"/>
      <c r="T644" s="53"/>
      <c r="U644" s="53"/>
      <c r="V644" s="53"/>
      <c r="W644" s="53"/>
      <c r="X644" s="53"/>
      <c r="Y644" s="53"/>
      <c r="Z644" s="53"/>
    </row>
    <row r="645" spans="1:26" ht="14.4">
      <c r="A645" s="53"/>
      <c r="B645" s="53"/>
      <c r="C645" s="53"/>
      <c r="D645" s="53"/>
      <c r="E645" s="53"/>
      <c r="F645" s="53"/>
      <c r="G645" s="78"/>
      <c r="H645" s="53"/>
      <c r="I645" s="53"/>
      <c r="J645" s="53"/>
      <c r="K645" s="53"/>
      <c r="L645" s="53"/>
      <c r="M645" s="53"/>
      <c r="N645" s="53"/>
      <c r="O645" s="53"/>
      <c r="P645" s="53"/>
      <c r="Q645" s="53"/>
      <c r="R645" s="53"/>
      <c r="S645" s="53"/>
      <c r="T645" s="53"/>
      <c r="U645" s="53"/>
      <c r="V645" s="53"/>
      <c r="W645" s="53"/>
      <c r="X645" s="53"/>
      <c r="Y645" s="53"/>
      <c r="Z645" s="53"/>
    </row>
    <row r="646" spans="1:26" ht="14.4">
      <c r="A646" s="53"/>
      <c r="B646" s="53"/>
      <c r="C646" s="53"/>
      <c r="D646" s="53"/>
      <c r="E646" s="53"/>
      <c r="F646" s="53"/>
      <c r="G646" s="78"/>
      <c r="H646" s="53"/>
      <c r="I646" s="53"/>
      <c r="J646" s="53"/>
      <c r="K646" s="53"/>
      <c r="L646" s="53"/>
      <c r="M646" s="53"/>
      <c r="N646" s="53"/>
      <c r="O646" s="53"/>
      <c r="P646" s="53"/>
      <c r="Q646" s="53"/>
      <c r="R646" s="53"/>
      <c r="S646" s="53"/>
      <c r="T646" s="53"/>
      <c r="U646" s="53"/>
      <c r="V646" s="53"/>
      <c r="W646" s="53"/>
      <c r="X646" s="53"/>
      <c r="Y646" s="53"/>
      <c r="Z646" s="53"/>
    </row>
    <row r="647" spans="1:26" ht="14.4">
      <c r="A647" s="53"/>
      <c r="B647" s="53"/>
      <c r="C647" s="53"/>
      <c r="D647" s="53"/>
      <c r="E647" s="53"/>
      <c r="F647" s="53"/>
      <c r="G647" s="78"/>
      <c r="H647" s="53"/>
      <c r="I647" s="53"/>
      <c r="J647" s="53"/>
      <c r="K647" s="53"/>
      <c r="L647" s="53"/>
      <c r="M647" s="53"/>
      <c r="N647" s="53"/>
      <c r="O647" s="53"/>
      <c r="P647" s="53"/>
      <c r="Q647" s="53"/>
      <c r="R647" s="53"/>
      <c r="S647" s="53"/>
      <c r="T647" s="53"/>
      <c r="U647" s="53"/>
      <c r="V647" s="53"/>
      <c r="W647" s="53"/>
      <c r="X647" s="53"/>
      <c r="Y647" s="53"/>
      <c r="Z647" s="53"/>
    </row>
    <row r="648" spans="1:26" ht="14.4">
      <c r="A648" s="53"/>
      <c r="B648" s="53"/>
      <c r="C648" s="53"/>
      <c r="D648" s="53"/>
      <c r="E648" s="53"/>
      <c r="F648" s="53"/>
      <c r="G648" s="78"/>
      <c r="H648" s="53"/>
      <c r="I648" s="53"/>
      <c r="J648" s="53"/>
      <c r="K648" s="53"/>
      <c r="L648" s="53"/>
      <c r="M648" s="53"/>
      <c r="N648" s="53"/>
      <c r="O648" s="53"/>
      <c r="P648" s="53"/>
      <c r="Q648" s="53"/>
      <c r="R648" s="53"/>
      <c r="S648" s="53"/>
      <c r="T648" s="53"/>
      <c r="U648" s="53"/>
      <c r="V648" s="53"/>
      <c r="W648" s="53"/>
      <c r="X648" s="53"/>
      <c r="Y648" s="53"/>
      <c r="Z648" s="53"/>
    </row>
    <row r="649" spans="1:26" ht="14.4">
      <c r="A649" s="53"/>
      <c r="B649" s="53"/>
      <c r="C649" s="53"/>
      <c r="D649" s="53"/>
      <c r="E649" s="53"/>
      <c r="F649" s="53"/>
      <c r="G649" s="78"/>
      <c r="H649" s="53"/>
      <c r="I649" s="53"/>
      <c r="J649" s="53"/>
      <c r="K649" s="53"/>
      <c r="L649" s="53"/>
      <c r="M649" s="53"/>
      <c r="N649" s="53"/>
      <c r="O649" s="53"/>
      <c r="P649" s="53"/>
      <c r="Q649" s="53"/>
      <c r="R649" s="53"/>
      <c r="S649" s="53"/>
      <c r="T649" s="53"/>
      <c r="U649" s="53"/>
      <c r="V649" s="53"/>
      <c r="W649" s="53"/>
      <c r="X649" s="53"/>
      <c r="Y649" s="53"/>
      <c r="Z649" s="53"/>
    </row>
    <row r="650" spans="1:26" ht="14.4">
      <c r="A650" s="53"/>
      <c r="B650" s="53"/>
      <c r="C650" s="53"/>
      <c r="D650" s="53"/>
      <c r="E650" s="53"/>
      <c r="F650" s="53"/>
      <c r="G650" s="78"/>
      <c r="H650" s="53"/>
      <c r="I650" s="53"/>
      <c r="J650" s="53"/>
      <c r="K650" s="53"/>
      <c r="L650" s="53"/>
      <c r="M650" s="53"/>
      <c r="N650" s="53"/>
      <c r="O650" s="53"/>
      <c r="P650" s="53"/>
      <c r="Q650" s="53"/>
      <c r="R650" s="53"/>
      <c r="S650" s="53"/>
      <c r="T650" s="53"/>
      <c r="U650" s="53"/>
      <c r="V650" s="53"/>
      <c r="W650" s="53"/>
      <c r="X650" s="53"/>
      <c r="Y650" s="53"/>
      <c r="Z650" s="53"/>
    </row>
    <row r="651" spans="1:26" ht="14.4">
      <c r="A651" s="53"/>
      <c r="B651" s="53"/>
      <c r="C651" s="53"/>
      <c r="D651" s="53"/>
      <c r="E651" s="53"/>
      <c r="F651" s="53"/>
      <c r="G651" s="78"/>
      <c r="H651" s="53"/>
      <c r="I651" s="53"/>
      <c r="J651" s="53"/>
      <c r="K651" s="53"/>
      <c r="L651" s="53"/>
      <c r="M651" s="53"/>
      <c r="N651" s="53"/>
      <c r="O651" s="53"/>
      <c r="P651" s="53"/>
      <c r="Q651" s="53"/>
      <c r="R651" s="53"/>
      <c r="S651" s="53"/>
      <c r="T651" s="53"/>
      <c r="U651" s="53"/>
      <c r="V651" s="53"/>
      <c r="W651" s="53"/>
      <c r="X651" s="53"/>
      <c r="Y651" s="53"/>
      <c r="Z651" s="53"/>
    </row>
    <row r="652" spans="1:26" ht="14.4">
      <c r="A652" s="53"/>
      <c r="B652" s="53"/>
      <c r="C652" s="53"/>
      <c r="D652" s="53"/>
      <c r="E652" s="53"/>
      <c r="F652" s="53"/>
      <c r="G652" s="78"/>
      <c r="H652" s="53"/>
      <c r="I652" s="53"/>
      <c r="J652" s="53"/>
      <c r="K652" s="53"/>
      <c r="L652" s="53"/>
      <c r="M652" s="53"/>
      <c r="N652" s="53"/>
      <c r="O652" s="53"/>
      <c r="P652" s="53"/>
      <c r="Q652" s="53"/>
      <c r="R652" s="53"/>
      <c r="S652" s="53"/>
      <c r="T652" s="53"/>
      <c r="U652" s="53"/>
      <c r="V652" s="53"/>
      <c r="W652" s="53"/>
      <c r="X652" s="53"/>
      <c r="Y652" s="53"/>
      <c r="Z652" s="53"/>
    </row>
    <row r="653" spans="1:26" ht="14.4">
      <c r="A653" s="53"/>
      <c r="B653" s="53"/>
      <c r="C653" s="53"/>
      <c r="D653" s="53"/>
      <c r="E653" s="53"/>
      <c r="F653" s="53"/>
      <c r="G653" s="78"/>
      <c r="H653" s="53"/>
      <c r="I653" s="53"/>
      <c r="J653" s="53"/>
      <c r="K653" s="53"/>
      <c r="L653" s="53"/>
      <c r="M653" s="53"/>
      <c r="N653" s="53"/>
      <c r="O653" s="53"/>
      <c r="P653" s="53"/>
      <c r="Q653" s="53"/>
      <c r="R653" s="53"/>
      <c r="S653" s="53"/>
      <c r="T653" s="53"/>
      <c r="U653" s="53"/>
      <c r="V653" s="53"/>
      <c r="W653" s="53"/>
      <c r="X653" s="53"/>
      <c r="Y653" s="53"/>
      <c r="Z653" s="53"/>
    </row>
    <row r="654" spans="1:26" ht="14.4">
      <c r="A654" s="53"/>
      <c r="B654" s="53"/>
      <c r="C654" s="53"/>
      <c r="D654" s="53"/>
      <c r="E654" s="53"/>
      <c r="F654" s="53"/>
      <c r="G654" s="78"/>
      <c r="H654" s="53"/>
      <c r="I654" s="53"/>
      <c r="J654" s="53"/>
      <c r="K654" s="53"/>
      <c r="L654" s="53"/>
      <c r="M654" s="53"/>
      <c r="N654" s="53"/>
      <c r="O654" s="53"/>
      <c r="P654" s="53"/>
      <c r="Q654" s="53"/>
      <c r="R654" s="53"/>
      <c r="S654" s="53"/>
      <c r="T654" s="53"/>
      <c r="U654" s="53"/>
      <c r="V654" s="53"/>
      <c r="W654" s="53"/>
      <c r="X654" s="53"/>
      <c r="Y654" s="53"/>
      <c r="Z654" s="53"/>
    </row>
    <row r="655" spans="1:26" ht="14.4">
      <c r="A655" s="53"/>
      <c r="B655" s="53"/>
      <c r="C655" s="53"/>
      <c r="D655" s="53"/>
      <c r="E655" s="53"/>
      <c r="F655" s="53"/>
      <c r="G655" s="78"/>
      <c r="H655" s="53"/>
      <c r="I655" s="53"/>
      <c r="J655" s="53"/>
      <c r="K655" s="53"/>
      <c r="L655" s="53"/>
      <c r="M655" s="53"/>
      <c r="N655" s="53"/>
      <c r="O655" s="53"/>
      <c r="P655" s="53"/>
      <c r="Q655" s="53"/>
      <c r="R655" s="53"/>
      <c r="S655" s="53"/>
      <c r="T655" s="53"/>
      <c r="U655" s="53"/>
      <c r="V655" s="53"/>
      <c r="W655" s="53"/>
      <c r="X655" s="53"/>
      <c r="Y655" s="53"/>
      <c r="Z655" s="53"/>
    </row>
    <row r="656" spans="1:26" ht="14.4">
      <c r="A656" s="53"/>
      <c r="B656" s="53"/>
      <c r="C656" s="53"/>
      <c r="D656" s="53"/>
      <c r="E656" s="53"/>
      <c r="F656" s="53"/>
      <c r="G656" s="78"/>
      <c r="H656" s="53"/>
      <c r="I656" s="53"/>
      <c r="J656" s="53"/>
      <c r="K656" s="53"/>
      <c r="L656" s="53"/>
      <c r="M656" s="53"/>
      <c r="N656" s="53"/>
      <c r="O656" s="53"/>
      <c r="P656" s="53"/>
      <c r="Q656" s="53"/>
      <c r="R656" s="53"/>
      <c r="S656" s="53"/>
      <c r="T656" s="53"/>
      <c r="U656" s="53"/>
      <c r="V656" s="53"/>
      <c r="W656" s="53"/>
      <c r="X656" s="53"/>
      <c r="Y656" s="53"/>
      <c r="Z656" s="53"/>
    </row>
    <row r="657" spans="1:26" ht="14.4">
      <c r="A657" s="53"/>
      <c r="B657" s="53"/>
      <c r="C657" s="53"/>
      <c r="D657" s="53"/>
      <c r="E657" s="53"/>
      <c r="F657" s="53"/>
      <c r="G657" s="78"/>
      <c r="H657" s="53"/>
      <c r="I657" s="53"/>
      <c r="J657" s="53"/>
      <c r="K657" s="53"/>
      <c r="L657" s="53"/>
      <c r="M657" s="53"/>
      <c r="N657" s="53"/>
      <c r="O657" s="53"/>
      <c r="P657" s="53"/>
      <c r="Q657" s="53"/>
      <c r="R657" s="53"/>
      <c r="S657" s="53"/>
      <c r="T657" s="53"/>
      <c r="U657" s="53"/>
      <c r="V657" s="53"/>
      <c r="W657" s="53"/>
      <c r="X657" s="53"/>
      <c r="Y657" s="53"/>
      <c r="Z657" s="53"/>
    </row>
    <row r="658" spans="1:26" ht="14.4">
      <c r="A658" s="53"/>
      <c r="B658" s="53"/>
      <c r="C658" s="53"/>
      <c r="D658" s="53"/>
      <c r="E658" s="53"/>
      <c r="F658" s="53"/>
      <c r="G658" s="78"/>
      <c r="H658" s="53"/>
      <c r="I658" s="53"/>
      <c r="J658" s="53"/>
      <c r="K658" s="53"/>
      <c r="L658" s="53"/>
      <c r="M658" s="53"/>
      <c r="N658" s="53"/>
      <c r="O658" s="53"/>
      <c r="P658" s="53"/>
      <c r="Q658" s="53"/>
      <c r="R658" s="53"/>
      <c r="S658" s="53"/>
      <c r="T658" s="53"/>
      <c r="U658" s="53"/>
      <c r="V658" s="53"/>
      <c r="W658" s="53"/>
      <c r="X658" s="53"/>
      <c r="Y658" s="53"/>
      <c r="Z658" s="53"/>
    </row>
    <row r="659" spans="1:26" ht="14.4">
      <c r="A659" s="53"/>
      <c r="B659" s="53"/>
      <c r="C659" s="53"/>
      <c r="D659" s="53"/>
      <c r="E659" s="53"/>
      <c r="F659" s="53"/>
      <c r="G659" s="78"/>
      <c r="H659" s="53"/>
      <c r="I659" s="53"/>
      <c r="J659" s="53"/>
      <c r="K659" s="53"/>
      <c r="L659" s="53"/>
      <c r="M659" s="53"/>
      <c r="N659" s="53"/>
      <c r="O659" s="53"/>
      <c r="P659" s="53"/>
      <c r="Q659" s="53"/>
      <c r="R659" s="53"/>
      <c r="S659" s="53"/>
      <c r="T659" s="53"/>
      <c r="U659" s="53"/>
      <c r="V659" s="53"/>
      <c r="W659" s="53"/>
      <c r="X659" s="53"/>
      <c r="Y659" s="53"/>
      <c r="Z659" s="53"/>
    </row>
    <row r="660" spans="1:26" ht="14.4">
      <c r="A660" s="53"/>
      <c r="B660" s="53"/>
      <c r="C660" s="53"/>
      <c r="D660" s="53"/>
      <c r="E660" s="53"/>
      <c r="F660" s="53"/>
      <c r="G660" s="78"/>
      <c r="H660" s="53"/>
      <c r="I660" s="53"/>
      <c r="J660" s="53"/>
      <c r="K660" s="53"/>
      <c r="L660" s="53"/>
      <c r="M660" s="53"/>
      <c r="N660" s="53"/>
      <c r="O660" s="53"/>
      <c r="P660" s="53"/>
      <c r="Q660" s="53"/>
      <c r="R660" s="53"/>
      <c r="S660" s="53"/>
      <c r="T660" s="53"/>
      <c r="U660" s="53"/>
      <c r="V660" s="53"/>
      <c r="W660" s="53"/>
      <c r="X660" s="53"/>
      <c r="Y660" s="53"/>
      <c r="Z660" s="53"/>
    </row>
    <row r="661" spans="1:26" ht="14.4">
      <c r="A661" s="53"/>
      <c r="B661" s="53"/>
      <c r="C661" s="53"/>
      <c r="D661" s="53"/>
      <c r="E661" s="53"/>
      <c r="F661" s="53"/>
      <c r="G661" s="78"/>
      <c r="H661" s="53"/>
      <c r="I661" s="53"/>
      <c r="J661" s="53"/>
      <c r="K661" s="53"/>
      <c r="L661" s="53"/>
      <c r="M661" s="53"/>
      <c r="N661" s="53"/>
      <c r="O661" s="53"/>
      <c r="P661" s="53"/>
      <c r="Q661" s="53"/>
      <c r="R661" s="53"/>
      <c r="S661" s="53"/>
      <c r="T661" s="53"/>
      <c r="U661" s="53"/>
      <c r="V661" s="53"/>
      <c r="W661" s="53"/>
      <c r="X661" s="53"/>
      <c r="Y661" s="53"/>
      <c r="Z661" s="53"/>
    </row>
    <row r="662" spans="1:26" ht="14.4">
      <c r="A662" s="53"/>
      <c r="B662" s="53"/>
      <c r="C662" s="53"/>
      <c r="D662" s="53"/>
      <c r="E662" s="53"/>
      <c r="F662" s="53"/>
      <c r="G662" s="78"/>
      <c r="H662" s="53"/>
      <c r="I662" s="53"/>
      <c r="J662" s="53"/>
      <c r="K662" s="53"/>
      <c r="L662" s="53"/>
      <c r="M662" s="53"/>
      <c r="N662" s="53"/>
      <c r="O662" s="53"/>
      <c r="P662" s="53"/>
      <c r="Q662" s="53"/>
      <c r="R662" s="53"/>
      <c r="S662" s="53"/>
      <c r="T662" s="53"/>
      <c r="U662" s="53"/>
      <c r="V662" s="53"/>
      <c r="W662" s="53"/>
      <c r="X662" s="53"/>
      <c r="Y662" s="53"/>
      <c r="Z662" s="53"/>
    </row>
    <row r="663" spans="1:26" ht="14.4">
      <c r="A663" s="53"/>
      <c r="B663" s="53"/>
      <c r="C663" s="53"/>
      <c r="D663" s="53"/>
      <c r="E663" s="53"/>
      <c r="F663" s="53"/>
      <c r="G663" s="78"/>
      <c r="H663" s="53"/>
      <c r="I663" s="53"/>
      <c r="J663" s="53"/>
      <c r="K663" s="53"/>
      <c r="L663" s="53"/>
      <c r="M663" s="53"/>
      <c r="N663" s="53"/>
      <c r="O663" s="53"/>
      <c r="P663" s="53"/>
      <c r="Q663" s="53"/>
      <c r="R663" s="53"/>
      <c r="S663" s="53"/>
      <c r="T663" s="53"/>
      <c r="U663" s="53"/>
      <c r="V663" s="53"/>
      <c r="W663" s="53"/>
      <c r="X663" s="53"/>
      <c r="Y663" s="53"/>
      <c r="Z663" s="53"/>
    </row>
    <row r="664" spans="1:26" ht="14.4">
      <c r="A664" s="53"/>
      <c r="B664" s="53"/>
      <c r="C664" s="53"/>
      <c r="D664" s="53"/>
      <c r="E664" s="53"/>
      <c r="F664" s="53"/>
      <c r="G664" s="78"/>
      <c r="H664" s="53"/>
      <c r="I664" s="53"/>
      <c r="J664" s="53"/>
      <c r="K664" s="53"/>
      <c r="L664" s="53"/>
      <c r="M664" s="53"/>
      <c r="N664" s="53"/>
      <c r="O664" s="53"/>
      <c r="P664" s="53"/>
      <c r="Q664" s="53"/>
      <c r="R664" s="53"/>
      <c r="S664" s="53"/>
      <c r="T664" s="53"/>
      <c r="U664" s="53"/>
      <c r="V664" s="53"/>
      <c r="W664" s="53"/>
      <c r="X664" s="53"/>
      <c r="Y664" s="53"/>
      <c r="Z664" s="53"/>
    </row>
    <row r="665" spans="1:26" ht="14.4">
      <c r="A665" s="53"/>
      <c r="B665" s="53"/>
      <c r="C665" s="53"/>
      <c r="D665" s="53"/>
      <c r="E665" s="53"/>
      <c r="F665" s="53"/>
      <c r="G665" s="78"/>
      <c r="H665" s="53"/>
      <c r="I665" s="53"/>
      <c r="J665" s="53"/>
      <c r="K665" s="53"/>
      <c r="L665" s="53"/>
      <c r="M665" s="53"/>
      <c r="N665" s="53"/>
      <c r="O665" s="53"/>
      <c r="P665" s="53"/>
      <c r="Q665" s="53"/>
      <c r="R665" s="53"/>
      <c r="S665" s="53"/>
      <c r="T665" s="53"/>
      <c r="U665" s="53"/>
      <c r="V665" s="53"/>
      <c r="W665" s="53"/>
      <c r="X665" s="53"/>
      <c r="Y665" s="53"/>
      <c r="Z665" s="53"/>
    </row>
    <row r="666" spans="1:26" ht="14.4">
      <c r="A666" s="53"/>
      <c r="B666" s="53"/>
      <c r="C666" s="53"/>
      <c r="D666" s="53"/>
      <c r="E666" s="53"/>
      <c r="F666" s="53"/>
      <c r="G666" s="78"/>
      <c r="H666" s="53"/>
      <c r="I666" s="53"/>
      <c r="J666" s="53"/>
      <c r="K666" s="53"/>
      <c r="L666" s="53"/>
      <c r="M666" s="53"/>
      <c r="N666" s="53"/>
      <c r="O666" s="53"/>
      <c r="P666" s="53"/>
      <c r="Q666" s="53"/>
      <c r="R666" s="53"/>
      <c r="S666" s="53"/>
      <c r="T666" s="53"/>
      <c r="U666" s="53"/>
      <c r="V666" s="53"/>
      <c r="W666" s="53"/>
      <c r="X666" s="53"/>
      <c r="Y666" s="53"/>
      <c r="Z666" s="53"/>
    </row>
    <row r="667" spans="1:26" ht="14.4">
      <c r="A667" s="53"/>
      <c r="B667" s="53"/>
      <c r="C667" s="53"/>
      <c r="D667" s="53"/>
      <c r="E667" s="53"/>
      <c r="F667" s="53"/>
      <c r="G667" s="78"/>
      <c r="H667" s="53"/>
      <c r="I667" s="53"/>
      <c r="J667" s="53"/>
      <c r="K667" s="53"/>
      <c r="L667" s="53"/>
      <c r="M667" s="53"/>
      <c r="N667" s="53"/>
      <c r="O667" s="53"/>
      <c r="P667" s="53"/>
      <c r="Q667" s="53"/>
      <c r="R667" s="53"/>
      <c r="S667" s="53"/>
      <c r="T667" s="53"/>
      <c r="U667" s="53"/>
      <c r="V667" s="53"/>
      <c r="W667" s="53"/>
      <c r="X667" s="53"/>
      <c r="Y667" s="53"/>
      <c r="Z667" s="53"/>
    </row>
    <row r="668" spans="1:26" ht="14.4">
      <c r="A668" s="53"/>
      <c r="B668" s="53"/>
      <c r="C668" s="53"/>
      <c r="D668" s="53"/>
      <c r="E668" s="53"/>
      <c r="F668" s="53"/>
      <c r="G668" s="78"/>
      <c r="H668" s="53"/>
      <c r="I668" s="53"/>
      <c r="J668" s="53"/>
      <c r="K668" s="53"/>
      <c r="L668" s="53"/>
      <c r="M668" s="53"/>
      <c r="N668" s="53"/>
      <c r="O668" s="53"/>
      <c r="P668" s="53"/>
      <c r="Q668" s="53"/>
      <c r="R668" s="53"/>
      <c r="S668" s="53"/>
      <c r="T668" s="53"/>
      <c r="U668" s="53"/>
      <c r="V668" s="53"/>
      <c r="W668" s="53"/>
      <c r="X668" s="53"/>
      <c r="Y668" s="53"/>
      <c r="Z668" s="53"/>
    </row>
    <row r="669" spans="1:26" ht="14.4">
      <c r="A669" s="53"/>
      <c r="B669" s="53"/>
      <c r="C669" s="53"/>
      <c r="D669" s="53"/>
      <c r="E669" s="53"/>
      <c r="F669" s="53"/>
      <c r="G669" s="78"/>
      <c r="H669" s="53"/>
      <c r="I669" s="53"/>
      <c r="J669" s="53"/>
      <c r="K669" s="53"/>
      <c r="L669" s="53"/>
      <c r="M669" s="53"/>
      <c r="N669" s="53"/>
      <c r="O669" s="53"/>
      <c r="P669" s="53"/>
      <c r="Q669" s="53"/>
      <c r="R669" s="53"/>
      <c r="S669" s="53"/>
      <c r="T669" s="53"/>
      <c r="U669" s="53"/>
      <c r="V669" s="53"/>
      <c r="W669" s="53"/>
      <c r="X669" s="53"/>
      <c r="Y669" s="53"/>
      <c r="Z669" s="53"/>
    </row>
    <row r="670" spans="1:26" ht="14.4">
      <c r="A670" s="53"/>
      <c r="B670" s="53"/>
      <c r="C670" s="53"/>
      <c r="D670" s="53"/>
      <c r="E670" s="53"/>
      <c r="F670" s="53"/>
      <c r="G670" s="78"/>
      <c r="H670" s="53"/>
      <c r="I670" s="53"/>
      <c r="J670" s="53"/>
      <c r="K670" s="53"/>
      <c r="L670" s="53"/>
      <c r="M670" s="53"/>
      <c r="N670" s="53"/>
      <c r="O670" s="53"/>
      <c r="P670" s="53"/>
      <c r="Q670" s="53"/>
      <c r="R670" s="53"/>
      <c r="S670" s="53"/>
      <c r="T670" s="53"/>
      <c r="U670" s="53"/>
      <c r="V670" s="53"/>
      <c r="W670" s="53"/>
      <c r="X670" s="53"/>
      <c r="Y670" s="53"/>
      <c r="Z670" s="53"/>
    </row>
    <row r="671" spans="1:26" ht="14.4">
      <c r="A671" s="53"/>
      <c r="B671" s="53"/>
      <c r="C671" s="53"/>
      <c r="D671" s="53"/>
      <c r="E671" s="53"/>
      <c r="F671" s="53"/>
      <c r="G671" s="78"/>
      <c r="H671" s="53"/>
      <c r="I671" s="53"/>
      <c r="J671" s="53"/>
      <c r="K671" s="53"/>
      <c r="L671" s="53"/>
      <c r="M671" s="53"/>
      <c r="N671" s="53"/>
      <c r="O671" s="53"/>
      <c r="P671" s="53"/>
      <c r="Q671" s="53"/>
      <c r="R671" s="53"/>
      <c r="S671" s="53"/>
      <c r="T671" s="53"/>
      <c r="U671" s="53"/>
      <c r="V671" s="53"/>
      <c r="W671" s="53"/>
      <c r="X671" s="53"/>
      <c r="Y671" s="53"/>
      <c r="Z671" s="53"/>
    </row>
    <row r="672" spans="1:26" ht="14.4">
      <c r="A672" s="53"/>
      <c r="B672" s="53"/>
      <c r="C672" s="53"/>
      <c r="D672" s="53"/>
      <c r="E672" s="53"/>
      <c r="F672" s="53"/>
      <c r="G672" s="78"/>
      <c r="H672" s="53"/>
      <c r="I672" s="53"/>
      <c r="J672" s="53"/>
      <c r="K672" s="53"/>
      <c r="L672" s="53"/>
      <c r="M672" s="53"/>
      <c r="N672" s="53"/>
      <c r="O672" s="53"/>
      <c r="P672" s="53"/>
      <c r="Q672" s="53"/>
      <c r="R672" s="53"/>
      <c r="S672" s="53"/>
      <c r="T672" s="53"/>
      <c r="U672" s="53"/>
      <c r="V672" s="53"/>
      <c r="W672" s="53"/>
      <c r="X672" s="53"/>
      <c r="Y672" s="53"/>
      <c r="Z672" s="53"/>
    </row>
    <row r="673" spans="1:26" ht="14.4">
      <c r="A673" s="53"/>
      <c r="B673" s="53"/>
      <c r="C673" s="53"/>
      <c r="D673" s="53"/>
      <c r="E673" s="53"/>
      <c r="F673" s="53"/>
      <c r="G673" s="78"/>
      <c r="H673" s="53"/>
      <c r="I673" s="53"/>
      <c r="J673" s="53"/>
      <c r="K673" s="53"/>
      <c r="L673" s="53"/>
      <c r="M673" s="53"/>
      <c r="N673" s="53"/>
      <c r="O673" s="53"/>
      <c r="P673" s="53"/>
      <c r="Q673" s="53"/>
      <c r="R673" s="53"/>
      <c r="S673" s="53"/>
      <c r="T673" s="53"/>
      <c r="U673" s="53"/>
      <c r="V673" s="53"/>
      <c r="W673" s="53"/>
      <c r="X673" s="53"/>
      <c r="Y673" s="53"/>
      <c r="Z673" s="53"/>
    </row>
    <row r="674" spans="1:26" ht="14.4">
      <c r="A674" s="53"/>
      <c r="B674" s="53"/>
      <c r="C674" s="53"/>
      <c r="D674" s="53"/>
      <c r="E674" s="53"/>
      <c r="F674" s="53"/>
      <c r="G674" s="78"/>
      <c r="H674" s="53"/>
      <c r="I674" s="53"/>
      <c r="J674" s="53"/>
      <c r="K674" s="53"/>
      <c r="L674" s="53"/>
      <c r="M674" s="53"/>
      <c r="N674" s="53"/>
      <c r="O674" s="53"/>
      <c r="P674" s="53"/>
      <c r="Q674" s="53"/>
      <c r="R674" s="53"/>
      <c r="S674" s="53"/>
      <c r="T674" s="53"/>
      <c r="U674" s="53"/>
      <c r="V674" s="53"/>
      <c r="W674" s="53"/>
      <c r="X674" s="53"/>
      <c r="Y674" s="53"/>
      <c r="Z674" s="53"/>
    </row>
    <row r="675" spans="1:26" ht="14.4">
      <c r="A675" s="53"/>
      <c r="B675" s="53"/>
      <c r="C675" s="53"/>
      <c r="D675" s="53"/>
      <c r="E675" s="53"/>
      <c r="F675" s="53"/>
      <c r="G675" s="78"/>
      <c r="H675" s="53"/>
      <c r="I675" s="53"/>
      <c r="J675" s="53"/>
      <c r="K675" s="53"/>
      <c r="L675" s="53"/>
      <c r="M675" s="53"/>
      <c r="N675" s="53"/>
      <c r="O675" s="53"/>
      <c r="P675" s="53"/>
      <c r="Q675" s="53"/>
      <c r="R675" s="53"/>
      <c r="S675" s="53"/>
      <c r="T675" s="53"/>
      <c r="U675" s="53"/>
      <c r="V675" s="53"/>
      <c r="W675" s="53"/>
      <c r="X675" s="53"/>
      <c r="Y675" s="53"/>
      <c r="Z675" s="53"/>
    </row>
    <row r="676" spans="1:26" ht="14.4">
      <c r="A676" s="53"/>
      <c r="B676" s="53"/>
      <c r="C676" s="53"/>
      <c r="D676" s="53"/>
      <c r="E676" s="53"/>
      <c r="F676" s="53"/>
      <c r="G676" s="78"/>
      <c r="H676" s="53"/>
      <c r="I676" s="53"/>
      <c r="J676" s="53"/>
      <c r="K676" s="53"/>
      <c r="L676" s="53"/>
      <c r="M676" s="53"/>
      <c r="N676" s="53"/>
      <c r="O676" s="53"/>
      <c r="P676" s="53"/>
      <c r="Q676" s="53"/>
      <c r="R676" s="53"/>
      <c r="S676" s="53"/>
      <c r="T676" s="53"/>
      <c r="U676" s="53"/>
      <c r="V676" s="53"/>
      <c r="W676" s="53"/>
      <c r="X676" s="53"/>
      <c r="Y676" s="53"/>
      <c r="Z676" s="53"/>
    </row>
    <row r="677" spans="1:26" ht="14.4">
      <c r="A677" s="53"/>
      <c r="B677" s="53"/>
      <c r="C677" s="53"/>
      <c r="D677" s="53"/>
      <c r="E677" s="53"/>
      <c r="F677" s="53"/>
      <c r="G677" s="78"/>
      <c r="H677" s="53"/>
      <c r="I677" s="53"/>
      <c r="J677" s="53"/>
      <c r="K677" s="53"/>
      <c r="L677" s="53"/>
      <c r="M677" s="53"/>
      <c r="N677" s="53"/>
      <c r="O677" s="53"/>
      <c r="P677" s="53"/>
      <c r="Q677" s="53"/>
      <c r="R677" s="53"/>
      <c r="S677" s="53"/>
      <c r="T677" s="53"/>
      <c r="U677" s="53"/>
      <c r="V677" s="53"/>
      <c r="W677" s="53"/>
      <c r="X677" s="53"/>
      <c r="Y677" s="53"/>
      <c r="Z677" s="53"/>
    </row>
    <row r="678" spans="1:26" ht="14.4">
      <c r="A678" s="53"/>
      <c r="B678" s="53"/>
      <c r="C678" s="53"/>
      <c r="D678" s="53"/>
      <c r="E678" s="53"/>
      <c r="F678" s="53"/>
      <c r="G678" s="78"/>
      <c r="H678" s="53"/>
      <c r="I678" s="53"/>
      <c r="J678" s="53"/>
      <c r="K678" s="53"/>
      <c r="L678" s="53"/>
      <c r="M678" s="53"/>
      <c r="N678" s="53"/>
      <c r="O678" s="53"/>
      <c r="P678" s="53"/>
      <c r="Q678" s="53"/>
      <c r="R678" s="53"/>
      <c r="S678" s="53"/>
      <c r="T678" s="53"/>
      <c r="U678" s="53"/>
      <c r="V678" s="53"/>
      <c r="W678" s="53"/>
      <c r="X678" s="53"/>
      <c r="Y678" s="53"/>
      <c r="Z678" s="53"/>
    </row>
    <row r="679" spans="1:26" ht="14.4">
      <c r="A679" s="53"/>
      <c r="B679" s="53"/>
      <c r="C679" s="53"/>
      <c r="D679" s="53"/>
      <c r="E679" s="53"/>
      <c r="F679" s="53"/>
      <c r="G679" s="78"/>
      <c r="H679" s="53"/>
      <c r="I679" s="53"/>
      <c r="J679" s="53"/>
      <c r="K679" s="53"/>
      <c r="L679" s="53"/>
      <c r="M679" s="53"/>
      <c r="N679" s="53"/>
      <c r="O679" s="53"/>
      <c r="P679" s="53"/>
      <c r="Q679" s="53"/>
      <c r="R679" s="53"/>
      <c r="S679" s="53"/>
      <c r="T679" s="53"/>
      <c r="U679" s="53"/>
      <c r="V679" s="53"/>
      <c r="W679" s="53"/>
      <c r="X679" s="53"/>
      <c r="Y679" s="53"/>
      <c r="Z679" s="53"/>
    </row>
    <row r="680" spans="1:26" ht="14.4">
      <c r="A680" s="53"/>
      <c r="B680" s="53"/>
      <c r="C680" s="53"/>
      <c r="D680" s="53"/>
      <c r="E680" s="53"/>
      <c r="F680" s="53"/>
      <c r="G680" s="78"/>
      <c r="H680" s="53"/>
      <c r="I680" s="53"/>
      <c r="J680" s="53"/>
      <c r="K680" s="53"/>
      <c r="L680" s="53"/>
      <c r="M680" s="53"/>
      <c r="N680" s="53"/>
      <c r="O680" s="53"/>
      <c r="P680" s="53"/>
      <c r="Q680" s="53"/>
      <c r="R680" s="53"/>
      <c r="S680" s="53"/>
      <c r="T680" s="53"/>
      <c r="U680" s="53"/>
      <c r="V680" s="53"/>
      <c r="W680" s="53"/>
      <c r="X680" s="53"/>
      <c r="Y680" s="53"/>
      <c r="Z680" s="53"/>
    </row>
    <row r="681" spans="1:26" ht="14.4">
      <c r="A681" s="53"/>
      <c r="B681" s="53"/>
      <c r="C681" s="53"/>
      <c r="D681" s="53"/>
      <c r="E681" s="53"/>
      <c r="F681" s="53"/>
      <c r="G681" s="78"/>
      <c r="H681" s="53"/>
      <c r="I681" s="53"/>
      <c r="J681" s="53"/>
      <c r="K681" s="53"/>
      <c r="L681" s="53"/>
      <c r="M681" s="53"/>
      <c r="N681" s="53"/>
      <c r="O681" s="53"/>
      <c r="P681" s="53"/>
      <c r="Q681" s="53"/>
      <c r="R681" s="53"/>
      <c r="S681" s="53"/>
      <c r="T681" s="53"/>
      <c r="U681" s="53"/>
      <c r="V681" s="53"/>
      <c r="W681" s="53"/>
      <c r="X681" s="53"/>
      <c r="Y681" s="53"/>
      <c r="Z681" s="53"/>
    </row>
    <row r="682" spans="1:26" ht="14.4">
      <c r="A682" s="53"/>
      <c r="B682" s="53"/>
      <c r="C682" s="53"/>
      <c r="D682" s="53"/>
      <c r="E682" s="53"/>
      <c r="F682" s="53"/>
      <c r="G682" s="78"/>
      <c r="H682" s="53"/>
      <c r="I682" s="53"/>
      <c r="J682" s="53"/>
      <c r="K682" s="53"/>
      <c r="L682" s="53"/>
      <c r="M682" s="53"/>
      <c r="N682" s="53"/>
      <c r="O682" s="53"/>
      <c r="P682" s="53"/>
      <c r="Q682" s="53"/>
      <c r="R682" s="53"/>
      <c r="S682" s="53"/>
      <c r="T682" s="53"/>
      <c r="U682" s="53"/>
      <c r="V682" s="53"/>
      <c r="W682" s="53"/>
      <c r="X682" s="53"/>
      <c r="Y682" s="53"/>
      <c r="Z682" s="53"/>
    </row>
    <row r="683" spans="1:26" ht="14.4">
      <c r="A683" s="53"/>
      <c r="B683" s="53"/>
      <c r="C683" s="53"/>
      <c r="D683" s="53"/>
      <c r="E683" s="53"/>
      <c r="F683" s="53"/>
      <c r="G683" s="78"/>
      <c r="H683" s="53"/>
      <c r="I683" s="53"/>
      <c r="J683" s="53"/>
      <c r="K683" s="53"/>
      <c r="L683" s="53"/>
      <c r="M683" s="53"/>
      <c r="N683" s="53"/>
      <c r="O683" s="53"/>
      <c r="P683" s="53"/>
      <c r="Q683" s="53"/>
      <c r="R683" s="53"/>
      <c r="S683" s="53"/>
      <c r="T683" s="53"/>
      <c r="U683" s="53"/>
      <c r="V683" s="53"/>
      <c r="W683" s="53"/>
      <c r="X683" s="53"/>
      <c r="Y683" s="53"/>
      <c r="Z683" s="53"/>
    </row>
    <row r="684" spans="1:26" ht="14.4">
      <c r="A684" s="53"/>
      <c r="B684" s="53"/>
      <c r="C684" s="53"/>
      <c r="D684" s="53"/>
      <c r="E684" s="53"/>
      <c r="F684" s="53"/>
      <c r="G684" s="78"/>
      <c r="H684" s="53"/>
      <c r="I684" s="53"/>
      <c r="J684" s="53"/>
      <c r="K684" s="53"/>
      <c r="L684" s="53"/>
      <c r="M684" s="53"/>
      <c r="N684" s="53"/>
      <c r="O684" s="53"/>
      <c r="P684" s="53"/>
      <c r="Q684" s="53"/>
      <c r="R684" s="53"/>
      <c r="S684" s="53"/>
      <c r="T684" s="53"/>
      <c r="U684" s="53"/>
      <c r="V684" s="53"/>
      <c r="W684" s="53"/>
      <c r="X684" s="53"/>
      <c r="Y684" s="53"/>
      <c r="Z684" s="53"/>
    </row>
    <row r="685" spans="1:26" ht="14.4">
      <c r="A685" s="53"/>
      <c r="B685" s="53"/>
      <c r="C685" s="53"/>
      <c r="D685" s="53"/>
      <c r="E685" s="53"/>
      <c r="F685" s="53"/>
      <c r="G685" s="78"/>
      <c r="H685" s="53"/>
      <c r="I685" s="53"/>
      <c r="J685" s="53"/>
      <c r="K685" s="53"/>
      <c r="L685" s="53"/>
      <c r="M685" s="53"/>
      <c r="N685" s="53"/>
      <c r="O685" s="53"/>
      <c r="P685" s="53"/>
      <c r="Q685" s="53"/>
      <c r="R685" s="53"/>
      <c r="S685" s="53"/>
      <c r="T685" s="53"/>
      <c r="U685" s="53"/>
      <c r="V685" s="53"/>
      <c r="W685" s="53"/>
      <c r="X685" s="53"/>
      <c r="Y685" s="53"/>
      <c r="Z685" s="53"/>
    </row>
    <row r="686" spans="1:26" ht="14.4">
      <c r="A686" s="53"/>
      <c r="B686" s="53"/>
      <c r="C686" s="53"/>
      <c r="D686" s="53"/>
      <c r="E686" s="53"/>
      <c r="F686" s="53"/>
      <c r="G686" s="78"/>
      <c r="H686" s="53"/>
      <c r="I686" s="53"/>
      <c r="J686" s="53"/>
      <c r="K686" s="53"/>
      <c r="L686" s="53"/>
      <c r="M686" s="53"/>
      <c r="N686" s="53"/>
      <c r="O686" s="53"/>
      <c r="P686" s="53"/>
      <c r="Q686" s="53"/>
      <c r="R686" s="53"/>
      <c r="S686" s="53"/>
      <c r="T686" s="53"/>
      <c r="U686" s="53"/>
      <c r="V686" s="53"/>
      <c r="W686" s="53"/>
      <c r="X686" s="53"/>
      <c r="Y686" s="53"/>
      <c r="Z686" s="53"/>
    </row>
    <row r="687" spans="1:26" ht="14.4">
      <c r="A687" s="53"/>
      <c r="B687" s="53"/>
      <c r="C687" s="53"/>
      <c r="D687" s="53"/>
      <c r="E687" s="53"/>
      <c r="F687" s="53"/>
      <c r="G687" s="78"/>
      <c r="H687" s="53"/>
      <c r="I687" s="53"/>
      <c r="J687" s="53"/>
      <c r="K687" s="53"/>
      <c r="L687" s="53"/>
      <c r="M687" s="53"/>
      <c r="N687" s="53"/>
      <c r="O687" s="53"/>
      <c r="P687" s="53"/>
      <c r="Q687" s="53"/>
      <c r="R687" s="53"/>
      <c r="S687" s="53"/>
      <c r="T687" s="53"/>
      <c r="U687" s="53"/>
      <c r="V687" s="53"/>
      <c r="W687" s="53"/>
      <c r="X687" s="53"/>
      <c r="Y687" s="53"/>
      <c r="Z687" s="53"/>
    </row>
    <row r="688" spans="1:26" ht="14.4">
      <c r="A688" s="53"/>
      <c r="B688" s="53"/>
      <c r="C688" s="53"/>
      <c r="D688" s="53"/>
      <c r="E688" s="53"/>
      <c r="F688" s="53"/>
      <c r="G688" s="78"/>
      <c r="H688" s="53"/>
      <c r="I688" s="53"/>
      <c r="J688" s="53"/>
      <c r="K688" s="53"/>
      <c r="L688" s="53"/>
      <c r="M688" s="53"/>
      <c r="N688" s="53"/>
      <c r="O688" s="53"/>
      <c r="P688" s="53"/>
      <c r="Q688" s="53"/>
      <c r="R688" s="53"/>
      <c r="S688" s="53"/>
      <c r="T688" s="53"/>
      <c r="U688" s="53"/>
      <c r="V688" s="53"/>
      <c r="W688" s="53"/>
      <c r="X688" s="53"/>
      <c r="Y688" s="53"/>
      <c r="Z688" s="53"/>
    </row>
    <row r="689" spans="1:26" ht="14.4">
      <c r="A689" s="53"/>
      <c r="B689" s="53"/>
      <c r="C689" s="53"/>
      <c r="D689" s="53"/>
      <c r="E689" s="53"/>
      <c r="F689" s="53"/>
      <c r="G689" s="78"/>
      <c r="H689" s="53"/>
      <c r="I689" s="53"/>
      <c r="J689" s="53"/>
      <c r="K689" s="53"/>
      <c r="L689" s="53"/>
      <c r="M689" s="53"/>
      <c r="N689" s="53"/>
      <c r="O689" s="53"/>
      <c r="P689" s="53"/>
      <c r="Q689" s="53"/>
      <c r="R689" s="53"/>
      <c r="S689" s="53"/>
      <c r="T689" s="53"/>
      <c r="U689" s="53"/>
      <c r="V689" s="53"/>
      <c r="W689" s="53"/>
      <c r="X689" s="53"/>
      <c r="Y689" s="53"/>
      <c r="Z689" s="53"/>
    </row>
    <row r="690" spans="1:26" ht="14.4">
      <c r="A690" s="53"/>
      <c r="B690" s="53"/>
      <c r="C690" s="53"/>
      <c r="D690" s="53"/>
      <c r="E690" s="53"/>
      <c r="F690" s="53"/>
      <c r="G690" s="78"/>
      <c r="H690" s="53"/>
      <c r="I690" s="53"/>
      <c r="J690" s="53"/>
      <c r="K690" s="53"/>
      <c r="L690" s="53"/>
      <c r="M690" s="53"/>
      <c r="N690" s="53"/>
      <c r="O690" s="53"/>
      <c r="P690" s="53"/>
      <c r="Q690" s="53"/>
      <c r="R690" s="53"/>
      <c r="S690" s="53"/>
      <c r="T690" s="53"/>
      <c r="U690" s="53"/>
      <c r="V690" s="53"/>
      <c r="W690" s="53"/>
      <c r="X690" s="53"/>
      <c r="Y690" s="53"/>
      <c r="Z690" s="53"/>
    </row>
    <row r="691" spans="1:26" ht="14.4">
      <c r="A691" s="53"/>
      <c r="B691" s="53"/>
      <c r="C691" s="53"/>
      <c r="D691" s="53"/>
      <c r="E691" s="53"/>
      <c r="F691" s="53"/>
      <c r="G691" s="78"/>
      <c r="H691" s="53"/>
      <c r="I691" s="53"/>
      <c r="J691" s="53"/>
      <c r="K691" s="53"/>
      <c r="L691" s="53"/>
      <c r="M691" s="53"/>
      <c r="N691" s="53"/>
      <c r="O691" s="53"/>
      <c r="P691" s="53"/>
      <c r="Q691" s="53"/>
      <c r="R691" s="53"/>
      <c r="S691" s="53"/>
      <c r="T691" s="53"/>
      <c r="U691" s="53"/>
      <c r="V691" s="53"/>
      <c r="W691" s="53"/>
      <c r="X691" s="53"/>
      <c r="Y691" s="53"/>
      <c r="Z691" s="53"/>
    </row>
    <row r="692" spans="1:26" ht="14.4">
      <c r="A692" s="53"/>
      <c r="B692" s="53"/>
      <c r="C692" s="53"/>
      <c r="D692" s="53"/>
      <c r="E692" s="53"/>
      <c r="F692" s="53"/>
      <c r="G692" s="78"/>
      <c r="H692" s="53"/>
      <c r="I692" s="53"/>
      <c r="J692" s="53"/>
      <c r="K692" s="53"/>
      <c r="L692" s="53"/>
      <c r="M692" s="53"/>
      <c r="N692" s="53"/>
      <c r="O692" s="53"/>
      <c r="P692" s="53"/>
      <c r="Q692" s="53"/>
      <c r="R692" s="53"/>
      <c r="S692" s="53"/>
      <c r="T692" s="53"/>
      <c r="U692" s="53"/>
      <c r="V692" s="53"/>
      <c r="W692" s="53"/>
      <c r="X692" s="53"/>
      <c r="Y692" s="53"/>
      <c r="Z692" s="53"/>
    </row>
    <row r="693" spans="1:26" ht="14.4">
      <c r="A693" s="53"/>
      <c r="B693" s="53"/>
      <c r="C693" s="53"/>
      <c r="D693" s="53"/>
      <c r="E693" s="53"/>
      <c r="F693" s="53"/>
      <c r="G693" s="78"/>
      <c r="H693" s="53"/>
      <c r="I693" s="53"/>
      <c r="J693" s="53"/>
      <c r="K693" s="53"/>
      <c r="L693" s="53"/>
      <c r="M693" s="53"/>
      <c r="N693" s="53"/>
      <c r="O693" s="53"/>
      <c r="P693" s="53"/>
      <c r="Q693" s="53"/>
      <c r="R693" s="53"/>
      <c r="S693" s="53"/>
      <c r="T693" s="53"/>
      <c r="U693" s="53"/>
      <c r="V693" s="53"/>
      <c r="W693" s="53"/>
      <c r="X693" s="53"/>
      <c r="Y693" s="53"/>
      <c r="Z693" s="53"/>
    </row>
    <row r="694" spans="1:26" ht="14.4">
      <c r="A694" s="53"/>
      <c r="B694" s="53"/>
      <c r="C694" s="53"/>
      <c r="D694" s="53"/>
      <c r="E694" s="53"/>
      <c r="F694" s="53"/>
      <c r="G694" s="78"/>
      <c r="H694" s="53"/>
      <c r="I694" s="53"/>
      <c r="J694" s="53"/>
      <c r="K694" s="53"/>
      <c r="L694" s="53"/>
      <c r="M694" s="53"/>
      <c r="N694" s="53"/>
      <c r="O694" s="53"/>
      <c r="P694" s="53"/>
      <c r="Q694" s="53"/>
      <c r="R694" s="53"/>
      <c r="S694" s="53"/>
      <c r="T694" s="53"/>
      <c r="U694" s="53"/>
      <c r="V694" s="53"/>
      <c r="W694" s="53"/>
      <c r="X694" s="53"/>
      <c r="Y694" s="53"/>
      <c r="Z694" s="53"/>
    </row>
    <row r="695" spans="1:26" ht="14.4">
      <c r="A695" s="53"/>
      <c r="B695" s="53"/>
      <c r="C695" s="53"/>
      <c r="D695" s="53"/>
      <c r="E695" s="53"/>
      <c r="F695" s="53"/>
      <c r="G695" s="78"/>
      <c r="H695" s="53"/>
      <c r="I695" s="53"/>
      <c r="J695" s="53"/>
      <c r="K695" s="53"/>
      <c r="L695" s="53"/>
      <c r="M695" s="53"/>
      <c r="N695" s="53"/>
      <c r="O695" s="53"/>
      <c r="P695" s="53"/>
      <c r="Q695" s="53"/>
      <c r="R695" s="53"/>
      <c r="S695" s="53"/>
      <c r="T695" s="53"/>
      <c r="U695" s="53"/>
      <c r="V695" s="53"/>
      <c r="W695" s="53"/>
      <c r="X695" s="53"/>
      <c r="Y695" s="53"/>
      <c r="Z695" s="53"/>
    </row>
    <row r="696" spans="1:26" ht="14.4">
      <c r="A696" s="53"/>
      <c r="B696" s="53"/>
      <c r="C696" s="53"/>
      <c r="D696" s="53"/>
      <c r="E696" s="53"/>
      <c r="F696" s="53"/>
      <c r="G696" s="78"/>
      <c r="H696" s="53"/>
      <c r="I696" s="53"/>
      <c r="J696" s="53"/>
      <c r="K696" s="53"/>
      <c r="L696" s="53"/>
      <c r="M696" s="53"/>
      <c r="N696" s="53"/>
      <c r="O696" s="53"/>
      <c r="P696" s="53"/>
      <c r="Q696" s="53"/>
      <c r="R696" s="53"/>
      <c r="S696" s="53"/>
      <c r="T696" s="53"/>
      <c r="U696" s="53"/>
      <c r="V696" s="53"/>
      <c r="W696" s="53"/>
      <c r="X696" s="53"/>
      <c r="Y696" s="53"/>
      <c r="Z696" s="53"/>
    </row>
    <row r="697" spans="1:26" ht="14.4">
      <c r="A697" s="53"/>
      <c r="B697" s="53"/>
      <c r="C697" s="53"/>
      <c r="D697" s="53"/>
      <c r="E697" s="53"/>
      <c r="F697" s="53"/>
      <c r="G697" s="78"/>
      <c r="H697" s="53"/>
      <c r="I697" s="53"/>
      <c r="J697" s="53"/>
      <c r="K697" s="53"/>
      <c r="L697" s="53"/>
      <c r="M697" s="53"/>
      <c r="N697" s="53"/>
      <c r="O697" s="53"/>
      <c r="P697" s="53"/>
      <c r="Q697" s="53"/>
      <c r="R697" s="53"/>
      <c r="S697" s="53"/>
      <c r="T697" s="53"/>
      <c r="U697" s="53"/>
      <c r="V697" s="53"/>
      <c r="W697" s="53"/>
      <c r="X697" s="53"/>
      <c r="Y697" s="53"/>
      <c r="Z697" s="53"/>
    </row>
    <row r="698" spans="1:26" ht="14.4">
      <c r="A698" s="53"/>
      <c r="B698" s="53"/>
      <c r="C698" s="53"/>
      <c r="D698" s="53"/>
      <c r="E698" s="53"/>
      <c r="F698" s="53"/>
      <c r="G698" s="78"/>
      <c r="H698" s="53"/>
      <c r="I698" s="53"/>
      <c r="J698" s="53"/>
      <c r="K698" s="53"/>
      <c r="L698" s="53"/>
      <c r="M698" s="53"/>
      <c r="N698" s="53"/>
      <c r="O698" s="53"/>
      <c r="P698" s="53"/>
      <c r="Q698" s="53"/>
      <c r="R698" s="53"/>
      <c r="S698" s="53"/>
      <c r="T698" s="53"/>
      <c r="U698" s="53"/>
      <c r="V698" s="53"/>
      <c r="W698" s="53"/>
      <c r="X698" s="53"/>
      <c r="Y698" s="53"/>
      <c r="Z698" s="53"/>
    </row>
    <row r="699" spans="1:26" ht="14.4">
      <c r="A699" s="53"/>
      <c r="B699" s="53"/>
      <c r="C699" s="53"/>
      <c r="D699" s="53"/>
      <c r="E699" s="53"/>
      <c r="F699" s="53"/>
      <c r="G699" s="78"/>
      <c r="H699" s="53"/>
      <c r="I699" s="53"/>
      <c r="J699" s="53"/>
      <c r="K699" s="53"/>
      <c r="L699" s="53"/>
      <c r="M699" s="53"/>
      <c r="N699" s="53"/>
      <c r="O699" s="53"/>
      <c r="P699" s="53"/>
      <c r="Q699" s="53"/>
      <c r="R699" s="53"/>
      <c r="S699" s="53"/>
      <c r="T699" s="53"/>
      <c r="U699" s="53"/>
      <c r="V699" s="53"/>
      <c r="W699" s="53"/>
      <c r="X699" s="53"/>
      <c r="Y699" s="53"/>
      <c r="Z699" s="53"/>
    </row>
    <row r="700" spans="1:26" ht="14.4">
      <c r="A700" s="53"/>
      <c r="B700" s="53"/>
      <c r="C700" s="53"/>
      <c r="D700" s="53"/>
      <c r="E700" s="53"/>
      <c r="F700" s="53"/>
      <c r="G700" s="78"/>
      <c r="H700" s="53"/>
      <c r="I700" s="53"/>
      <c r="J700" s="53"/>
      <c r="K700" s="53"/>
      <c r="L700" s="53"/>
      <c r="M700" s="53"/>
      <c r="N700" s="53"/>
      <c r="O700" s="53"/>
      <c r="P700" s="53"/>
      <c r="Q700" s="53"/>
      <c r="R700" s="53"/>
      <c r="S700" s="53"/>
      <c r="T700" s="53"/>
      <c r="U700" s="53"/>
      <c r="V700" s="53"/>
      <c r="W700" s="53"/>
      <c r="X700" s="53"/>
      <c r="Y700" s="53"/>
      <c r="Z700" s="53"/>
    </row>
    <row r="701" spans="1:26" ht="14.4">
      <c r="A701" s="53"/>
      <c r="B701" s="53"/>
      <c r="C701" s="53"/>
      <c r="D701" s="53"/>
      <c r="E701" s="53"/>
      <c r="F701" s="53"/>
      <c r="G701" s="78"/>
      <c r="H701" s="53"/>
      <c r="I701" s="53"/>
      <c r="J701" s="53"/>
      <c r="K701" s="53"/>
      <c r="L701" s="53"/>
      <c r="M701" s="53"/>
      <c r="N701" s="53"/>
      <c r="O701" s="53"/>
      <c r="P701" s="53"/>
      <c r="Q701" s="53"/>
      <c r="R701" s="53"/>
      <c r="S701" s="53"/>
      <c r="T701" s="53"/>
      <c r="U701" s="53"/>
      <c r="V701" s="53"/>
      <c r="W701" s="53"/>
      <c r="X701" s="53"/>
      <c r="Y701" s="53"/>
      <c r="Z701" s="53"/>
    </row>
    <row r="702" spans="1:26" ht="14.4">
      <c r="A702" s="53"/>
      <c r="B702" s="53"/>
      <c r="C702" s="53"/>
      <c r="D702" s="53"/>
      <c r="E702" s="53"/>
      <c r="F702" s="53"/>
      <c r="G702" s="78"/>
      <c r="H702" s="53"/>
      <c r="I702" s="53"/>
      <c r="J702" s="53"/>
      <c r="K702" s="53"/>
      <c r="L702" s="53"/>
      <c r="M702" s="53"/>
      <c r="N702" s="53"/>
      <c r="O702" s="53"/>
      <c r="P702" s="53"/>
      <c r="Q702" s="53"/>
      <c r="R702" s="53"/>
      <c r="S702" s="53"/>
      <c r="T702" s="53"/>
      <c r="U702" s="53"/>
      <c r="V702" s="53"/>
      <c r="W702" s="53"/>
      <c r="X702" s="53"/>
      <c r="Y702" s="53"/>
      <c r="Z702" s="53"/>
    </row>
    <row r="703" spans="1:26" ht="14.4">
      <c r="A703" s="53"/>
      <c r="B703" s="53"/>
      <c r="C703" s="53"/>
      <c r="D703" s="53"/>
      <c r="E703" s="53"/>
      <c r="F703" s="53"/>
      <c r="G703" s="78"/>
      <c r="H703" s="53"/>
      <c r="I703" s="53"/>
      <c r="J703" s="53"/>
      <c r="K703" s="53"/>
      <c r="L703" s="53"/>
      <c r="M703" s="53"/>
      <c r="N703" s="53"/>
      <c r="O703" s="53"/>
      <c r="P703" s="53"/>
      <c r="Q703" s="53"/>
      <c r="R703" s="53"/>
      <c r="S703" s="53"/>
      <c r="T703" s="53"/>
      <c r="U703" s="53"/>
      <c r="V703" s="53"/>
      <c r="W703" s="53"/>
      <c r="X703" s="53"/>
      <c r="Y703" s="53"/>
      <c r="Z703" s="53"/>
    </row>
    <row r="704" spans="1:26" ht="14.4">
      <c r="A704" s="53"/>
      <c r="B704" s="53"/>
      <c r="C704" s="53"/>
      <c r="D704" s="53"/>
      <c r="E704" s="53"/>
      <c r="F704" s="53"/>
      <c r="G704" s="78"/>
      <c r="H704" s="53"/>
      <c r="I704" s="53"/>
      <c r="J704" s="53"/>
      <c r="K704" s="53"/>
      <c r="L704" s="53"/>
      <c r="M704" s="53"/>
      <c r="N704" s="53"/>
      <c r="O704" s="53"/>
      <c r="P704" s="53"/>
      <c r="Q704" s="53"/>
      <c r="R704" s="53"/>
      <c r="S704" s="53"/>
      <c r="T704" s="53"/>
      <c r="U704" s="53"/>
      <c r="V704" s="53"/>
      <c r="W704" s="53"/>
      <c r="X704" s="53"/>
      <c r="Y704" s="53"/>
      <c r="Z704" s="53"/>
    </row>
    <row r="705" spans="1:26" ht="14.4">
      <c r="A705" s="53"/>
      <c r="B705" s="53"/>
      <c r="C705" s="53"/>
      <c r="D705" s="53"/>
      <c r="E705" s="53"/>
      <c r="F705" s="53"/>
      <c r="G705" s="78"/>
      <c r="H705" s="53"/>
      <c r="I705" s="53"/>
      <c r="J705" s="53"/>
      <c r="K705" s="53"/>
      <c r="L705" s="53"/>
      <c r="M705" s="53"/>
      <c r="N705" s="53"/>
      <c r="O705" s="53"/>
      <c r="P705" s="53"/>
      <c r="Q705" s="53"/>
      <c r="R705" s="53"/>
      <c r="S705" s="53"/>
      <c r="T705" s="53"/>
      <c r="U705" s="53"/>
      <c r="V705" s="53"/>
      <c r="W705" s="53"/>
      <c r="X705" s="53"/>
      <c r="Y705" s="53"/>
      <c r="Z705" s="53"/>
    </row>
    <row r="706" spans="1:26" ht="14.4">
      <c r="A706" s="53"/>
      <c r="B706" s="53"/>
      <c r="C706" s="53"/>
      <c r="D706" s="53"/>
      <c r="E706" s="53"/>
      <c r="F706" s="53"/>
      <c r="G706" s="78"/>
      <c r="H706" s="53"/>
      <c r="I706" s="53"/>
      <c r="J706" s="53"/>
      <c r="K706" s="53"/>
      <c r="L706" s="53"/>
      <c r="M706" s="53"/>
      <c r="N706" s="53"/>
      <c r="O706" s="53"/>
      <c r="P706" s="53"/>
      <c r="Q706" s="53"/>
      <c r="R706" s="53"/>
      <c r="S706" s="53"/>
      <c r="T706" s="53"/>
      <c r="U706" s="53"/>
      <c r="V706" s="53"/>
      <c r="W706" s="53"/>
      <c r="X706" s="53"/>
      <c r="Y706" s="53"/>
      <c r="Z706" s="53"/>
    </row>
    <row r="707" spans="1:26" ht="14.4">
      <c r="A707" s="53"/>
      <c r="B707" s="53"/>
      <c r="C707" s="53"/>
      <c r="D707" s="53"/>
      <c r="E707" s="53"/>
      <c r="F707" s="53"/>
      <c r="G707" s="78"/>
      <c r="H707" s="53"/>
      <c r="I707" s="53"/>
      <c r="J707" s="53"/>
      <c r="K707" s="53"/>
      <c r="L707" s="53"/>
      <c r="M707" s="53"/>
      <c r="N707" s="53"/>
      <c r="O707" s="53"/>
      <c r="P707" s="53"/>
      <c r="Q707" s="53"/>
      <c r="R707" s="53"/>
      <c r="S707" s="53"/>
      <c r="T707" s="53"/>
      <c r="U707" s="53"/>
      <c r="V707" s="53"/>
      <c r="W707" s="53"/>
      <c r="X707" s="53"/>
      <c r="Y707" s="53"/>
      <c r="Z707" s="53"/>
    </row>
    <row r="708" spans="1:26" ht="14.4">
      <c r="A708" s="53"/>
      <c r="B708" s="53"/>
      <c r="C708" s="53"/>
      <c r="D708" s="53"/>
      <c r="E708" s="53"/>
      <c r="F708" s="53"/>
      <c r="G708" s="78"/>
      <c r="H708" s="53"/>
      <c r="I708" s="53"/>
      <c r="J708" s="53"/>
      <c r="K708" s="53"/>
      <c r="L708" s="53"/>
      <c r="M708" s="53"/>
      <c r="N708" s="53"/>
      <c r="O708" s="53"/>
      <c r="P708" s="53"/>
      <c r="Q708" s="53"/>
      <c r="R708" s="53"/>
      <c r="S708" s="53"/>
      <c r="T708" s="53"/>
      <c r="U708" s="53"/>
      <c r="V708" s="53"/>
      <c r="W708" s="53"/>
      <c r="X708" s="53"/>
      <c r="Y708" s="53"/>
      <c r="Z708" s="53"/>
    </row>
    <row r="709" spans="1:26" ht="14.4">
      <c r="A709" s="53"/>
      <c r="B709" s="53"/>
      <c r="C709" s="53"/>
      <c r="D709" s="53"/>
      <c r="E709" s="53"/>
      <c r="F709" s="53"/>
      <c r="G709" s="78"/>
      <c r="H709" s="53"/>
      <c r="I709" s="53"/>
      <c r="J709" s="53"/>
      <c r="K709" s="53"/>
      <c r="L709" s="53"/>
      <c r="M709" s="53"/>
      <c r="N709" s="53"/>
      <c r="O709" s="53"/>
      <c r="P709" s="53"/>
      <c r="Q709" s="53"/>
      <c r="R709" s="53"/>
      <c r="S709" s="53"/>
      <c r="T709" s="53"/>
      <c r="U709" s="53"/>
      <c r="V709" s="53"/>
      <c r="W709" s="53"/>
      <c r="X709" s="53"/>
      <c r="Y709" s="53"/>
      <c r="Z709" s="53"/>
    </row>
    <row r="710" spans="1:26" ht="14.4">
      <c r="A710" s="53"/>
      <c r="B710" s="53"/>
      <c r="C710" s="53"/>
      <c r="D710" s="53"/>
      <c r="E710" s="53"/>
      <c r="F710" s="53"/>
      <c r="G710" s="78"/>
      <c r="H710" s="53"/>
      <c r="I710" s="53"/>
      <c r="J710" s="53"/>
      <c r="K710" s="53"/>
      <c r="L710" s="53"/>
      <c r="M710" s="53"/>
      <c r="N710" s="53"/>
      <c r="O710" s="53"/>
      <c r="P710" s="53"/>
      <c r="Q710" s="53"/>
      <c r="R710" s="53"/>
      <c r="S710" s="53"/>
      <c r="T710" s="53"/>
      <c r="U710" s="53"/>
      <c r="V710" s="53"/>
      <c r="W710" s="53"/>
      <c r="X710" s="53"/>
      <c r="Y710" s="53"/>
      <c r="Z710" s="53"/>
    </row>
    <row r="711" spans="1:26" ht="14.4">
      <c r="A711" s="53"/>
      <c r="B711" s="53"/>
      <c r="C711" s="53"/>
      <c r="D711" s="53"/>
      <c r="E711" s="53"/>
      <c r="F711" s="53"/>
      <c r="G711" s="78"/>
      <c r="H711" s="53"/>
      <c r="I711" s="53"/>
      <c r="J711" s="53"/>
      <c r="K711" s="53"/>
      <c r="L711" s="53"/>
      <c r="M711" s="53"/>
      <c r="N711" s="53"/>
      <c r="O711" s="53"/>
      <c r="P711" s="53"/>
      <c r="Q711" s="53"/>
      <c r="R711" s="53"/>
      <c r="S711" s="53"/>
      <c r="T711" s="53"/>
      <c r="U711" s="53"/>
      <c r="V711" s="53"/>
      <c r="W711" s="53"/>
      <c r="X711" s="53"/>
      <c r="Y711" s="53"/>
      <c r="Z711" s="53"/>
    </row>
    <row r="712" spans="1:26" ht="14.4">
      <c r="A712" s="53"/>
      <c r="B712" s="53"/>
      <c r="C712" s="53"/>
      <c r="D712" s="53"/>
      <c r="E712" s="53"/>
      <c r="F712" s="53"/>
      <c r="G712" s="78"/>
      <c r="H712" s="53"/>
      <c r="I712" s="53"/>
      <c r="J712" s="53"/>
      <c r="K712" s="53"/>
      <c r="L712" s="53"/>
      <c r="M712" s="53"/>
      <c r="N712" s="53"/>
      <c r="O712" s="53"/>
      <c r="P712" s="53"/>
      <c r="Q712" s="53"/>
      <c r="R712" s="53"/>
      <c r="S712" s="53"/>
      <c r="T712" s="53"/>
      <c r="U712" s="53"/>
      <c r="V712" s="53"/>
      <c r="W712" s="53"/>
      <c r="X712" s="53"/>
      <c r="Y712" s="53"/>
      <c r="Z712" s="53"/>
    </row>
    <row r="713" spans="1:26" ht="14.4">
      <c r="A713" s="53"/>
      <c r="B713" s="53"/>
      <c r="C713" s="53"/>
      <c r="D713" s="53"/>
      <c r="E713" s="53"/>
      <c r="F713" s="53"/>
      <c r="G713" s="78"/>
      <c r="H713" s="53"/>
      <c r="I713" s="53"/>
      <c r="J713" s="53"/>
      <c r="K713" s="53"/>
      <c r="L713" s="53"/>
      <c r="M713" s="53"/>
      <c r="N713" s="53"/>
      <c r="O713" s="53"/>
      <c r="P713" s="53"/>
      <c r="Q713" s="53"/>
      <c r="R713" s="53"/>
      <c r="S713" s="53"/>
      <c r="T713" s="53"/>
      <c r="U713" s="53"/>
      <c r="V713" s="53"/>
      <c r="W713" s="53"/>
      <c r="X713" s="53"/>
      <c r="Y713" s="53"/>
      <c r="Z713" s="53"/>
    </row>
    <row r="714" spans="1:26" ht="14.4">
      <c r="A714" s="53"/>
      <c r="B714" s="53"/>
      <c r="C714" s="53"/>
      <c r="D714" s="53"/>
      <c r="E714" s="53"/>
      <c r="F714" s="53"/>
      <c r="G714" s="78"/>
      <c r="H714" s="53"/>
      <c r="I714" s="53"/>
      <c r="J714" s="53"/>
      <c r="K714" s="53"/>
      <c r="L714" s="53"/>
      <c r="M714" s="53"/>
      <c r="N714" s="53"/>
      <c r="O714" s="53"/>
      <c r="P714" s="53"/>
      <c r="Q714" s="53"/>
      <c r="R714" s="53"/>
      <c r="S714" s="53"/>
      <c r="T714" s="53"/>
      <c r="U714" s="53"/>
      <c r="V714" s="53"/>
      <c r="W714" s="53"/>
      <c r="X714" s="53"/>
      <c r="Y714" s="53"/>
      <c r="Z714" s="53"/>
    </row>
    <row r="715" spans="1:26" ht="14.4">
      <c r="A715" s="53"/>
      <c r="B715" s="53"/>
      <c r="C715" s="53"/>
      <c r="D715" s="53"/>
      <c r="E715" s="53"/>
      <c r="F715" s="53"/>
      <c r="G715" s="78"/>
      <c r="H715" s="53"/>
      <c r="I715" s="53"/>
      <c r="J715" s="53"/>
      <c r="K715" s="53"/>
      <c r="L715" s="53"/>
      <c r="M715" s="53"/>
      <c r="N715" s="53"/>
      <c r="O715" s="53"/>
      <c r="P715" s="53"/>
      <c r="Q715" s="53"/>
      <c r="R715" s="53"/>
      <c r="S715" s="53"/>
      <c r="T715" s="53"/>
      <c r="U715" s="53"/>
      <c r="V715" s="53"/>
      <c r="W715" s="53"/>
      <c r="X715" s="53"/>
      <c r="Y715" s="53"/>
      <c r="Z715" s="53"/>
    </row>
    <row r="716" spans="1:26" ht="14.4">
      <c r="A716" s="53"/>
      <c r="B716" s="53"/>
      <c r="C716" s="53"/>
      <c r="D716" s="53"/>
      <c r="E716" s="53"/>
      <c r="F716" s="53"/>
      <c r="G716" s="78"/>
      <c r="H716" s="53"/>
      <c r="I716" s="53"/>
      <c r="J716" s="53"/>
      <c r="K716" s="53"/>
      <c r="L716" s="53"/>
      <c r="M716" s="53"/>
      <c r="N716" s="53"/>
      <c r="O716" s="53"/>
      <c r="P716" s="53"/>
      <c r="Q716" s="53"/>
      <c r="R716" s="53"/>
      <c r="S716" s="53"/>
      <c r="T716" s="53"/>
      <c r="U716" s="53"/>
      <c r="V716" s="53"/>
      <c r="W716" s="53"/>
      <c r="X716" s="53"/>
      <c r="Y716" s="53"/>
      <c r="Z716" s="53"/>
    </row>
    <row r="717" spans="1:26" ht="14.4">
      <c r="A717" s="53"/>
      <c r="B717" s="53"/>
      <c r="C717" s="53"/>
      <c r="D717" s="53"/>
      <c r="E717" s="53"/>
      <c r="F717" s="53"/>
      <c r="G717" s="78"/>
      <c r="H717" s="53"/>
      <c r="I717" s="53"/>
      <c r="J717" s="53"/>
      <c r="K717" s="53"/>
      <c r="L717" s="53"/>
      <c r="M717" s="53"/>
      <c r="N717" s="53"/>
      <c r="O717" s="53"/>
      <c r="P717" s="53"/>
      <c r="Q717" s="53"/>
      <c r="R717" s="53"/>
      <c r="S717" s="53"/>
      <c r="T717" s="53"/>
      <c r="U717" s="53"/>
      <c r="V717" s="53"/>
      <c r="W717" s="53"/>
      <c r="X717" s="53"/>
      <c r="Y717" s="53"/>
      <c r="Z717" s="53"/>
    </row>
    <row r="718" spans="1:26" ht="14.4">
      <c r="A718" s="53"/>
      <c r="B718" s="53"/>
      <c r="C718" s="53"/>
      <c r="D718" s="53"/>
      <c r="E718" s="53"/>
      <c r="F718" s="53"/>
      <c r="G718" s="78"/>
      <c r="H718" s="53"/>
      <c r="I718" s="53"/>
      <c r="J718" s="53"/>
      <c r="K718" s="53"/>
      <c r="L718" s="53"/>
      <c r="M718" s="53"/>
      <c r="N718" s="53"/>
      <c r="O718" s="53"/>
      <c r="P718" s="53"/>
      <c r="Q718" s="53"/>
      <c r="R718" s="53"/>
      <c r="S718" s="53"/>
      <c r="T718" s="53"/>
      <c r="U718" s="53"/>
      <c r="V718" s="53"/>
      <c r="W718" s="53"/>
      <c r="X718" s="53"/>
      <c r="Y718" s="53"/>
      <c r="Z718" s="53"/>
    </row>
    <row r="719" spans="1:26" ht="14.4">
      <c r="A719" s="53"/>
      <c r="B719" s="53"/>
      <c r="C719" s="53"/>
      <c r="D719" s="53"/>
      <c r="E719" s="53"/>
      <c r="F719" s="53"/>
      <c r="G719" s="78"/>
      <c r="H719" s="53"/>
      <c r="I719" s="53"/>
      <c r="J719" s="53"/>
      <c r="K719" s="53"/>
      <c r="L719" s="53"/>
      <c r="M719" s="53"/>
      <c r="N719" s="53"/>
      <c r="O719" s="53"/>
      <c r="P719" s="53"/>
      <c r="Q719" s="53"/>
      <c r="R719" s="53"/>
      <c r="S719" s="53"/>
      <c r="T719" s="53"/>
      <c r="U719" s="53"/>
      <c r="V719" s="53"/>
      <c r="W719" s="53"/>
      <c r="X719" s="53"/>
      <c r="Y719" s="53"/>
      <c r="Z719" s="53"/>
    </row>
    <row r="720" spans="1:26" ht="14.4">
      <c r="A720" s="53"/>
      <c r="B720" s="53"/>
      <c r="C720" s="53"/>
      <c r="D720" s="53"/>
      <c r="E720" s="53"/>
      <c r="F720" s="53"/>
      <c r="G720" s="78"/>
      <c r="H720" s="53"/>
      <c r="I720" s="53"/>
      <c r="J720" s="53"/>
      <c r="K720" s="53"/>
      <c r="L720" s="53"/>
      <c r="M720" s="53"/>
      <c r="N720" s="53"/>
      <c r="O720" s="53"/>
      <c r="P720" s="53"/>
      <c r="Q720" s="53"/>
      <c r="R720" s="53"/>
      <c r="S720" s="53"/>
      <c r="T720" s="53"/>
      <c r="U720" s="53"/>
      <c r="V720" s="53"/>
      <c r="W720" s="53"/>
      <c r="X720" s="53"/>
      <c r="Y720" s="53"/>
      <c r="Z720" s="53"/>
    </row>
    <row r="721" spans="1:26" ht="14.4">
      <c r="A721" s="53"/>
      <c r="B721" s="53"/>
      <c r="C721" s="53"/>
      <c r="D721" s="53"/>
      <c r="E721" s="53"/>
      <c r="F721" s="53"/>
      <c r="G721" s="78"/>
      <c r="H721" s="53"/>
      <c r="I721" s="53"/>
      <c r="J721" s="53"/>
      <c r="K721" s="53"/>
      <c r="L721" s="53"/>
      <c r="M721" s="53"/>
      <c r="N721" s="53"/>
      <c r="O721" s="53"/>
      <c r="P721" s="53"/>
      <c r="Q721" s="53"/>
      <c r="R721" s="53"/>
      <c r="S721" s="53"/>
      <c r="T721" s="53"/>
      <c r="U721" s="53"/>
      <c r="V721" s="53"/>
      <c r="W721" s="53"/>
      <c r="X721" s="53"/>
      <c r="Y721" s="53"/>
      <c r="Z721" s="53"/>
    </row>
    <row r="722" spans="1:26" ht="14.4">
      <c r="A722" s="53"/>
      <c r="B722" s="53"/>
      <c r="C722" s="53"/>
      <c r="D722" s="53"/>
      <c r="E722" s="53"/>
      <c r="F722" s="53"/>
      <c r="G722" s="78"/>
      <c r="H722" s="53"/>
      <c r="I722" s="53"/>
      <c r="J722" s="53"/>
      <c r="K722" s="53"/>
      <c r="L722" s="53"/>
      <c r="M722" s="53"/>
      <c r="N722" s="53"/>
      <c r="O722" s="53"/>
      <c r="P722" s="53"/>
      <c r="Q722" s="53"/>
      <c r="R722" s="53"/>
      <c r="S722" s="53"/>
      <c r="T722" s="53"/>
      <c r="U722" s="53"/>
      <c r="V722" s="53"/>
      <c r="W722" s="53"/>
      <c r="X722" s="53"/>
      <c r="Y722" s="53"/>
      <c r="Z722" s="53"/>
    </row>
    <row r="723" spans="1:26" ht="14.4">
      <c r="A723" s="53"/>
      <c r="B723" s="53"/>
      <c r="C723" s="53"/>
      <c r="D723" s="53"/>
      <c r="E723" s="53"/>
      <c r="F723" s="53"/>
      <c r="G723" s="78"/>
      <c r="H723" s="53"/>
      <c r="I723" s="53"/>
      <c r="J723" s="53"/>
      <c r="K723" s="53"/>
      <c r="L723" s="53"/>
      <c r="M723" s="53"/>
      <c r="N723" s="53"/>
      <c r="O723" s="53"/>
      <c r="P723" s="53"/>
      <c r="Q723" s="53"/>
      <c r="R723" s="53"/>
      <c r="S723" s="53"/>
      <c r="T723" s="53"/>
      <c r="U723" s="53"/>
      <c r="V723" s="53"/>
      <c r="W723" s="53"/>
      <c r="X723" s="53"/>
      <c r="Y723" s="53"/>
      <c r="Z723" s="53"/>
    </row>
    <row r="724" spans="1:26" ht="14.4">
      <c r="A724" s="53"/>
      <c r="B724" s="53"/>
      <c r="C724" s="53"/>
      <c r="D724" s="53"/>
      <c r="E724" s="53"/>
      <c r="F724" s="53"/>
      <c r="G724" s="78"/>
      <c r="H724" s="53"/>
      <c r="I724" s="53"/>
      <c r="J724" s="53"/>
      <c r="K724" s="53"/>
      <c r="L724" s="53"/>
      <c r="M724" s="53"/>
      <c r="N724" s="53"/>
      <c r="O724" s="53"/>
      <c r="P724" s="53"/>
      <c r="Q724" s="53"/>
      <c r="R724" s="53"/>
      <c r="S724" s="53"/>
      <c r="T724" s="53"/>
      <c r="U724" s="53"/>
      <c r="V724" s="53"/>
      <c r="W724" s="53"/>
      <c r="X724" s="53"/>
      <c r="Y724" s="53"/>
      <c r="Z724" s="53"/>
    </row>
    <row r="725" spans="1:26" ht="14.4">
      <c r="A725" s="53"/>
      <c r="B725" s="53"/>
      <c r="C725" s="53"/>
      <c r="D725" s="53"/>
      <c r="E725" s="53"/>
      <c r="F725" s="53"/>
      <c r="G725" s="78"/>
      <c r="H725" s="53"/>
      <c r="I725" s="53"/>
      <c r="J725" s="53"/>
      <c r="K725" s="53"/>
      <c r="L725" s="53"/>
      <c r="M725" s="53"/>
      <c r="N725" s="53"/>
      <c r="O725" s="53"/>
      <c r="P725" s="53"/>
      <c r="Q725" s="53"/>
      <c r="R725" s="53"/>
      <c r="S725" s="53"/>
      <c r="T725" s="53"/>
      <c r="U725" s="53"/>
      <c r="V725" s="53"/>
      <c r="W725" s="53"/>
      <c r="X725" s="53"/>
      <c r="Y725" s="53"/>
      <c r="Z725" s="53"/>
    </row>
    <row r="726" spans="1:26" ht="14.4">
      <c r="A726" s="53"/>
      <c r="B726" s="53"/>
      <c r="C726" s="53"/>
      <c r="D726" s="53"/>
      <c r="E726" s="53"/>
      <c r="F726" s="53"/>
      <c r="G726" s="78"/>
      <c r="H726" s="53"/>
      <c r="I726" s="53"/>
      <c r="J726" s="53"/>
      <c r="K726" s="53"/>
      <c r="L726" s="53"/>
      <c r="M726" s="53"/>
      <c r="N726" s="53"/>
      <c r="O726" s="53"/>
      <c r="P726" s="53"/>
      <c r="Q726" s="53"/>
      <c r="R726" s="53"/>
      <c r="S726" s="53"/>
      <c r="T726" s="53"/>
      <c r="U726" s="53"/>
      <c r="V726" s="53"/>
      <c r="W726" s="53"/>
      <c r="X726" s="53"/>
      <c r="Y726" s="53"/>
      <c r="Z726" s="53"/>
    </row>
    <row r="727" spans="1:26" ht="14.4">
      <c r="A727" s="53"/>
      <c r="B727" s="53"/>
      <c r="C727" s="53"/>
      <c r="D727" s="53"/>
      <c r="E727" s="53"/>
      <c r="F727" s="53"/>
      <c r="G727" s="78"/>
      <c r="H727" s="53"/>
      <c r="I727" s="53"/>
      <c r="J727" s="53"/>
      <c r="K727" s="53"/>
      <c r="L727" s="53"/>
      <c r="M727" s="53"/>
      <c r="N727" s="53"/>
      <c r="O727" s="53"/>
      <c r="P727" s="53"/>
      <c r="Q727" s="53"/>
      <c r="R727" s="53"/>
      <c r="S727" s="53"/>
      <c r="T727" s="53"/>
      <c r="U727" s="53"/>
      <c r="V727" s="53"/>
      <c r="W727" s="53"/>
      <c r="X727" s="53"/>
      <c r="Y727" s="53"/>
      <c r="Z727" s="53"/>
    </row>
    <row r="728" spans="1:26" ht="14.4">
      <c r="A728" s="53"/>
      <c r="B728" s="53"/>
      <c r="C728" s="53"/>
      <c r="D728" s="53"/>
      <c r="E728" s="53"/>
      <c r="F728" s="53"/>
      <c r="G728" s="78"/>
      <c r="H728" s="53"/>
      <c r="I728" s="53"/>
      <c r="J728" s="53"/>
      <c r="K728" s="53"/>
      <c r="L728" s="53"/>
      <c r="M728" s="53"/>
      <c r="N728" s="53"/>
      <c r="O728" s="53"/>
      <c r="P728" s="53"/>
      <c r="Q728" s="53"/>
      <c r="R728" s="53"/>
      <c r="S728" s="53"/>
      <c r="T728" s="53"/>
      <c r="U728" s="53"/>
      <c r="V728" s="53"/>
      <c r="W728" s="53"/>
      <c r="X728" s="53"/>
      <c r="Y728" s="53"/>
      <c r="Z728" s="53"/>
    </row>
    <row r="729" spans="1:26" ht="14.4">
      <c r="A729" s="53"/>
      <c r="B729" s="53"/>
      <c r="C729" s="53"/>
      <c r="D729" s="53"/>
      <c r="E729" s="53"/>
      <c r="F729" s="53"/>
      <c r="G729" s="78"/>
      <c r="H729" s="53"/>
      <c r="I729" s="53"/>
      <c r="J729" s="53"/>
      <c r="K729" s="53"/>
      <c r="L729" s="53"/>
      <c r="M729" s="53"/>
      <c r="N729" s="53"/>
      <c r="O729" s="53"/>
      <c r="P729" s="53"/>
      <c r="Q729" s="53"/>
      <c r="R729" s="53"/>
      <c r="S729" s="53"/>
      <c r="T729" s="53"/>
      <c r="U729" s="53"/>
      <c r="V729" s="53"/>
      <c r="W729" s="53"/>
      <c r="X729" s="53"/>
      <c r="Y729" s="53"/>
      <c r="Z729" s="53"/>
    </row>
    <row r="730" spans="1:26" ht="14.4">
      <c r="A730" s="53"/>
      <c r="B730" s="53"/>
      <c r="C730" s="53"/>
      <c r="D730" s="53"/>
      <c r="E730" s="53"/>
      <c r="F730" s="53"/>
      <c r="G730" s="78"/>
      <c r="H730" s="53"/>
      <c r="I730" s="53"/>
      <c r="J730" s="53"/>
      <c r="K730" s="53"/>
      <c r="L730" s="53"/>
      <c r="M730" s="53"/>
      <c r="N730" s="53"/>
      <c r="O730" s="53"/>
      <c r="P730" s="53"/>
      <c r="Q730" s="53"/>
      <c r="R730" s="53"/>
      <c r="S730" s="53"/>
      <c r="T730" s="53"/>
      <c r="U730" s="53"/>
      <c r="V730" s="53"/>
      <c r="W730" s="53"/>
      <c r="X730" s="53"/>
      <c r="Y730" s="53"/>
      <c r="Z730" s="53"/>
    </row>
    <row r="731" spans="1:26" ht="14.4">
      <c r="A731" s="53"/>
      <c r="B731" s="53"/>
      <c r="C731" s="53"/>
      <c r="D731" s="53"/>
      <c r="E731" s="53"/>
      <c r="F731" s="53"/>
      <c r="G731" s="78"/>
      <c r="H731" s="53"/>
      <c r="I731" s="53"/>
      <c r="J731" s="53"/>
      <c r="K731" s="53"/>
      <c r="L731" s="53"/>
      <c r="M731" s="53"/>
      <c r="N731" s="53"/>
      <c r="O731" s="53"/>
      <c r="P731" s="53"/>
      <c r="Q731" s="53"/>
      <c r="R731" s="53"/>
      <c r="S731" s="53"/>
      <c r="T731" s="53"/>
      <c r="U731" s="53"/>
      <c r="V731" s="53"/>
      <c r="W731" s="53"/>
      <c r="X731" s="53"/>
      <c r="Y731" s="53"/>
      <c r="Z731" s="53"/>
    </row>
    <row r="732" spans="1:26" ht="14.4">
      <c r="A732" s="53"/>
      <c r="B732" s="53"/>
      <c r="C732" s="53"/>
      <c r="D732" s="53"/>
      <c r="E732" s="53"/>
      <c r="F732" s="53"/>
      <c r="G732" s="78"/>
      <c r="H732" s="53"/>
      <c r="I732" s="53"/>
      <c r="J732" s="53"/>
      <c r="K732" s="53"/>
      <c r="L732" s="53"/>
      <c r="M732" s="53"/>
      <c r="N732" s="53"/>
      <c r="O732" s="53"/>
      <c r="P732" s="53"/>
      <c r="Q732" s="53"/>
      <c r="R732" s="53"/>
      <c r="S732" s="53"/>
      <c r="T732" s="53"/>
      <c r="U732" s="53"/>
      <c r="V732" s="53"/>
      <c r="W732" s="53"/>
      <c r="X732" s="53"/>
      <c r="Y732" s="53"/>
      <c r="Z732" s="53"/>
    </row>
    <row r="733" spans="1:26" ht="14.4">
      <c r="A733" s="53"/>
      <c r="B733" s="53"/>
      <c r="C733" s="53"/>
      <c r="D733" s="53"/>
      <c r="E733" s="53"/>
      <c r="F733" s="53"/>
      <c r="G733" s="78"/>
      <c r="H733" s="53"/>
      <c r="I733" s="53"/>
      <c r="J733" s="53"/>
      <c r="K733" s="53"/>
      <c r="L733" s="53"/>
      <c r="M733" s="53"/>
      <c r="N733" s="53"/>
      <c r="O733" s="53"/>
      <c r="P733" s="53"/>
      <c r="Q733" s="53"/>
      <c r="R733" s="53"/>
      <c r="S733" s="53"/>
      <c r="T733" s="53"/>
      <c r="U733" s="53"/>
      <c r="V733" s="53"/>
      <c r="W733" s="53"/>
      <c r="X733" s="53"/>
      <c r="Y733" s="53"/>
      <c r="Z733" s="53"/>
    </row>
    <row r="734" spans="1:26" ht="14.4">
      <c r="A734" s="53"/>
      <c r="B734" s="53"/>
      <c r="C734" s="53"/>
      <c r="D734" s="53"/>
      <c r="E734" s="53"/>
      <c r="F734" s="53"/>
      <c r="G734" s="78"/>
      <c r="H734" s="53"/>
      <c r="I734" s="53"/>
      <c r="J734" s="53"/>
      <c r="K734" s="53"/>
      <c r="L734" s="53"/>
      <c r="M734" s="53"/>
      <c r="N734" s="53"/>
      <c r="O734" s="53"/>
      <c r="P734" s="53"/>
      <c r="Q734" s="53"/>
      <c r="R734" s="53"/>
      <c r="S734" s="53"/>
      <c r="T734" s="53"/>
      <c r="U734" s="53"/>
      <c r="V734" s="53"/>
      <c r="W734" s="53"/>
      <c r="X734" s="53"/>
      <c r="Y734" s="53"/>
      <c r="Z734" s="53"/>
    </row>
    <row r="735" spans="1:26" ht="14.4">
      <c r="A735" s="53"/>
      <c r="B735" s="53"/>
      <c r="C735" s="53"/>
      <c r="D735" s="53"/>
      <c r="E735" s="53"/>
      <c r="F735" s="53"/>
      <c r="G735" s="78"/>
      <c r="H735" s="53"/>
      <c r="I735" s="53"/>
      <c r="J735" s="53"/>
      <c r="K735" s="53"/>
      <c r="L735" s="53"/>
      <c r="M735" s="53"/>
      <c r="N735" s="53"/>
      <c r="O735" s="53"/>
      <c r="P735" s="53"/>
      <c r="Q735" s="53"/>
      <c r="R735" s="53"/>
      <c r="S735" s="53"/>
      <c r="T735" s="53"/>
      <c r="U735" s="53"/>
      <c r="V735" s="53"/>
      <c r="W735" s="53"/>
      <c r="X735" s="53"/>
      <c r="Y735" s="53"/>
      <c r="Z735" s="53"/>
    </row>
    <row r="736" spans="1:26" ht="14.4">
      <c r="A736" s="53"/>
      <c r="B736" s="53"/>
      <c r="C736" s="53"/>
      <c r="D736" s="53"/>
      <c r="E736" s="53"/>
      <c r="F736" s="53"/>
      <c r="G736" s="78"/>
      <c r="H736" s="53"/>
      <c r="I736" s="53"/>
      <c r="J736" s="53"/>
      <c r="K736" s="53"/>
      <c r="L736" s="53"/>
      <c r="M736" s="53"/>
      <c r="N736" s="53"/>
      <c r="O736" s="53"/>
      <c r="P736" s="53"/>
      <c r="Q736" s="53"/>
      <c r="R736" s="53"/>
      <c r="S736" s="53"/>
      <c r="T736" s="53"/>
      <c r="U736" s="53"/>
      <c r="V736" s="53"/>
      <c r="W736" s="53"/>
      <c r="X736" s="53"/>
      <c r="Y736" s="53"/>
      <c r="Z736" s="53"/>
    </row>
    <row r="737" spans="1:26" ht="14.4">
      <c r="A737" s="53"/>
      <c r="B737" s="53"/>
      <c r="C737" s="53"/>
      <c r="D737" s="53"/>
      <c r="E737" s="53"/>
      <c r="F737" s="53"/>
      <c r="G737" s="78"/>
      <c r="H737" s="53"/>
      <c r="I737" s="53"/>
      <c r="J737" s="53"/>
      <c r="K737" s="53"/>
      <c r="L737" s="53"/>
      <c r="M737" s="53"/>
      <c r="N737" s="53"/>
      <c r="O737" s="53"/>
      <c r="P737" s="53"/>
      <c r="Q737" s="53"/>
      <c r="R737" s="53"/>
      <c r="S737" s="53"/>
      <c r="T737" s="53"/>
      <c r="U737" s="53"/>
      <c r="V737" s="53"/>
      <c r="W737" s="53"/>
      <c r="X737" s="53"/>
      <c r="Y737" s="53"/>
      <c r="Z737" s="53"/>
    </row>
    <row r="738" spans="1:26" ht="14.4">
      <c r="A738" s="53"/>
      <c r="B738" s="53"/>
      <c r="C738" s="53"/>
      <c r="D738" s="53"/>
      <c r="E738" s="53"/>
      <c r="F738" s="53"/>
      <c r="G738" s="78"/>
      <c r="H738" s="53"/>
      <c r="I738" s="53"/>
      <c r="J738" s="53"/>
      <c r="K738" s="53"/>
      <c r="L738" s="53"/>
      <c r="M738" s="53"/>
      <c r="N738" s="53"/>
      <c r="O738" s="53"/>
      <c r="P738" s="53"/>
      <c r="Q738" s="53"/>
      <c r="R738" s="53"/>
      <c r="S738" s="53"/>
      <c r="T738" s="53"/>
      <c r="U738" s="53"/>
      <c r="V738" s="53"/>
      <c r="W738" s="53"/>
      <c r="X738" s="53"/>
      <c r="Y738" s="53"/>
      <c r="Z738" s="53"/>
    </row>
    <row r="739" spans="1:26" ht="14.4">
      <c r="A739" s="53"/>
      <c r="B739" s="53"/>
      <c r="C739" s="53"/>
      <c r="D739" s="53"/>
      <c r="E739" s="53"/>
      <c r="F739" s="53"/>
      <c r="G739" s="78"/>
      <c r="H739" s="53"/>
      <c r="I739" s="53"/>
      <c r="J739" s="53"/>
      <c r="K739" s="53"/>
      <c r="L739" s="53"/>
      <c r="M739" s="53"/>
      <c r="N739" s="53"/>
      <c r="O739" s="53"/>
      <c r="P739" s="53"/>
      <c r="Q739" s="53"/>
      <c r="R739" s="53"/>
      <c r="S739" s="53"/>
      <c r="T739" s="53"/>
      <c r="U739" s="53"/>
      <c r="V739" s="53"/>
      <c r="W739" s="53"/>
      <c r="X739" s="53"/>
      <c r="Y739" s="53"/>
      <c r="Z739" s="53"/>
    </row>
    <row r="740" spans="1:26" ht="14.4">
      <c r="A740" s="53"/>
      <c r="B740" s="53"/>
      <c r="C740" s="53"/>
      <c r="D740" s="53"/>
      <c r="E740" s="53"/>
      <c r="F740" s="53"/>
      <c r="G740" s="78"/>
      <c r="H740" s="53"/>
      <c r="I740" s="53"/>
      <c r="J740" s="53"/>
      <c r="K740" s="53"/>
      <c r="L740" s="53"/>
      <c r="M740" s="53"/>
      <c r="N740" s="53"/>
      <c r="O740" s="53"/>
      <c r="P740" s="53"/>
      <c r="Q740" s="53"/>
      <c r="R740" s="53"/>
      <c r="S740" s="53"/>
      <c r="T740" s="53"/>
      <c r="U740" s="53"/>
      <c r="V740" s="53"/>
      <c r="W740" s="53"/>
      <c r="X740" s="53"/>
      <c r="Y740" s="53"/>
      <c r="Z740" s="53"/>
    </row>
    <row r="741" spans="1:26" ht="14.4">
      <c r="A741" s="53"/>
      <c r="B741" s="53"/>
      <c r="C741" s="53"/>
      <c r="D741" s="53"/>
      <c r="E741" s="53"/>
      <c r="F741" s="53"/>
      <c r="G741" s="78"/>
      <c r="H741" s="53"/>
      <c r="I741" s="53"/>
      <c r="J741" s="53"/>
      <c r="K741" s="53"/>
      <c r="L741" s="53"/>
      <c r="M741" s="53"/>
      <c r="N741" s="53"/>
      <c r="O741" s="53"/>
      <c r="P741" s="53"/>
      <c r="Q741" s="53"/>
      <c r="R741" s="53"/>
      <c r="S741" s="53"/>
      <c r="T741" s="53"/>
      <c r="U741" s="53"/>
      <c r="V741" s="53"/>
      <c r="W741" s="53"/>
      <c r="X741" s="53"/>
      <c r="Y741" s="53"/>
      <c r="Z741" s="53"/>
    </row>
    <row r="742" spans="1:26" ht="14.4">
      <c r="A742" s="53"/>
      <c r="B742" s="53"/>
      <c r="C742" s="53"/>
      <c r="D742" s="53"/>
      <c r="E742" s="53"/>
      <c r="F742" s="53"/>
      <c r="G742" s="78"/>
      <c r="H742" s="53"/>
      <c r="I742" s="53"/>
      <c r="J742" s="53"/>
      <c r="K742" s="53"/>
      <c r="L742" s="53"/>
      <c r="M742" s="53"/>
      <c r="N742" s="53"/>
      <c r="O742" s="53"/>
      <c r="P742" s="53"/>
      <c r="Q742" s="53"/>
      <c r="R742" s="53"/>
      <c r="S742" s="53"/>
      <c r="T742" s="53"/>
      <c r="U742" s="53"/>
      <c r="V742" s="53"/>
      <c r="W742" s="53"/>
      <c r="X742" s="53"/>
      <c r="Y742" s="53"/>
      <c r="Z742" s="53"/>
    </row>
    <row r="743" spans="1:26" ht="14.4">
      <c r="A743" s="53"/>
      <c r="B743" s="53"/>
      <c r="C743" s="53"/>
      <c r="D743" s="53"/>
      <c r="E743" s="53"/>
      <c r="F743" s="53"/>
      <c r="G743" s="78"/>
      <c r="H743" s="53"/>
      <c r="I743" s="53"/>
      <c r="J743" s="53"/>
      <c r="K743" s="53"/>
      <c r="L743" s="53"/>
      <c r="M743" s="53"/>
      <c r="N743" s="53"/>
      <c r="O743" s="53"/>
      <c r="P743" s="53"/>
      <c r="Q743" s="53"/>
      <c r="R743" s="53"/>
      <c r="S743" s="53"/>
      <c r="T743" s="53"/>
      <c r="U743" s="53"/>
      <c r="V743" s="53"/>
      <c r="W743" s="53"/>
      <c r="X743" s="53"/>
      <c r="Y743" s="53"/>
      <c r="Z743" s="53"/>
    </row>
    <row r="744" spans="1:26" ht="14.4">
      <c r="A744" s="53"/>
      <c r="B744" s="53"/>
      <c r="C744" s="53"/>
      <c r="D744" s="53"/>
      <c r="E744" s="53"/>
      <c r="F744" s="53"/>
      <c r="G744" s="78"/>
      <c r="H744" s="53"/>
      <c r="I744" s="53"/>
      <c r="J744" s="53"/>
      <c r="K744" s="53"/>
      <c r="L744" s="53"/>
      <c r="M744" s="53"/>
      <c r="N744" s="53"/>
      <c r="O744" s="53"/>
      <c r="P744" s="53"/>
      <c r="Q744" s="53"/>
      <c r="R744" s="53"/>
      <c r="S744" s="53"/>
      <c r="T744" s="53"/>
      <c r="U744" s="53"/>
      <c r="V744" s="53"/>
      <c r="W744" s="53"/>
      <c r="X744" s="53"/>
      <c r="Y744" s="53"/>
      <c r="Z744" s="53"/>
    </row>
    <row r="745" spans="1:26" ht="14.4">
      <c r="A745" s="53"/>
      <c r="B745" s="53"/>
      <c r="C745" s="53"/>
      <c r="D745" s="53"/>
      <c r="E745" s="53"/>
      <c r="F745" s="53"/>
      <c r="G745" s="78"/>
      <c r="H745" s="53"/>
      <c r="I745" s="53"/>
      <c r="J745" s="53"/>
      <c r="K745" s="53"/>
      <c r="L745" s="53"/>
      <c r="M745" s="53"/>
      <c r="N745" s="53"/>
      <c r="O745" s="53"/>
      <c r="P745" s="53"/>
      <c r="Q745" s="53"/>
      <c r="R745" s="53"/>
      <c r="S745" s="53"/>
      <c r="T745" s="53"/>
      <c r="U745" s="53"/>
      <c r="V745" s="53"/>
      <c r="W745" s="53"/>
      <c r="X745" s="53"/>
      <c r="Y745" s="53"/>
      <c r="Z745" s="53"/>
    </row>
    <row r="746" spans="1:26" ht="14.4">
      <c r="A746" s="53"/>
      <c r="B746" s="53"/>
      <c r="C746" s="53"/>
      <c r="D746" s="53"/>
      <c r="E746" s="53"/>
      <c r="F746" s="53"/>
      <c r="G746" s="78"/>
      <c r="H746" s="53"/>
      <c r="I746" s="53"/>
      <c r="J746" s="53"/>
      <c r="K746" s="53"/>
      <c r="L746" s="53"/>
      <c r="M746" s="53"/>
      <c r="N746" s="53"/>
      <c r="O746" s="53"/>
      <c r="P746" s="53"/>
      <c r="Q746" s="53"/>
      <c r="R746" s="53"/>
      <c r="S746" s="53"/>
      <c r="T746" s="53"/>
      <c r="U746" s="53"/>
      <c r="V746" s="53"/>
      <c r="W746" s="53"/>
      <c r="X746" s="53"/>
      <c r="Y746" s="53"/>
      <c r="Z746" s="53"/>
    </row>
    <row r="747" spans="1:26" ht="14.4">
      <c r="A747" s="53"/>
      <c r="B747" s="53"/>
      <c r="C747" s="53"/>
      <c r="D747" s="53"/>
      <c r="E747" s="53"/>
      <c r="F747" s="53"/>
      <c r="G747" s="78"/>
      <c r="H747" s="53"/>
      <c r="I747" s="53"/>
      <c r="J747" s="53"/>
      <c r="K747" s="53"/>
      <c r="L747" s="53"/>
      <c r="M747" s="53"/>
      <c r="N747" s="53"/>
      <c r="O747" s="53"/>
      <c r="P747" s="53"/>
      <c r="Q747" s="53"/>
      <c r="R747" s="53"/>
      <c r="S747" s="53"/>
      <c r="T747" s="53"/>
      <c r="U747" s="53"/>
      <c r="V747" s="53"/>
      <c r="W747" s="53"/>
      <c r="X747" s="53"/>
      <c r="Y747" s="53"/>
      <c r="Z747" s="53"/>
    </row>
    <row r="748" spans="1:26" ht="14.4">
      <c r="A748" s="53"/>
      <c r="B748" s="53"/>
      <c r="C748" s="53"/>
      <c r="D748" s="53"/>
      <c r="E748" s="53"/>
      <c r="F748" s="53"/>
      <c r="G748" s="78"/>
      <c r="H748" s="53"/>
      <c r="I748" s="53"/>
      <c r="J748" s="53"/>
      <c r="K748" s="53"/>
      <c r="L748" s="53"/>
      <c r="M748" s="53"/>
      <c r="N748" s="53"/>
      <c r="O748" s="53"/>
      <c r="P748" s="53"/>
      <c r="Q748" s="53"/>
      <c r="R748" s="53"/>
      <c r="S748" s="53"/>
      <c r="T748" s="53"/>
      <c r="U748" s="53"/>
      <c r="V748" s="53"/>
      <c r="W748" s="53"/>
      <c r="X748" s="53"/>
      <c r="Y748" s="53"/>
      <c r="Z748" s="53"/>
    </row>
    <row r="749" spans="1:26" ht="14.4">
      <c r="A749" s="53"/>
      <c r="B749" s="53"/>
      <c r="C749" s="53"/>
      <c r="D749" s="53"/>
      <c r="E749" s="53"/>
      <c r="F749" s="53"/>
      <c r="G749" s="78"/>
      <c r="H749" s="53"/>
      <c r="I749" s="53"/>
      <c r="J749" s="53"/>
      <c r="K749" s="53"/>
      <c r="L749" s="53"/>
      <c r="M749" s="53"/>
      <c r="N749" s="53"/>
      <c r="O749" s="53"/>
      <c r="P749" s="53"/>
      <c r="Q749" s="53"/>
      <c r="R749" s="53"/>
      <c r="S749" s="53"/>
      <c r="T749" s="53"/>
      <c r="U749" s="53"/>
      <c r="V749" s="53"/>
      <c r="W749" s="53"/>
      <c r="X749" s="53"/>
      <c r="Y749" s="53"/>
      <c r="Z749" s="53"/>
    </row>
    <row r="750" spans="1:26" ht="14.4">
      <c r="A750" s="53"/>
      <c r="B750" s="53"/>
      <c r="C750" s="53"/>
      <c r="D750" s="53"/>
      <c r="E750" s="53"/>
      <c r="F750" s="53"/>
      <c r="G750" s="78"/>
      <c r="H750" s="53"/>
      <c r="I750" s="53"/>
      <c r="J750" s="53"/>
      <c r="K750" s="53"/>
      <c r="L750" s="53"/>
      <c r="M750" s="53"/>
      <c r="N750" s="53"/>
      <c r="O750" s="53"/>
      <c r="P750" s="53"/>
      <c r="Q750" s="53"/>
      <c r="R750" s="53"/>
      <c r="S750" s="53"/>
      <c r="T750" s="53"/>
      <c r="U750" s="53"/>
      <c r="V750" s="53"/>
      <c r="W750" s="53"/>
      <c r="X750" s="53"/>
      <c r="Y750" s="53"/>
      <c r="Z750" s="53"/>
    </row>
    <row r="751" spans="1:26" ht="14.4">
      <c r="A751" s="53"/>
      <c r="B751" s="53"/>
      <c r="C751" s="53"/>
      <c r="D751" s="53"/>
      <c r="E751" s="53"/>
      <c r="F751" s="53"/>
      <c r="G751" s="78"/>
      <c r="H751" s="53"/>
      <c r="I751" s="53"/>
      <c r="J751" s="53"/>
      <c r="K751" s="53"/>
      <c r="L751" s="53"/>
      <c r="M751" s="53"/>
      <c r="N751" s="53"/>
      <c r="O751" s="53"/>
      <c r="P751" s="53"/>
      <c r="Q751" s="53"/>
      <c r="R751" s="53"/>
      <c r="S751" s="53"/>
      <c r="T751" s="53"/>
      <c r="U751" s="53"/>
      <c r="V751" s="53"/>
      <c r="W751" s="53"/>
      <c r="X751" s="53"/>
      <c r="Y751" s="53"/>
      <c r="Z751" s="53"/>
    </row>
    <row r="752" spans="1:26" ht="14.4">
      <c r="A752" s="53"/>
      <c r="B752" s="53"/>
      <c r="C752" s="53"/>
      <c r="D752" s="53"/>
      <c r="E752" s="53"/>
      <c r="F752" s="53"/>
      <c r="G752" s="78"/>
      <c r="H752" s="53"/>
      <c r="I752" s="53"/>
      <c r="J752" s="53"/>
      <c r="K752" s="53"/>
      <c r="L752" s="53"/>
      <c r="M752" s="53"/>
      <c r="N752" s="53"/>
      <c r="O752" s="53"/>
      <c r="P752" s="53"/>
      <c r="Q752" s="53"/>
      <c r="R752" s="53"/>
      <c r="S752" s="53"/>
      <c r="T752" s="53"/>
      <c r="U752" s="53"/>
      <c r="V752" s="53"/>
      <c r="W752" s="53"/>
      <c r="X752" s="53"/>
      <c r="Y752" s="53"/>
      <c r="Z752" s="53"/>
    </row>
    <row r="753" spans="1:26" ht="14.4">
      <c r="A753" s="53"/>
      <c r="B753" s="53"/>
      <c r="C753" s="53"/>
      <c r="D753" s="53"/>
      <c r="E753" s="53"/>
      <c r="F753" s="53"/>
      <c r="G753" s="78"/>
      <c r="H753" s="53"/>
      <c r="I753" s="53"/>
      <c r="J753" s="53"/>
      <c r="K753" s="53"/>
      <c r="L753" s="53"/>
      <c r="M753" s="53"/>
      <c r="N753" s="53"/>
      <c r="O753" s="53"/>
      <c r="P753" s="53"/>
      <c r="Q753" s="53"/>
      <c r="R753" s="53"/>
      <c r="S753" s="53"/>
      <c r="T753" s="53"/>
      <c r="U753" s="53"/>
      <c r="V753" s="53"/>
      <c r="W753" s="53"/>
      <c r="X753" s="53"/>
      <c r="Y753" s="53"/>
      <c r="Z753" s="53"/>
    </row>
    <row r="754" spans="1:26" ht="14.4">
      <c r="A754" s="53"/>
      <c r="B754" s="53"/>
      <c r="C754" s="53"/>
      <c r="D754" s="53"/>
      <c r="E754" s="53"/>
      <c r="F754" s="53"/>
      <c r="G754" s="78"/>
      <c r="H754" s="53"/>
      <c r="I754" s="53"/>
      <c r="J754" s="53"/>
      <c r="K754" s="53"/>
      <c r="L754" s="53"/>
      <c r="M754" s="53"/>
      <c r="N754" s="53"/>
      <c r="O754" s="53"/>
      <c r="P754" s="53"/>
      <c r="Q754" s="53"/>
      <c r="R754" s="53"/>
      <c r="S754" s="53"/>
      <c r="T754" s="53"/>
      <c r="U754" s="53"/>
      <c r="V754" s="53"/>
      <c r="W754" s="53"/>
      <c r="X754" s="53"/>
      <c r="Y754" s="53"/>
      <c r="Z754" s="53"/>
    </row>
    <row r="755" spans="1:26" ht="14.4">
      <c r="A755" s="53"/>
      <c r="B755" s="53"/>
      <c r="C755" s="53"/>
      <c r="D755" s="53"/>
      <c r="E755" s="53"/>
      <c r="F755" s="53"/>
      <c r="G755" s="78"/>
      <c r="H755" s="53"/>
      <c r="I755" s="53"/>
      <c r="J755" s="53"/>
      <c r="K755" s="53"/>
      <c r="L755" s="53"/>
      <c r="M755" s="53"/>
      <c r="N755" s="53"/>
      <c r="O755" s="53"/>
      <c r="P755" s="53"/>
      <c r="Q755" s="53"/>
      <c r="R755" s="53"/>
      <c r="S755" s="53"/>
      <c r="T755" s="53"/>
      <c r="U755" s="53"/>
      <c r="V755" s="53"/>
      <c r="W755" s="53"/>
      <c r="X755" s="53"/>
      <c r="Y755" s="53"/>
      <c r="Z755" s="53"/>
    </row>
    <row r="756" spans="1:26" ht="14.4">
      <c r="A756" s="53"/>
      <c r="B756" s="53"/>
      <c r="C756" s="53"/>
      <c r="D756" s="53"/>
      <c r="E756" s="53"/>
      <c r="F756" s="53"/>
      <c r="G756" s="78"/>
      <c r="H756" s="53"/>
      <c r="I756" s="53"/>
      <c r="J756" s="53"/>
      <c r="K756" s="53"/>
      <c r="L756" s="53"/>
      <c r="M756" s="53"/>
      <c r="N756" s="53"/>
      <c r="O756" s="53"/>
      <c r="P756" s="53"/>
      <c r="Q756" s="53"/>
      <c r="R756" s="53"/>
      <c r="S756" s="53"/>
      <c r="T756" s="53"/>
      <c r="U756" s="53"/>
      <c r="V756" s="53"/>
      <c r="W756" s="53"/>
      <c r="X756" s="53"/>
      <c r="Y756" s="53"/>
      <c r="Z756" s="53"/>
    </row>
    <row r="757" spans="1:26" ht="14.4">
      <c r="A757" s="53"/>
      <c r="B757" s="53"/>
      <c r="C757" s="53"/>
      <c r="D757" s="53"/>
      <c r="E757" s="53"/>
      <c r="F757" s="53"/>
      <c r="G757" s="78"/>
      <c r="H757" s="53"/>
      <c r="I757" s="53"/>
      <c r="J757" s="53"/>
      <c r="K757" s="53"/>
      <c r="L757" s="53"/>
      <c r="M757" s="53"/>
      <c r="N757" s="53"/>
      <c r="O757" s="53"/>
      <c r="P757" s="53"/>
      <c r="Q757" s="53"/>
      <c r="R757" s="53"/>
      <c r="S757" s="53"/>
      <c r="T757" s="53"/>
      <c r="U757" s="53"/>
      <c r="V757" s="53"/>
      <c r="W757" s="53"/>
      <c r="X757" s="53"/>
      <c r="Y757" s="53"/>
      <c r="Z757" s="53"/>
    </row>
    <row r="758" spans="1:26" ht="14.4">
      <c r="A758" s="53"/>
      <c r="B758" s="53"/>
      <c r="C758" s="53"/>
      <c r="D758" s="53"/>
      <c r="E758" s="53"/>
      <c r="F758" s="53"/>
      <c r="G758" s="78"/>
      <c r="H758" s="53"/>
      <c r="I758" s="53"/>
      <c r="J758" s="53"/>
      <c r="K758" s="53"/>
      <c r="L758" s="53"/>
      <c r="M758" s="53"/>
      <c r="N758" s="53"/>
      <c r="O758" s="53"/>
      <c r="P758" s="53"/>
      <c r="Q758" s="53"/>
      <c r="R758" s="53"/>
      <c r="S758" s="53"/>
      <c r="T758" s="53"/>
      <c r="U758" s="53"/>
      <c r="V758" s="53"/>
      <c r="W758" s="53"/>
      <c r="X758" s="53"/>
      <c r="Y758" s="53"/>
      <c r="Z758" s="53"/>
    </row>
    <row r="759" spans="1:26" ht="14.4">
      <c r="A759" s="53"/>
      <c r="B759" s="53"/>
      <c r="C759" s="53"/>
      <c r="D759" s="53"/>
      <c r="E759" s="53"/>
      <c r="F759" s="53"/>
      <c r="G759" s="78"/>
      <c r="H759" s="53"/>
      <c r="I759" s="53"/>
      <c r="J759" s="53"/>
      <c r="K759" s="53"/>
      <c r="L759" s="53"/>
      <c r="M759" s="53"/>
      <c r="N759" s="53"/>
      <c r="O759" s="53"/>
      <c r="P759" s="53"/>
      <c r="Q759" s="53"/>
      <c r="R759" s="53"/>
      <c r="S759" s="53"/>
      <c r="T759" s="53"/>
      <c r="U759" s="53"/>
      <c r="V759" s="53"/>
      <c r="W759" s="53"/>
      <c r="X759" s="53"/>
      <c r="Y759" s="53"/>
      <c r="Z759" s="53"/>
    </row>
    <row r="760" spans="1:26" ht="14.4">
      <c r="A760" s="53"/>
      <c r="B760" s="53"/>
      <c r="C760" s="53"/>
      <c r="D760" s="53"/>
      <c r="E760" s="53"/>
      <c r="F760" s="53"/>
      <c r="G760" s="78"/>
      <c r="H760" s="53"/>
      <c r="I760" s="53"/>
      <c r="J760" s="53"/>
      <c r="K760" s="53"/>
      <c r="L760" s="53"/>
      <c r="M760" s="53"/>
      <c r="N760" s="53"/>
      <c r="O760" s="53"/>
      <c r="P760" s="53"/>
      <c r="Q760" s="53"/>
      <c r="R760" s="53"/>
      <c r="S760" s="53"/>
      <c r="T760" s="53"/>
      <c r="U760" s="53"/>
      <c r="V760" s="53"/>
      <c r="W760" s="53"/>
      <c r="X760" s="53"/>
      <c r="Y760" s="53"/>
      <c r="Z760" s="53"/>
    </row>
    <row r="761" spans="1:26" ht="14.4">
      <c r="A761" s="53"/>
      <c r="B761" s="53"/>
      <c r="C761" s="53"/>
      <c r="D761" s="53"/>
      <c r="E761" s="53"/>
      <c r="F761" s="53"/>
      <c r="G761" s="78"/>
      <c r="H761" s="53"/>
      <c r="I761" s="53"/>
      <c r="J761" s="53"/>
      <c r="K761" s="53"/>
      <c r="L761" s="53"/>
      <c r="M761" s="53"/>
      <c r="N761" s="53"/>
      <c r="O761" s="53"/>
      <c r="P761" s="53"/>
      <c r="Q761" s="53"/>
      <c r="R761" s="53"/>
      <c r="S761" s="53"/>
      <c r="T761" s="53"/>
      <c r="U761" s="53"/>
      <c r="V761" s="53"/>
      <c r="W761" s="53"/>
      <c r="X761" s="53"/>
      <c r="Y761" s="53"/>
      <c r="Z761" s="53"/>
    </row>
    <row r="762" spans="1:26" ht="14.4">
      <c r="A762" s="53"/>
      <c r="B762" s="53"/>
      <c r="C762" s="53"/>
      <c r="D762" s="53"/>
      <c r="E762" s="53"/>
      <c r="F762" s="53"/>
      <c r="G762" s="78"/>
      <c r="H762" s="53"/>
      <c r="I762" s="53"/>
      <c r="J762" s="53"/>
      <c r="K762" s="53"/>
      <c r="L762" s="53"/>
      <c r="M762" s="53"/>
      <c r="N762" s="53"/>
      <c r="O762" s="53"/>
      <c r="P762" s="53"/>
      <c r="Q762" s="53"/>
      <c r="R762" s="53"/>
      <c r="S762" s="53"/>
      <c r="T762" s="53"/>
      <c r="U762" s="53"/>
      <c r="V762" s="53"/>
      <c r="W762" s="53"/>
      <c r="X762" s="53"/>
      <c r="Y762" s="53"/>
      <c r="Z762" s="53"/>
    </row>
    <row r="763" spans="1:26" ht="14.4">
      <c r="A763" s="53"/>
      <c r="B763" s="53"/>
      <c r="C763" s="53"/>
      <c r="D763" s="53"/>
      <c r="E763" s="53"/>
      <c r="F763" s="53"/>
      <c r="G763" s="78"/>
      <c r="H763" s="53"/>
      <c r="I763" s="53"/>
      <c r="J763" s="53"/>
      <c r="K763" s="53"/>
      <c r="L763" s="53"/>
      <c r="M763" s="53"/>
      <c r="N763" s="53"/>
      <c r="O763" s="53"/>
      <c r="P763" s="53"/>
      <c r="Q763" s="53"/>
      <c r="R763" s="53"/>
      <c r="S763" s="53"/>
      <c r="T763" s="53"/>
      <c r="U763" s="53"/>
      <c r="V763" s="53"/>
      <c r="W763" s="53"/>
      <c r="X763" s="53"/>
      <c r="Y763" s="53"/>
      <c r="Z763" s="53"/>
    </row>
    <row r="764" spans="1:26" ht="14.4">
      <c r="A764" s="53"/>
      <c r="B764" s="53"/>
      <c r="C764" s="53"/>
      <c r="D764" s="53"/>
      <c r="E764" s="53"/>
      <c r="F764" s="53"/>
      <c r="G764" s="78"/>
      <c r="H764" s="53"/>
      <c r="I764" s="53"/>
      <c r="J764" s="53"/>
      <c r="K764" s="53"/>
      <c r="L764" s="53"/>
      <c r="M764" s="53"/>
      <c r="N764" s="53"/>
      <c r="O764" s="53"/>
      <c r="P764" s="53"/>
      <c r="Q764" s="53"/>
      <c r="R764" s="53"/>
      <c r="S764" s="53"/>
      <c r="T764" s="53"/>
      <c r="U764" s="53"/>
      <c r="V764" s="53"/>
      <c r="W764" s="53"/>
      <c r="X764" s="53"/>
      <c r="Y764" s="53"/>
      <c r="Z764" s="53"/>
    </row>
    <row r="765" spans="1:26" ht="14.4">
      <c r="A765" s="53"/>
      <c r="B765" s="53"/>
      <c r="C765" s="53"/>
      <c r="D765" s="53"/>
      <c r="E765" s="53"/>
      <c r="F765" s="53"/>
      <c r="G765" s="78"/>
      <c r="H765" s="53"/>
      <c r="I765" s="53"/>
      <c r="J765" s="53"/>
      <c r="K765" s="53"/>
      <c r="L765" s="53"/>
      <c r="M765" s="53"/>
      <c r="N765" s="53"/>
      <c r="O765" s="53"/>
      <c r="P765" s="53"/>
      <c r="Q765" s="53"/>
      <c r="R765" s="53"/>
      <c r="S765" s="53"/>
      <c r="T765" s="53"/>
      <c r="U765" s="53"/>
      <c r="V765" s="53"/>
      <c r="W765" s="53"/>
      <c r="X765" s="53"/>
      <c r="Y765" s="53"/>
      <c r="Z765" s="53"/>
    </row>
    <row r="766" spans="1:26" ht="14.4">
      <c r="A766" s="53"/>
      <c r="B766" s="53"/>
      <c r="C766" s="53"/>
      <c r="D766" s="53"/>
      <c r="E766" s="53"/>
      <c r="F766" s="53"/>
      <c r="G766" s="78"/>
      <c r="H766" s="53"/>
      <c r="I766" s="53"/>
      <c r="J766" s="53"/>
      <c r="K766" s="53"/>
      <c r="L766" s="53"/>
      <c r="M766" s="53"/>
      <c r="N766" s="53"/>
      <c r="O766" s="53"/>
      <c r="P766" s="53"/>
      <c r="Q766" s="53"/>
      <c r="R766" s="53"/>
      <c r="S766" s="53"/>
      <c r="T766" s="53"/>
      <c r="U766" s="53"/>
      <c r="V766" s="53"/>
      <c r="W766" s="53"/>
      <c r="X766" s="53"/>
      <c r="Y766" s="53"/>
      <c r="Z766" s="53"/>
    </row>
    <row r="767" spans="1:26" ht="14.4">
      <c r="A767" s="53"/>
      <c r="B767" s="53"/>
      <c r="C767" s="53"/>
      <c r="D767" s="53"/>
      <c r="E767" s="53"/>
      <c r="F767" s="53"/>
      <c r="G767" s="78"/>
      <c r="H767" s="53"/>
      <c r="I767" s="53"/>
      <c r="J767" s="53"/>
      <c r="K767" s="53"/>
      <c r="L767" s="53"/>
      <c r="M767" s="53"/>
      <c r="N767" s="53"/>
      <c r="O767" s="53"/>
      <c r="P767" s="53"/>
      <c r="Q767" s="53"/>
      <c r="R767" s="53"/>
      <c r="S767" s="53"/>
      <c r="T767" s="53"/>
      <c r="U767" s="53"/>
      <c r="V767" s="53"/>
      <c r="W767" s="53"/>
      <c r="X767" s="53"/>
      <c r="Y767" s="53"/>
      <c r="Z767" s="53"/>
    </row>
    <row r="768" spans="1:26" ht="14.4">
      <c r="A768" s="53"/>
      <c r="B768" s="53"/>
      <c r="C768" s="53"/>
      <c r="D768" s="53"/>
      <c r="E768" s="53"/>
      <c r="F768" s="53"/>
      <c r="G768" s="78"/>
      <c r="H768" s="53"/>
      <c r="I768" s="53"/>
      <c r="J768" s="53"/>
      <c r="K768" s="53"/>
      <c r="L768" s="53"/>
      <c r="M768" s="53"/>
      <c r="N768" s="53"/>
      <c r="O768" s="53"/>
      <c r="P768" s="53"/>
      <c r="Q768" s="53"/>
      <c r="R768" s="53"/>
      <c r="S768" s="53"/>
      <c r="T768" s="53"/>
      <c r="U768" s="53"/>
      <c r="V768" s="53"/>
      <c r="W768" s="53"/>
      <c r="X768" s="53"/>
      <c r="Y768" s="53"/>
      <c r="Z768" s="53"/>
    </row>
    <row r="769" spans="1:26" ht="14.4">
      <c r="A769" s="53"/>
      <c r="B769" s="53"/>
      <c r="C769" s="53"/>
      <c r="D769" s="53"/>
      <c r="E769" s="53"/>
      <c r="F769" s="53"/>
      <c r="G769" s="78"/>
      <c r="H769" s="53"/>
      <c r="I769" s="53"/>
      <c r="J769" s="53"/>
      <c r="K769" s="53"/>
      <c r="L769" s="53"/>
      <c r="M769" s="53"/>
      <c r="N769" s="53"/>
      <c r="O769" s="53"/>
      <c r="P769" s="53"/>
      <c r="Q769" s="53"/>
      <c r="R769" s="53"/>
      <c r="S769" s="53"/>
      <c r="T769" s="53"/>
      <c r="U769" s="53"/>
      <c r="V769" s="53"/>
      <c r="W769" s="53"/>
      <c r="X769" s="53"/>
      <c r="Y769" s="53"/>
      <c r="Z769" s="53"/>
    </row>
    <row r="770" spans="1:26" ht="14.4">
      <c r="A770" s="53"/>
      <c r="B770" s="53"/>
      <c r="C770" s="53"/>
      <c r="D770" s="53"/>
      <c r="E770" s="53"/>
      <c r="F770" s="53"/>
      <c r="G770" s="78"/>
      <c r="H770" s="53"/>
      <c r="I770" s="53"/>
      <c r="J770" s="53"/>
      <c r="K770" s="53"/>
      <c r="L770" s="53"/>
      <c r="M770" s="53"/>
      <c r="N770" s="53"/>
      <c r="O770" s="53"/>
      <c r="P770" s="53"/>
      <c r="Q770" s="53"/>
      <c r="R770" s="53"/>
      <c r="S770" s="53"/>
      <c r="T770" s="53"/>
      <c r="U770" s="53"/>
      <c r="V770" s="53"/>
      <c r="W770" s="53"/>
      <c r="X770" s="53"/>
      <c r="Y770" s="53"/>
      <c r="Z770" s="53"/>
    </row>
    <row r="771" spans="1:26" ht="14.4">
      <c r="A771" s="53"/>
      <c r="B771" s="53"/>
      <c r="C771" s="53"/>
      <c r="D771" s="53"/>
      <c r="E771" s="53"/>
      <c r="F771" s="53"/>
      <c r="G771" s="78"/>
      <c r="H771" s="53"/>
      <c r="I771" s="53"/>
      <c r="J771" s="53"/>
      <c r="K771" s="53"/>
      <c r="L771" s="53"/>
      <c r="M771" s="53"/>
      <c r="N771" s="53"/>
      <c r="O771" s="53"/>
      <c r="P771" s="53"/>
      <c r="Q771" s="53"/>
      <c r="R771" s="53"/>
      <c r="S771" s="53"/>
      <c r="T771" s="53"/>
      <c r="U771" s="53"/>
      <c r="V771" s="53"/>
      <c r="W771" s="53"/>
      <c r="X771" s="53"/>
      <c r="Y771" s="53"/>
      <c r="Z771" s="53"/>
    </row>
    <row r="772" spans="1:26" ht="14.4">
      <c r="A772" s="53"/>
      <c r="B772" s="53"/>
      <c r="C772" s="53"/>
      <c r="D772" s="53"/>
      <c r="E772" s="53"/>
      <c r="F772" s="53"/>
      <c r="G772" s="78"/>
      <c r="H772" s="53"/>
      <c r="I772" s="53"/>
      <c r="J772" s="53"/>
      <c r="K772" s="53"/>
      <c r="L772" s="53"/>
      <c r="M772" s="53"/>
      <c r="N772" s="53"/>
      <c r="O772" s="53"/>
      <c r="P772" s="53"/>
      <c r="Q772" s="53"/>
      <c r="R772" s="53"/>
      <c r="S772" s="53"/>
      <c r="T772" s="53"/>
      <c r="U772" s="53"/>
      <c r="V772" s="53"/>
      <c r="W772" s="53"/>
      <c r="X772" s="53"/>
      <c r="Y772" s="53"/>
      <c r="Z772" s="53"/>
    </row>
    <row r="773" spans="1:26" ht="14.4">
      <c r="A773" s="53"/>
      <c r="B773" s="53"/>
      <c r="C773" s="53"/>
      <c r="D773" s="53"/>
      <c r="E773" s="53"/>
      <c r="F773" s="53"/>
      <c r="G773" s="78"/>
      <c r="H773" s="53"/>
      <c r="I773" s="53"/>
      <c r="J773" s="53"/>
      <c r="K773" s="53"/>
      <c r="L773" s="53"/>
      <c r="M773" s="53"/>
      <c r="N773" s="53"/>
      <c r="O773" s="53"/>
      <c r="P773" s="53"/>
      <c r="Q773" s="53"/>
      <c r="R773" s="53"/>
      <c r="S773" s="53"/>
      <c r="T773" s="53"/>
      <c r="U773" s="53"/>
      <c r="V773" s="53"/>
      <c r="W773" s="53"/>
      <c r="X773" s="53"/>
      <c r="Y773" s="53"/>
      <c r="Z773" s="53"/>
    </row>
    <row r="774" spans="1:26" ht="14.4">
      <c r="A774" s="53"/>
      <c r="B774" s="53"/>
      <c r="C774" s="53"/>
      <c r="D774" s="53"/>
      <c r="E774" s="53"/>
      <c r="F774" s="53"/>
      <c r="G774" s="78"/>
      <c r="H774" s="53"/>
      <c r="I774" s="53"/>
      <c r="J774" s="53"/>
      <c r="K774" s="53"/>
      <c r="L774" s="53"/>
      <c r="M774" s="53"/>
      <c r="N774" s="53"/>
      <c r="O774" s="53"/>
      <c r="P774" s="53"/>
      <c r="Q774" s="53"/>
      <c r="R774" s="53"/>
      <c r="S774" s="53"/>
      <c r="T774" s="53"/>
      <c r="U774" s="53"/>
      <c r="V774" s="53"/>
      <c r="W774" s="53"/>
      <c r="X774" s="53"/>
      <c r="Y774" s="53"/>
      <c r="Z774" s="53"/>
    </row>
    <row r="775" spans="1:26" ht="14.4">
      <c r="A775" s="53"/>
      <c r="B775" s="53"/>
      <c r="C775" s="53"/>
      <c r="D775" s="53"/>
      <c r="E775" s="53"/>
      <c r="F775" s="53"/>
      <c r="G775" s="78"/>
      <c r="H775" s="53"/>
      <c r="I775" s="53"/>
      <c r="J775" s="53"/>
      <c r="K775" s="53"/>
      <c r="L775" s="53"/>
      <c r="M775" s="53"/>
      <c r="N775" s="53"/>
      <c r="O775" s="53"/>
      <c r="P775" s="53"/>
      <c r="Q775" s="53"/>
      <c r="R775" s="53"/>
      <c r="S775" s="53"/>
      <c r="T775" s="53"/>
      <c r="U775" s="53"/>
      <c r="V775" s="53"/>
      <c r="W775" s="53"/>
      <c r="X775" s="53"/>
      <c r="Y775" s="53"/>
      <c r="Z775" s="53"/>
    </row>
    <row r="776" spans="1:26" ht="14.4">
      <c r="A776" s="53"/>
      <c r="B776" s="53"/>
      <c r="C776" s="53"/>
      <c r="D776" s="53"/>
      <c r="E776" s="53"/>
      <c r="F776" s="53"/>
      <c r="G776" s="78"/>
      <c r="H776" s="53"/>
      <c r="I776" s="53"/>
      <c r="J776" s="53"/>
      <c r="K776" s="53"/>
      <c r="L776" s="53"/>
      <c r="M776" s="53"/>
      <c r="N776" s="53"/>
      <c r="O776" s="53"/>
      <c r="P776" s="53"/>
      <c r="Q776" s="53"/>
      <c r="R776" s="53"/>
      <c r="S776" s="53"/>
      <c r="T776" s="53"/>
      <c r="U776" s="53"/>
      <c r="V776" s="53"/>
      <c r="W776" s="53"/>
      <c r="X776" s="53"/>
      <c r="Y776" s="53"/>
      <c r="Z776" s="53"/>
    </row>
    <row r="777" spans="1:26" ht="14.4">
      <c r="A777" s="53"/>
      <c r="B777" s="53"/>
      <c r="C777" s="53"/>
      <c r="D777" s="53"/>
      <c r="E777" s="53"/>
      <c r="F777" s="53"/>
      <c r="G777" s="78"/>
      <c r="H777" s="53"/>
      <c r="I777" s="53"/>
      <c r="J777" s="53"/>
      <c r="K777" s="53"/>
      <c r="L777" s="53"/>
      <c r="M777" s="53"/>
      <c r="N777" s="53"/>
      <c r="O777" s="53"/>
      <c r="P777" s="53"/>
      <c r="Q777" s="53"/>
      <c r="R777" s="53"/>
      <c r="S777" s="53"/>
      <c r="T777" s="53"/>
      <c r="U777" s="53"/>
      <c r="V777" s="53"/>
      <c r="W777" s="53"/>
      <c r="X777" s="53"/>
      <c r="Y777" s="53"/>
      <c r="Z777" s="53"/>
    </row>
    <row r="778" spans="1:26" ht="14.4">
      <c r="A778" s="53"/>
      <c r="B778" s="53"/>
      <c r="C778" s="53"/>
      <c r="D778" s="53"/>
      <c r="E778" s="53"/>
      <c r="F778" s="53"/>
      <c r="G778" s="78"/>
      <c r="H778" s="53"/>
      <c r="I778" s="53"/>
      <c r="J778" s="53"/>
      <c r="K778" s="53"/>
      <c r="L778" s="53"/>
      <c r="M778" s="53"/>
      <c r="N778" s="53"/>
      <c r="O778" s="53"/>
      <c r="P778" s="53"/>
      <c r="Q778" s="53"/>
      <c r="R778" s="53"/>
      <c r="S778" s="53"/>
      <c r="T778" s="53"/>
      <c r="U778" s="53"/>
      <c r="V778" s="53"/>
      <c r="W778" s="53"/>
      <c r="X778" s="53"/>
      <c r="Y778" s="53"/>
      <c r="Z778" s="53"/>
    </row>
    <row r="779" spans="1:26" ht="14.4">
      <c r="A779" s="53"/>
      <c r="B779" s="53"/>
      <c r="C779" s="53"/>
      <c r="D779" s="53"/>
      <c r="E779" s="53"/>
      <c r="F779" s="53"/>
      <c r="G779" s="78"/>
      <c r="H779" s="53"/>
      <c r="I779" s="53"/>
      <c r="J779" s="53"/>
      <c r="K779" s="53"/>
      <c r="L779" s="53"/>
      <c r="M779" s="53"/>
      <c r="N779" s="53"/>
      <c r="O779" s="53"/>
      <c r="P779" s="53"/>
      <c r="Q779" s="53"/>
      <c r="R779" s="53"/>
      <c r="S779" s="53"/>
      <c r="T779" s="53"/>
      <c r="U779" s="53"/>
      <c r="V779" s="53"/>
      <c r="W779" s="53"/>
      <c r="X779" s="53"/>
      <c r="Y779" s="53"/>
      <c r="Z779" s="53"/>
    </row>
    <row r="780" spans="1:26" ht="14.4">
      <c r="A780" s="53"/>
      <c r="B780" s="53"/>
      <c r="C780" s="53"/>
      <c r="D780" s="53"/>
      <c r="E780" s="53"/>
      <c r="F780" s="53"/>
      <c r="G780" s="78"/>
      <c r="H780" s="53"/>
      <c r="I780" s="53"/>
      <c r="J780" s="53"/>
      <c r="K780" s="53"/>
      <c r="L780" s="53"/>
      <c r="M780" s="53"/>
      <c r="N780" s="53"/>
      <c r="O780" s="53"/>
      <c r="P780" s="53"/>
      <c r="Q780" s="53"/>
      <c r="R780" s="53"/>
      <c r="S780" s="53"/>
      <c r="T780" s="53"/>
      <c r="U780" s="53"/>
      <c r="V780" s="53"/>
      <c r="W780" s="53"/>
      <c r="X780" s="53"/>
      <c r="Y780" s="53"/>
      <c r="Z780" s="53"/>
    </row>
    <row r="781" spans="1:26" ht="14.4">
      <c r="A781" s="53"/>
      <c r="B781" s="53"/>
      <c r="C781" s="53"/>
      <c r="D781" s="53"/>
      <c r="E781" s="53"/>
      <c r="F781" s="53"/>
      <c r="G781" s="78"/>
      <c r="H781" s="53"/>
      <c r="I781" s="53"/>
      <c r="J781" s="53"/>
      <c r="K781" s="53"/>
      <c r="L781" s="53"/>
      <c r="M781" s="53"/>
      <c r="N781" s="53"/>
      <c r="O781" s="53"/>
      <c r="P781" s="53"/>
      <c r="Q781" s="53"/>
      <c r="R781" s="53"/>
      <c r="S781" s="53"/>
      <c r="T781" s="53"/>
      <c r="U781" s="53"/>
      <c r="V781" s="53"/>
      <c r="W781" s="53"/>
      <c r="X781" s="53"/>
      <c r="Y781" s="53"/>
      <c r="Z781" s="53"/>
    </row>
    <row r="782" spans="1:26" ht="14.4">
      <c r="A782" s="53"/>
      <c r="B782" s="53"/>
      <c r="C782" s="53"/>
      <c r="D782" s="53"/>
      <c r="E782" s="53"/>
      <c r="F782" s="53"/>
      <c r="G782" s="78"/>
      <c r="H782" s="53"/>
      <c r="I782" s="53"/>
      <c r="J782" s="53"/>
      <c r="K782" s="53"/>
      <c r="L782" s="53"/>
      <c r="M782" s="53"/>
      <c r="N782" s="53"/>
      <c r="O782" s="53"/>
      <c r="P782" s="53"/>
      <c r="Q782" s="53"/>
      <c r="R782" s="53"/>
      <c r="S782" s="53"/>
      <c r="T782" s="53"/>
      <c r="U782" s="53"/>
      <c r="V782" s="53"/>
      <c r="W782" s="53"/>
      <c r="X782" s="53"/>
      <c r="Y782" s="53"/>
      <c r="Z782" s="53"/>
    </row>
    <row r="783" spans="1:26" ht="14.4">
      <c r="A783" s="53"/>
      <c r="B783" s="53"/>
      <c r="C783" s="53"/>
      <c r="D783" s="53"/>
      <c r="E783" s="53"/>
      <c r="F783" s="53"/>
      <c r="G783" s="78"/>
      <c r="H783" s="53"/>
      <c r="I783" s="53"/>
      <c r="J783" s="53"/>
      <c r="K783" s="53"/>
      <c r="L783" s="53"/>
      <c r="M783" s="53"/>
      <c r="N783" s="53"/>
      <c r="O783" s="53"/>
      <c r="P783" s="53"/>
      <c r="Q783" s="53"/>
      <c r="R783" s="53"/>
      <c r="S783" s="53"/>
      <c r="T783" s="53"/>
      <c r="U783" s="53"/>
      <c r="V783" s="53"/>
      <c r="W783" s="53"/>
      <c r="X783" s="53"/>
      <c r="Y783" s="53"/>
      <c r="Z783" s="53"/>
    </row>
    <row r="784" spans="1:26" ht="14.4">
      <c r="A784" s="53"/>
      <c r="B784" s="53"/>
      <c r="C784" s="53"/>
      <c r="D784" s="53"/>
      <c r="E784" s="53"/>
      <c r="F784" s="53"/>
      <c r="G784" s="78"/>
      <c r="H784" s="53"/>
      <c r="I784" s="53"/>
      <c r="J784" s="53"/>
      <c r="K784" s="53"/>
      <c r="L784" s="53"/>
      <c r="M784" s="53"/>
      <c r="N784" s="53"/>
      <c r="O784" s="53"/>
      <c r="P784" s="53"/>
      <c r="Q784" s="53"/>
      <c r="R784" s="53"/>
      <c r="S784" s="53"/>
      <c r="T784" s="53"/>
      <c r="U784" s="53"/>
      <c r="V784" s="53"/>
      <c r="W784" s="53"/>
      <c r="X784" s="53"/>
      <c r="Y784" s="53"/>
      <c r="Z784" s="53"/>
    </row>
    <row r="785" spans="1:26" ht="14.4">
      <c r="A785" s="53"/>
      <c r="B785" s="53"/>
      <c r="C785" s="53"/>
      <c r="D785" s="53"/>
      <c r="E785" s="53"/>
      <c r="F785" s="53"/>
      <c r="G785" s="78"/>
      <c r="H785" s="53"/>
      <c r="I785" s="53"/>
      <c r="J785" s="53"/>
      <c r="K785" s="53"/>
      <c r="L785" s="53"/>
      <c r="M785" s="53"/>
      <c r="N785" s="53"/>
      <c r="O785" s="53"/>
      <c r="P785" s="53"/>
      <c r="Q785" s="53"/>
      <c r="R785" s="53"/>
      <c r="S785" s="53"/>
      <c r="T785" s="53"/>
      <c r="U785" s="53"/>
      <c r="V785" s="53"/>
      <c r="W785" s="53"/>
      <c r="X785" s="53"/>
      <c r="Y785" s="53"/>
      <c r="Z785" s="53"/>
    </row>
    <row r="786" spans="1:26" ht="14.4">
      <c r="A786" s="53"/>
      <c r="B786" s="53"/>
      <c r="C786" s="53"/>
      <c r="D786" s="53"/>
      <c r="E786" s="53"/>
      <c r="F786" s="53"/>
      <c r="G786" s="78"/>
      <c r="H786" s="53"/>
      <c r="I786" s="53"/>
      <c r="J786" s="53"/>
      <c r="K786" s="53"/>
      <c r="L786" s="53"/>
      <c r="M786" s="53"/>
      <c r="N786" s="53"/>
      <c r="O786" s="53"/>
      <c r="P786" s="53"/>
      <c r="Q786" s="53"/>
      <c r="R786" s="53"/>
      <c r="S786" s="53"/>
      <c r="T786" s="53"/>
      <c r="U786" s="53"/>
      <c r="V786" s="53"/>
      <c r="W786" s="53"/>
      <c r="X786" s="53"/>
      <c r="Y786" s="53"/>
      <c r="Z786" s="53"/>
    </row>
    <row r="787" spans="1:26" ht="14.4">
      <c r="A787" s="53"/>
      <c r="B787" s="53"/>
      <c r="C787" s="53"/>
      <c r="D787" s="53"/>
      <c r="E787" s="53"/>
      <c r="F787" s="53"/>
      <c r="G787" s="78"/>
      <c r="H787" s="53"/>
      <c r="I787" s="53"/>
      <c r="J787" s="53"/>
      <c r="K787" s="53"/>
      <c r="L787" s="53"/>
      <c r="M787" s="53"/>
      <c r="N787" s="53"/>
      <c r="O787" s="53"/>
      <c r="P787" s="53"/>
      <c r="Q787" s="53"/>
      <c r="R787" s="53"/>
      <c r="S787" s="53"/>
      <c r="T787" s="53"/>
      <c r="U787" s="53"/>
      <c r="V787" s="53"/>
      <c r="W787" s="53"/>
      <c r="X787" s="53"/>
      <c r="Y787" s="53"/>
      <c r="Z787" s="53"/>
    </row>
    <row r="788" spans="1:26" ht="14.4">
      <c r="A788" s="53"/>
      <c r="B788" s="53"/>
      <c r="C788" s="53"/>
      <c r="D788" s="53"/>
      <c r="E788" s="53"/>
      <c r="F788" s="53"/>
      <c r="G788" s="78"/>
      <c r="H788" s="53"/>
      <c r="I788" s="53"/>
      <c r="J788" s="53"/>
      <c r="K788" s="53"/>
      <c r="L788" s="53"/>
      <c r="M788" s="53"/>
      <c r="N788" s="53"/>
      <c r="O788" s="53"/>
      <c r="P788" s="53"/>
      <c r="Q788" s="53"/>
      <c r="R788" s="53"/>
      <c r="S788" s="53"/>
      <c r="T788" s="53"/>
      <c r="U788" s="53"/>
      <c r="V788" s="53"/>
      <c r="W788" s="53"/>
      <c r="X788" s="53"/>
      <c r="Y788" s="53"/>
      <c r="Z788" s="53"/>
    </row>
    <row r="789" spans="1:26" ht="14.4">
      <c r="A789" s="53"/>
      <c r="B789" s="53"/>
      <c r="C789" s="53"/>
      <c r="D789" s="53"/>
      <c r="E789" s="53"/>
      <c r="F789" s="53"/>
      <c r="G789" s="78"/>
      <c r="H789" s="53"/>
      <c r="I789" s="53"/>
      <c r="J789" s="53"/>
      <c r="K789" s="53"/>
      <c r="L789" s="53"/>
      <c r="M789" s="53"/>
      <c r="N789" s="53"/>
      <c r="O789" s="53"/>
      <c r="P789" s="53"/>
      <c r="Q789" s="53"/>
      <c r="R789" s="53"/>
      <c r="S789" s="53"/>
      <c r="T789" s="53"/>
      <c r="U789" s="53"/>
      <c r="V789" s="53"/>
      <c r="W789" s="53"/>
      <c r="X789" s="53"/>
      <c r="Y789" s="53"/>
      <c r="Z789" s="53"/>
    </row>
    <row r="790" spans="1:26" ht="14.4">
      <c r="A790" s="53"/>
      <c r="B790" s="53"/>
      <c r="C790" s="53"/>
      <c r="D790" s="53"/>
      <c r="E790" s="53"/>
      <c r="F790" s="53"/>
      <c r="G790" s="78"/>
      <c r="H790" s="53"/>
      <c r="I790" s="53"/>
      <c r="J790" s="53"/>
      <c r="K790" s="53"/>
      <c r="L790" s="53"/>
      <c r="M790" s="53"/>
      <c r="N790" s="53"/>
      <c r="O790" s="53"/>
      <c r="P790" s="53"/>
      <c r="Q790" s="53"/>
      <c r="R790" s="53"/>
      <c r="S790" s="53"/>
      <c r="T790" s="53"/>
      <c r="U790" s="53"/>
      <c r="V790" s="53"/>
      <c r="W790" s="53"/>
      <c r="X790" s="53"/>
      <c r="Y790" s="53"/>
      <c r="Z790" s="53"/>
    </row>
    <row r="791" spans="1:26" ht="14.4">
      <c r="A791" s="53"/>
      <c r="B791" s="53"/>
      <c r="C791" s="53"/>
      <c r="D791" s="53"/>
      <c r="E791" s="53"/>
      <c r="F791" s="53"/>
      <c r="G791" s="78"/>
      <c r="H791" s="53"/>
      <c r="I791" s="53"/>
      <c r="J791" s="53"/>
      <c r="K791" s="53"/>
      <c r="L791" s="53"/>
      <c r="M791" s="53"/>
      <c r="N791" s="53"/>
      <c r="O791" s="53"/>
      <c r="P791" s="53"/>
      <c r="Q791" s="53"/>
      <c r="R791" s="53"/>
      <c r="S791" s="53"/>
      <c r="T791" s="53"/>
      <c r="U791" s="53"/>
      <c r="V791" s="53"/>
      <c r="W791" s="53"/>
      <c r="X791" s="53"/>
      <c r="Y791" s="53"/>
      <c r="Z791" s="53"/>
    </row>
    <row r="792" spans="1:26" ht="14.4">
      <c r="A792" s="53"/>
      <c r="B792" s="53"/>
      <c r="C792" s="53"/>
      <c r="D792" s="53"/>
      <c r="E792" s="53"/>
      <c r="F792" s="53"/>
      <c r="G792" s="78"/>
      <c r="H792" s="53"/>
      <c r="I792" s="53"/>
      <c r="J792" s="53"/>
      <c r="K792" s="53"/>
      <c r="L792" s="53"/>
      <c r="M792" s="53"/>
      <c r="N792" s="53"/>
      <c r="O792" s="53"/>
      <c r="P792" s="53"/>
      <c r="Q792" s="53"/>
      <c r="R792" s="53"/>
      <c r="S792" s="53"/>
      <c r="T792" s="53"/>
      <c r="U792" s="53"/>
      <c r="V792" s="53"/>
      <c r="W792" s="53"/>
      <c r="X792" s="53"/>
      <c r="Y792" s="53"/>
      <c r="Z792" s="53"/>
    </row>
    <row r="793" spans="1:26" ht="14.4">
      <c r="A793" s="53"/>
      <c r="B793" s="53"/>
      <c r="C793" s="53"/>
      <c r="D793" s="53"/>
      <c r="E793" s="53"/>
      <c r="F793" s="53"/>
      <c r="G793" s="78"/>
      <c r="H793" s="53"/>
      <c r="I793" s="53"/>
      <c r="J793" s="53"/>
      <c r="K793" s="53"/>
      <c r="L793" s="53"/>
      <c r="M793" s="53"/>
      <c r="N793" s="53"/>
      <c r="O793" s="53"/>
      <c r="P793" s="53"/>
      <c r="Q793" s="53"/>
      <c r="R793" s="53"/>
      <c r="S793" s="53"/>
      <c r="T793" s="53"/>
      <c r="U793" s="53"/>
      <c r="V793" s="53"/>
      <c r="W793" s="53"/>
      <c r="X793" s="53"/>
      <c r="Y793" s="53"/>
      <c r="Z793" s="53"/>
    </row>
    <row r="794" spans="1:26" ht="14.4">
      <c r="A794" s="53"/>
      <c r="B794" s="53"/>
      <c r="C794" s="53"/>
      <c r="D794" s="53"/>
      <c r="E794" s="53"/>
      <c r="F794" s="53"/>
      <c r="G794" s="78"/>
      <c r="H794" s="53"/>
      <c r="I794" s="53"/>
      <c r="J794" s="53"/>
      <c r="K794" s="53"/>
      <c r="L794" s="53"/>
      <c r="M794" s="53"/>
      <c r="N794" s="53"/>
      <c r="O794" s="53"/>
      <c r="P794" s="53"/>
      <c r="Q794" s="53"/>
      <c r="R794" s="53"/>
      <c r="S794" s="53"/>
      <c r="T794" s="53"/>
      <c r="U794" s="53"/>
      <c r="V794" s="53"/>
      <c r="W794" s="53"/>
      <c r="X794" s="53"/>
      <c r="Y794" s="53"/>
      <c r="Z794" s="53"/>
    </row>
    <row r="795" spans="1:26" ht="14.4">
      <c r="A795" s="53"/>
      <c r="B795" s="53"/>
      <c r="C795" s="53"/>
      <c r="D795" s="53"/>
      <c r="E795" s="53"/>
      <c r="F795" s="53"/>
      <c r="G795" s="78"/>
      <c r="H795" s="53"/>
      <c r="I795" s="53"/>
      <c r="J795" s="53"/>
      <c r="K795" s="53"/>
      <c r="L795" s="53"/>
      <c r="M795" s="53"/>
      <c r="N795" s="53"/>
      <c r="O795" s="53"/>
      <c r="P795" s="53"/>
      <c r="Q795" s="53"/>
      <c r="R795" s="53"/>
      <c r="S795" s="53"/>
      <c r="T795" s="53"/>
      <c r="U795" s="53"/>
      <c r="V795" s="53"/>
      <c r="W795" s="53"/>
      <c r="X795" s="53"/>
      <c r="Y795" s="53"/>
      <c r="Z795" s="53"/>
    </row>
    <row r="796" spans="1:26" ht="14.4">
      <c r="A796" s="53"/>
      <c r="B796" s="53"/>
      <c r="C796" s="53"/>
      <c r="D796" s="53"/>
      <c r="E796" s="53"/>
      <c r="F796" s="53"/>
      <c r="G796" s="78"/>
      <c r="H796" s="53"/>
      <c r="I796" s="53"/>
      <c r="J796" s="53"/>
      <c r="K796" s="53"/>
      <c r="L796" s="53"/>
      <c r="M796" s="53"/>
      <c r="N796" s="53"/>
      <c r="O796" s="53"/>
      <c r="P796" s="53"/>
      <c r="Q796" s="53"/>
      <c r="R796" s="53"/>
      <c r="S796" s="53"/>
      <c r="T796" s="53"/>
      <c r="U796" s="53"/>
      <c r="V796" s="53"/>
      <c r="W796" s="53"/>
      <c r="X796" s="53"/>
      <c r="Y796" s="53"/>
      <c r="Z796" s="53"/>
    </row>
    <row r="797" spans="1:26" ht="14.4">
      <c r="A797" s="53"/>
      <c r="B797" s="53"/>
      <c r="C797" s="53"/>
      <c r="D797" s="53"/>
      <c r="E797" s="53"/>
      <c r="F797" s="53"/>
      <c r="G797" s="78"/>
      <c r="H797" s="53"/>
      <c r="I797" s="53"/>
      <c r="J797" s="53"/>
      <c r="K797" s="53"/>
      <c r="L797" s="53"/>
      <c r="M797" s="53"/>
      <c r="N797" s="53"/>
      <c r="O797" s="53"/>
      <c r="P797" s="53"/>
      <c r="Q797" s="53"/>
      <c r="R797" s="53"/>
      <c r="S797" s="53"/>
      <c r="T797" s="53"/>
      <c r="U797" s="53"/>
      <c r="V797" s="53"/>
      <c r="W797" s="53"/>
      <c r="X797" s="53"/>
      <c r="Y797" s="53"/>
      <c r="Z797" s="53"/>
    </row>
    <row r="798" spans="1:26" ht="14.4">
      <c r="A798" s="53"/>
      <c r="B798" s="53"/>
      <c r="C798" s="53"/>
      <c r="D798" s="53"/>
      <c r="E798" s="53"/>
      <c r="F798" s="53"/>
      <c r="G798" s="78"/>
      <c r="H798" s="53"/>
      <c r="I798" s="53"/>
      <c r="J798" s="53"/>
      <c r="K798" s="53"/>
      <c r="L798" s="53"/>
      <c r="M798" s="53"/>
      <c r="N798" s="53"/>
      <c r="O798" s="53"/>
      <c r="P798" s="53"/>
      <c r="Q798" s="53"/>
      <c r="R798" s="53"/>
      <c r="S798" s="53"/>
      <c r="T798" s="53"/>
      <c r="U798" s="53"/>
      <c r="V798" s="53"/>
      <c r="W798" s="53"/>
      <c r="X798" s="53"/>
      <c r="Y798" s="53"/>
      <c r="Z798" s="53"/>
    </row>
    <row r="799" spans="1:26" ht="14.4">
      <c r="A799" s="53"/>
      <c r="B799" s="53"/>
      <c r="C799" s="53"/>
      <c r="D799" s="53"/>
      <c r="E799" s="53"/>
      <c r="F799" s="53"/>
      <c r="G799" s="78"/>
      <c r="H799" s="53"/>
      <c r="I799" s="53"/>
      <c r="J799" s="53"/>
      <c r="K799" s="53"/>
      <c r="L799" s="53"/>
      <c r="M799" s="53"/>
      <c r="N799" s="53"/>
      <c r="O799" s="53"/>
      <c r="P799" s="53"/>
      <c r="Q799" s="53"/>
      <c r="R799" s="53"/>
      <c r="S799" s="53"/>
      <c r="T799" s="53"/>
      <c r="U799" s="53"/>
      <c r="V799" s="53"/>
      <c r="W799" s="53"/>
      <c r="X799" s="53"/>
      <c r="Y799" s="53"/>
      <c r="Z799" s="53"/>
    </row>
    <row r="800" spans="1:26" ht="14.4">
      <c r="A800" s="53"/>
      <c r="B800" s="53"/>
      <c r="C800" s="53"/>
      <c r="D800" s="53"/>
      <c r="E800" s="53"/>
      <c r="F800" s="53"/>
      <c r="G800" s="78"/>
      <c r="H800" s="53"/>
      <c r="I800" s="53"/>
      <c r="J800" s="53"/>
      <c r="K800" s="53"/>
      <c r="L800" s="53"/>
      <c r="M800" s="53"/>
      <c r="N800" s="53"/>
      <c r="O800" s="53"/>
      <c r="P800" s="53"/>
      <c r="Q800" s="53"/>
      <c r="R800" s="53"/>
      <c r="S800" s="53"/>
      <c r="T800" s="53"/>
      <c r="U800" s="53"/>
      <c r="V800" s="53"/>
      <c r="W800" s="53"/>
      <c r="X800" s="53"/>
      <c r="Y800" s="53"/>
      <c r="Z800" s="53"/>
    </row>
    <row r="801" spans="1:26" ht="14.4">
      <c r="A801" s="53"/>
      <c r="B801" s="53"/>
      <c r="C801" s="53"/>
      <c r="D801" s="53"/>
      <c r="E801" s="53"/>
      <c r="F801" s="53"/>
      <c r="G801" s="78"/>
      <c r="H801" s="53"/>
      <c r="I801" s="53"/>
      <c r="J801" s="53"/>
      <c r="K801" s="53"/>
      <c r="L801" s="53"/>
      <c r="M801" s="53"/>
      <c r="N801" s="53"/>
      <c r="O801" s="53"/>
      <c r="P801" s="53"/>
      <c r="Q801" s="53"/>
      <c r="R801" s="53"/>
      <c r="S801" s="53"/>
      <c r="T801" s="53"/>
      <c r="U801" s="53"/>
      <c r="V801" s="53"/>
      <c r="W801" s="53"/>
      <c r="X801" s="53"/>
      <c r="Y801" s="53"/>
      <c r="Z801" s="53"/>
    </row>
    <row r="802" spans="1:26" ht="14.4">
      <c r="A802" s="53"/>
      <c r="B802" s="53"/>
      <c r="C802" s="53"/>
      <c r="D802" s="53"/>
      <c r="E802" s="53"/>
      <c r="F802" s="53"/>
      <c r="G802" s="78"/>
      <c r="H802" s="53"/>
      <c r="I802" s="53"/>
      <c r="J802" s="53"/>
      <c r="K802" s="53"/>
      <c r="L802" s="53"/>
      <c r="M802" s="53"/>
      <c r="N802" s="53"/>
      <c r="O802" s="53"/>
      <c r="P802" s="53"/>
      <c r="Q802" s="53"/>
      <c r="R802" s="53"/>
      <c r="S802" s="53"/>
      <c r="T802" s="53"/>
      <c r="U802" s="53"/>
      <c r="V802" s="53"/>
      <c r="W802" s="53"/>
      <c r="X802" s="53"/>
      <c r="Y802" s="53"/>
      <c r="Z802" s="53"/>
    </row>
    <row r="803" spans="1:26" ht="14.4">
      <c r="A803" s="53"/>
      <c r="B803" s="53"/>
      <c r="C803" s="53"/>
      <c r="D803" s="53"/>
      <c r="E803" s="53"/>
      <c r="F803" s="53"/>
      <c r="G803" s="78"/>
      <c r="H803" s="53"/>
      <c r="I803" s="53"/>
      <c r="J803" s="53"/>
      <c r="K803" s="53"/>
      <c r="L803" s="53"/>
      <c r="M803" s="53"/>
      <c r="N803" s="53"/>
      <c r="O803" s="53"/>
      <c r="P803" s="53"/>
      <c r="Q803" s="53"/>
      <c r="R803" s="53"/>
      <c r="S803" s="53"/>
      <c r="T803" s="53"/>
      <c r="U803" s="53"/>
      <c r="V803" s="53"/>
      <c r="W803" s="53"/>
      <c r="X803" s="53"/>
      <c r="Y803" s="53"/>
      <c r="Z803" s="53"/>
    </row>
    <row r="804" spans="1:26" ht="14.4">
      <c r="A804" s="53"/>
      <c r="B804" s="53"/>
      <c r="C804" s="53"/>
      <c r="D804" s="53"/>
      <c r="E804" s="53"/>
      <c r="F804" s="53"/>
      <c r="G804" s="78"/>
      <c r="H804" s="53"/>
      <c r="I804" s="53"/>
      <c r="J804" s="53"/>
      <c r="K804" s="53"/>
      <c r="L804" s="53"/>
      <c r="M804" s="53"/>
      <c r="N804" s="53"/>
      <c r="O804" s="53"/>
      <c r="P804" s="53"/>
      <c r="Q804" s="53"/>
      <c r="R804" s="53"/>
      <c r="S804" s="53"/>
      <c r="T804" s="53"/>
      <c r="U804" s="53"/>
      <c r="V804" s="53"/>
      <c r="W804" s="53"/>
      <c r="X804" s="53"/>
      <c r="Y804" s="53"/>
      <c r="Z804" s="53"/>
    </row>
    <row r="805" spans="1:26" ht="14.4">
      <c r="A805" s="53"/>
      <c r="B805" s="53"/>
      <c r="C805" s="53"/>
      <c r="D805" s="53"/>
      <c r="E805" s="53"/>
      <c r="F805" s="53"/>
      <c r="G805" s="78"/>
      <c r="H805" s="53"/>
      <c r="I805" s="53"/>
      <c r="J805" s="53"/>
      <c r="K805" s="53"/>
      <c r="L805" s="53"/>
      <c r="M805" s="53"/>
      <c r="N805" s="53"/>
      <c r="O805" s="53"/>
      <c r="P805" s="53"/>
      <c r="Q805" s="53"/>
      <c r="R805" s="53"/>
      <c r="S805" s="53"/>
      <c r="T805" s="53"/>
      <c r="U805" s="53"/>
      <c r="V805" s="53"/>
      <c r="W805" s="53"/>
      <c r="X805" s="53"/>
      <c r="Y805" s="53"/>
      <c r="Z805" s="53"/>
    </row>
    <row r="806" spans="1:26" ht="14.4">
      <c r="A806" s="53"/>
      <c r="B806" s="53"/>
      <c r="C806" s="53"/>
      <c r="D806" s="53"/>
      <c r="E806" s="53"/>
      <c r="F806" s="53"/>
      <c r="G806" s="78"/>
      <c r="H806" s="53"/>
      <c r="I806" s="53"/>
      <c r="J806" s="53"/>
      <c r="K806" s="53"/>
      <c r="L806" s="53"/>
      <c r="M806" s="53"/>
      <c r="N806" s="53"/>
      <c r="O806" s="53"/>
      <c r="P806" s="53"/>
      <c r="Q806" s="53"/>
      <c r="R806" s="53"/>
      <c r="S806" s="53"/>
      <c r="T806" s="53"/>
      <c r="U806" s="53"/>
      <c r="V806" s="53"/>
      <c r="W806" s="53"/>
      <c r="X806" s="53"/>
      <c r="Y806" s="53"/>
      <c r="Z806" s="53"/>
    </row>
    <row r="807" spans="1:26" ht="14.4">
      <c r="A807" s="53"/>
      <c r="B807" s="53"/>
      <c r="C807" s="53"/>
      <c r="D807" s="53"/>
      <c r="E807" s="53"/>
      <c r="F807" s="53"/>
      <c r="G807" s="78"/>
      <c r="H807" s="53"/>
      <c r="I807" s="53"/>
      <c r="J807" s="53"/>
      <c r="K807" s="53"/>
      <c r="L807" s="53"/>
      <c r="M807" s="53"/>
      <c r="N807" s="53"/>
      <c r="O807" s="53"/>
      <c r="P807" s="53"/>
      <c r="Q807" s="53"/>
      <c r="R807" s="53"/>
      <c r="S807" s="53"/>
      <c r="T807" s="53"/>
      <c r="U807" s="53"/>
      <c r="V807" s="53"/>
      <c r="W807" s="53"/>
      <c r="X807" s="53"/>
      <c r="Y807" s="53"/>
      <c r="Z807" s="53"/>
    </row>
    <row r="808" spans="1:26" ht="14.4">
      <c r="A808" s="53"/>
      <c r="B808" s="53"/>
      <c r="C808" s="53"/>
      <c r="D808" s="53"/>
      <c r="E808" s="53"/>
      <c r="F808" s="53"/>
      <c r="G808" s="78"/>
      <c r="H808" s="53"/>
      <c r="I808" s="53"/>
      <c r="J808" s="53"/>
      <c r="K808" s="53"/>
      <c r="L808" s="53"/>
      <c r="M808" s="53"/>
      <c r="N808" s="53"/>
      <c r="O808" s="53"/>
      <c r="P808" s="53"/>
      <c r="Q808" s="53"/>
      <c r="R808" s="53"/>
      <c r="S808" s="53"/>
      <c r="T808" s="53"/>
      <c r="U808" s="53"/>
      <c r="V808" s="53"/>
      <c r="W808" s="53"/>
      <c r="X808" s="53"/>
      <c r="Y808" s="53"/>
      <c r="Z808" s="53"/>
    </row>
    <row r="809" spans="1:26" ht="14.4">
      <c r="A809" s="53"/>
      <c r="B809" s="53"/>
      <c r="C809" s="53"/>
      <c r="D809" s="53"/>
      <c r="E809" s="53"/>
      <c r="F809" s="53"/>
      <c r="G809" s="78"/>
      <c r="H809" s="53"/>
      <c r="I809" s="53"/>
      <c r="J809" s="53"/>
      <c r="K809" s="53"/>
      <c r="L809" s="53"/>
      <c r="M809" s="53"/>
      <c r="N809" s="53"/>
      <c r="O809" s="53"/>
      <c r="P809" s="53"/>
      <c r="Q809" s="53"/>
      <c r="R809" s="53"/>
      <c r="S809" s="53"/>
      <c r="T809" s="53"/>
      <c r="U809" s="53"/>
      <c r="V809" s="53"/>
      <c r="W809" s="53"/>
      <c r="X809" s="53"/>
      <c r="Y809" s="53"/>
      <c r="Z809" s="53"/>
    </row>
    <row r="810" spans="1:26" ht="14.4">
      <c r="A810" s="53"/>
      <c r="B810" s="53"/>
      <c r="C810" s="53"/>
      <c r="D810" s="53"/>
      <c r="E810" s="53"/>
      <c r="F810" s="53"/>
      <c r="G810" s="78"/>
      <c r="H810" s="53"/>
      <c r="I810" s="53"/>
      <c r="J810" s="53"/>
      <c r="K810" s="53"/>
      <c r="L810" s="53"/>
      <c r="M810" s="53"/>
      <c r="N810" s="53"/>
      <c r="O810" s="53"/>
      <c r="P810" s="53"/>
      <c r="Q810" s="53"/>
      <c r="R810" s="53"/>
      <c r="S810" s="53"/>
      <c r="T810" s="53"/>
      <c r="U810" s="53"/>
      <c r="V810" s="53"/>
      <c r="W810" s="53"/>
      <c r="X810" s="53"/>
      <c r="Y810" s="53"/>
      <c r="Z810" s="53"/>
    </row>
    <row r="811" spans="1:26" ht="14.4">
      <c r="A811" s="53"/>
      <c r="B811" s="53"/>
      <c r="C811" s="53"/>
      <c r="D811" s="53"/>
      <c r="E811" s="53"/>
      <c r="F811" s="53"/>
      <c r="G811" s="78"/>
      <c r="H811" s="53"/>
      <c r="I811" s="53"/>
      <c r="J811" s="53"/>
      <c r="K811" s="53"/>
      <c r="L811" s="53"/>
      <c r="M811" s="53"/>
      <c r="N811" s="53"/>
      <c r="O811" s="53"/>
      <c r="P811" s="53"/>
      <c r="Q811" s="53"/>
      <c r="R811" s="53"/>
      <c r="S811" s="53"/>
      <c r="T811" s="53"/>
      <c r="U811" s="53"/>
      <c r="V811" s="53"/>
      <c r="W811" s="53"/>
      <c r="X811" s="53"/>
      <c r="Y811" s="53"/>
      <c r="Z811" s="53"/>
    </row>
    <row r="812" spans="1:26" ht="14.4">
      <c r="A812" s="53"/>
      <c r="B812" s="53"/>
      <c r="C812" s="53"/>
      <c r="D812" s="53"/>
      <c r="E812" s="53"/>
      <c r="F812" s="53"/>
      <c r="G812" s="78"/>
      <c r="H812" s="53"/>
      <c r="I812" s="53"/>
      <c r="J812" s="53"/>
      <c r="K812" s="53"/>
      <c r="L812" s="53"/>
      <c r="M812" s="53"/>
      <c r="N812" s="53"/>
      <c r="O812" s="53"/>
      <c r="P812" s="53"/>
      <c r="Q812" s="53"/>
      <c r="R812" s="53"/>
      <c r="S812" s="53"/>
      <c r="T812" s="53"/>
      <c r="U812" s="53"/>
      <c r="V812" s="53"/>
      <c r="W812" s="53"/>
      <c r="X812" s="53"/>
      <c r="Y812" s="53"/>
      <c r="Z812" s="53"/>
    </row>
    <row r="813" spans="1:26" ht="14.4">
      <c r="A813" s="53"/>
      <c r="B813" s="53"/>
      <c r="C813" s="53"/>
      <c r="D813" s="53"/>
      <c r="E813" s="53"/>
      <c r="F813" s="53"/>
      <c r="G813" s="78"/>
      <c r="H813" s="53"/>
      <c r="I813" s="53"/>
      <c r="J813" s="53"/>
      <c r="K813" s="53"/>
      <c r="L813" s="53"/>
      <c r="M813" s="53"/>
      <c r="N813" s="53"/>
      <c r="O813" s="53"/>
      <c r="P813" s="53"/>
      <c r="Q813" s="53"/>
      <c r="R813" s="53"/>
      <c r="S813" s="53"/>
      <c r="T813" s="53"/>
      <c r="U813" s="53"/>
      <c r="V813" s="53"/>
      <c r="W813" s="53"/>
      <c r="X813" s="53"/>
      <c r="Y813" s="53"/>
      <c r="Z813" s="53"/>
    </row>
    <row r="814" spans="1:26" ht="14.4">
      <c r="A814" s="53"/>
      <c r="B814" s="53"/>
      <c r="C814" s="53"/>
      <c r="D814" s="53"/>
      <c r="E814" s="53"/>
      <c r="F814" s="53"/>
      <c r="G814" s="78"/>
      <c r="H814" s="53"/>
      <c r="I814" s="53"/>
      <c r="J814" s="53"/>
      <c r="K814" s="53"/>
      <c r="L814" s="53"/>
      <c r="M814" s="53"/>
      <c r="N814" s="53"/>
      <c r="O814" s="53"/>
      <c r="P814" s="53"/>
      <c r="Q814" s="53"/>
      <c r="R814" s="53"/>
      <c r="S814" s="53"/>
      <c r="T814" s="53"/>
      <c r="U814" s="53"/>
      <c r="V814" s="53"/>
      <c r="W814" s="53"/>
      <c r="X814" s="53"/>
      <c r="Y814" s="53"/>
      <c r="Z814" s="53"/>
    </row>
    <row r="815" spans="1:26" ht="14.4">
      <c r="A815" s="53"/>
      <c r="B815" s="53"/>
      <c r="C815" s="53"/>
      <c r="D815" s="53"/>
      <c r="E815" s="53"/>
      <c r="F815" s="53"/>
      <c r="G815" s="78"/>
      <c r="H815" s="53"/>
      <c r="I815" s="53"/>
      <c r="J815" s="53"/>
      <c r="K815" s="53"/>
      <c r="L815" s="53"/>
      <c r="M815" s="53"/>
      <c r="N815" s="53"/>
      <c r="O815" s="53"/>
      <c r="P815" s="53"/>
      <c r="Q815" s="53"/>
      <c r="R815" s="53"/>
      <c r="S815" s="53"/>
      <c r="T815" s="53"/>
      <c r="U815" s="53"/>
      <c r="V815" s="53"/>
      <c r="W815" s="53"/>
      <c r="X815" s="53"/>
      <c r="Y815" s="53"/>
      <c r="Z815" s="53"/>
    </row>
    <row r="816" spans="1:26" ht="14.4">
      <c r="A816" s="53"/>
      <c r="B816" s="53"/>
      <c r="C816" s="53"/>
      <c r="D816" s="53"/>
      <c r="E816" s="53"/>
      <c r="F816" s="53"/>
      <c r="G816" s="78"/>
      <c r="H816" s="53"/>
      <c r="I816" s="53"/>
      <c r="J816" s="53"/>
      <c r="K816" s="53"/>
      <c r="L816" s="53"/>
      <c r="M816" s="53"/>
      <c r="N816" s="53"/>
      <c r="O816" s="53"/>
      <c r="P816" s="53"/>
      <c r="Q816" s="53"/>
      <c r="R816" s="53"/>
      <c r="S816" s="53"/>
      <c r="T816" s="53"/>
      <c r="U816" s="53"/>
      <c r="V816" s="53"/>
      <c r="W816" s="53"/>
      <c r="X816" s="53"/>
      <c r="Y816" s="53"/>
      <c r="Z816" s="53"/>
    </row>
    <row r="817" spans="1:26" ht="14.4">
      <c r="A817" s="53"/>
      <c r="B817" s="53"/>
      <c r="C817" s="53"/>
      <c r="D817" s="53"/>
      <c r="E817" s="53"/>
      <c r="F817" s="53"/>
      <c r="G817" s="78"/>
      <c r="H817" s="53"/>
      <c r="I817" s="53"/>
      <c r="J817" s="53"/>
      <c r="K817" s="53"/>
      <c r="L817" s="53"/>
      <c r="M817" s="53"/>
      <c r="N817" s="53"/>
      <c r="O817" s="53"/>
      <c r="P817" s="53"/>
      <c r="Q817" s="53"/>
      <c r="R817" s="53"/>
      <c r="S817" s="53"/>
      <c r="T817" s="53"/>
      <c r="U817" s="53"/>
      <c r="V817" s="53"/>
      <c r="W817" s="53"/>
      <c r="X817" s="53"/>
      <c r="Y817" s="53"/>
      <c r="Z817" s="53"/>
    </row>
    <row r="818" spans="1:26" ht="14.4">
      <c r="A818" s="53"/>
      <c r="B818" s="53"/>
      <c r="C818" s="53"/>
      <c r="D818" s="53"/>
      <c r="E818" s="53"/>
      <c r="F818" s="53"/>
      <c r="G818" s="78"/>
      <c r="H818" s="53"/>
      <c r="I818" s="53"/>
      <c r="J818" s="53"/>
      <c r="K818" s="53"/>
      <c r="L818" s="53"/>
      <c r="M818" s="53"/>
      <c r="N818" s="53"/>
      <c r="O818" s="53"/>
      <c r="P818" s="53"/>
      <c r="Q818" s="53"/>
      <c r="R818" s="53"/>
      <c r="S818" s="53"/>
      <c r="T818" s="53"/>
      <c r="U818" s="53"/>
      <c r="V818" s="53"/>
      <c r="W818" s="53"/>
      <c r="X818" s="53"/>
      <c r="Y818" s="53"/>
      <c r="Z818" s="53"/>
    </row>
    <row r="819" spans="1:26" ht="14.4">
      <c r="A819" s="53"/>
      <c r="B819" s="53"/>
      <c r="C819" s="53"/>
      <c r="D819" s="53"/>
      <c r="E819" s="53"/>
      <c r="F819" s="53"/>
      <c r="G819" s="78"/>
      <c r="H819" s="53"/>
      <c r="I819" s="53"/>
      <c r="J819" s="53"/>
      <c r="K819" s="53"/>
      <c r="L819" s="53"/>
      <c r="M819" s="53"/>
      <c r="N819" s="53"/>
      <c r="O819" s="53"/>
      <c r="P819" s="53"/>
      <c r="Q819" s="53"/>
      <c r="R819" s="53"/>
      <c r="S819" s="53"/>
      <c r="T819" s="53"/>
      <c r="U819" s="53"/>
      <c r="V819" s="53"/>
      <c r="W819" s="53"/>
      <c r="X819" s="53"/>
      <c r="Y819" s="53"/>
      <c r="Z819" s="53"/>
    </row>
    <row r="820" spans="1:26" ht="14.4">
      <c r="A820" s="53"/>
      <c r="B820" s="53"/>
      <c r="C820" s="53"/>
      <c r="D820" s="53"/>
      <c r="E820" s="53"/>
      <c r="F820" s="53"/>
      <c r="G820" s="78"/>
      <c r="H820" s="53"/>
      <c r="I820" s="53"/>
      <c r="J820" s="53"/>
      <c r="K820" s="53"/>
      <c r="L820" s="53"/>
      <c r="M820" s="53"/>
      <c r="N820" s="53"/>
      <c r="O820" s="53"/>
      <c r="P820" s="53"/>
      <c r="Q820" s="53"/>
      <c r="R820" s="53"/>
      <c r="S820" s="53"/>
      <c r="T820" s="53"/>
      <c r="U820" s="53"/>
      <c r="V820" s="53"/>
      <c r="W820" s="53"/>
      <c r="X820" s="53"/>
      <c r="Y820" s="53"/>
      <c r="Z820" s="53"/>
    </row>
    <row r="821" spans="1:26" ht="14.4">
      <c r="A821" s="53"/>
      <c r="B821" s="53"/>
      <c r="C821" s="53"/>
      <c r="D821" s="53"/>
      <c r="E821" s="53"/>
      <c r="F821" s="53"/>
      <c r="G821" s="78"/>
      <c r="H821" s="53"/>
      <c r="I821" s="53"/>
      <c r="J821" s="53"/>
      <c r="K821" s="53"/>
      <c r="L821" s="53"/>
      <c r="M821" s="53"/>
      <c r="N821" s="53"/>
      <c r="O821" s="53"/>
      <c r="P821" s="53"/>
      <c r="Q821" s="53"/>
      <c r="R821" s="53"/>
      <c r="S821" s="53"/>
      <c r="T821" s="53"/>
      <c r="U821" s="53"/>
      <c r="V821" s="53"/>
      <c r="W821" s="53"/>
      <c r="X821" s="53"/>
      <c r="Y821" s="53"/>
      <c r="Z821" s="53"/>
    </row>
    <row r="822" spans="1:26" ht="14.4">
      <c r="A822" s="53"/>
      <c r="B822" s="53"/>
      <c r="C822" s="53"/>
      <c r="D822" s="53"/>
      <c r="E822" s="53"/>
      <c r="F822" s="53"/>
      <c r="G822" s="78"/>
      <c r="H822" s="53"/>
      <c r="I822" s="53"/>
      <c r="J822" s="53"/>
      <c r="K822" s="53"/>
      <c r="L822" s="53"/>
      <c r="M822" s="53"/>
      <c r="N822" s="53"/>
      <c r="O822" s="53"/>
      <c r="P822" s="53"/>
      <c r="Q822" s="53"/>
      <c r="R822" s="53"/>
      <c r="S822" s="53"/>
      <c r="T822" s="53"/>
      <c r="U822" s="53"/>
      <c r="V822" s="53"/>
      <c r="W822" s="53"/>
      <c r="X822" s="53"/>
      <c r="Y822" s="53"/>
      <c r="Z822" s="53"/>
    </row>
    <row r="823" spans="1:26" ht="14.4">
      <c r="A823" s="53"/>
      <c r="B823" s="53"/>
      <c r="C823" s="53"/>
      <c r="D823" s="53"/>
      <c r="E823" s="53"/>
      <c r="F823" s="53"/>
      <c r="G823" s="78"/>
      <c r="H823" s="53"/>
      <c r="I823" s="53"/>
      <c r="J823" s="53"/>
      <c r="K823" s="53"/>
      <c r="L823" s="53"/>
      <c r="M823" s="53"/>
      <c r="N823" s="53"/>
      <c r="O823" s="53"/>
      <c r="P823" s="53"/>
      <c r="Q823" s="53"/>
      <c r="R823" s="53"/>
      <c r="S823" s="53"/>
      <c r="T823" s="53"/>
      <c r="U823" s="53"/>
      <c r="V823" s="53"/>
      <c r="W823" s="53"/>
      <c r="X823" s="53"/>
      <c r="Y823" s="53"/>
      <c r="Z823" s="53"/>
    </row>
    <row r="824" spans="1:26" ht="14.4">
      <c r="A824" s="53"/>
      <c r="B824" s="53"/>
      <c r="C824" s="53"/>
      <c r="D824" s="53"/>
      <c r="E824" s="53"/>
      <c r="F824" s="53"/>
      <c r="G824" s="78"/>
      <c r="H824" s="53"/>
      <c r="I824" s="53"/>
      <c r="J824" s="53"/>
      <c r="K824" s="53"/>
      <c r="L824" s="53"/>
      <c r="M824" s="53"/>
      <c r="N824" s="53"/>
      <c r="O824" s="53"/>
      <c r="P824" s="53"/>
      <c r="Q824" s="53"/>
      <c r="R824" s="53"/>
      <c r="S824" s="53"/>
      <c r="T824" s="53"/>
      <c r="U824" s="53"/>
      <c r="V824" s="53"/>
      <c r="W824" s="53"/>
      <c r="X824" s="53"/>
      <c r="Y824" s="53"/>
      <c r="Z824" s="53"/>
    </row>
    <row r="825" spans="1:26" ht="14.4">
      <c r="A825" s="53"/>
      <c r="B825" s="53"/>
      <c r="C825" s="53"/>
      <c r="D825" s="53"/>
      <c r="E825" s="53"/>
      <c r="F825" s="53"/>
      <c r="G825" s="78"/>
      <c r="H825" s="53"/>
      <c r="I825" s="53"/>
      <c r="J825" s="53"/>
      <c r="K825" s="53"/>
      <c r="L825" s="53"/>
      <c r="M825" s="53"/>
      <c r="N825" s="53"/>
      <c r="O825" s="53"/>
      <c r="P825" s="53"/>
      <c r="Q825" s="53"/>
      <c r="R825" s="53"/>
      <c r="S825" s="53"/>
      <c r="T825" s="53"/>
      <c r="U825" s="53"/>
      <c r="V825" s="53"/>
      <c r="W825" s="53"/>
      <c r="X825" s="53"/>
      <c r="Y825" s="53"/>
      <c r="Z825" s="53"/>
    </row>
    <row r="826" spans="1:26" ht="14.4">
      <c r="A826" s="53"/>
      <c r="B826" s="53"/>
      <c r="C826" s="53"/>
      <c r="D826" s="53"/>
      <c r="E826" s="53"/>
      <c r="F826" s="53"/>
      <c r="G826" s="78"/>
      <c r="H826" s="53"/>
      <c r="I826" s="53"/>
      <c r="J826" s="53"/>
      <c r="K826" s="53"/>
      <c r="L826" s="53"/>
      <c r="M826" s="53"/>
      <c r="N826" s="53"/>
      <c r="O826" s="53"/>
      <c r="P826" s="53"/>
      <c r="Q826" s="53"/>
      <c r="R826" s="53"/>
      <c r="S826" s="53"/>
      <c r="T826" s="53"/>
      <c r="U826" s="53"/>
      <c r="V826" s="53"/>
      <c r="W826" s="53"/>
      <c r="X826" s="53"/>
      <c r="Y826" s="53"/>
      <c r="Z826" s="53"/>
    </row>
    <row r="827" spans="1:26" ht="14.4">
      <c r="A827" s="53"/>
      <c r="B827" s="53"/>
      <c r="C827" s="53"/>
      <c r="D827" s="53"/>
      <c r="E827" s="53"/>
      <c r="F827" s="53"/>
      <c r="G827" s="78"/>
      <c r="H827" s="53"/>
      <c r="I827" s="53"/>
      <c r="J827" s="53"/>
      <c r="K827" s="53"/>
      <c r="L827" s="53"/>
      <c r="M827" s="53"/>
      <c r="N827" s="53"/>
      <c r="O827" s="53"/>
      <c r="P827" s="53"/>
      <c r="Q827" s="53"/>
      <c r="R827" s="53"/>
      <c r="S827" s="53"/>
      <c r="T827" s="53"/>
      <c r="U827" s="53"/>
      <c r="V827" s="53"/>
      <c r="W827" s="53"/>
      <c r="X827" s="53"/>
      <c r="Y827" s="53"/>
      <c r="Z827" s="53"/>
    </row>
    <row r="828" spans="1:26" ht="14.4">
      <c r="A828" s="53"/>
      <c r="B828" s="53"/>
      <c r="C828" s="53"/>
      <c r="D828" s="53"/>
      <c r="E828" s="53"/>
      <c r="F828" s="53"/>
      <c r="G828" s="78"/>
      <c r="H828" s="53"/>
      <c r="I828" s="53"/>
      <c r="J828" s="53"/>
      <c r="K828" s="53"/>
      <c r="L828" s="53"/>
      <c r="M828" s="53"/>
      <c r="N828" s="53"/>
      <c r="O828" s="53"/>
      <c r="P828" s="53"/>
      <c r="Q828" s="53"/>
      <c r="R828" s="53"/>
      <c r="S828" s="53"/>
      <c r="T828" s="53"/>
      <c r="U828" s="53"/>
      <c r="V828" s="53"/>
      <c r="W828" s="53"/>
      <c r="X828" s="53"/>
      <c r="Y828" s="53"/>
      <c r="Z828" s="53"/>
    </row>
    <row r="829" spans="1:26" ht="14.4">
      <c r="A829" s="53"/>
      <c r="B829" s="53"/>
      <c r="C829" s="53"/>
      <c r="D829" s="53"/>
      <c r="E829" s="53"/>
      <c r="F829" s="53"/>
      <c r="G829" s="78"/>
      <c r="H829" s="53"/>
      <c r="I829" s="53"/>
      <c r="J829" s="53"/>
      <c r="K829" s="53"/>
      <c r="L829" s="53"/>
      <c r="M829" s="53"/>
      <c r="N829" s="53"/>
      <c r="O829" s="53"/>
      <c r="P829" s="53"/>
      <c r="Q829" s="53"/>
      <c r="R829" s="53"/>
      <c r="S829" s="53"/>
      <c r="T829" s="53"/>
      <c r="U829" s="53"/>
      <c r="V829" s="53"/>
      <c r="W829" s="53"/>
      <c r="X829" s="53"/>
      <c r="Y829" s="53"/>
      <c r="Z829" s="53"/>
    </row>
    <row r="830" spans="1:26" ht="14.4">
      <c r="A830" s="53"/>
      <c r="B830" s="53"/>
      <c r="C830" s="53"/>
      <c r="D830" s="53"/>
      <c r="E830" s="53"/>
      <c r="F830" s="53"/>
      <c r="G830" s="78"/>
      <c r="H830" s="53"/>
      <c r="I830" s="53"/>
      <c r="J830" s="53"/>
      <c r="K830" s="53"/>
      <c r="L830" s="53"/>
      <c r="M830" s="53"/>
      <c r="N830" s="53"/>
      <c r="O830" s="53"/>
      <c r="P830" s="53"/>
      <c r="Q830" s="53"/>
      <c r="R830" s="53"/>
      <c r="S830" s="53"/>
      <c r="T830" s="53"/>
      <c r="U830" s="53"/>
      <c r="V830" s="53"/>
      <c r="W830" s="53"/>
      <c r="X830" s="53"/>
      <c r="Y830" s="53"/>
      <c r="Z830" s="53"/>
    </row>
    <row r="831" spans="1:26" ht="14.4">
      <c r="A831" s="53"/>
      <c r="B831" s="53"/>
      <c r="C831" s="53"/>
      <c r="D831" s="53"/>
      <c r="E831" s="53"/>
      <c r="F831" s="53"/>
      <c r="G831" s="78"/>
      <c r="H831" s="53"/>
      <c r="I831" s="53"/>
      <c r="J831" s="53"/>
      <c r="K831" s="53"/>
      <c r="L831" s="53"/>
      <c r="M831" s="53"/>
      <c r="N831" s="53"/>
      <c r="O831" s="53"/>
      <c r="P831" s="53"/>
      <c r="Q831" s="53"/>
      <c r="R831" s="53"/>
      <c r="S831" s="53"/>
      <c r="T831" s="53"/>
      <c r="U831" s="53"/>
      <c r="V831" s="53"/>
      <c r="W831" s="53"/>
      <c r="X831" s="53"/>
      <c r="Y831" s="53"/>
      <c r="Z831" s="53"/>
    </row>
    <row r="832" spans="1:26" ht="14.4">
      <c r="A832" s="53"/>
      <c r="B832" s="53"/>
      <c r="C832" s="53"/>
      <c r="D832" s="53"/>
      <c r="E832" s="53"/>
      <c r="F832" s="53"/>
      <c r="G832" s="78"/>
      <c r="H832" s="53"/>
      <c r="I832" s="53"/>
      <c r="J832" s="53"/>
      <c r="K832" s="53"/>
      <c r="L832" s="53"/>
      <c r="M832" s="53"/>
      <c r="N832" s="53"/>
      <c r="O832" s="53"/>
      <c r="P832" s="53"/>
      <c r="Q832" s="53"/>
      <c r="R832" s="53"/>
      <c r="S832" s="53"/>
      <c r="T832" s="53"/>
      <c r="U832" s="53"/>
      <c r="V832" s="53"/>
      <c r="W832" s="53"/>
      <c r="X832" s="53"/>
      <c r="Y832" s="53"/>
      <c r="Z832" s="53"/>
    </row>
    <row r="833" spans="1:26" ht="14.4">
      <c r="A833" s="53"/>
      <c r="B833" s="53"/>
      <c r="C833" s="53"/>
      <c r="D833" s="53"/>
      <c r="E833" s="53"/>
      <c r="F833" s="53"/>
      <c r="G833" s="78"/>
      <c r="H833" s="53"/>
      <c r="I833" s="53"/>
      <c r="J833" s="53"/>
      <c r="K833" s="53"/>
      <c r="L833" s="53"/>
      <c r="M833" s="53"/>
      <c r="N833" s="53"/>
      <c r="O833" s="53"/>
      <c r="P833" s="53"/>
      <c r="Q833" s="53"/>
      <c r="R833" s="53"/>
      <c r="S833" s="53"/>
      <c r="T833" s="53"/>
      <c r="U833" s="53"/>
      <c r="V833" s="53"/>
      <c r="W833" s="53"/>
      <c r="X833" s="53"/>
      <c r="Y833" s="53"/>
      <c r="Z833" s="53"/>
    </row>
    <row r="834" spans="1:26" ht="14.4">
      <c r="A834" s="53"/>
      <c r="B834" s="53"/>
      <c r="C834" s="53"/>
      <c r="D834" s="53"/>
      <c r="E834" s="53"/>
      <c r="F834" s="53"/>
      <c r="G834" s="78"/>
      <c r="H834" s="53"/>
      <c r="I834" s="53"/>
      <c r="J834" s="53"/>
      <c r="K834" s="53"/>
      <c r="L834" s="53"/>
      <c r="M834" s="53"/>
      <c r="N834" s="53"/>
      <c r="O834" s="53"/>
      <c r="P834" s="53"/>
      <c r="Q834" s="53"/>
      <c r="R834" s="53"/>
      <c r="S834" s="53"/>
      <c r="T834" s="53"/>
      <c r="U834" s="53"/>
      <c r="V834" s="53"/>
      <c r="W834" s="53"/>
      <c r="X834" s="53"/>
      <c r="Y834" s="53"/>
      <c r="Z834" s="53"/>
    </row>
    <row r="835" spans="1:26" ht="14.4">
      <c r="A835" s="53"/>
      <c r="B835" s="53"/>
      <c r="C835" s="53"/>
      <c r="D835" s="53"/>
      <c r="E835" s="53"/>
      <c r="F835" s="53"/>
      <c r="G835" s="78"/>
      <c r="H835" s="53"/>
      <c r="I835" s="53"/>
      <c r="J835" s="53"/>
      <c r="K835" s="53"/>
      <c r="L835" s="53"/>
      <c r="M835" s="53"/>
      <c r="N835" s="53"/>
      <c r="O835" s="53"/>
      <c r="P835" s="53"/>
      <c r="Q835" s="53"/>
      <c r="R835" s="53"/>
      <c r="S835" s="53"/>
      <c r="T835" s="53"/>
      <c r="U835" s="53"/>
      <c r="V835" s="53"/>
      <c r="W835" s="53"/>
      <c r="X835" s="53"/>
      <c r="Y835" s="53"/>
      <c r="Z835" s="53"/>
    </row>
    <row r="836" spans="1:26" ht="14.4">
      <c r="A836" s="53"/>
      <c r="B836" s="53"/>
      <c r="C836" s="53"/>
      <c r="D836" s="53"/>
      <c r="E836" s="53"/>
      <c r="F836" s="53"/>
      <c r="G836" s="78"/>
      <c r="H836" s="53"/>
      <c r="I836" s="53"/>
      <c r="J836" s="53"/>
      <c r="K836" s="53"/>
      <c r="L836" s="53"/>
      <c r="M836" s="53"/>
      <c r="N836" s="53"/>
      <c r="O836" s="53"/>
      <c r="P836" s="53"/>
      <c r="Q836" s="53"/>
      <c r="R836" s="53"/>
      <c r="S836" s="53"/>
      <c r="T836" s="53"/>
      <c r="U836" s="53"/>
      <c r="V836" s="53"/>
      <c r="W836" s="53"/>
      <c r="X836" s="53"/>
      <c r="Y836" s="53"/>
      <c r="Z836" s="53"/>
    </row>
    <row r="837" spans="1:26" ht="14.4">
      <c r="A837" s="53"/>
      <c r="B837" s="53"/>
      <c r="C837" s="53"/>
      <c r="D837" s="53"/>
      <c r="E837" s="53"/>
      <c r="F837" s="53"/>
      <c r="G837" s="78"/>
      <c r="H837" s="53"/>
      <c r="I837" s="53"/>
      <c r="J837" s="53"/>
      <c r="K837" s="53"/>
      <c r="L837" s="53"/>
      <c r="M837" s="53"/>
      <c r="N837" s="53"/>
      <c r="O837" s="53"/>
      <c r="P837" s="53"/>
      <c r="Q837" s="53"/>
      <c r="R837" s="53"/>
      <c r="S837" s="53"/>
      <c r="T837" s="53"/>
      <c r="U837" s="53"/>
      <c r="V837" s="53"/>
      <c r="W837" s="53"/>
      <c r="X837" s="53"/>
      <c r="Y837" s="53"/>
      <c r="Z837" s="53"/>
    </row>
    <row r="838" spans="1:26" ht="14.4">
      <c r="A838" s="53"/>
      <c r="B838" s="53"/>
      <c r="C838" s="53"/>
      <c r="D838" s="53"/>
      <c r="E838" s="53"/>
      <c r="F838" s="53"/>
      <c r="G838" s="78"/>
      <c r="H838" s="53"/>
      <c r="I838" s="53"/>
      <c r="J838" s="53"/>
      <c r="K838" s="53"/>
      <c r="L838" s="53"/>
      <c r="M838" s="53"/>
      <c r="N838" s="53"/>
      <c r="O838" s="53"/>
      <c r="P838" s="53"/>
      <c r="Q838" s="53"/>
      <c r="R838" s="53"/>
      <c r="S838" s="53"/>
      <c r="T838" s="53"/>
      <c r="U838" s="53"/>
      <c r="V838" s="53"/>
      <c r="W838" s="53"/>
      <c r="X838" s="53"/>
      <c r="Y838" s="53"/>
      <c r="Z838" s="53"/>
    </row>
    <row r="839" spans="1:26" ht="14.4">
      <c r="A839" s="53"/>
      <c r="B839" s="53"/>
      <c r="C839" s="53"/>
      <c r="D839" s="53"/>
      <c r="E839" s="53"/>
      <c r="F839" s="53"/>
      <c r="G839" s="78"/>
      <c r="H839" s="53"/>
      <c r="I839" s="53"/>
      <c r="J839" s="53"/>
      <c r="K839" s="53"/>
      <c r="L839" s="53"/>
      <c r="M839" s="53"/>
      <c r="N839" s="53"/>
      <c r="O839" s="53"/>
      <c r="P839" s="53"/>
      <c r="Q839" s="53"/>
      <c r="R839" s="53"/>
      <c r="S839" s="53"/>
      <c r="T839" s="53"/>
      <c r="U839" s="53"/>
      <c r="V839" s="53"/>
      <c r="W839" s="53"/>
      <c r="X839" s="53"/>
      <c r="Y839" s="53"/>
      <c r="Z839" s="53"/>
    </row>
    <row r="840" spans="1:26" ht="14.4">
      <c r="A840" s="53"/>
      <c r="B840" s="53"/>
      <c r="C840" s="53"/>
      <c r="D840" s="53"/>
      <c r="E840" s="53"/>
      <c r="F840" s="53"/>
      <c r="G840" s="78"/>
      <c r="H840" s="53"/>
      <c r="I840" s="53"/>
      <c r="J840" s="53"/>
      <c r="K840" s="53"/>
      <c r="L840" s="53"/>
      <c r="M840" s="53"/>
      <c r="N840" s="53"/>
      <c r="O840" s="53"/>
      <c r="P840" s="53"/>
      <c r="Q840" s="53"/>
      <c r="R840" s="53"/>
      <c r="S840" s="53"/>
      <c r="T840" s="53"/>
      <c r="U840" s="53"/>
      <c r="V840" s="53"/>
      <c r="W840" s="53"/>
      <c r="X840" s="53"/>
      <c r="Y840" s="53"/>
      <c r="Z840" s="53"/>
    </row>
    <row r="841" spans="1:26" ht="14.4">
      <c r="A841" s="53"/>
      <c r="B841" s="53"/>
      <c r="C841" s="53"/>
      <c r="D841" s="53"/>
      <c r="E841" s="53"/>
      <c r="F841" s="53"/>
      <c r="G841" s="78"/>
      <c r="H841" s="53"/>
      <c r="I841" s="53"/>
      <c r="J841" s="53"/>
      <c r="K841" s="53"/>
      <c r="L841" s="53"/>
      <c r="M841" s="53"/>
      <c r="N841" s="53"/>
      <c r="O841" s="53"/>
      <c r="P841" s="53"/>
      <c r="Q841" s="53"/>
      <c r="R841" s="53"/>
      <c r="S841" s="53"/>
      <c r="T841" s="53"/>
      <c r="U841" s="53"/>
      <c r="V841" s="53"/>
      <c r="W841" s="53"/>
      <c r="X841" s="53"/>
      <c r="Y841" s="53"/>
      <c r="Z841" s="53"/>
    </row>
    <row r="842" spans="1:26" ht="14.4">
      <c r="A842" s="53"/>
      <c r="B842" s="53"/>
      <c r="C842" s="53"/>
      <c r="D842" s="53"/>
      <c r="E842" s="53"/>
      <c r="F842" s="53"/>
      <c r="G842" s="78"/>
      <c r="H842" s="53"/>
      <c r="I842" s="53"/>
      <c r="J842" s="53"/>
      <c r="K842" s="53"/>
      <c r="L842" s="53"/>
      <c r="M842" s="53"/>
      <c r="N842" s="53"/>
      <c r="O842" s="53"/>
      <c r="P842" s="53"/>
      <c r="Q842" s="53"/>
      <c r="R842" s="53"/>
      <c r="S842" s="53"/>
      <c r="T842" s="53"/>
      <c r="U842" s="53"/>
      <c r="V842" s="53"/>
      <c r="W842" s="53"/>
      <c r="X842" s="53"/>
      <c r="Y842" s="53"/>
      <c r="Z842" s="53"/>
    </row>
    <row r="843" spans="1:26" ht="14.4">
      <c r="A843" s="53"/>
      <c r="B843" s="53"/>
      <c r="C843" s="53"/>
      <c r="D843" s="53"/>
      <c r="E843" s="53"/>
      <c r="F843" s="53"/>
      <c r="G843" s="78"/>
      <c r="H843" s="53"/>
      <c r="I843" s="53"/>
      <c r="J843" s="53"/>
      <c r="K843" s="53"/>
      <c r="L843" s="53"/>
      <c r="M843" s="53"/>
      <c r="N843" s="53"/>
      <c r="O843" s="53"/>
      <c r="P843" s="53"/>
      <c r="Q843" s="53"/>
      <c r="R843" s="53"/>
      <c r="S843" s="53"/>
      <c r="T843" s="53"/>
      <c r="U843" s="53"/>
      <c r="V843" s="53"/>
      <c r="W843" s="53"/>
      <c r="X843" s="53"/>
      <c r="Y843" s="53"/>
      <c r="Z843" s="53"/>
    </row>
    <row r="844" spans="1:26" ht="14.4">
      <c r="A844" s="53"/>
      <c r="B844" s="53"/>
      <c r="C844" s="53"/>
      <c r="D844" s="53"/>
      <c r="E844" s="53"/>
      <c r="F844" s="53"/>
      <c r="G844" s="78"/>
      <c r="H844" s="53"/>
      <c r="I844" s="53"/>
      <c r="J844" s="53"/>
      <c r="K844" s="53"/>
      <c r="L844" s="53"/>
      <c r="M844" s="53"/>
      <c r="N844" s="53"/>
      <c r="O844" s="53"/>
      <c r="P844" s="53"/>
      <c r="Q844" s="53"/>
      <c r="R844" s="53"/>
      <c r="S844" s="53"/>
      <c r="T844" s="53"/>
      <c r="U844" s="53"/>
      <c r="V844" s="53"/>
      <c r="W844" s="53"/>
      <c r="X844" s="53"/>
      <c r="Y844" s="53"/>
      <c r="Z844" s="53"/>
    </row>
    <row r="845" spans="1:26" ht="14.4">
      <c r="A845" s="53"/>
      <c r="B845" s="53"/>
      <c r="C845" s="53"/>
      <c r="D845" s="53"/>
      <c r="E845" s="53"/>
      <c r="F845" s="53"/>
      <c r="G845" s="78"/>
      <c r="H845" s="53"/>
      <c r="I845" s="53"/>
      <c r="J845" s="53"/>
      <c r="K845" s="53"/>
      <c r="L845" s="53"/>
      <c r="M845" s="53"/>
      <c r="N845" s="53"/>
      <c r="O845" s="53"/>
      <c r="P845" s="53"/>
      <c r="Q845" s="53"/>
      <c r="R845" s="53"/>
      <c r="S845" s="53"/>
      <c r="T845" s="53"/>
      <c r="U845" s="53"/>
      <c r="V845" s="53"/>
      <c r="W845" s="53"/>
      <c r="X845" s="53"/>
      <c r="Y845" s="53"/>
      <c r="Z845" s="53"/>
    </row>
    <row r="846" spans="1:26" ht="14.4">
      <c r="A846" s="53"/>
      <c r="B846" s="53"/>
      <c r="C846" s="53"/>
      <c r="D846" s="53"/>
      <c r="E846" s="53"/>
      <c r="F846" s="53"/>
      <c r="G846" s="78"/>
      <c r="H846" s="53"/>
      <c r="I846" s="53"/>
      <c r="J846" s="53"/>
      <c r="K846" s="53"/>
      <c r="L846" s="53"/>
      <c r="M846" s="53"/>
      <c r="N846" s="53"/>
      <c r="O846" s="53"/>
      <c r="P846" s="53"/>
      <c r="Q846" s="53"/>
      <c r="R846" s="53"/>
      <c r="S846" s="53"/>
      <c r="T846" s="53"/>
      <c r="U846" s="53"/>
      <c r="V846" s="53"/>
      <c r="W846" s="53"/>
      <c r="X846" s="53"/>
      <c r="Y846" s="53"/>
      <c r="Z846" s="53"/>
    </row>
    <row r="847" spans="1:26" ht="14.4">
      <c r="A847" s="53"/>
      <c r="B847" s="53"/>
      <c r="C847" s="53"/>
      <c r="D847" s="53"/>
      <c r="E847" s="53"/>
      <c r="F847" s="53"/>
      <c r="G847" s="78"/>
      <c r="H847" s="53"/>
      <c r="I847" s="53"/>
      <c r="J847" s="53"/>
      <c r="K847" s="53"/>
      <c r="L847" s="53"/>
      <c r="M847" s="53"/>
      <c r="N847" s="53"/>
      <c r="O847" s="53"/>
      <c r="P847" s="53"/>
      <c r="Q847" s="53"/>
      <c r="R847" s="53"/>
      <c r="S847" s="53"/>
      <c r="T847" s="53"/>
      <c r="U847" s="53"/>
      <c r="V847" s="53"/>
      <c r="W847" s="53"/>
      <c r="X847" s="53"/>
      <c r="Y847" s="53"/>
      <c r="Z847" s="53"/>
    </row>
    <row r="848" spans="1:26" ht="14.4">
      <c r="A848" s="53"/>
      <c r="B848" s="53"/>
      <c r="C848" s="53"/>
      <c r="D848" s="53"/>
      <c r="E848" s="53"/>
      <c r="F848" s="53"/>
      <c r="G848" s="78"/>
      <c r="H848" s="53"/>
      <c r="I848" s="53"/>
      <c r="J848" s="53"/>
      <c r="K848" s="53"/>
      <c r="L848" s="53"/>
      <c r="M848" s="53"/>
      <c r="N848" s="53"/>
      <c r="O848" s="53"/>
      <c r="P848" s="53"/>
      <c r="Q848" s="53"/>
      <c r="R848" s="53"/>
      <c r="S848" s="53"/>
      <c r="T848" s="53"/>
      <c r="U848" s="53"/>
      <c r="V848" s="53"/>
      <c r="W848" s="53"/>
      <c r="X848" s="53"/>
      <c r="Y848" s="53"/>
      <c r="Z848" s="53"/>
    </row>
    <row r="849" spans="1:26" ht="14.4">
      <c r="A849" s="53"/>
      <c r="B849" s="53"/>
      <c r="C849" s="53"/>
      <c r="D849" s="53"/>
      <c r="E849" s="53"/>
      <c r="F849" s="53"/>
      <c r="G849" s="78"/>
      <c r="H849" s="53"/>
      <c r="I849" s="53"/>
      <c r="J849" s="53"/>
      <c r="K849" s="53"/>
      <c r="L849" s="53"/>
      <c r="M849" s="53"/>
      <c r="N849" s="53"/>
      <c r="O849" s="53"/>
      <c r="P849" s="53"/>
      <c r="Q849" s="53"/>
      <c r="R849" s="53"/>
      <c r="S849" s="53"/>
      <c r="T849" s="53"/>
      <c r="U849" s="53"/>
      <c r="V849" s="53"/>
      <c r="W849" s="53"/>
      <c r="X849" s="53"/>
      <c r="Y849" s="53"/>
      <c r="Z849" s="53"/>
    </row>
    <row r="850" spans="1:26" ht="14.4">
      <c r="A850" s="53"/>
      <c r="B850" s="53"/>
      <c r="C850" s="53"/>
      <c r="D850" s="53"/>
      <c r="E850" s="53"/>
      <c r="F850" s="53"/>
      <c r="G850" s="78"/>
      <c r="H850" s="53"/>
      <c r="I850" s="53"/>
      <c r="J850" s="53"/>
      <c r="K850" s="53"/>
      <c r="L850" s="53"/>
      <c r="M850" s="53"/>
      <c r="N850" s="53"/>
      <c r="O850" s="53"/>
      <c r="P850" s="53"/>
      <c r="Q850" s="53"/>
      <c r="R850" s="53"/>
      <c r="S850" s="53"/>
      <c r="T850" s="53"/>
      <c r="U850" s="53"/>
      <c r="V850" s="53"/>
      <c r="W850" s="53"/>
      <c r="X850" s="53"/>
      <c r="Y850" s="53"/>
      <c r="Z850" s="53"/>
    </row>
    <row r="851" spans="1:26" ht="14.4">
      <c r="A851" s="53"/>
      <c r="B851" s="53"/>
      <c r="C851" s="53"/>
      <c r="D851" s="53"/>
      <c r="E851" s="53"/>
      <c r="F851" s="53"/>
      <c r="G851" s="78"/>
      <c r="H851" s="53"/>
      <c r="I851" s="53"/>
      <c r="J851" s="53"/>
      <c r="K851" s="53"/>
      <c r="L851" s="53"/>
      <c r="M851" s="53"/>
      <c r="N851" s="53"/>
      <c r="O851" s="53"/>
      <c r="P851" s="53"/>
      <c r="Q851" s="53"/>
      <c r="R851" s="53"/>
      <c r="S851" s="53"/>
      <c r="T851" s="53"/>
      <c r="U851" s="53"/>
      <c r="V851" s="53"/>
      <c r="W851" s="53"/>
      <c r="X851" s="53"/>
      <c r="Y851" s="53"/>
      <c r="Z851" s="53"/>
    </row>
    <row r="852" spans="1:26" ht="14.4">
      <c r="A852" s="53"/>
      <c r="B852" s="53"/>
      <c r="C852" s="53"/>
      <c r="D852" s="53"/>
      <c r="E852" s="53"/>
      <c r="F852" s="53"/>
      <c r="G852" s="78"/>
      <c r="H852" s="53"/>
      <c r="I852" s="53"/>
      <c r="J852" s="53"/>
      <c r="K852" s="53"/>
      <c r="L852" s="53"/>
      <c r="M852" s="53"/>
      <c r="N852" s="53"/>
      <c r="O852" s="53"/>
      <c r="P852" s="53"/>
      <c r="Q852" s="53"/>
      <c r="R852" s="53"/>
      <c r="S852" s="53"/>
      <c r="T852" s="53"/>
      <c r="U852" s="53"/>
      <c r="V852" s="53"/>
      <c r="W852" s="53"/>
      <c r="X852" s="53"/>
      <c r="Y852" s="53"/>
      <c r="Z852" s="53"/>
    </row>
    <row r="853" spans="1:26" ht="14.4">
      <c r="A853" s="53"/>
      <c r="B853" s="53"/>
      <c r="C853" s="53"/>
      <c r="D853" s="53"/>
      <c r="E853" s="53"/>
      <c r="F853" s="53"/>
      <c r="G853" s="78"/>
      <c r="H853" s="53"/>
      <c r="I853" s="53"/>
      <c r="J853" s="53"/>
      <c r="K853" s="53"/>
      <c r="L853" s="53"/>
      <c r="M853" s="53"/>
      <c r="N853" s="53"/>
      <c r="O853" s="53"/>
      <c r="P853" s="53"/>
      <c r="Q853" s="53"/>
      <c r="R853" s="53"/>
      <c r="S853" s="53"/>
      <c r="T853" s="53"/>
      <c r="U853" s="53"/>
      <c r="V853" s="53"/>
      <c r="W853" s="53"/>
      <c r="X853" s="53"/>
      <c r="Y853" s="53"/>
      <c r="Z853" s="53"/>
    </row>
    <row r="854" spans="1:26" ht="14.4">
      <c r="A854" s="53"/>
      <c r="B854" s="53"/>
      <c r="C854" s="53"/>
      <c r="D854" s="53"/>
      <c r="E854" s="53"/>
      <c r="F854" s="53"/>
      <c r="G854" s="78"/>
      <c r="H854" s="53"/>
      <c r="I854" s="53"/>
      <c r="J854" s="53"/>
      <c r="K854" s="53"/>
      <c r="L854" s="53"/>
      <c r="M854" s="53"/>
      <c r="N854" s="53"/>
      <c r="O854" s="53"/>
      <c r="P854" s="53"/>
      <c r="Q854" s="53"/>
      <c r="R854" s="53"/>
      <c r="S854" s="53"/>
      <c r="T854" s="53"/>
      <c r="U854" s="53"/>
      <c r="V854" s="53"/>
      <c r="W854" s="53"/>
      <c r="X854" s="53"/>
      <c r="Y854" s="53"/>
      <c r="Z854" s="53"/>
    </row>
    <row r="855" spans="1:26" ht="14.4">
      <c r="A855" s="53"/>
      <c r="B855" s="53"/>
      <c r="C855" s="53"/>
      <c r="D855" s="53"/>
      <c r="E855" s="53"/>
      <c r="F855" s="53"/>
      <c r="G855" s="78"/>
      <c r="H855" s="53"/>
      <c r="I855" s="53"/>
      <c r="J855" s="53"/>
      <c r="K855" s="53"/>
      <c r="L855" s="53"/>
      <c r="M855" s="53"/>
      <c r="N855" s="53"/>
      <c r="O855" s="53"/>
      <c r="P855" s="53"/>
      <c r="Q855" s="53"/>
      <c r="R855" s="53"/>
      <c r="S855" s="53"/>
      <c r="T855" s="53"/>
      <c r="U855" s="53"/>
      <c r="V855" s="53"/>
      <c r="W855" s="53"/>
      <c r="X855" s="53"/>
      <c r="Y855" s="53"/>
      <c r="Z855" s="53"/>
    </row>
    <row r="856" spans="1:26" ht="14.4">
      <c r="A856" s="53"/>
      <c r="B856" s="53"/>
      <c r="C856" s="53"/>
      <c r="D856" s="53"/>
      <c r="E856" s="53"/>
      <c r="F856" s="53"/>
      <c r="G856" s="78"/>
      <c r="H856" s="53"/>
      <c r="I856" s="53"/>
      <c r="J856" s="53"/>
      <c r="K856" s="53"/>
      <c r="L856" s="53"/>
      <c r="M856" s="53"/>
      <c r="N856" s="53"/>
      <c r="O856" s="53"/>
      <c r="P856" s="53"/>
      <c r="Q856" s="53"/>
      <c r="R856" s="53"/>
      <c r="S856" s="53"/>
      <c r="T856" s="53"/>
      <c r="U856" s="53"/>
      <c r="V856" s="53"/>
      <c r="W856" s="53"/>
      <c r="X856" s="53"/>
      <c r="Y856" s="53"/>
      <c r="Z856" s="53"/>
    </row>
    <row r="857" spans="1:26" ht="14.4">
      <c r="A857" s="53"/>
      <c r="B857" s="53"/>
      <c r="C857" s="53"/>
      <c r="D857" s="53"/>
      <c r="E857" s="53"/>
      <c r="F857" s="53"/>
      <c r="G857" s="78"/>
      <c r="H857" s="53"/>
      <c r="I857" s="53"/>
      <c r="J857" s="53"/>
      <c r="K857" s="53"/>
      <c r="L857" s="53"/>
      <c r="M857" s="53"/>
      <c r="N857" s="53"/>
      <c r="O857" s="53"/>
      <c r="P857" s="53"/>
      <c r="Q857" s="53"/>
      <c r="R857" s="53"/>
      <c r="S857" s="53"/>
      <c r="T857" s="53"/>
      <c r="U857" s="53"/>
      <c r="V857" s="53"/>
      <c r="W857" s="53"/>
      <c r="X857" s="53"/>
      <c r="Y857" s="53"/>
      <c r="Z857" s="53"/>
    </row>
    <row r="858" spans="1:26" ht="14.4">
      <c r="A858" s="53"/>
      <c r="B858" s="53"/>
      <c r="C858" s="53"/>
      <c r="D858" s="53"/>
      <c r="E858" s="53"/>
      <c r="F858" s="53"/>
      <c r="G858" s="78"/>
      <c r="H858" s="53"/>
      <c r="I858" s="53"/>
      <c r="J858" s="53"/>
      <c r="K858" s="53"/>
      <c r="L858" s="53"/>
      <c r="M858" s="53"/>
      <c r="N858" s="53"/>
      <c r="O858" s="53"/>
      <c r="P858" s="53"/>
      <c r="Q858" s="53"/>
      <c r="R858" s="53"/>
      <c r="S858" s="53"/>
      <c r="T858" s="53"/>
      <c r="U858" s="53"/>
      <c r="V858" s="53"/>
      <c r="W858" s="53"/>
      <c r="X858" s="53"/>
      <c r="Y858" s="53"/>
      <c r="Z858" s="53"/>
    </row>
    <row r="859" spans="1:26" ht="14.4">
      <c r="A859" s="53"/>
      <c r="B859" s="53"/>
      <c r="C859" s="53"/>
      <c r="D859" s="53"/>
      <c r="E859" s="53"/>
      <c r="F859" s="53"/>
      <c r="G859" s="78"/>
      <c r="H859" s="53"/>
      <c r="I859" s="53"/>
      <c r="J859" s="53"/>
      <c r="K859" s="53"/>
      <c r="L859" s="53"/>
      <c r="M859" s="53"/>
      <c r="N859" s="53"/>
      <c r="O859" s="53"/>
      <c r="P859" s="53"/>
      <c r="Q859" s="53"/>
      <c r="R859" s="53"/>
      <c r="S859" s="53"/>
      <c r="T859" s="53"/>
      <c r="U859" s="53"/>
      <c r="V859" s="53"/>
      <c r="W859" s="53"/>
      <c r="X859" s="53"/>
      <c r="Y859" s="53"/>
      <c r="Z859" s="53"/>
    </row>
    <row r="860" spans="1:26" ht="14.4">
      <c r="A860" s="53"/>
      <c r="B860" s="53"/>
      <c r="C860" s="53"/>
      <c r="D860" s="53"/>
      <c r="E860" s="53"/>
      <c r="F860" s="53"/>
      <c r="G860" s="78"/>
      <c r="H860" s="53"/>
      <c r="I860" s="53"/>
      <c r="J860" s="53"/>
      <c r="K860" s="53"/>
      <c r="L860" s="53"/>
      <c r="M860" s="53"/>
      <c r="N860" s="53"/>
      <c r="O860" s="53"/>
      <c r="P860" s="53"/>
      <c r="Q860" s="53"/>
      <c r="R860" s="53"/>
      <c r="S860" s="53"/>
      <c r="T860" s="53"/>
      <c r="U860" s="53"/>
      <c r="V860" s="53"/>
      <c r="W860" s="53"/>
      <c r="X860" s="53"/>
      <c r="Y860" s="53"/>
      <c r="Z860" s="53"/>
    </row>
    <row r="861" spans="1:26" ht="14.4">
      <c r="A861" s="53"/>
      <c r="B861" s="53"/>
      <c r="C861" s="53"/>
      <c r="D861" s="53"/>
      <c r="E861" s="53"/>
      <c r="F861" s="53"/>
      <c r="G861" s="78"/>
      <c r="H861" s="53"/>
      <c r="I861" s="53"/>
      <c r="J861" s="53"/>
      <c r="K861" s="53"/>
      <c r="L861" s="53"/>
      <c r="M861" s="53"/>
      <c r="N861" s="53"/>
      <c r="O861" s="53"/>
      <c r="P861" s="53"/>
      <c r="Q861" s="53"/>
      <c r="R861" s="53"/>
      <c r="S861" s="53"/>
      <c r="T861" s="53"/>
      <c r="U861" s="53"/>
      <c r="V861" s="53"/>
      <c r="W861" s="53"/>
      <c r="X861" s="53"/>
      <c r="Y861" s="53"/>
      <c r="Z861" s="53"/>
    </row>
    <row r="862" spans="1:26" ht="14.4">
      <c r="A862" s="53"/>
      <c r="B862" s="53"/>
      <c r="C862" s="53"/>
      <c r="D862" s="53"/>
      <c r="E862" s="53"/>
      <c r="F862" s="53"/>
      <c r="G862" s="78"/>
      <c r="H862" s="53"/>
      <c r="I862" s="53"/>
      <c r="J862" s="53"/>
      <c r="K862" s="53"/>
      <c r="L862" s="53"/>
      <c r="M862" s="53"/>
      <c r="N862" s="53"/>
      <c r="O862" s="53"/>
      <c r="P862" s="53"/>
      <c r="Q862" s="53"/>
      <c r="R862" s="53"/>
      <c r="S862" s="53"/>
      <c r="T862" s="53"/>
      <c r="U862" s="53"/>
      <c r="V862" s="53"/>
      <c r="W862" s="53"/>
      <c r="X862" s="53"/>
      <c r="Y862" s="53"/>
      <c r="Z862" s="53"/>
    </row>
    <row r="863" spans="1:26" ht="14.4">
      <c r="A863" s="53"/>
      <c r="B863" s="53"/>
      <c r="C863" s="53"/>
      <c r="D863" s="53"/>
      <c r="E863" s="53"/>
      <c r="F863" s="53"/>
      <c r="G863" s="78"/>
      <c r="H863" s="53"/>
      <c r="I863" s="53"/>
      <c r="J863" s="53"/>
      <c r="K863" s="53"/>
      <c r="L863" s="53"/>
      <c r="M863" s="53"/>
      <c r="N863" s="53"/>
      <c r="O863" s="53"/>
      <c r="P863" s="53"/>
      <c r="Q863" s="53"/>
      <c r="R863" s="53"/>
      <c r="S863" s="53"/>
      <c r="T863" s="53"/>
      <c r="U863" s="53"/>
      <c r="V863" s="53"/>
      <c r="W863" s="53"/>
      <c r="X863" s="53"/>
      <c r="Y863" s="53"/>
      <c r="Z863" s="53"/>
    </row>
    <row r="864" spans="1:26" ht="14.4">
      <c r="A864" s="53"/>
      <c r="B864" s="53"/>
      <c r="C864" s="53"/>
      <c r="D864" s="53"/>
      <c r="E864" s="53"/>
      <c r="F864" s="53"/>
      <c r="G864" s="78"/>
      <c r="H864" s="53"/>
      <c r="I864" s="53"/>
      <c r="J864" s="53"/>
      <c r="K864" s="53"/>
      <c r="L864" s="53"/>
      <c r="M864" s="53"/>
      <c r="N864" s="53"/>
      <c r="O864" s="53"/>
      <c r="P864" s="53"/>
      <c r="Q864" s="53"/>
      <c r="R864" s="53"/>
      <c r="S864" s="53"/>
      <c r="T864" s="53"/>
      <c r="U864" s="53"/>
      <c r="V864" s="53"/>
      <c r="W864" s="53"/>
      <c r="X864" s="53"/>
      <c r="Y864" s="53"/>
      <c r="Z864" s="53"/>
    </row>
    <row r="865" spans="1:26" ht="14.4">
      <c r="A865" s="53"/>
      <c r="B865" s="53"/>
      <c r="C865" s="53"/>
      <c r="D865" s="53"/>
      <c r="E865" s="53"/>
      <c r="F865" s="53"/>
      <c r="G865" s="78"/>
      <c r="H865" s="53"/>
      <c r="I865" s="53"/>
      <c r="J865" s="53"/>
      <c r="K865" s="53"/>
      <c r="L865" s="53"/>
      <c r="M865" s="53"/>
      <c r="N865" s="53"/>
      <c r="O865" s="53"/>
      <c r="P865" s="53"/>
      <c r="Q865" s="53"/>
      <c r="R865" s="53"/>
      <c r="S865" s="53"/>
      <c r="T865" s="53"/>
      <c r="U865" s="53"/>
      <c r="V865" s="53"/>
      <c r="W865" s="53"/>
      <c r="X865" s="53"/>
      <c r="Y865" s="53"/>
      <c r="Z865" s="53"/>
    </row>
    <row r="866" spans="1:26" ht="14.4">
      <c r="A866" s="53"/>
      <c r="B866" s="53"/>
      <c r="C866" s="53"/>
      <c r="D866" s="53"/>
      <c r="E866" s="53"/>
      <c r="F866" s="53"/>
      <c r="G866" s="78"/>
      <c r="H866" s="53"/>
      <c r="I866" s="53"/>
      <c r="J866" s="53"/>
      <c r="K866" s="53"/>
      <c r="L866" s="53"/>
      <c r="M866" s="53"/>
      <c r="N866" s="53"/>
      <c r="O866" s="53"/>
      <c r="P866" s="53"/>
      <c r="Q866" s="53"/>
      <c r="R866" s="53"/>
      <c r="S866" s="53"/>
      <c r="T866" s="53"/>
      <c r="U866" s="53"/>
      <c r="V866" s="53"/>
      <c r="W866" s="53"/>
      <c r="X866" s="53"/>
      <c r="Y866" s="53"/>
      <c r="Z866" s="53"/>
    </row>
    <row r="867" spans="1:26" ht="14.4">
      <c r="A867" s="53"/>
      <c r="B867" s="53"/>
      <c r="C867" s="53"/>
      <c r="D867" s="53"/>
      <c r="E867" s="53"/>
      <c r="F867" s="53"/>
      <c r="G867" s="78"/>
      <c r="H867" s="53"/>
      <c r="I867" s="53"/>
      <c r="J867" s="53"/>
      <c r="K867" s="53"/>
      <c r="L867" s="53"/>
      <c r="M867" s="53"/>
      <c r="N867" s="53"/>
      <c r="O867" s="53"/>
      <c r="P867" s="53"/>
      <c r="Q867" s="53"/>
      <c r="R867" s="53"/>
      <c r="S867" s="53"/>
      <c r="T867" s="53"/>
      <c r="U867" s="53"/>
      <c r="V867" s="53"/>
      <c r="W867" s="53"/>
      <c r="X867" s="53"/>
      <c r="Y867" s="53"/>
      <c r="Z867" s="53"/>
    </row>
    <row r="868" spans="1:26" ht="14.4">
      <c r="A868" s="53"/>
      <c r="B868" s="53"/>
      <c r="C868" s="53"/>
      <c r="D868" s="53"/>
      <c r="E868" s="53"/>
      <c r="F868" s="53"/>
      <c r="G868" s="78"/>
      <c r="H868" s="53"/>
      <c r="I868" s="53"/>
      <c r="J868" s="53"/>
      <c r="K868" s="53"/>
      <c r="L868" s="53"/>
      <c r="M868" s="53"/>
      <c r="N868" s="53"/>
      <c r="O868" s="53"/>
      <c r="P868" s="53"/>
      <c r="Q868" s="53"/>
      <c r="R868" s="53"/>
      <c r="S868" s="53"/>
      <c r="T868" s="53"/>
      <c r="U868" s="53"/>
      <c r="V868" s="53"/>
      <c r="W868" s="53"/>
      <c r="X868" s="53"/>
      <c r="Y868" s="53"/>
      <c r="Z868" s="53"/>
    </row>
    <row r="869" spans="1:26" ht="14.4">
      <c r="A869" s="53"/>
      <c r="B869" s="53"/>
      <c r="C869" s="53"/>
      <c r="D869" s="53"/>
      <c r="E869" s="53"/>
      <c r="F869" s="53"/>
      <c r="G869" s="78"/>
      <c r="H869" s="53"/>
      <c r="I869" s="53"/>
      <c r="J869" s="53"/>
      <c r="K869" s="53"/>
      <c r="L869" s="53"/>
      <c r="M869" s="53"/>
      <c r="N869" s="53"/>
      <c r="O869" s="53"/>
      <c r="P869" s="53"/>
      <c r="Q869" s="53"/>
      <c r="R869" s="53"/>
      <c r="S869" s="53"/>
      <c r="T869" s="53"/>
      <c r="U869" s="53"/>
      <c r="V869" s="53"/>
      <c r="W869" s="53"/>
      <c r="X869" s="53"/>
      <c r="Y869" s="53"/>
      <c r="Z869" s="53"/>
    </row>
    <row r="870" spans="1:26" ht="14.4">
      <c r="A870" s="53"/>
      <c r="B870" s="53"/>
      <c r="C870" s="53"/>
      <c r="D870" s="53"/>
      <c r="E870" s="53"/>
      <c r="F870" s="53"/>
      <c r="G870" s="78"/>
      <c r="H870" s="53"/>
      <c r="I870" s="53"/>
      <c r="J870" s="53"/>
      <c r="K870" s="53"/>
      <c r="L870" s="53"/>
      <c r="M870" s="53"/>
      <c r="N870" s="53"/>
      <c r="O870" s="53"/>
      <c r="P870" s="53"/>
      <c r="Q870" s="53"/>
      <c r="R870" s="53"/>
      <c r="S870" s="53"/>
      <c r="T870" s="53"/>
      <c r="U870" s="53"/>
      <c r="V870" s="53"/>
      <c r="W870" s="53"/>
      <c r="X870" s="53"/>
      <c r="Y870" s="53"/>
      <c r="Z870" s="53"/>
    </row>
    <row r="871" spans="1:26" ht="14.4">
      <c r="A871" s="53"/>
      <c r="B871" s="53"/>
      <c r="C871" s="53"/>
      <c r="D871" s="53"/>
      <c r="E871" s="53"/>
      <c r="F871" s="53"/>
      <c r="G871" s="78"/>
      <c r="H871" s="53"/>
      <c r="I871" s="53"/>
      <c r="J871" s="53"/>
      <c r="K871" s="53"/>
      <c r="L871" s="53"/>
      <c r="M871" s="53"/>
      <c r="N871" s="53"/>
      <c r="O871" s="53"/>
      <c r="P871" s="53"/>
      <c r="Q871" s="53"/>
      <c r="R871" s="53"/>
      <c r="S871" s="53"/>
      <c r="T871" s="53"/>
      <c r="U871" s="53"/>
      <c r="V871" s="53"/>
      <c r="W871" s="53"/>
      <c r="X871" s="53"/>
      <c r="Y871" s="53"/>
      <c r="Z871" s="53"/>
    </row>
    <row r="872" spans="1:26" ht="14.4">
      <c r="A872" s="53"/>
      <c r="B872" s="53"/>
      <c r="C872" s="53"/>
      <c r="D872" s="53"/>
      <c r="E872" s="53"/>
      <c r="F872" s="53"/>
      <c r="G872" s="78"/>
      <c r="H872" s="53"/>
      <c r="I872" s="53"/>
      <c r="J872" s="53"/>
      <c r="K872" s="53"/>
      <c r="L872" s="53"/>
      <c r="M872" s="53"/>
      <c r="N872" s="53"/>
      <c r="O872" s="53"/>
      <c r="P872" s="53"/>
      <c r="Q872" s="53"/>
      <c r="R872" s="53"/>
      <c r="S872" s="53"/>
      <c r="T872" s="53"/>
      <c r="U872" s="53"/>
      <c r="V872" s="53"/>
      <c r="W872" s="53"/>
      <c r="X872" s="53"/>
      <c r="Y872" s="53"/>
      <c r="Z872" s="53"/>
    </row>
    <row r="873" spans="1:26" ht="14.4">
      <c r="A873" s="53"/>
      <c r="B873" s="53"/>
      <c r="C873" s="53"/>
      <c r="D873" s="53"/>
      <c r="E873" s="53"/>
      <c r="F873" s="53"/>
      <c r="G873" s="78"/>
      <c r="H873" s="53"/>
      <c r="I873" s="53"/>
      <c r="J873" s="53"/>
      <c r="K873" s="53"/>
      <c r="L873" s="53"/>
      <c r="M873" s="53"/>
      <c r="N873" s="53"/>
      <c r="O873" s="53"/>
      <c r="P873" s="53"/>
      <c r="Q873" s="53"/>
      <c r="R873" s="53"/>
      <c r="S873" s="53"/>
      <c r="T873" s="53"/>
      <c r="U873" s="53"/>
      <c r="V873" s="53"/>
      <c r="W873" s="53"/>
      <c r="X873" s="53"/>
      <c r="Y873" s="53"/>
      <c r="Z873" s="53"/>
    </row>
    <row r="874" spans="1:26" ht="14.4">
      <c r="A874" s="53"/>
      <c r="B874" s="53"/>
      <c r="C874" s="53"/>
      <c r="D874" s="53"/>
      <c r="E874" s="53"/>
      <c r="F874" s="53"/>
      <c r="G874" s="78"/>
      <c r="H874" s="53"/>
      <c r="I874" s="53"/>
      <c r="J874" s="53"/>
      <c r="K874" s="53"/>
      <c r="L874" s="53"/>
      <c r="M874" s="53"/>
      <c r="N874" s="53"/>
      <c r="O874" s="53"/>
      <c r="P874" s="53"/>
      <c r="Q874" s="53"/>
      <c r="R874" s="53"/>
      <c r="S874" s="53"/>
      <c r="T874" s="53"/>
      <c r="U874" s="53"/>
      <c r="V874" s="53"/>
      <c r="W874" s="53"/>
      <c r="X874" s="53"/>
      <c r="Y874" s="53"/>
      <c r="Z874" s="53"/>
    </row>
    <row r="875" spans="1:26" ht="14.4">
      <c r="A875" s="53"/>
      <c r="B875" s="53"/>
      <c r="C875" s="53"/>
      <c r="D875" s="53"/>
      <c r="E875" s="53"/>
      <c r="F875" s="53"/>
      <c r="G875" s="78"/>
      <c r="H875" s="53"/>
      <c r="I875" s="53"/>
      <c r="J875" s="53"/>
      <c r="K875" s="53"/>
      <c r="L875" s="53"/>
      <c r="M875" s="53"/>
      <c r="N875" s="53"/>
      <c r="O875" s="53"/>
      <c r="P875" s="53"/>
      <c r="Q875" s="53"/>
      <c r="R875" s="53"/>
      <c r="S875" s="53"/>
      <c r="T875" s="53"/>
      <c r="U875" s="53"/>
      <c r="V875" s="53"/>
      <c r="W875" s="53"/>
      <c r="X875" s="53"/>
      <c r="Y875" s="53"/>
      <c r="Z875" s="53"/>
    </row>
    <row r="876" spans="1:26" ht="14.4">
      <c r="A876" s="53"/>
      <c r="B876" s="53"/>
      <c r="C876" s="53"/>
      <c r="D876" s="53"/>
      <c r="E876" s="53"/>
      <c r="F876" s="53"/>
      <c r="G876" s="78"/>
      <c r="H876" s="53"/>
      <c r="I876" s="53"/>
      <c r="J876" s="53"/>
      <c r="K876" s="53"/>
      <c r="L876" s="53"/>
      <c r="M876" s="53"/>
      <c r="N876" s="53"/>
      <c r="O876" s="53"/>
      <c r="P876" s="53"/>
      <c r="Q876" s="53"/>
      <c r="R876" s="53"/>
      <c r="S876" s="53"/>
      <c r="T876" s="53"/>
      <c r="U876" s="53"/>
      <c r="V876" s="53"/>
      <c r="W876" s="53"/>
      <c r="X876" s="53"/>
      <c r="Y876" s="53"/>
      <c r="Z876" s="53"/>
    </row>
    <row r="877" spans="1:26" ht="14.4">
      <c r="A877" s="53"/>
      <c r="B877" s="53"/>
      <c r="C877" s="53"/>
      <c r="D877" s="53"/>
      <c r="E877" s="53"/>
      <c r="F877" s="53"/>
      <c r="G877" s="78"/>
      <c r="H877" s="53"/>
      <c r="I877" s="53"/>
      <c r="J877" s="53"/>
      <c r="K877" s="53"/>
      <c r="L877" s="53"/>
      <c r="M877" s="53"/>
      <c r="N877" s="53"/>
      <c r="O877" s="53"/>
      <c r="P877" s="53"/>
      <c r="Q877" s="53"/>
      <c r="R877" s="53"/>
      <c r="S877" s="53"/>
      <c r="T877" s="53"/>
      <c r="U877" s="53"/>
      <c r="V877" s="53"/>
      <c r="W877" s="53"/>
      <c r="X877" s="53"/>
      <c r="Y877" s="53"/>
      <c r="Z877" s="53"/>
    </row>
    <row r="878" spans="1:26" ht="14.4">
      <c r="A878" s="53"/>
      <c r="B878" s="53"/>
      <c r="C878" s="53"/>
      <c r="D878" s="53"/>
      <c r="E878" s="53"/>
      <c r="F878" s="53"/>
      <c r="G878" s="78"/>
      <c r="H878" s="53"/>
      <c r="I878" s="53"/>
      <c r="J878" s="53"/>
      <c r="K878" s="53"/>
      <c r="L878" s="53"/>
      <c r="M878" s="53"/>
      <c r="N878" s="53"/>
      <c r="O878" s="53"/>
      <c r="P878" s="53"/>
      <c r="Q878" s="53"/>
      <c r="R878" s="53"/>
      <c r="S878" s="53"/>
      <c r="T878" s="53"/>
      <c r="U878" s="53"/>
      <c r="V878" s="53"/>
      <c r="W878" s="53"/>
      <c r="X878" s="53"/>
      <c r="Y878" s="53"/>
      <c r="Z878" s="53"/>
    </row>
    <row r="879" spans="1:26" ht="14.4">
      <c r="A879" s="53"/>
      <c r="B879" s="53"/>
      <c r="C879" s="53"/>
      <c r="D879" s="53"/>
      <c r="E879" s="53"/>
      <c r="F879" s="53"/>
      <c r="G879" s="78"/>
      <c r="H879" s="53"/>
      <c r="I879" s="53"/>
      <c r="J879" s="53"/>
      <c r="K879" s="53"/>
      <c r="L879" s="53"/>
      <c r="M879" s="53"/>
      <c r="N879" s="53"/>
      <c r="O879" s="53"/>
      <c r="P879" s="53"/>
      <c r="Q879" s="53"/>
      <c r="R879" s="53"/>
      <c r="S879" s="53"/>
      <c r="T879" s="53"/>
      <c r="U879" s="53"/>
      <c r="V879" s="53"/>
      <c r="W879" s="53"/>
      <c r="X879" s="53"/>
      <c r="Y879" s="53"/>
      <c r="Z879" s="53"/>
    </row>
    <row r="880" spans="1:26" ht="14.4">
      <c r="A880" s="53"/>
      <c r="B880" s="53"/>
      <c r="C880" s="53"/>
      <c r="D880" s="53"/>
      <c r="E880" s="53"/>
      <c r="F880" s="53"/>
      <c r="G880" s="78"/>
      <c r="H880" s="53"/>
      <c r="I880" s="53"/>
      <c r="J880" s="53"/>
      <c r="K880" s="53"/>
      <c r="L880" s="53"/>
      <c r="M880" s="53"/>
      <c r="N880" s="53"/>
      <c r="O880" s="53"/>
      <c r="P880" s="53"/>
      <c r="Q880" s="53"/>
      <c r="R880" s="53"/>
      <c r="S880" s="53"/>
      <c r="T880" s="53"/>
      <c r="U880" s="53"/>
      <c r="V880" s="53"/>
      <c r="W880" s="53"/>
      <c r="X880" s="53"/>
      <c r="Y880" s="53"/>
      <c r="Z880" s="53"/>
    </row>
    <row r="881" spans="1:26" ht="14.4">
      <c r="A881" s="53"/>
      <c r="B881" s="53"/>
      <c r="C881" s="53"/>
      <c r="D881" s="53"/>
      <c r="E881" s="53"/>
      <c r="F881" s="53"/>
      <c r="G881" s="78"/>
      <c r="H881" s="53"/>
      <c r="I881" s="53"/>
      <c r="J881" s="53"/>
      <c r="K881" s="53"/>
      <c r="L881" s="53"/>
      <c r="M881" s="53"/>
      <c r="N881" s="53"/>
      <c r="O881" s="53"/>
      <c r="P881" s="53"/>
      <c r="Q881" s="53"/>
      <c r="R881" s="53"/>
      <c r="S881" s="53"/>
      <c r="T881" s="53"/>
      <c r="U881" s="53"/>
      <c r="V881" s="53"/>
      <c r="W881" s="53"/>
      <c r="X881" s="53"/>
      <c r="Y881" s="53"/>
      <c r="Z881" s="53"/>
    </row>
    <row r="882" spans="1:26" ht="14.4">
      <c r="A882" s="53"/>
      <c r="B882" s="53"/>
      <c r="C882" s="53"/>
      <c r="D882" s="53"/>
      <c r="E882" s="53"/>
      <c r="F882" s="53"/>
      <c r="G882" s="78"/>
      <c r="H882" s="53"/>
      <c r="I882" s="53"/>
      <c r="J882" s="53"/>
      <c r="K882" s="53"/>
      <c r="L882" s="53"/>
      <c r="M882" s="53"/>
      <c r="N882" s="53"/>
      <c r="O882" s="53"/>
      <c r="P882" s="53"/>
      <c r="Q882" s="53"/>
      <c r="R882" s="53"/>
      <c r="S882" s="53"/>
      <c r="T882" s="53"/>
      <c r="U882" s="53"/>
      <c r="V882" s="53"/>
      <c r="W882" s="53"/>
      <c r="X882" s="53"/>
      <c r="Y882" s="53"/>
      <c r="Z882" s="53"/>
    </row>
    <row r="883" spans="1:26" ht="14.4">
      <c r="A883" s="53"/>
      <c r="B883" s="53"/>
      <c r="C883" s="53"/>
      <c r="D883" s="53"/>
      <c r="E883" s="53"/>
      <c r="F883" s="53"/>
      <c r="G883" s="78"/>
      <c r="H883" s="53"/>
      <c r="I883" s="53"/>
      <c r="J883" s="53"/>
      <c r="K883" s="53"/>
      <c r="L883" s="53"/>
      <c r="M883" s="53"/>
      <c r="N883" s="53"/>
      <c r="O883" s="53"/>
      <c r="P883" s="53"/>
      <c r="Q883" s="53"/>
      <c r="R883" s="53"/>
      <c r="S883" s="53"/>
      <c r="T883" s="53"/>
      <c r="U883" s="53"/>
      <c r="V883" s="53"/>
      <c r="W883" s="53"/>
      <c r="X883" s="53"/>
      <c r="Y883" s="53"/>
      <c r="Z883" s="53"/>
    </row>
    <row r="884" spans="1:26" ht="14.4">
      <c r="A884" s="53"/>
      <c r="B884" s="53"/>
      <c r="C884" s="53"/>
      <c r="D884" s="53"/>
      <c r="E884" s="53"/>
      <c r="F884" s="53"/>
      <c r="G884" s="78"/>
      <c r="H884" s="53"/>
      <c r="I884" s="53"/>
      <c r="J884" s="53"/>
      <c r="K884" s="53"/>
      <c r="L884" s="53"/>
      <c r="M884" s="53"/>
      <c r="N884" s="53"/>
      <c r="O884" s="53"/>
      <c r="P884" s="53"/>
      <c r="Q884" s="53"/>
      <c r="R884" s="53"/>
      <c r="S884" s="53"/>
      <c r="T884" s="53"/>
      <c r="U884" s="53"/>
      <c r="V884" s="53"/>
      <c r="W884" s="53"/>
      <c r="X884" s="53"/>
      <c r="Y884" s="53"/>
      <c r="Z884" s="53"/>
    </row>
    <row r="885" spans="1:26" ht="14.4">
      <c r="A885" s="53"/>
      <c r="B885" s="53"/>
      <c r="C885" s="53"/>
      <c r="D885" s="53"/>
      <c r="E885" s="53"/>
      <c r="F885" s="53"/>
      <c r="G885" s="78"/>
      <c r="H885" s="53"/>
      <c r="I885" s="53"/>
      <c r="J885" s="53"/>
      <c r="K885" s="53"/>
      <c r="L885" s="53"/>
      <c r="M885" s="53"/>
      <c r="N885" s="53"/>
      <c r="O885" s="53"/>
      <c r="P885" s="53"/>
      <c r="Q885" s="53"/>
      <c r="R885" s="53"/>
      <c r="S885" s="53"/>
      <c r="T885" s="53"/>
      <c r="U885" s="53"/>
      <c r="V885" s="53"/>
      <c r="W885" s="53"/>
      <c r="X885" s="53"/>
      <c r="Y885" s="53"/>
      <c r="Z885" s="53"/>
    </row>
    <row r="886" spans="1:26" ht="14.4">
      <c r="A886" s="53"/>
      <c r="B886" s="53"/>
      <c r="C886" s="53"/>
      <c r="D886" s="53"/>
      <c r="E886" s="53"/>
      <c r="F886" s="53"/>
      <c r="G886" s="78"/>
      <c r="H886" s="53"/>
      <c r="I886" s="53"/>
      <c r="J886" s="53"/>
      <c r="K886" s="53"/>
      <c r="L886" s="53"/>
      <c r="M886" s="53"/>
      <c r="N886" s="53"/>
      <c r="O886" s="53"/>
      <c r="P886" s="53"/>
      <c r="Q886" s="53"/>
      <c r="R886" s="53"/>
      <c r="S886" s="53"/>
      <c r="T886" s="53"/>
      <c r="U886" s="53"/>
      <c r="V886" s="53"/>
      <c r="W886" s="53"/>
      <c r="X886" s="53"/>
      <c r="Y886" s="53"/>
      <c r="Z886" s="53"/>
    </row>
    <row r="887" spans="1:26" ht="14.4">
      <c r="A887" s="53"/>
      <c r="B887" s="53"/>
      <c r="C887" s="53"/>
      <c r="D887" s="53"/>
      <c r="E887" s="53"/>
      <c r="F887" s="53"/>
      <c r="G887" s="78"/>
      <c r="H887" s="53"/>
      <c r="I887" s="53"/>
      <c r="J887" s="53"/>
      <c r="K887" s="53"/>
      <c r="L887" s="53"/>
      <c r="M887" s="53"/>
      <c r="N887" s="53"/>
      <c r="O887" s="53"/>
      <c r="P887" s="53"/>
      <c r="Q887" s="53"/>
      <c r="R887" s="53"/>
      <c r="S887" s="53"/>
      <c r="T887" s="53"/>
      <c r="U887" s="53"/>
      <c r="V887" s="53"/>
      <c r="W887" s="53"/>
      <c r="X887" s="53"/>
      <c r="Y887" s="53"/>
      <c r="Z887" s="53"/>
    </row>
    <row r="888" spans="1:26" ht="14.4">
      <c r="A888" s="53"/>
      <c r="B888" s="53"/>
      <c r="C888" s="53"/>
      <c r="D888" s="53"/>
      <c r="E888" s="53"/>
      <c r="F888" s="53"/>
      <c r="G888" s="78"/>
      <c r="H888" s="53"/>
      <c r="I888" s="53"/>
      <c r="J888" s="53"/>
      <c r="K888" s="53"/>
      <c r="L888" s="53"/>
      <c r="M888" s="53"/>
      <c r="N888" s="53"/>
      <c r="O888" s="53"/>
      <c r="P888" s="53"/>
      <c r="Q888" s="53"/>
      <c r="R888" s="53"/>
      <c r="S888" s="53"/>
      <c r="T888" s="53"/>
      <c r="U888" s="53"/>
      <c r="V888" s="53"/>
      <c r="W888" s="53"/>
      <c r="X888" s="53"/>
      <c r="Y888" s="53"/>
      <c r="Z888" s="53"/>
    </row>
    <row r="889" spans="1:26" ht="14.4">
      <c r="A889" s="53"/>
      <c r="B889" s="53"/>
      <c r="C889" s="53"/>
      <c r="D889" s="53"/>
      <c r="E889" s="53"/>
      <c r="F889" s="53"/>
      <c r="G889" s="78"/>
      <c r="H889" s="53"/>
      <c r="I889" s="53"/>
      <c r="J889" s="53"/>
      <c r="K889" s="53"/>
      <c r="L889" s="53"/>
      <c r="M889" s="53"/>
      <c r="N889" s="53"/>
      <c r="O889" s="53"/>
      <c r="P889" s="53"/>
      <c r="Q889" s="53"/>
      <c r="R889" s="53"/>
      <c r="S889" s="53"/>
      <c r="T889" s="53"/>
      <c r="U889" s="53"/>
      <c r="V889" s="53"/>
      <c r="W889" s="53"/>
      <c r="X889" s="53"/>
      <c r="Y889" s="53"/>
      <c r="Z889" s="53"/>
    </row>
    <row r="890" spans="1:26" ht="14.4">
      <c r="A890" s="53"/>
      <c r="B890" s="53"/>
      <c r="C890" s="53"/>
      <c r="D890" s="53"/>
      <c r="E890" s="53"/>
      <c r="F890" s="53"/>
      <c r="G890" s="78"/>
      <c r="H890" s="53"/>
      <c r="I890" s="53"/>
      <c r="J890" s="53"/>
      <c r="K890" s="53"/>
      <c r="L890" s="53"/>
      <c r="M890" s="53"/>
      <c r="N890" s="53"/>
      <c r="O890" s="53"/>
      <c r="P890" s="53"/>
      <c r="Q890" s="53"/>
      <c r="R890" s="53"/>
      <c r="S890" s="53"/>
      <c r="T890" s="53"/>
      <c r="U890" s="53"/>
      <c r="V890" s="53"/>
      <c r="W890" s="53"/>
      <c r="X890" s="53"/>
      <c r="Y890" s="53"/>
      <c r="Z890" s="53"/>
    </row>
    <row r="891" spans="1:26" ht="14.4">
      <c r="A891" s="53"/>
      <c r="B891" s="53"/>
      <c r="C891" s="53"/>
      <c r="D891" s="53"/>
      <c r="E891" s="53"/>
      <c r="F891" s="53"/>
      <c r="G891" s="78"/>
      <c r="H891" s="53"/>
      <c r="I891" s="53"/>
      <c r="J891" s="53"/>
      <c r="K891" s="53"/>
      <c r="L891" s="53"/>
      <c r="M891" s="53"/>
      <c r="N891" s="53"/>
      <c r="O891" s="53"/>
      <c r="P891" s="53"/>
      <c r="Q891" s="53"/>
      <c r="R891" s="53"/>
      <c r="S891" s="53"/>
      <c r="T891" s="53"/>
      <c r="U891" s="53"/>
      <c r="V891" s="53"/>
      <c r="W891" s="53"/>
      <c r="X891" s="53"/>
      <c r="Y891" s="53"/>
      <c r="Z891" s="53"/>
    </row>
    <row r="892" spans="1:26" ht="14.4">
      <c r="A892" s="53"/>
      <c r="B892" s="53"/>
      <c r="C892" s="53"/>
      <c r="D892" s="53"/>
      <c r="E892" s="53"/>
      <c r="F892" s="53"/>
      <c r="G892" s="78"/>
      <c r="H892" s="53"/>
      <c r="I892" s="53"/>
      <c r="J892" s="53"/>
      <c r="K892" s="53"/>
      <c r="L892" s="53"/>
      <c r="M892" s="53"/>
      <c r="N892" s="53"/>
      <c r="O892" s="53"/>
      <c r="P892" s="53"/>
      <c r="Q892" s="53"/>
      <c r="R892" s="53"/>
      <c r="S892" s="53"/>
      <c r="T892" s="53"/>
      <c r="U892" s="53"/>
      <c r="V892" s="53"/>
      <c r="W892" s="53"/>
      <c r="X892" s="53"/>
      <c r="Y892" s="53"/>
      <c r="Z892" s="53"/>
    </row>
    <row r="893" spans="1:26" ht="14.4">
      <c r="A893" s="53"/>
      <c r="B893" s="53"/>
      <c r="C893" s="53"/>
      <c r="D893" s="53"/>
      <c r="E893" s="53"/>
      <c r="F893" s="53"/>
      <c r="G893" s="78"/>
      <c r="H893" s="53"/>
      <c r="I893" s="53"/>
      <c r="J893" s="53"/>
      <c r="K893" s="53"/>
      <c r="L893" s="53"/>
      <c r="M893" s="53"/>
      <c r="N893" s="53"/>
      <c r="O893" s="53"/>
      <c r="P893" s="53"/>
      <c r="Q893" s="53"/>
      <c r="R893" s="53"/>
      <c r="S893" s="53"/>
      <c r="T893" s="53"/>
      <c r="U893" s="53"/>
      <c r="V893" s="53"/>
      <c r="W893" s="53"/>
      <c r="X893" s="53"/>
      <c r="Y893" s="53"/>
      <c r="Z893" s="53"/>
    </row>
    <row r="894" spans="1:26" ht="14.4">
      <c r="A894" s="53"/>
      <c r="B894" s="53"/>
      <c r="C894" s="53"/>
      <c r="D894" s="53"/>
      <c r="E894" s="53"/>
      <c r="F894" s="53"/>
      <c r="G894" s="78"/>
      <c r="H894" s="53"/>
      <c r="I894" s="53"/>
      <c r="J894" s="53"/>
      <c r="K894" s="53"/>
      <c r="L894" s="53"/>
      <c r="M894" s="53"/>
      <c r="N894" s="53"/>
      <c r="O894" s="53"/>
      <c r="P894" s="53"/>
      <c r="Q894" s="53"/>
      <c r="R894" s="53"/>
      <c r="S894" s="53"/>
      <c r="T894" s="53"/>
      <c r="U894" s="53"/>
      <c r="V894" s="53"/>
      <c r="W894" s="53"/>
      <c r="X894" s="53"/>
      <c r="Y894" s="53"/>
      <c r="Z894" s="53"/>
    </row>
    <row r="895" spans="1:26" ht="14.4">
      <c r="A895" s="53"/>
      <c r="B895" s="53"/>
      <c r="C895" s="53"/>
      <c r="D895" s="53"/>
      <c r="E895" s="53"/>
      <c r="F895" s="53"/>
      <c r="G895" s="78"/>
      <c r="H895" s="53"/>
      <c r="I895" s="53"/>
      <c r="J895" s="53"/>
      <c r="K895" s="53"/>
      <c r="L895" s="53"/>
      <c r="M895" s="53"/>
      <c r="N895" s="53"/>
      <c r="O895" s="53"/>
      <c r="P895" s="53"/>
      <c r="Q895" s="53"/>
      <c r="R895" s="53"/>
      <c r="S895" s="53"/>
      <c r="T895" s="53"/>
      <c r="U895" s="53"/>
      <c r="V895" s="53"/>
      <c r="W895" s="53"/>
      <c r="X895" s="53"/>
      <c r="Y895" s="53"/>
      <c r="Z895" s="53"/>
    </row>
    <row r="896" spans="1:26" ht="14.4">
      <c r="A896" s="53"/>
      <c r="B896" s="53"/>
      <c r="C896" s="53"/>
      <c r="D896" s="53"/>
      <c r="E896" s="53"/>
      <c r="F896" s="53"/>
      <c r="G896" s="78"/>
      <c r="H896" s="53"/>
      <c r="I896" s="53"/>
      <c r="J896" s="53"/>
      <c r="K896" s="53"/>
      <c r="L896" s="53"/>
      <c r="M896" s="53"/>
      <c r="N896" s="53"/>
      <c r="O896" s="53"/>
      <c r="P896" s="53"/>
      <c r="Q896" s="53"/>
      <c r="R896" s="53"/>
      <c r="S896" s="53"/>
      <c r="T896" s="53"/>
      <c r="U896" s="53"/>
      <c r="V896" s="53"/>
      <c r="W896" s="53"/>
      <c r="X896" s="53"/>
      <c r="Y896" s="53"/>
      <c r="Z896" s="53"/>
    </row>
    <row r="897" spans="1:26" ht="14.4">
      <c r="A897" s="53"/>
      <c r="B897" s="53"/>
      <c r="C897" s="53"/>
      <c r="D897" s="53"/>
      <c r="E897" s="53"/>
      <c r="F897" s="53"/>
      <c r="G897" s="78"/>
      <c r="H897" s="53"/>
      <c r="I897" s="53"/>
      <c r="J897" s="53"/>
      <c r="K897" s="53"/>
      <c r="L897" s="53"/>
      <c r="M897" s="53"/>
      <c r="N897" s="53"/>
      <c r="O897" s="53"/>
      <c r="P897" s="53"/>
      <c r="Q897" s="53"/>
      <c r="R897" s="53"/>
      <c r="S897" s="53"/>
      <c r="T897" s="53"/>
      <c r="U897" s="53"/>
      <c r="V897" s="53"/>
      <c r="W897" s="53"/>
      <c r="X897" s="53"/>
      <c r="Y897" s="53"/>
      <c r="Z897" s="53"/>
    </row>
    <row r="898" spans="1:26" ht="14.4">
      <c r="A898" s="53"/>
      <c r="B898" s="53"/>
      <c r="C898" s="53"/>
      <c r="D898" s="53"/>
      <c r="E898" s="53"/>
      <c r="F898" s="53"/>
      <c r="G898" s="78"/>
      <c r="H898" s="53"/>
      <c r="I898" s="53"/>
      <c r="J898" s="53"/>
      <c r="K898" s="53"/>
      <c r="L898" s="53"/>
      <c r="M898" s="53"/>
      <c r="N898" s="53"/>
      <c r="O898" s="53"/>
      <c r="P898" s="53"/>
      <c r="Q898" s="53"/>
      <c r="R898" s="53"/>
      <c r="S898" s="53"/>
      <c r="T898" s="53"/>
      <c r="U898" s="53"/>
      <c r="V898" s="53"/>
      <c r="W898" s="53"/>
      <c r="X898" s="53"/>
      <c r="Y898" s="53"/>
      <c r="Z898" s="53"/>
    </row>
    <row r="899" spans="1:26" ht="14.4">
      <c r="A899" s="53"/>
      <c r="B899" s="53"/>
      <c r="C899" s="53"/>
      <c r="D899" s="53"/>
      <c r="E899" s="53"/>
      <c r="F899" s="53"/>
      <c r="G899" s="78"/>
      <c r="H899" s="53"/>
      <c r="I899" s="53"/>
      <c r="J899" s="53"/>
      <c r="K899" s="53"/>
      <c r="L899" s="53"/>
      <c r="M899" s="53"/>
      <c r="N899" s="53"/>
      <c r="O899" s="53"/>
      <c r="P899" s="53"/>
      <c r="Q899" s="53"/>
      <c r="R899" s="53"/>
      <c r="S899" s="53"/>
      <c r="T899" s="53"/>
      <c r="U899" s="53"/>
      <c r="V899" s="53"/>
      <c r="W899" s="53"/>
      <c r="X899" s="53"/>
      <c r="Y899" s="53"/>
      <c r="Z899" s="53"/>
    </row>
    <row r="900" spans="1:26" ht="14.4">
      <c r="A900" s="53"/>
      <c r="B900" s="53"/>
      <c r="C900" s="53"/>
      <c r="D900" s="53"/>
      <c r="E900" s="53"/>
      <c r="F900" s="53"/>
      <c r="G900" s="78"/>
      <c r="H900" s="53"/>
      <c r="I900" s="53"/>
      <c r="J900" s="53"/>
      <c r="K900" s="53"/>
      <c r="L900" s="53"/>
      <c r="M900" s="53"/>
      <c r="N900" s="53"/>
      <c r="O900" s="53"/>
      <c r="P900" s="53"/>
      <c r="Q900" s="53"/>
      <c r="R900" s="53"/>
      <c r="S900" s="53"/>
      <c r="T900" s="53"/>
      <c r="U900" s="53"/>
      <c r="V900" s="53"/>
      <c r="W900" s="53"/>
      <c r="X900" s="53"/>
      <c r="Y900" s="53"/>
      <c r="Z900" s="53"/>
    </row>
    <row r="901" spans="1:26" ht="14.4">
      <c r="A901" s="53"/>
      <c r="B901" s="53"/>
      <c r="C901" s="53"/>
      <c r="D901" s="53"/>
      <c r="E901" s="53"/>
      <c r="F901" s="53"/>
      <c r="G901" s="78"/>
      <c r="H901" s="53"/>
      <c r="I901" s="53"/>
      <c r="J901" s="53"/>
      <c r="K901" s="53"/>
      <c r="L901" s="53"/>
      <c r="M901" s="53"/>
      <c r="N901" s="53"/>
      <c r="O901" s="53"/>
      <c r="P901" s="53"/>
      <c r="Q901" s="53"/>
      <c r="R901" s="53"/>
      <c r="S901" s="53"/>
      <c r="T901" s="53"/>
      <c r="U901" s="53"/>
      <c r="V901" s="53"/>
      <c r="W901" s="53"/>
      <c r="X901" s="53"/>
      <c r="Y901" s="53"/>
      <c r="Z901" s="53"/>
    </row>
    <row r="902" spans="1:26" ht="14.4">
      <c r="A902" s="53"/>
      <c r="B902" s="53"/>
      <c r="C902" s="53"/>
      <c r="D902" s="53"/>
      <c r="E902" s="53"/>
      <c r="F902" s="53"/>
      <c r="G902" s="78"/>
      <c r="H902" s="53"/>
      <c r="I902" s="53"/>
      <c r="J902" s="53"/>
      <c r="K902" s="53"/>
      <c r="L902" s="53"/>
      <c r="M902" s="53"/>
      <c r="N902" s="53"/>
      <c r="O902" s="53"/>
      <c r="P902" s="53"/>
      <c r="Q902" s="53"/>
      <c r="R902" s="53"/>
      <c r="S902" s="53"/>
      <c r="T902" s="53"/>
      <c r="U902" s="53"/>
      <c r="V902" s="53"/>
      <c r="W902" s="53"/>
      <c r="X902" s="53"/>
      <c r="Y902" s="53"/>
      <c r="Z902" s="53"/>
    </row>
    <row r="903" spans="1:26" ht="14.4">
      <c r="A903" s="53"/>
      <c r="B903" s="53"/>
      <c r="C903" s="53"/>
      <c r="D903" s="53"/>
      <c r="E903" s="53"/>
      <c r="F903" s="53"/>
      <c r="G903" s="78"/>
      <c r="H903" s="53"/>
      <c r="I903" s="53"/>
      <c r="J903" s="53"/>
      <c r="K903" s="53"/>
      <c r="L903" s="53"/>
      <c r="M903" s="53"/>
      <c r="N903" s="53"/>
      <c r="O903" s="53"/>
      <c r="P903" s="53"/>
      <c r="Q903" s="53"/>
      <c r="R903" s="53"/>
      <c r="S903" s="53"/>
      <c r="T903" s="53"/>
      <c r="U903" s="53"/>
      <c r="V903" s="53"/>
      <c r="W903" s="53"/>
      <c r="X903" s="53"/>
      <c r="Y903" s="53"/>
      <c r="Z903" s="53"/>
    </row>
    <row r="904" spans="1:26" ht="14.4">
      <c r="A904" s="53"/>
      <c r="B904" s="53"/>
      <c r="C904" s="53"/>
      <c r="D904" s="53"/>
      <c r="E904" s="53"/>
      <c r="F904" s="53"/>
      <c r="G904" s="78"/>
      <c r="H904" s="53"/>
      <c r="I904" s="53"/>
      <c r="J904" s="53"/>
      <c r="K904" s="53"/>
      <c r="L904" s="53"/>
      <c r="M904" s="53"/>
      <c r="N904" s="53"/>
      <c r="O904" s="53"/>
      <c r="P904" s="53"/>
      <c r="Q904" s="53"/>
      <c r="R904" s="53"/>
      <c r="S904" s="53"/>
      <c r="T904" s="53"/>
      <c r="U904" s="53"/>
      <c r="V904" s="53"/>
      <c r="W904" s="53"/>
      <c r="X904" s="53"/>
      <c r="Y904" s="53"/>
      <c r="Z904" s="53"/>
    </row>
    <row r="905" spans="1:26" ht="14.4">
      <c r="A905" s="53"/>
      <c r="B905" s="53"/>
      <c r="C905" s="53"/>
      <c r="D905" s="53"/>
      <c r="E905" s="53"/>
      <c r="F905" s="53"/>
      <c r="G905" s="78"/>
      <c r="H905" s="53"/>
      <c r="I905" s="53"/>
      <c r="J905" s="53"/>
      <c r="K905" s="53"/>
      <c r="L905" s="53"/>
      <c r="M905" s="53"/>
      <c r="N905" s="53"/>
      <c r="O905" s="53"/>
      <c r="P905" s="53"/>
      <c r="Q905" s="53"/>
      <c r="R905" s="53"/>
      <c r="S905" s="53"/>
      <c r="T905" s="53"/>
      <c r="U905" s="53"/>
      <c r="V905" s="53"/>
      <c r="W905" s="53"/>
      <c r="X905" s="53"/>
      <c r="Y905" s="53"/>
      <c r="Z905" s="53"/>
    </row>
    <row r="906" spans="1:26" ht="14.4">
      <c r="A906" s="53"/>
      <c r="B906" s="53"/>
      <c r="C906" s="53"/>
      <c r="D906" s="53"/>
      <c r="E906" s="53"/>
      <c r="F906" s="53"/>
      <c r="G906" s="78"/>
      <c r="H906" s="53"/>
      <c r="I906" s="53"/>
      <c r="J906" s="53"/>
      <c r="K906" s="53"/>
      <c r="L906" s="53"/>
      <c r="M906" s="53"/>
      <c r="N906" s="53"/>
      <c r="O906" s="53"/>
      <c r="P906" s="53"/>
      <c r="Q906" s="53"/>
      <c r="R906" s="53"/>
      <c r="S906" s="53"/>
      <c r="T906" s="53"/>
      <c r="U906" s="53"/>
      <c r="V906" s="53"/>
      <c r="W906" s="53"/>
      <c r="X906" s="53"/>
      <c r="Y906" s="53"/>
      <c r="Z906" s="53"/>
    </row>
    <row r="907" spans="1:26" ht="14.4">
      <c r="A907" s="53"/>
      <c r="B907" s="53"/>
      <c r="C907" s="53"/>
      <c r="D907" s="53"/>
      <c r="E907" s="53"/>
      <c r="F907" s="53"/>
      <c r="G907" s="78"/>
      <c r="H907" s="53"/>
      <c r="I907" s="53"/>
      <c r="J907" s="53"/>
      <c r="K907" s="53"/>
      <c r="L907" s="53"/>
      <c r="M907" s="53"/>
      <c r="N907" s="53"/>
      <c r="O907" s="53"/>
      <c r="P907" s="53"/>
      <c r="Q907" s="53"/>
      <c r="R907" s="53"/>
      <c r="S907" s="53"/>
      <c r="T907" s="53"/>
      <c r="U907" s="53"/>
      <c r="V907" s="53"/>
      <c r="W907" s="53"/>
      <c r="X907" s="53"/>
      <c r="Y907" s="53"/>
      <c r="Z907" s="53"/>
    </row>
    <row r="908" spans="1:26" ht="14.4">
      <c r="A908" s="53"/>
      <c r="B908" s="53"/>
      <c r="C908" s="53"/>
      <c r="D908" s="53"/>
      <c r="E908" s="53"/>
      <c r="F908" s="53"/>
      <c r="G908" s="78"/>
      <c r="H908" s="53"/>
      <c r="I908" s="53"/>
      <c r="J908" s="53"/>
      <c r="K908" s="53"/>
      <c r="L908" s="53"/>
      <c r="M908" s="53"/>
      <c r="N908" s="53"/>
      <c r="O908" s="53"/>
      <c r="P908" s="53"/>
      <c r="Q908" s="53"/>
      <c r="R908" s="53"/>
      <c r="S908" s="53"/>
      <c r="T908" s="53"/>
      <c r="U908" s="53"/>
      <c r="V908" s="53"/>
      <c r="W908" s="53"/>
      <c r="X908" s="53"/>
      <c r="Y908" s="53"/>
      <c r="Z908" s="53"/>
    </row>
    <row r="909" spans="1:26" ht="14.4">
      <c r="A909" s="53"/>
      <c r="B909" s="53"/>
      <c r="C909" s="53"/>
      <c r="D909" s="53"/>
      <c r="E909" s="53"/>
      <c r="F909" s="53"/>
      <c r="G909" s="78"/>
      <c r="H909" s="53"/>
      <c r="I909" s="53"/>
      <c r="J909" s="53"/>
      <c r="K909" s="53"/>
      <c r="L909" s="53"/>
      <c r="M909" s="53"/>
      <c r="N909" s="53"/>
      <c r="O909" s="53"/>
      <c r="P909" s="53"/>
      <c r="Q909" s="53"/>
      <c r="R909" s="53"/>
      <c r="S909" s="53"/>
      <c r="T909" s="53"/>
      <c r="U909" s="53"/>
      <c r="V909" s="53"/>
      <c r="W909" s="53"/>
      <c r="X909" s="53"/>
      <c r="Y909" s="53"/>
      <c r="Z909" s="53"/>
    </row>
    <row r="910" spans="1:26" ht="14.4">
      <c r="A910" s="53"/>
      <c r="B910" s="53"/>
      <c r="C910" s="53"/>
      <c r="D910" s="53"/>
      <c r="E910" s="53"/>
      <c r="F910" s="53"/>
      <c r="G910" s="78"/>
      <c r="H910" s="53"/>
      <c r="I910" s="53"/>
      <c r="J910" s="53"/>
      <c r="K910" s="53"/>
      <c r="L910" s="53"/>
      <c r="M910" s="53"/>
      <c r="N910" s="53"/>
      <c r="O910" s="53"/>
      <c r="P910" s="53"/>
      <c r="Q910" s="53"/>
      <c r="R910" s="53"/>
      <c r="S910" s="53"/>
      <c r="T910" s="53"/>
      <c r="U910" s="53"/>
      <c r="V910" s="53"/>
      <c r="W910" s="53"/>
      <c r="X910" s="53"/>
      <c r="Y910" s="53"/>
      <c r="Z910" s="53"/>
    </row>
    <row r="911" spans="1:26" ht="14.4">
      <c r="A911" s="53"/>
      <c r="B911" s="53"/>
      <c r="C911" s="53"/>
      <c r="D911" s="53"/>
      <c r="E911" s="53"/>
      <c r="F911" s="53"/>
      <c r="G911" s="78"/>
      <c r="H911" s="53"/>
      <c r="I911" s="53"/>
      <c r="J911" s="53"/>
      <c r="K911" s="53"/>
      <c r="L911" s="53"/>
      <c r="M911" s="53"/>
      <c r="N911" s="53"/>
      <c r="O911" s="53"/>
      <c r="P911" s="53"/>
      <c r="Q911" s="53"/>
      <c r="R911" s="53"/>
      <c r="S911" s="53"/>
      <c r="T911" s="53"/>
      <c r="U911" s="53"/>
      <c r="V911" s="53"/>
      <c r="W911" s="53"/>
      <c r="X911" s="53"/>
      <c r="Y911" s="53"/>
      <c r="Z911" s="53"/>
    </row>
    <row r="912" spans="1:26" ht="14.4">
      <c r="A912" s="53"/>
      <c r="B912" s="53"/>
      <c r="C912" s="53"/>
      <c r="D912" s="53"/>
      <c r="E912" s="53"/>
      <c r="F912" s="53"/>
      <c r="G912" s="78"/>
      <c r="H912" s="53"/>
      <c r="I912" s="53"/>
      <c r="J912" s="53"/>
      <c r="K912" s="53"/>
      <c r="L912" s="53"/>
      <c r="M912" s="53"/>
      <c r="N912" s="53"/>
      <c r="O912" s="53"/>
      <c r="P912" s="53"/>
      <c r="Q912" s="53"/>
      <c r="R912" s="53"/>
      <c r="S912" s="53"/>
      <c r="T912" s="53"/>
      <c r="U912" s="53"/>
      <c r="V912" s="53"/>
      <c r="W912" s="53"/>
      <c r="X912" s="53"/>
      <c r="Y912" s="53"/>
      <c r="Z912" s="53"/>
    </row>
    <row r="913" spans="1:26" ht="14.4">
      <c r="A913" s="53"/>
      <c r="B913" s="53"/>
      <c r="C913" s="53"/>
      <c r="D913" s="53"/>
      <c r="E913" s="53"/>
      <c r="F913" s="53"/>
      <c r="G913" s="78"/>
      <c r="H913" s="53"/>
      <c r="I913" s="53"/>
      <c r="J913" s="53"/>
      <c r="K913" s="53"/>
      <c r="L913" s="53"/>
      <c r="M913" s="53"/>
      <c r="N913" s="53"/>
      <c r="O913" s="53"/>
      <c r="P913" s="53"/>
      <c r="Q913" s="53"/>
      <c r="R913" s="53"/>
      <c r="S913" s="53"/>
      <c r="T913" s="53"/>
      <c r="U913" s="53"/>
      <c r="V913" s="53"/>
      <c r="W913" s="53"/>
      <c r="X913" s="53"/>
      <c r="Y913" s="53"/>
      <c r="Z913" s="53"/>
    </row>
    <row r="914" spans="1:26" ht="14.4">
      <c r="A914" s="53"/>
      <c r="B914" s="53"/>
      <c r="C914" s="53"/>
      <c r="D914" s="53"/>
      <c r="E914" s="53"/>
      <c r="F914" s="53"/>
      <c r="G914" s="78"/>
      <c r="H914" s="53"/>
      <c r="I914" s="53"/>
      <c r="J914" s="53"/>
      <c r="K914" s="53"/>
      <c r="L914" s="53"/>
      <c r="M914" s="53"/>
      <c r="N914" s="53"/>
      <c r="O914" s="53"/>
      <c r="P914" s="53"/>
      <c r="Q914" s="53"/>
      <c r="R914" s="53"/>
      <c r="S914" s="53"/>
      <c r="T914" s="53"/>
      <c r="U914" s="53"/>
      <c r="V914" s="53"/>
      <c r="W914" s="53"/>
      <c r="X914" s="53"/>
      <c r="Y914" s="53"/>
      <c r="Z914" s="53"/>
    </row>
    <row r="915" spans="1:26" ht="14.4">
      <c r="A915" s="53"/>
      <c r="B915" s="53"/>
      <c r="C915" s="53"/>
      <c r="D915" s="53"/>
      <c r="E915" s="53"/>
      <c r="F915" s="53"/>
      <c r="G915" s="78"/>
      <c r="H915" s="53"/>
      <c r="I915" s="53"/>
      <c r="J915" s="53"/>
      <c r="K915" s="53"/>
      <c r="L915" s="53"/>
      <c r="M915" s="53"/>
      <c r="N915" s="53"/>
      <c r="O915" s="53"/>
      <c r="P915" s="53"/>
      <c r="Q915" s="53"/>
      <c r="R915" s="53"/>
      <c r="S915" s="53"/>
      <c r="T915" s="53"/>
      <c r="U915" s="53"/>
      <c r="V915" s="53"/>
      <c r="W915" s="53"/>
      <c r="X915" s="53"/>
      <c r="Y915" s="53"/>
      <c r="Z915" s="53"/>
    </row>
    <row r="916" spans="1:26" ht="14.4">
      <c r="A916" s="53"/>
      <c r="B916" s="53"/>
      <c r="C916" s="53"/>
      <c r="D916" s="53"/>
      <c r="E916" s="53"/>
      <c r="F916" s="53"/>
      <c r="G916" s="78"/>
      <c r="H916" s="53"/>
      <c r="I916" s="53"/>
      <c r="J916" s="53"/>
      <c r="K916" s="53"/>
      <c r="L916" s="53"/>
      <c r="M916" s="53"/>
      <c r="N916" s="53"/>
      <c r="O916" s="53"/>
      <c r="P916" s="53"/>
      <c r="Q916" s="53"/>
      <c r="R916" s="53"/>
      <c r="S916" s="53"/>
      <c r="T916" s="53"/>
      <c r="U916" s="53"/>
      <c r="V916" s="53"/>
      <c r="W916" s="53"/>
      <c r="X916" s="53"/>
      <c r="Y916" s="53"/>
      <c r="Z916" s="53"/>
    </row>
    <row r="917" spans="1:26" ht="14.4">
      <c r="A917" s="53"/>
      <c r="B917" s="53"/>
      <c r="C917" s="53"/>
      <c r="D917" s="53"/>
      <c r="E917" s="53"/>
      <c r="F917" s="53"/>
      <c r="G917" s="78"/>
      <c r="H917" s="53"/>
      <c r="I917" s="53"/>
      <c r="J917" s="53"/>
      <c r="K917" s="53"/>
      <c r="L917" s="53"/>
      <c r="M917" s="53"/>
      <c r="N917" s="53"/>
      <c r="O917" s="53"/>
      <c r="P917" s="53"/>
      <c r="Q917" s="53"/>
      <c r="R917" s="53"/>
      <c r="S917" s="53"/>
      <c r="T917" s="53"/>
      <c r="U917" s="53"/>
      <c r="V917" s="53"/>
      <c r="W917" s="53"/>
      <c r="X917" s="53"/>
      <c r="Y917" s="53"/>
      <c r="Z917" s="53"/>
    </row>
    <row r="918" spans="1:26" ht="14.4">
      <c r="A918" s="53"/>
      <c r="B918" s="53"/>
      <c r="C918" s="53"/>
      <c r="D918" s="53"/>
      <c r="E918" s="53"/>
      <c r="F918" s="53"/>
      <c r="G918" s="78"/>
      <c r="H918" s="53"/>
      <c r="I918" s="53"/>
      <c r="J918" s="53"/>
      <c r="K918" s="53"/>
      <c r="L918" s="53"/>
      <c r="M918" s="53"/>
      <c r="N918" s="53"/>
      <c r="O918" s="53"/>
      <c r="P918" s="53"/>
      <c r="Q918" s="53"/>
      <c r="R918" s="53"/>
      <c r="S918" s="53"/>
      <c r="T918" s="53"/>
      <c r="U918" s="53"/>
      <c r="V918" s="53"/>
      <c r="W918" s="53"/>
      <c r="X918" s="53"/>
      <c r="Y918" s="53"/>
      <c r="Z918" s="53"/>
    </row>
    <row r="919" spans="1:26" ht="14.4">
      <c r="A919" s="53"/>
      <c r="B919" s="53"/>
      <c r="C919" s="53"/>
      <c r="D919" s="53"/>
      <c r="E919" s="53"/>
      <c r="F919" s="53"/>
      <c r="G919" s="78"/>
      <c r="H919" s="53"/>
      <c r="I919" s="53"/>
      <c r="J919" s="53"/>
      <c r="K919" s="53"/>
      <c r="L919" s="53"/>
      <c r="M919" s="53"/>
      <c r="N919" s="53"/>
      <c r="O919" s="53"/>
      <c r="P919" s="53"/>
      <c r="Q919" s="53"/>
      <c r="R919" s="53"/>
      <c r="S919" s="53"/>
      <c r="T919" s="53"/>
      <c r="U919" s="53"/>
      <c r="V919" s="53"/>
      <c r="W919" s="53"/>
      <c r="X919" s="53"/>
      <c r="Y919" s="53"/>
      <c r="Z919" s="53"/>
    </row>
    <row r="920" spans="1:26" ht="14.4">
      <c r="A920" s="53"/>
      <c r="B920" s="53"/>
      <c r="C920" s="53"/>
      <c r="D920" s="53"/>
      <c r="E920" s="53"/>
      <c r="F920" s="53"/>
      <c r="G920" s="78"/>
      <c r="H920" s="53"/>
      <c r="I920" s="53"/>
      <c r="J920" s="53"/>
      <c r="K920" s="53"/>
      <c r="L920" s="53"/>
      <c r="M920" s="53"/>
      <c r="N920" s="53"/>
      <c r="O920" s="53"/>
      <c r="P920" s="53"/>
      <c r="Q920" s="53"/>
      <c r="R920" s="53"/>
      <c r="S920" s="53"/>
      <c r="T920" s="53"/>
      <c r="U920" s="53"/>
      <c r="V920" s="53"/>
      <c r="W920" s="53"/>
      <c r="X920" s="53"/>
      <c r="Y920" s="53"/>
      <c r="Z920" s="53"/>
    </row>
    <row r="921" spans="1:26" ht="14.4">
      <c r="A921" s="53"/>
      <c r="B921" s="53"/>
      <c r="C921" s="53"/>
      <c r="D921" s="53"/>
      <c r="E921" s="53"/>
      <c r="F921" s="53"/>
      <c r="G921" s="78"/>
      <c r="H921" s="53"/>
      <c r="I921" s="53"/>
      <c r="J921" s="53"/>
      <c r="K921" s="53"/>
      <c r="L921" s="53"/>
      <c r="M921" s="53"/>
      <c r="N921" s="53"/>
      <c r="O921" s="53"/>
      <c r="P921" s="53"/>
      <c r="Q921" s="53"/>
      <c r="R921" s="53"/>
      <c r="S921" s="53"/>
      <c r="T921" s="53"/>
      <c r="U921" s="53"/>
      <c r="V921" s="53"/>
      <c r="W921" s="53"/>
      <c r="X921" s="53"/>
      <c r="Y921" s="53"/>
      <c r="Z921" s="53"/>
    </row>
    <row r="922" spans="1:26" ht="14.4">
      <c r="A922" s="53"/>
      <c r="B922" s="53"/>
      <c r="C922" s="53"/>
      <c r="D922" s="53"/>
      <c r="E922" s="53"/>
      <c r="F922" s="53"/>
      <c r="G922" s="78"/>
      <c r="H922" s="53"/>
      <c r="I922" s="53"/>
      <c r="J922" s="53"/>
      <c r="K922" s="53"/>
      <c r="L922" s="53"/>
      <c r="M922" s="53"/>
      <c r="N922" s="53"/>
      <c r="O922" s="53"/>
      <c r="P922" s="53"/>
      <c r="Q922" s="53"/>
      <c r="R922" s="53"/>
      <c r="S922" s="53"/>
      <c r="T922" s="53"/>
      <c r="U922" s="53"/>
      <c r="V922" s="53"/>
      <c r="W922" s="53"/>
      <c r="X922" s="53"/>
      <c r="Y922" s="53"/>
      <c r="Z922" s="53"/>
    </row>
    <row r="923" spans="1:26" ht="14.4">
      <c r="A923" s="53"/>
      <c r="B923" s="53"/>
      <c r="C923" s="53"/>
      <c r="D923" s="53"/>
      <c r="E923" s="53"/>
      <c r="F923" s="53"/>
      <c r="G923" s="78"/>
      <c r="H923" s="53"/>
      <c r="I923" s="53"/>
      <c r="J923" s="53"/>
      <c r="K923" s="53"/>
      <c r="L923" s="53"/>
      <c r="M923" s="53"/>
      <c r="N923" s="53"/>
      <c r="O923" s="53"/>
      <c r="P923" s="53"/>
      <c r="Q923" s="53"/>
      <c r="R923" s="53"/>
      <c r="S923" s="53"/>
      <c r="T923" s="53"/>
      <c r="U923" s="53"/>
      <c r="V923" s="53"/>
      <c r="W923" s="53"/>
      <c r="X923" s="53"/>
      <c r="Y923" s="53"/>
      <c r="Z923" s="53"/>
    </row>
    <row r="924" spans="1:26" ht="14.4">
      <c r="A924" s="53"/>
      <c r="B924" s="53"/>
      <c r="C924" s="53"/>
      <c r="D924" s="53"/>
      <c r="E924" s="53"/>
      <c r="F924" s="53"/>
      <c r="G924" s="78"/>
      <c r="H924" s="53"/>
      <c r="I924" s="53"/>
      <c r="J924" s="53"/>
      <c r="K924" s="53"/>
      <c r="L924" s="53"/>
      <c r="M924" s="53"/>
      <c r="N924" s="53"/>
      <c r="O924" s="53"/>
      <c r="P924" s="53"/>
      <c r="Q924" s="53"/>
      <c r="R924" s="53"/>
      <c r="S924" s="53"/>
      <c r="T924" s="53"/>
      <c r="U924" s="53"/>
      <c r="V924" s="53"/>
      <c r="W924" s="53"/>
      <c r="X924" s="53"/>
      <c r="Y924" s="53"/>
      <c r="Z924" s="53"/>
    </row>
    <row r="925" spans="1:26" ht="14.4">
      <c r="A925" s="53"/>
      <c r="B925" s="53"/>
      <c r="C925" s="53"/>
      <c r="D925" s="53"/>
      <c r="E925" s="53"/>
      <c r="F925" s="53"/>
      <c r="G925" s="78"/>
      <c r="H925" s="53"/>
      <c r="I925" s="53"/>
      <c r="J925" s="53"/>
      <c r="K925" s="53"/>
      <c r="L925" s="53"/>
      <c r="M925" s="53"/>
      <c r="N925" s="53"/>
      <c r="O925" s="53"/>
      <c r="P925" s="53"/>
      <c r="Q925" s="53"/>
      <c r="R925" s="53"/>
      <c r="S925" s="53"/>
      <c r="T925" s="53"/>
      <c r="U925" s="53"/>
      <c r="V925" s="53"/>
      <c r="W925" s="53"/>
      <c r="X925" s="53"/>
      <c r="Y925" s="53"/>
      <c r="Z925" s="53"/>
    </row>
    <row r="926" spans="1:26" ht="14.4">
      <c r="A926" s="53"/>
      <c r="B926" s="53"/>
      <c r="C926" s="53"/>
      <c r="D926" s="53"/>
      <c r="E926" s="53"/>
      <c r="F926" s="53"/>
      <c r="G926" s="78"/>
      <c r="H926" s="53"/>
      <c r="I926" s="53"/>
      <c r="J926" s="53"/>
      <c r="K926" s="53"/>
      <c r="L926" s="53"/>
      <c r="M926" s="53"/>
      <c r="N926" s="53"/>
      <c r="O926" s="53"/>
      <c r="P926" s="53"/>
      <c r="Q926" s="53"/>
      <c r="R926" s="53"/>
      <c r="S926" s="53"/>
      <c r="T926" s="53"/>
      <c r="U926" s="53"/>
      <c r="V926" s="53"/>
      <c r="W926" s="53"/>
      <c r="X926" s="53"/>
      <c r="Y926" s="53"/>
      <c r="Z926" s="53"/>
    </row>
    <row r="927" spans="1:26" ht="14.4">
      <c r="A927" s="53"/>
      <c r="B927" s="53"/>
      <c r="C927" s="53"/>
      <c r="D927" s="53"/>
      <c r="E927" s="53"/>
      <c r="F927" s="53"/>
      <c r="G927" s="78"/>
      <c r="H927" s="53"/>
      <c r="I927" s="53"/>
      <c r="J927" s="53"/>
      <c r="K927" s="53"/>
      <c r="L927" s="53"/>
      <c r="M927" s="53"/>
      <c r="N927" s="53"/>
      <c r="O927" s="53"/>
      <c r="P927" s="53"/>
      <c r="Q927" s="53"/>
      <c r="R927" s="53"/>
      <c r="S927" s="53"/>
      <c r="T927" s="53"/>
      <c r="U927" s="53"/>
      <c r="V927" s="53"/>
      <c r="W927" s="53"/>
      <c r="X927" s="53"/>
      <c r="Y927" s="53"/>
      <c r="Z927" s="53"/>
    </row>
    <row r="928" spans="1:26" ht="14.4">
      <c r="A928" s="53"/>
      <c r="B928" s="53"/>
      <c r="C928" s="53"/>
      <c r="D928" s="53"/>
      <c r="E928" s="53"/>
      <c r="F928" s="53"/>
      <c r="G928" s="78"/>
      <c r="H928" s="53"/>
      <c r="I928" s="53"/>
      <c r="J928" s="53"/>
      <c r="K928" s="53"/>
      <c r="L928" s="53"/>
      <c r="M928" s="53"/>
      <c r="N928" s="53"/>
      <c r="O928" s="53"/>
      <c r="P928" s="53"/>
      <c r="Q928" s="53"/>
      <c r="R928" s="53"/>
      <c r="S928" s="53"/>
      <c r="T928" s="53"/>
      <c r="U928" s="53"/>
      <c r="V928" s="53"/>
      <c r="W928" s="53"/>
      <c r="X928" s="53"/>
      <c r="Y928" s="53"/>
      <c r="Z928" s="53"/>
    </row>
    <row r="929" spans="1:26" ht="14.4">
      <c r="A929" s="53"/>
      <c r="B929" s="53"/>
      <c r="C929" s="53"/>
      <c r="D929" s="53"/>
      <c r="E929" s="53"/>
      <c r="F929" s="53"/>
      <c r="G929" s="78"/>
      <c r="H929" s="53"/>
      <c r="I929" s="53"/>
      <c r="J929" s="53"/>
      <c r="K929" s="53"/>
      <c r="L929" s="53"/>
      <c r="M929" s="53"/>
      <c r="N929" s="53"/>
      <c r="O929" s="53"/>
      <c r="P929" s="53"/>
      <c r="Q929" s="53"/>
      <c r="R929" s="53"/>
      <c r="S929" s="53"/>
      <c r="T929" s="53"/>
      <c r="U929" s="53"/>
      <c r="V929" s="53"/>
      <c r="W929" s="53"/>
      <c r="X929" s="53"/>
      <c r="Y929" s="53"/>
      <c r="Z929" s="53"/>
    </row>
    <row r="930" spans="1:26" ht="14.4">
      <c r="A930" s="53"/>
      <c r="B930" s="53"/>
      <c r="C930" s="53"/>
      <c r="D930" s="53"/>
      <c r="E930" s="53"/>
      <c r="F930" s="53"/>
      <c r="G930" s="78"/>
      <c r="H930" s="53"/>
      <c r="I930" s="53"/>
      <c r="J930" s="53"/>
      <c r="K930" s="53"/>
      <c r="L930" s="53"/>
      <c r="M930" s="53"/>
      <c r="N930" s="53"/>
      <c r="O930" s="53"/>
      <c r="P930" s="53"/>
      <c r="Q930" s="53"/>
      <c r="R930" s="53"/>
      <c r="S930" s="53"/>
      <c r="T930" s="53"/>
      <c r="U930" s="53"/>
      <c r="V930" s="53"/>
      <c r="W930" s="53"/>
      <c r="X930" s="53"/>
      <c r="Y930" s="53"/>
      <c r="Z930" s="53"/>
    </row>
    <row r="931" spans="1:26" ht="14.4">
      <c r="A931" s="53"/>
      <c r="B931" s="53"/>
      <c r="C931" s="53"/>
      <c r="D931" s="53"/>
      <c r="E931" s="53"/>
      <c r="F931" s="53"/>
      <c r="G931" s="78"/>
      <c r="H931" s="53"/>
      <c r="I931" s="53"/>
      <c r="J931" s="53"/>
      <c r="K931" s="53"/>
      <c r="L931" s="53"/>
      <c r="M931" s="53"/>
      <c r="N931" s="53"/>
      <c r="O931" s="53"/>
      <c r="P931" s="53"/>
      <c r="Q931" s="53"/>
      <c r="R931" s="53"/>
      <c r="S931" s="53"/>
      <c r="T931" s="53"/>
      <c r="U931" s="53"/>
      <c r="V931" s="53"/>
      <c r="W931" s="53"/>
      <c r="X931" s="53"/>
      <c r="Y931" s="53"/>
      <c r="Z931" s="53"/>
    </row>
    <row r="932" spans="1:26" ht="14.4">
      <c r="A932" s="53"/>
      <c r="B932" s="53"/>
      <c r="C932" s="53"/>
      <c r="D932" s="53"/>
      <c r="E932" s="53"/>
      <c r="F932" s="53"/>
      <c r="G932" s="78"/>
      <c r="H932" s="53"/>
      <c r="I932" s="53"/>
      <c r="J932" s="53"/>
      <c r="K932" s="53"/>
      <c r="L932" s="53"/>
      <c r="M932" s="53"/>
      <c r="N932" s="53"/>
      <c r="O932" s="53"/>
      <c r="P932" s="53"/>
      <c r="Q932" s="53"/>
      <c r="R932" s="53"/>
      <c r="S932" s="53"/>
      <c r="T932" s="53"/>
      <c r="U932" s="53"/>
      <c r="V932" s="53"/>
      <c r="W932" s="53"/>
      <c r="X932" s="53"/>
      <c r="Y932" s="53"/>
      <c r="Z932" s="53"/>
    </row>
    <row r="933" spans="1:26" ht="14.4">
      <c r="A933" s="53"/>
      <c r="B933" s="53"/>
      <c r="C933" s="53"/>
      <c r="D933" s="53"/>
      <c r="E933" s="53"/>
      <c r="F933" s="53"/>
      <c r="G933" s="78"/>
      <c r="H933" s="53"/>
      <c r="I933" s="53"/>
      <c r="J933" s="53"/>
      <c r="K933" s="53"/>
      <c r="L933" s="53"/>
      <c r="M933" s="53"/>
      <c r="N933" s="53"/>
      <c r="O933" s="53"/>
      <c r="P933" s="53"/>
      <c r="Q933" s="53"/>
      <c r="R933" s="53"/>
      <c r="S933" s="53"/>
      <c r="T933" s="53"/>
      <c r="U933" s="53"/>
      <c r="V933" s="53"/>
      <c r="W933" s="53"/>
      <c r="X933" s="53"/>
      <c r="Y933" s="53"/>
      <c r="Z933" s="53"/>
    </row>
    <row r="934" spans="1:26" ht="14.4">
      <c r="A934" s="53"/>
      <c r="B934" s="53"/>
      <c r="C934" s="53"/>
      <c r="D934" s="53"/>
      <c r="E934" s="53"/>
      <c r="F934" s="53"/>
      <c r="G934" s="78"/>
      <c r="H934" s="53"/>
      <c r="I934" s="53"/>
      <c r="J934" s="53"/>
      <c r="K934" s="53"/>
      <c r="L934" s="53"/>
      <c r="M934" s="53"/>
      <c r="N934" s="53"/>
      <c r="O934" s="53"/>
      <c r="P934" s="53"/>
      <c r="Q934" s="53"/>
      <c r="R934" s="53"/>
      <c r="S934" s="53"/>
      <c r="T934" s="53"/>
      <c r="U934" s="53"/>
      <c r="V934" s="53"/>
      <c r="W934" s="53"/>
      <c r="X934" s="53"/>
      <c r="Y934" s="53"/>
      <c r="Z934" s="53"/>
    </row>
    <row r="935" spans="1:26" ht="14.4">
      <c r="A935" s="53"/>
      <c r="B935" s="53"/>
      <c r="C935" s="53"/>
      <c r="D935" s="53"/>
      <c r="E935" s="53"/>
      <c r="F935" s="53"/>
      <c r="G935" s="78"/>
      <c r="H935" s="53"/>
      <c r="I935" s="53"/>
      <c r="J935" s="53"/>
      <c r="K935" s="53"/>
      <c r="L935" s="53"/>
      <c r="M935" s="53"/>
      <c r="N935" s="53"/>
      <c r="O935" s="53"/>
      <c r="P935" s="53"/>
      <c r="Q935" s="53"/>
      <c r="R935" s="53"/>
      <c r="S935" s="53"/>
      <c r="T935" s="53"/>
      <c r="U935" s="53"/>
      <c r="V935" s="53"/>
      <c r="W935" s="53"/>
      <c r="X935" s="53"/>
      <c r="Y935" s="53"/>
      <c r="Z935" s="53"/>
    </row>
    <row r="936" spans="1:26" ht="14.4">
      <c r="A936" s="53"/>
      <c r="B936" s="53"/>
      <c r="C936" s="53"/>
      <c r="D936" s="53"/>
      <c r="E936" s="53"/>
      <c r="F936" s="53"/>
      <c r="G936" s="78"/>
      <c r="H936" s="53"/>
      <c r="I936" s="53"/>
      <c r="J936" s="53"/>
      <c r="K936" s="53"/>
      <c r="L936" s="53"/>
      <c r="M936" s="53"/>
      <c r="N936" s="53"/>
      <c r="O936" s="53"/>
      <c r="P936" s="53"/>
      <c r="Q936" s="53"/>
      <c r="R936" s="53"/>
      <c r="S936" s="53"/>
      <c r="T936" s="53"/>
      <c r="U936" s="53"/>
      <c r="V936" s="53"/>
      <c r="W936" s="53"/>
      <c r="X936" s="53"/>
      <c r="Y936" s="53"/>
      <c r="Z936" s="53"/>
    </row>
    <row r="937" spans="1:26" ht="14.4">
      <c r="A937" s="53"/>
      <c r="B937" s="53"/>
      <c r="C937" s="53"/>
      <c r="D937" s="53"/>
      <c r="E937" s="53"/>
      <c r="F937" s="53"/>
      <c r="G937" s="78"/>
      <c r="H937" s="53"/>
      <c r="I937" s="53"/>
      <c r="J937" s="53"/>
      <c r="K937" s="53"/>
      <c r="L937" s="53"/>
      <c r="M937" s="53"/>
      <c r="N937" s="53"/>
      <c r="O937" s="53"/>
      <c r="P937" s="53"/>
      <c r="Q937" s="53"/>
      <c r="R937" s="53"/>
      <c r="S937" s="53"/>
      <c r="T937" s="53"/>
      <c r="U937" s="53"/>
      <c r="V937" s="53"/>
      <c r="W937" s="53"/>
      <c r="X937" s="53"/>
      <c r="Y937" s="53"/>
      <c r="Z937" s="53"/>
    </row>
    <row r="938" spans="1:26" ht="14.4">
      <c r="A938" s="53"/>
      <c r="B938" s="53"/>
      <c r="C938" s="53"/>
      <c r="D938" s="53"/>
      <c r="E938" s="53"/>
      <c r="F938" s="53"/>
      <c r="G938" s="78"/>
      <c r="H938" s="53"/>
      <c r="I938" s="53"/>
      <c r="J938" s="53"/>
      <c r="K938" s="53"/>
      <c r="L938" s="53"/>
      <c r="M938" s="53"/>
      <c r="N938" s="53"/>
      <c r="O938" s="53"/>
      <c r="P938" s="53"/>
      <c r="Q938" s="53"/>
      <c r="R938" s="53"/>
      <c r="S938" s="53"/>
      <c r="T938" s="53"/>
      <c r="U938" s="53"/>
      <c r="V938" s="53"/>
      <c r="W938" s="53"/>
      <c r="X938" s="53"/>
      <c r="Y938" s="53"/>
      <c r="Z938" s="53"/>
    </row>
    <row r="939" spans="1:26" ht="14.4">
      <c r="A939" s="53"/>
      <c r="B939" s="53"/>
      <c r="C939" s="53"/>
      <c r="D939" s="53"/>
      <c r="E939" s="53"/>
      <c r="F939" s="53"/>
      <c r="G939" s="78"/>
      <c r="H939" s="53"/>
      <c r="I939" s="53"/>
      <c r="J939" s="53"/>
      <c r="K939" s="53"/>
      <c r="L939" s="53"/>
      <c r="M939" s="53"/>
      <c r="N939" s="53"/>
      <c r="O939" s="53"/>
      <c r="P939" s="53"/>
      <c r="Q939" s="53"/>
      <c r="R939" s="53"/>
      <c r="S939" s="53"/>
      <c r="T939" s="53"/>
      <c r="U939" s="53"/>
      <c r="V939" s="53"/>
      <c r="W939" s="53"/>
      <c r="X939" s="53"/>
      <c r="Y939" s="53"/>
      <c r="Z939" s="53"/>
    </row>
    <row r="940" spans="1:26" ht="14.4">
      <c r="A940" s="53"/>
      <c r="B940" s="53"/>
      <c r="C940" s="53"/>
      <c r="D940" s="53"/>
      <c r="E940" s="53"/>
      <c r="F940" s="53"/>
      <c r="G940" s="78"/>
      <c r="H940" s="53"/>
      <c r="I940" s="53"/>
      <c r="J940" s="53"/>
      <c r="K940" s="53"/>
      <c r="L940" s="53"/>
      <c r="M940" s="53"/>
      <c r="N940" s="53"/>
      <c r="O940" s="53"/>
      <c r="P940" s="53"/>
      <c r="Q940" s="53"/>
      <c r="R940" s="53"/>
      <c r="S940" s="53"/>
      <c r="T940" s="53"/>
      <c r="U940" s="53"/>
      <c r="V940" s="53"/>
      <c r="W940" s="53"/>
      <c r="X940" s="53"/>
      <c r="Y940" s="53"/>
      <c r="Z940" s="53"/>
    </row>
    <row r="941" spans="1:26" ht="14.4">
      <c r="A941" s="53"/>
      <c r="B941" s="53"/>
      <c r="C941" s="53"/>
      <c r="D941" s="53"/>
      <c r="E941" s="53"/>
      <c r="F941" s="53"/>
      <c r="G941" s="78"/>
      <c r="H941" s="53"/>
      <c r="I941" s="53"/>
      <c r="J941" s="53"/>
      <c r="K941" s="53"/>
      <c r="L941" s="53"/>
      <c r="M941" s="53"/>
      <c r="N941" s="53"/>
      <c r="O941" s="53"/>
      <c r="P941" s="53"/>
      <c r="Q941" s="53"/>
      <c r="R941" s="53"/>
      <c r="S941" s="53"/>
      <c r="T941" s="53"/>
      <c r="U941" s="53"/>
      <c r="V941" s="53"/>
      <c r="W941" s="53"/>
      <c r="X941" s="53"/>
      <c r="Y941" s="53"/>
      <c r="Z941" s="53"/>
    </row>
    <row r="942" spans="1:26" ht="14.4">
      <c r="A942" s="53"/>
      <c r="B942" s="53"/>
      <c r="C942" s="53"/>
      <c r="D942" s="53"/>
      <c r="E942" s="53"/>
      <c r="F942" s="53"/>
      <c r="G942" s="78"/>
      <c r="H942" s="53"/>
      <c r="I942" s="53"/>
      <c r="J942" s="53"/>
      <c r="K942" s="53"/>
      <c r="L942" s="53"/>
      <c r="M942" s="53"/>
      <c r="N942" s="53"/>
      <c r="O942" s="53"/>
      <c r="P942" s="53"/>
      <c r="Q942" s="53"/>
      <c r="R942" s="53"/>
      <c r="S942" s="53"/>
      <c r="T942" s="53"/>
      <c r="U942" s="53"/>
      <c r="V942" s="53"/>
      <c r="W942" s="53"/>
      <c r="X942" s="53"/>
      <c r="Y942" s="53"/>
      <c r="Z942" s="53"/>
    </row>
    <row r="943" spans="1:26" ht="14.4">
      <c r="A943" s="53"/>
      <c r="B943" s="53"/>
      <c r="C943" s="53"/>
      <c r="D943" s="53"/>
      <c r="E943" s="53"/>
      <c r="F943" s="53"/>
      <c r="G943" s="78"/>
      <c r="H943" s="53"/>
      <c r="I943" s="53"/>
      <c r="J943" s="53"/>
      <c r="K943" s="53"/>
      <c r="L943" s="53"/>
      <c r="M943" s="53"/>
      <c r="N943" s="53"/>
      <c r="O943" s="53"/>
      <c r="P943" s="53"/>
      <c r="Q943" s="53"/>
      <c r="R943" s="53"/>
      <c r="S943" s="53"/>
      <c r="T943" s="53"/>
      <c r="U943" s="53"/>
      <c r="V943" s="53"/>
      <c r="W943" s="53"/>
      <c r="X943" s="53"/>
      <c r="Y943" s="53"/>
      <c r="Z943" s="53"/>
    </row>
    <row r="944" spans="1:26" ht="14.4">
      <c r="A944" s="53"/>
      <c r="B944" s="53"/>
      <c r="C944" s="53"/>
      <c r="D944" s="53"/>
      <c r="E944" s="53"/>
      <c r="F944" s="53"/>
      <c r="G944" s="78"/>
      <c r="H944" s="53"/>
      <c r="I944" s="53"/>
      <c r="J944" s="53"/>
      <c r="K944" s="53"/>
      <c r="L944" s="53"/>
      <c r="M944" s="53"/>
      <c r="N944" s="53"/>
      <c r="O944" s="53"/>
      <c r="P944" s="53"/>
      <c r="Q944" s="53"/>
      <c r="R944" s="53"/>
      <c r="S944" s="53"/>
      <c r="T944" s="53"/>
      <c r="U944" s="53"/>
      <c r="V944" s="53"/>
      <c r="W944" s="53"/>
      <c r="X944" s="53"/>
      <c r="Y944" s="53"/>
      <c r="Z944" s="53"/>
    </row>
    <row r="945" spans="1:26" ht="14.4">
      <c r="A945" s="53"/>
      <c r="B945" s="53"/>
      <c r="C945" s="53"/>
      <c r="D945" s="53"/>
      <c r="E945" s="53"/>
      <c r="F945" s="53"/>
      <c r="G945" s="78"/>
      <c r="H945" s="53"/>
      <c r="I945" s="53"/>
      <c r="J945" s="53"/>
      <c r="K945" s="53"/>
      <c r="L945" s="53"/>
      <c r="M945" s="53"/>
      <c r="N945" s="53"/>
      <c r="O945" s="53"/>
      <c r="P945" s="53"/>
      <c r="Q945" s="53"/>
      <c r="R945" s="53"/>
      <c r="S945" s="53"/>
      <c r="T945" s="53"/>
      <c r="U945" s="53"/>
      <c r="V945" s="53"/>
      <c r="W945" s="53"/>
      <c r="X945" s="53"/>
      <c r="Y945" s="53"/>
      <c r="Z945" s="53"/>
    </row>
    <row r="946" spans="1:26" ht="14.4">
      <c r="A946" s="53"/>
      <c r="B946" s="53"/>
      <c r="C946" s="53"/>
      <c r="D946" s="53"/>
      <c r="E946" s="53"/>
      <c r="F946" s="53"/>
      <c r="G946" s="78"/>
      <c r="H946" s="53"/>
      <c r="I946" s="53"/>
      <c r="J946" s="53"/>
      <c r="K946" s="53"/>
      <c r="L946" s="53"/>
      <c r="M946" s="53"/>
      <c r="N946" s="53"/>
      <c r="O946" s="53"/>
      <c r="P946" s="53"/>
      <c r="Q946" s="53"/>
      <c r="R946" s="53"/>
      <c r="S946" s="53"/>
      <c r="T946" s="53"/>
      <c r="U946" s="53"/>
      <c r="V946" s="53"/>
      <c r="W946" s="53"/>
      <c r="X946" s="53"/>
      <c r="Y946" s="53"/>
      <c r="Z946" s="53"/>
    </row>
    <row r="947" spans="1:26" ht="14.4">
      <c r="A947" s="53"/>
      <c r="B947" s="53"/>
      <c r="C947" s="53"/>
      <c r="D947" s="53"/>
      <c r="E947" s="53"/>
      <c r="F947" s="53"/>
      <c r="G947" s="78"/>
      <c r="H947" s="53"/>
      <c r="I947" s="53"/>
      <c r="J947" s="53"/>
      <c r="K947" s="53"/>
      <c r="L947" s="53"/>
      <c r="M947" s="53"/>
      <c r="N947" s="53"/>
      <c r="O947" s="53"/>
      <c r="P947" s="53"/>
      <c r="Q947" s="53"/>
      <c r="R947" s="53"/>
      <c r="S947" s="53"/>
      <c r="T947" s="53"/>
      <c r="U947" s="53"/>
      <c r="V947" s="53"/>
      <c r="W947" s="53"/>
      <c r="X947" s="53"/>
      <c r="Y947" s="53"/>
      <c r="Z947" s="53"/>
    </row>
    <row r="948" spans="1:26" ht="14.4">
      <c r="A948" s="53"/>
      <c r="B948" s="53"/>
      <c r="C948" s="53"/>
      <c r="D948" s="53"/>
      <c r="E948" s="53"/>
      <c r="F948" s="53"/>
      <c r="G948" s="78"/>
      <c r="H948" s="53"/>
      <c r="I948" s="53"/>
      <c r="J948" s="53"/>
      <c r="K948" s="53"/>
      <c r="L948" s="53"/>
      <c r="M948" s="53"/>
      <c r="N948" s="53"/>
      <c r="O948" s="53"/>
      <c r="P948" s="53"/>
      <c r="Q948" s="53"/>
      <c r="R948" s="53"/>
      <c r="S948" s="53"/>
      <c r="T948" s="53"/>
      <c r="U948" s="53"/>
      <c r="V948" s="53"/>
      <c r="W948" s="53"/>
      <c r="X948" s="53"/>
      <c r="Y948" s="53"/>
      <c r="Z948" s="53"/>
    </row>
    <row r="949" spans="1:26" ht="14.4">
      <c r="A949" s="53"/>
      <c r="B949" s="53"/>
      <c r="C949" s="53"/>
      <c r="D949" s="53"/>
      <c r="E949" s="53"/>
      <c r="F949" s="53"/>
      <c r="G949" s="78"/>
      <c r="H949" s="53"/>
      <c r="I949" s="53"/>
      <c r="J949" s="53"/>
      <c r="K949" s="53"/>
      <c r="L949" s="53"/>
      <c r="M949" s="53"/>
      <c r="N949" s="53"/>
      <c r="O949" s="53"/>
      <c r="P949" s="53"/>
      <c r="Q949" s="53"/>
      <c r="R949" s="53"/>
      <c r="S949" s="53"/>
      <c r="T949" s="53"/>
      <c r="U949" s="53"/>
      <c r="V949" s="53"/>
      <c r="W949" s="53"/>
      <c r="X949" s="53"/>
      <c r="Y949" s="53"/>
      <c r="Z949" s="53"/>
    </row>
    <row r="950" spans="1:26" ht="14.4">
      <c r="A950" s="53"/>
      <c r="B950" s="53"/>
      <c r="C950" s="53"/>
      <c r="D950" s="53"/>
      <c r="E950" s="53"/>
      <c r="F950" s="53"/>
      <c r="G950" s="78"/>
      <c r="H950" s="53"/>
      <c r="I950" s="53"/>
      <c r="J950" s="53"/>
      <c r="K950" s="53"/>
      <c r="L950" s="53"/>
      <c r="M950" s="53"/>
      <c r="N950" s="53"/>
      <c r="O950" s="53"/>
      <c r="P950" s="53"/>
      <c r="Q950" s="53"/>
      <c r="R950" s="53"/>
      <c r="S950" s="53"/>
      <c r="T950" s="53"/>
      <c r="U950" s="53"/>
      <c r="V950" s="53"/>
      <c r="W950" s="53"/>
      <c r="X950" s="53"/>
      <c r="Y950" s="53"/>
      <c r="Z950" s="53"/>
    </row>
    <row r="951" spans="1:26" ht="14.4">
      <c r="A951" s="53"/>
      <c r="B951" s="53"/>
      <c r="C951" s="53"/>
      <c r="D951" s="53"/>
      <c r="E951" s="53"/>
      <c r="F951" s="53"/>
      <c r="G951" s="78"/>
      <c r="H951" s="53"/>
      <c r="I951" s="53"/>
      <c r="J951" s="53"/>
      <c r="K951" s="53"/>
      <c r="L951" s="53"/>
      <c r="M951" s="53"/>
      <c r="N951" s="53"/>
      <c r="O951" s="53"/>
      <c r="P951" s="53"/>
      <c r="Q951" s="53"/>
      <c r="R951" s="53"/>
      <c r="S951" s="53"/>
      <c r="T951" s="53"/>
      <c r="U951" s="53"/>
      <c r="V951" s="53"/>
      <c r="W951" s="53"/>
      <c r="X951" s="53"/>
      <c r="Y951" s="53"/>
      <c r="Z951" s="53"/>
    </row>
    <row r="952" spans="1:26" ht="14.4">
      <c r="A952" s="53"/>
      <c r="B952" s="53"/>
      <c r="C952" s="53"/>
      <c r="D952" s="53"/>
      <c r="E952" s="53"/>
      <c r="F952" s="53"/>
      <c r="G952" s="78"/>
      <c r="H952" s="53"/>
      <c r="I952" s="53"/>
      <c r="J952" s="53"/>
      <c r="K952" s="53"/>
      <c r="L952" s="53"/>
      <c r="M952" s="53"/>
      <c r="N952" s="53"/>
      <c r="O952" s="53"/>
      <c r="P952" s="53"/>
      <c r="Q952" s="53"/>
      <c r="R952" s="53"/>
      <c r="S952" s="53"/>
      <c r="T952" s="53"/>
      <c r="U952" s="53"/>
      <c r="V952" s="53"/>
      <c r="W952" s="53"/>
      <c r="X952" s="53"/>
      <c r="Y952" s="53"/>
      <c r="Z952" s="53"/>
    </row>
    <row r="953" spans="1:26" ht="14.4">
      <c r="A953" s="53"/>
      <c r="B953" s="53"/>
      <c r="C953" s="53"/>
      <c r="D953" s="53"/>
      <c r="E953" s="53"/>
      <c r="F953" s="53"/>
      <c r="G953" s="78"/>
      <c r="H953" s="53"/>
      <c r="I953" s="53"/>
      <c r="J953" s="53"/>
      <c r="K953" s="53"/>
      <c r="L953" s="53"/>
      <c r="M953" s="53"/>
      <c r="N953" s="53"/>
      <c r="O953" s="53"/>
      <c r="P953" s="53"/>
      <c r="Q953" s="53"/>
      <c r="R953" s="53"/>
      <c r="S953" s="53"/>
      <c r="T953" s="53"/>
      <c r="U953" s="53"/>
      <c r="V953" s="53"/>
      <c r="W953" s="53"/>
      <c r="X953" s="53"/>
      <c r="Y953" s="53"/>
      <c r="Z953" s="53"/>
    </row>
    <row r="954" spans="1:26" ht="14.4">
      <c r="A954" s="53"/>
      <c r="B954" s="53"/>
      <c r="C954" s="53"/>
      <c r="D954" s="53"/>
      <c r="E954" s="53"/>
      <c r="F954" s="53"/>
      <c r="G954" s="78"/>
      <c r="H954" s="53"/>
      <c r="I954" s="53"/>
      <c r="J954" s="53"/>
      <c r="K954" s="53"/>
      <c r="L954" s="53"/>
      <c r="M954" s="53"/>
      <c r="N954" s="53"/>
      <c r="O954" s="53"/>
      <c r="P954" s="53"/>
      <c r="Q954" s="53"/>
      <c r="R954" s="53"/>
      <c r="S954" s="53"/>
      <c r="T954" s="53"/>
      <c r="U954" s="53"/>
      <c r="V954" s="53"/>
      <c r="W954" s="53"/>
      <c r="X954" s="53"/>
      <c r="Y954" s="53"/>
      <c r="Z954" s="53"/>
    </row>
    <row r="955" spans="1:26" ht="14.4">
      <c r="A955" s="53"/>
      <c r="B955" s="53"/>
      <c r="C955" s="53"/>
      <c r="D955" s="53"/>
      <c r="E955" s="53"/>
      <c r="F955" s="53"/>
      <c r="G955" s="78"/>
      <c r="H955" s="53"/>
      <c r="I955" s="53"/>
      <c r="J955" s="53"/>
      <c r="K955" s="53"/>
      <c r="L955" s="53"/>
      <c r="M955" s="53"/>
      <c r="N955" s="53"/>
      <c r="O955" s="53"/>
      <c r="P955" s="53"/>
      <c r="Q955" s="53"/>
      <c r="R955" s="53"/>
      <c r="S955" s="53"/>
      <c r="T955" s="53"/>
      <c r="U955" s="53"/>
      <c r="V955" s="53"/>
      <c r="W955" s="53"/>
      <c r="X955" s="53"/>
      <c r="Y955" s="53"/>
      <c r="Z955" s="53"/>
    </row>
    <row r="956" spans="1:26" ht="14.4">
      <c r="A956" s="53"/>
      <c r="B956" s="53"/>
      <c r="C956" s="53"/>
      <c r="D956" s="53"/>
      <c r="E956" s="53"/>
      <c r="F956" s="53"/>
      <c r="G956" s="78"/>
      <c r="H956" s="53"/>
      <c r="I956" s="53"/>
      <c r="J956" s="53"/>
      <c r="K956" s="53"/>
      <c r="L956" s="53"/>
      <c r="M956" s="53"/>
      <c r="N956" s="53"/>
      <c r="O956" s="53"/>
      <c r="P956" s="53"/>
      <c r="Q956" s="53"/>
      <c r="R956" s="53"/>
      <c r="S956" s="53"/>
      <c r="T956" s="53"/>
      <c r="U956" s="53"/>
      <c r="V956" s="53"/>
      <c r="W956" s="53"/>
      <c r="X956" s="53"/>
      <c r="Y956" s="53"/>
      <c r="Z956" s="53"/>
    </row>
    <row r="957" spans="1:26" ht="14.4">
      <c r="A957" s="53"/>
      <c r="B957" s="53"/>
      <c r="C957" s="53"/>
      <c r="D957" s="53"/>
      <c r="E957" s="53"/>
      <c r="F957" s="53"/>
      <c r="G957" s="78"/>
      <c r="H957" s="53"/>
      <c r="I957" s="53"/>
      <c r="J957" s="53"/>
      <c r="K957" s="53"/>
      <c r="L957" s="53"/>
      <c r="M957" s="53"/>
      <c r="N957" s="53"/>
      <c r="O957" s="53"/>
      <c r="P957" s="53"/>
      <c r="Q957" s="53"/>
      <c r="R957" s="53"/>
      <c r="S957" s="53"/>
      <c r="T957" s="53"/>
      <c r="U957" s="53"/>
      <c r="V957" s="53"/>
      <c r="W957" s="53"/>
      <c r="X957" s="53"/>
      <c r="Y957" s="53"/>
      <c r="Z957" s="53"/>
    </row>
    <row r="958" spans="1:26" ht="14.4">
      <c r="A958" s="53"/>
      <c r="B958" s="53"/>
      <c r="C958" s="53"/>
      <c r="D958" s="53"/>
      <c r="E958" s="53"/>
      <c r="F958" s="53"/>
      <c r="G958" s="78"/>
      <c r="H958" s="53"/>
      <c r="I958" s="53"/>
      <c r="J958" s="53"/>
      <c r="K958" s="53"/>
      <c r="L958" s="53"/>
      <c r="M958" s="53"/>
      <c r="N958" s="53"/>
      <c r="O958" s="53"/>
      <c r="P958" s="53"/>
      <c r="Q958" s="53"/>
      <c r="R958" s="53"/>
      <c r="S958" s="53"/>
      <c r="T958" s="53"/>
      <c r="U958" s="53"/>
      <c r="V958" s="53"/>
      <c r="W958" s="53"/>
      <c r="X958" s="53"/>
      <c r="Y958" s="53"/>
      <c r="Z958" s="53"/>
    </row>
    <row r="959" spans="1:26" ht="14.4">
      <c r="A959" s="53"/>
      <c r="B959" s="53"/>
      <c r="C959" s="53"/>
      <c r="D959" s="53"/>
      <c r="E959" s="53"/>
      <c r="F959" s="53"/>
      <c r="G959" s="78"/>
      <c r="H959" s="53"/>
      <c r="I959" s="53"/>
      <c r="J959" s="53"/>
      <c r="K959" s="53"/>
      <c r="L959" s="53"/>
      <c r="M959" s="53"/>
      <c r="N959" s="53"/>
      <c r="O959" s="53"/>
      <c r="P959" s="53"/>
      <c r="Q959" s="53"/>
      <c r="R959" s="53"/>
      <c r="S959" s="53"/>
      <c r="T959" s="53"/>
      <c r="U959" s="53"/>
      <c r="V959" s="53"/>
      <c r="W959" s="53"/>
      <c r="X959" s="53"/>
      <c r="Y959" s="53"/>
      <c r="Z959" s="53"/>
    </row>
    <row r="960" spans="1:26" ht="14.4">
      <c r="A960" s="53"/>
      <c r="B960" s="53"/>
      <c r="C960" s="53"/>
      <c r="D960" s="53"/>
      <c r="E960" s="53"/>
      <c r="F960" s="53"/>
      <c r="G960" s="78"/>
      <c r="H960" s="53"/>
      <c r="I960" s="53"/>
      <c r="J960" s="53"/>
      <c r="K960" s="53"/>
      <c r="L960" s="53"/>
      <c r="M960" s="53"/>
      <c r="N960" s="53"/>
      <c r="O960" s="53"/>
      <c r="P960" s="53"/>
      <c r="Q960" s="53"/>
      <c r="R960" s="53"/>
      <c r="S960" s="53"/>
      <c r="T960" s="53"/>
      <c r="U960" s="53"/>
      <c r="V960" s="53"/>
      <c r="W960" s="53"/>
      <c r="X960" s="53"/>
      <c r="Y960" s="53"/>
      <c r="Z960" s="53"/>
    </row>
    <row r="961" spans="1:26" ht="14.4">
      <c r="A961" s="53"/>
      <c r="B961" s="53"/>
      <c r="C961" s="53"/>
      <c r="D961" s="53"/>
      <c r="E961" s="53"/>
      <c r="F961" s="53"/>
      <c r="G961" s="78"/>
      <c r="H961" s="53"/>
      <c r="I961" s="53"/>
      <c r="J961" s="53"/>
      <c r="K961" s="53"/>
      <c r="L961" s="53"/>
      <c r="M961" s="53"/>
      <c r="N961" s="53"/>
      <c r="O961" s="53"/>
      <c r="P961" s="53"/>
      <c r="Q961" s="53"/>
      <c r="R961" s="53"/>
      <c r="S961" s="53"/>
      <c r="T961" s="53"/>
      <c r="U961" s="53"/>
      <c r="V961" s="53"/>
      <c r="W961" s="53"/>
      <c r="X961" s="53"/>
      <c r="Y961" s="53"/>
      <c r="Z961" s="53"/>
    </row>
    <row r="962" spans="1:26" ht="14.4">
      <c r="A962" s="53"/>
      <c r="B962" s="53"/>
      <c r="C962" s="53"/>
      <c r="D962" s="53"/>
      <c r="E962" s="53"/>
      <c r="F962" s="53"/>
      <c r="G962" s="78"/>
      <c r="H962" s="53"/>
      <c r="I962" s="53"/>
      <c r="J962" s="53"/>
      <c r="K962" s="53"/>
      <c r="L962" s="53"/>
      <c r="M962" s="53"/>
      <c r="N962" s="53"/>
      <c r="O962" s="53"/>
      <c r="P962" s="53"/>
      <c r="Q962" s="53"/>
      <c r="R962" s="53"/>
      <c r="S962" s="53"/>
      <c r="T962" s="53"/>
      <c r="U962" s="53"/>
      <c r="V962" s="53"/>
      <c r="W962" s="53"/>
      <c r="X962" s="53"/>
      <c r="Y962" s="53"/>
      <c r="Z962" s="53"/>
    </row>
    <row r="963" spans="1:26" ht="14.4">
      <c r="A963" s="53"/>
      <c r="B963" s="53"/>
      <c r="C963" s="53"/>
      <c r="D963" s="53"/>
      <c r="E963" s="53"/>
      <c r="F963" s="53"/>
      <c r="G963" s="78"/>
      <c r="H963" s="53"/>
      <c r="I963" s="53"/>
      <c r="J963" s="53"/>
      <c r="K963" s="53"/>
      <c r="L963" s="53"/>
      <c r="M963" s="53"/>
      <c r="N963" s="53"/>
      <c r="O963" s="53"/>
      <c r="P963" s="53"/>
      <c r="Q963" s="53"/>
      <c r="R963" s="53"/>
      <c r="S963" s="53"/>
      <c r="T963" s="53"/>
      <c r="U963" s="53"/>
      <c r="V963" s="53"/>
      <c r="W963" s="53"/>
      <c r="X963" s="53"/>
      <c r="Y963" s="53"/>
      <c r="Z963" s="53"/>
    </row>
    <row r="964" spans="1:26" ht="14.4">
      <c r="A964" s="53"/>
      <c r="B964" s="53"/>
      <c r="C964" s="53"/>
      <c r="D964" s="53"/>
      <c r="E964" s="53"/>
      <c r="F964" s="53"/>
      <c r="G964" s="78"/>
      <c r="H964" s="53"/>
      <c r="I964" s="53"/>
      <c r="J964" s="53"/>
      <c r="K964" s="53"/>
      <c r="L964" s="53"/>
      <c r="M964" s="53"/>
      <c r="N964" s="53"/>
      <c r="O964" s="53"/>
      <c r="P964" s="53"/>
      <c r="Q964" s="53"/>
      <c r="R964" s="53"/>
      <c r="S964" s="53"/>
      <c r="T964" s="53"/>
      <c r="U964" s="53"/>
      <c r="V964" s="53"/>
      <c r="W964" s="53"/>
      <c r="X964" s="53"/>
      <c r="Y964" s="53"/>
      <c r="Z964" s="53"/>
    </row>
    <row r="965" spans="1:26" ht="14.4">
      <c r="A965" s="53"/>
      <c r="B965" s="53"/>
      <c r="C965" s="53"/>
      <c r="D965" s="53"/>
      <c r="E965" s="53"/>
      <c r="F965" s="53"/>
      <c r="G965" s="78"/>
      <c r="H965" s="53"/>
      <c r="I965" s="53"/>
      <c r="J965" s="53"/>
      <c r="K965" s="53"/>
      <c r="L965" s="53"/>
      <c r="M965" s="53"/>
      <c r="N965" s="53"/>
      <c r="O965" s="53"/>
      <c r="P965" s="53"/>
      <c r="Q965" s="53"/>
      <c r="R965" s="53"/>
      <c r="S965" s="53"/>
      <c r="T965" s="53"/>
      <c r="U965" s="53"/>
      <c r="V965" s="53"/>
      <c r="W965" s="53"/>
      <c r="X965" s="53"/>
      <c r="Y965" s="53"/>
      <c r="Z965" s="53"/>
    </row>
    <row r="966" spans="1:26" ht="14.4">
      <c r="A966" s="53"/>
      <c r="B966" s="53"/>
      <c r="C966" s="53"/>
      <c r="D966" s="53"/>
      <c r="E966" s="53"/>
      <c r="F966" s="53"/>
      <c r="G966" s="78"/>
      <c r="H966" s="53"/>
      <c r="I966" s="53"/>
      <c r="J966" s="53"/>
      <c r="K966" s="53"/>
      <c r="L966" s="53"/>
      <c r="M966" s="53"/>
      <c r="N966" s="53"/>
      <c r="O966" s="53"/>
      <c r="P966" s="53"/>
      <c r="Q966" s="53"/>
      <c r="R966" s="53"/>
      <c r="S966" s="53"/>
      <c r="T966" s="53"/>
      <c r="U966" s="53"/>
      <c r="V966" s="53"/>
      <c r="W966" s="53"/>
      <c r="X966" s="53"/>
      <c r="Y966" s="53"/>
      <c r="Z966" s="53"/>
    </row>
    <row r="967" spans="1:26" ht="14.4">
      <c r="A967" s="53"/>
      <c r="B967" s="53"/>
      <c r="C967" s="53"/>
      <c r="D967" s="53"/>
      <c r="E967" s="53"/>
      <c r="F967" s="53"/>
      <c r="G967" s="78"/>
      <c r="H967" s="53"/>
      <c r="I967" s="53"/>
      <c r="J967" s="53"/>
      <c r="K967" s="53"/>
      <c r="L967" s="53"/>
      <c r="M967" s="53"/>
      <c r="N967" s="53"/>
      <c r="O967" s="53"/>
      <c r="P967" s="53"/>
      <c r="Q967" s="53"/>
      <c r="R967" s="53"/>
      <c r="S967" s="53"/>
      <c r="T967" s="53"/>
      <c r="U967" s="53"/>
      <c r="V967" s="53"/>
      <c r="W967" s="53"/>
      <c r="X967" s="53"/>
      <c r="Y967" s="53"/>
      <c r="Z967" s="53"/>
    </row>
    <row r="968" spans="1:26" ht="14.4">
      <c r="A968" s="53"/>
      <c r="B968" s="53"/>
      <c r="C968" s="53"/>
      <c r="D968" s="53"/>
      <c r="E968" s="53"/>
      <c r="F968" s="53"/>
      <c r="G968" s="78"/>
      <c r="H968" s="53"/>
      <c r="I968" s="53"/>
      <c r="J968" s="53"/>
      <c r="K968" s="53"/>
      <c r="L968" s="53"/>
      <c r="M968" s="53"/>
      <c r="N968" s="53"/>
      <c r="O968" s="53"/>
      <c r="P968" s="53"/>
      <c r="Q968" s="53"/>
      <c r="R968" s="53"/>
      <c r="S968" s="53"/>
      <c r="T968" s="53"/>
      <c r="U968" s="53"/>
      <c r="V968" s="53"/>
      <c r="W968" s="53"/>
      <c r="X968" s="53"/>
      <c r="Y968" s="53"/>
      <c r="Z968" s="53"/>
    </row>
    <row r="969" spans="1:26" ht="14.4">
      <c r="A969" s="53"/>
      <c r="B969" s="53"/>
      <c r="C969" s="53"/>
      <c r="D969" s="53"/>
      <c r="E969" s="53"/>
      <c r="F969" s="53"/>
      <c r="G969" s="78"/>
      <c r="H969" s="53"/>
      <c r="I969" s="53"/>
      <c r="J969" s="53"/>
      <c r="K969" s="53"/>
      <c r="L969" s="53"/>
      <c r="M969" s="53"/>
      <c r="N969" s="53"/>
      <c r="O969" s="53"/>
      <c r="P969" s="53"/>
      <c r="Q969" s="53"/>
      <c r="R969" s="53"/>
      <c r="S969" s="53"/>
      <c r="T969" s="53"/>
      <c r="U969" s="53"/>
      <c r="V969" s="53"/>
      <c r="W969" s="53"/>
      <c r="X969" s="53"/>
      <c r="Y969" s="53"/>
      <c r="Z969" s="53"/>
    </row>
    <row r="970" spans="1:26" ht="14.4">
      <c r="A970" s="53"/>
      <c r="B970" s="53"/>
      <c r="C970" s="53"/>
      <c r="D970" s="53"/>
      <c r="E970" s="53"/>
      <c r="F970" s="53"/>
      <c r="G970" s="78"/>
      <c r="H970" s="53"/>
      <c r="I970" s="53"/>
      <c r="J970" s="53"/>
      <c r="K970" s="53"/>
      <c r="L970" s="53"/>
      <c r="M970" s="53"/>
      <c r="N970" s="53"/>
      <c r="O970" s="53"/>
      <c r="P970" s="53"/>
      <c r="Q970" s="53"/>
      <c r="R970" s="53"/>
      <c r="S970" s="53"/>
      <c r="T970" s="53"/>
      <c r="U970" s="53"/>
      <c r="V970" s="53"/>
      <c r="W970" s="53"/>
      <c r="X970" s="53"/>
      <c r="Y970" s="53"/>
      <c r="Z970" s="53"/>
    </row>
    <row r="971" spans="1:26" ht="14.4">
      <c r="A971" s="53"/>
      <c r="B971" s="53"/>
      <c r="C971" s="53"/>
      <c r="D971" s="53"/>
      <c r="E971" s="53"/>
      <c r="F971" s="53"/>
      <c r="G971" s="78"/>
      <c r="H971" s="53"/>
      <c r="I971" s="53"/>
      <c r="J971" s="53"/>
      <c r="K971" s="53"/>
      <c r="L971" s="53"/>
      <c r="M971" s="53"/>
      <c r="N971" s="53"/>
      <c r="O971" s="53"/>
      <c r="P971" s="53"/>
      <c r="Q971" s="53"/>
      <c r="R971" s="53"/>
      <c r="S971" s="53"/>
      <c r="T971" s="53"/>
      <c r="U971" s="53"/>
      <c r="V971" s="53"/>
      <c r="W971" s="53"/>
      <c r="X971" s="53"/>
      <c r="Y971" s="53"/>
      <c r="Z971" s="53"/>
    </row>
    <row r="972" spans="1:26" ht="14.4">
      <c r="A972" s="53"/>
      <c r="B972" s="53"/>
      <c r="C972" s="53"/>
      <c r="D972" s="53"/>
      <c r="E972" s="53"/>
      <c r="F972" s="53"/>
      <c r="G972" s="78"/>
      <c r="H972" s="53"/>
      <c r="I972" s="53"/>
      <c r="J972" s="53"/>
      <c r="K972" s="53"/>
      <c r="L972" s="53"/>
      <c r="M972" s="53"/>
      <c r="N972" s="53"/>
      <c r="O972" s="53"/>
      <c r="P972" s="53"/>
      <c r="Q972" s="53"/>
      <c r="R972" s="53"/>
      <c r="S972" s="53"/>
      <c r="T972" s="53"/>
      <c r="U972" s="53"/>
      <c r="V972" s="53"/>
      <c r="W972" s="53"/>
      <c r="X972" s="53"/>
      <c r="Y972" s="53"/>
      <c r="Z972" s="53"/>
    </row>
    <row r="973" spans="1:26" ht="14.4">
      <c r="A973" s="53"/>
      <c r="B973" s="53"/>
      <c r="C973" s="53"/>
      <c r="D973" s="53"/>
      <c r="E973" s="53"/>
      <c r="F973" s="53"/>
      <c r="G973" s="78"/>
      <c r="H973" s="53"/>
      <c r="I973" s="53"/>
      <c r="J973" s="53"/>
      <c r="K973" s="53"/>
      <c r="L973" s="53"/>
      <c r="M973" s="53"/>
      <c r="N973" s="53"/>
      <c r="O973" s="53"/>
      <c r="P973" s="53"/>
      <c r="Q973" s="53"/>
      <c r="R973" s="53"/>
      <c r="S973" s="53"/>
      <c r="T973" s="53"/>
      <c r="U973" s="53"/>
      <c r="V973" s="53"/>
      <c r="W973" s="53"/>
      <c r="X973" s="53"/>
      <c r="Y973" s="53"/>
      <c r="Z973" s="53"/>
    </row>
    <row r="974" spans="1:26" ht="14.4">
      <c r="A974" s="53"/>
      <c r="B974" s="53"/>
      <c r="C974" s="53"/>
      <c r="D974" s="53"/>
      <c r="E974" s="53"/>
      <c r="F974" s="53"/>
      <c r="G974" s="78"/>
      <c r="H974" s="53"/>
      <c r="I974" s="53"/>
      <c r="J974" s="53"/>
      <c r="K974" s="53"/>
      <c r="L974" s="53"/>
      <c r="M974" s="53"/>
      <c r="N974" s="53"/>
      <c r="O974" s="53"/>
      <c r="P974" s="53"/>
      <c r="Q974" s="53"/>
      <c r="R974" s="53"/>
      <c r="S974" s="53"/>
      <c r="T974" s="53"/>
      <c r="U974" s="53"/>
      <c r="V974" s="53"/>
      <c r="W974" s="53"/>
      <c r="X974" s="53"/>
      <c r="Y974" s="53"/>
      <c r="Z974" s="53"/>
    </row>
    <row r="975" spans="1:26" ht="14.4">
      <c r="A975" s="53"/>
      <c r="B975" s="53"/>
      <c r="C975" s="53"/>
      <c r="D975" s="53"/>
      <c r="E975" s="53"/>
      <c r="F975" s="53"/>
      <c r="G975" s="78"/>
      <c r="H975" s="53"/>
      <c r="I975" s="53"/>
      <c r="J975" s="53"/>
      <c r="K975" s="53"/>
      <c r="L975" s="53"/>
      <c r="M975" s="53"/>
      <c r="N975" s="53"/>
      <c r="O975" s="53"/>
      <c r="P975" s="53"/>
      <c r="Q975" s="53"/>
      <c r="R975" s="53"/>
      <c r="S975" s="53"/>
      <c r="T975" s="53"/>
      <c r="U975" s="53"/>
      <c r="V975" s="53"/>
      <c r="W975" s="53"/>
      <c r="X975" s="53"/>
      <c r="Y975" s="53"/>
      <c r="Z975" s="53"/>
    </row>
    <row r="976" spans="1:26" ht="14.4">
      <c r="A976" s="53"/>
      <c r="B976" s="53"/>
      <c r="C976" s="53"/>
      <c r="D976" s="53"/>
      <c r="E976" s="53"/>
      <c r="F976" s="53"/>
      <c r="G976" s="78"/>
      <c r="H976" s="53"/>
      <c r="I976" s="53"/>
      <c r="J976" s="53"/>
      <c r="K976" s="53"/>
      <c r="L976" s="53"/>
      <c r="M976" s="53"/>
      <c r="N976" s="53"/>
      <c r="O976" s="53"/>
      <c r="P976" s="53"/>
      <c r="Q976" s="53"/>
      <c r="R976" s="53"/>
      <c r="S976" s="53"/>
      <c r="T976" s="53"/>
      <c r="U976" s="53"/>
      <c r="V976" s="53"/>
      <c r="W976" s="53"/>
      <c r="X976" s="53"/>
      <c r="Y976" s="53"/>
      <c r="Z976" s="53"/>
    </row>
    <row r="977" spans="1:26" ht="14.4">
      <c r="A977" s="53"/>
      <c r="B977" s="53"/>
      <c r="C977" s="53"/>
      <c r="D977" s="53"/>
      <c r="E977" s="53"/>
      <c r="F977" s="53"/>
      <c r="G977" s="78"/>
      <c r="H977" s="53"/>
      <c r="I977" s="53"/>
      <c r="J977" s="53"/>
      <c r="K977" s="53"/>
      <c r="L977" s="53"/>
      <c r="M977" s="53"/>
      <c r="N977" s="53"/>
      <c r="O977" s="53"/>
      <c r="P977" s="53"/>
      <c r="Q977" s="53"/>
      <c r="R977" s="53"/>
      <c r="S977" s="53"/>
      <c r="T977" s="53"/>
      <c r="U977" s="53"/>
      <c r="V977" s="53"/>
      <c r="W977" s="53"/>
      <c r="X977" s="53"/>
      <c r="Y977" s="53"/>
      <c r="Z977" s="53"/>
    </row>
    <row r="978" spans="1:26" ht="14.4">
      <c r="A978" s="53"/>
      <c r="B978" s="53"/>
      <c r="C978" s="53"/>
      <c r="D978" s="53"/>
      <c r="E978" s="53"/>
      <c r="F978" s="53"/>
      <c r="G978" s="78"/>
      <c r="H978" s="53"/>
      <c r="I978" s="53"/>
      <c r="J978" s="53"/>
      <c r="K978" s="53"/>
      <c r="L978" s="53"/>
      <c r="M978" s="53"/>
      <c r="N978" s="53"/>
      <c r="O978" s="53"/>
      <c r="P978" s="53"/>
      <c r="Q978" s="53"/>
      <c r="R978" s="53"/>
      <c r="S978" s="53"/>
      <c r="T978" s="53"/>
      <c r="U978" s="53"/>
      <c r="V978" s="53"/>
      <c r="W978" s="53"/>
      <c r="X978" s="53"/>
      <c r="Y978" s="53"/>
      <c r="Z978" s="53"/>
    </row>
    <row r="979" spans="1:26" ht="14.4">
      <c r="A979" s="53"/>
      <c r="B979" s="53"/>
      <c r="C979" s="53"/>
      <c r="D979" s="53"/>
      <c r="E979" s="53"/>
      <c r="F979" s="53"/>
      <c r="G979" s="78"/>
      <c r="H979" s="53"/>
      <c r="I979" s="53"/>
      <c r="J979" s="53"/>
      <c r="K979" s="53"/>
      <c r="L979" s="53"/>
      <c r="M979" s="53"/>
      <c r="N979" s="53"/>
      <c r="O979" s="53"/>
      <c r="P979" s="53"/>
      <c r="Q979" s="53"/>
      <c r="R979" s="53"/>
      <c r="S979" s="53"/>
      <c r="T979" s="53"/>
      <c r="U979" s="53"/>
      <c r="V979" s="53"/>
      <c r="W979" s="53"/>
      <c r="X979" s="53"/>
      <c r="Y979" s="53"/>
      <c r="Z979" s="53"/>
    </row>
    <row r="980" spans="1:26" ht="14.4">
      <c r="A980" s="53"/>
      <c r="B980" s="53"/>
      <c r="C980" s="53"/>
      <c r="D980" s="53"/>
      <c r="E980" s="53"/>
      <c r="F980" s="53"/>
      <c r="G980" s="78"/>
      <c r="H980" s="53"/>
      <c r="I980" s="53"/>
      <c r="J980" s="53"/>
      <c r="K980" s="53"/>
      <c r="L980" s="53"/>
      <c r="M980" s="53"/>
      <c r="N980" s="53"/>
      <c r="O980" s="53"/>
      <c r="P980" s="53"/>
      <c r="Q980" s="53"/>
      <c r="R980" s="53"/>
      <c r="S980" s="53"/>
      <c r="T980" s="53"/>
      <c r="U980" s="53"/>
      <c r="V980" s="53"/>
      <c r="W980" s="53"/>
      <c r="X980" s="53"/>
      <c r="Y980" s="53"/>
      <c r="Z980" s="53"/>
    </row>
    <row r="981" spans="1:26" ht="14.4">
      <c r="A981" s="53"/>
      <c r="B981" s="53"/>
      <c r="C981" s="53"/>
      <c r="D981" s="53"/>
      <c r="E981" s="53"/>
      <c r="F981" s="53"/>
      <c r="G981" s="78"/>
      <c r="H981" s="53"/>
      <c r="I981" s="53"/>
      <c r="J981" s="53"/>
      <c r="K981" s="53"/>
      <c r="L981" s="53"/>
      <c r="M981" s="53"/>
      <c r="N981" s="53"/>
      <c r="O981" s="53"/>
      <c r="P981" s="53"/>
      <c r="Q981" s="53"/>
      <c r="R981" s="53"/>
      <c r="S981" s="53"/>
      <c r="T981" s="53"/>
      <c r="U981" s="53"/>
      <c r="V981" s="53"/>
      <c r="W981" s="53"/>
      <c r="X981" s="53"/>
      <c r="Y981" s="53"/>
      <c r="Z981" s="53"/>
    </row>
    <row r="982" spans="1:26" ht="14.4">
      <c r="A982" s="53"/>
      <c r="B982" s="53"/>
      <c r="C982" s="53"/>
      <c r="D982" s="53"/>
      <c r="E982" s="53"/>
      <c r="F982" s="53"/>
      <c r="G982" s="78"/>
      <c r="H982" s="53"/>
      <c r="I982" s="53"/>
      <c r="J982" s="53"/>
      <c r="K982" s="53"/>
      <c r="L982" s="53"/>
      <c r="M982" s="53"/>
      <c r="N982" s="53"/>
      <c r="O982" s="53"/>
      <c r="P982" s="53"/>
      <c r="Q982" s="53"/>
      <c r="R982" s="53"/>
      <c r="S982" s="53"/>
      <c r="T982" s="53"/>
      <c r="U982" s="53"/>
      <c r="V982" s="53"/>
      <c r="W982" s="53"/>
      <c r="X982" s="53"/>
      <c r="Y982" s="53"/>
      <c r="Z982" s="53"/>
    </row>
    <row r="983" spans="1:26" ht="14.4">
      <c r="A983" s="53"/>
      <c r="B983" s="53"/>
      <c r="C983" s="53"/>
      <c r="D983" s="53"/>
      <c r="E983" s="53"/>
      <c r="F983" s="53"/>
      <c r="G983" s="78"/>
      <c r="H983" s="53"/>
      <c r="I983" s="53"/>
      <c r="J983" s="53"/>
      <c r="K983" s="53"/>
      <c r="L983" s="53"/>
      <c r="M983" s="53"/>
      <c r="N983" s="53"/>
      <c r="O983" s="53"/>
      <c r="P983" s="53"/>
      <c r="Q983" s="53"/>
      <c r="R983" s="53"/>
      <c r="S983" s="53"/>
      <c r="T983" s="53"/>
      <c r="U983" s="53"/>
      <c r="V983" s="53"/>
      <c r="W983" s="53"/>
      <c r="X983" s="53"/>
      <c r="Y983" s="53"/>
      <c r="Z983" s="53"/>
    </row>
    <row r="984" spans="1:26" ht="14.4">
      <c r="A984" s="53"/>
      <c r="B984" s="53"/>
      <c r="C984" s="53"/>
      <c r="D984" s="53"/>
      <c r="E984" s="53"/>
      <c r="F984" s="53"/>
      <c r="G984" s="78"/>
      <c r="H984" s="53"/>
      <c r="I984" s="53"/>
      <c r="J984" s="53"/>
      <c r="K984" s="53"/>
      <c r="L984" s="53"/>
      <c r="M984" s="53"/>
      <c r="N984" s="53"/>
      <c r="O984" s="53"/>
      <c r="P984" s="53"/>
      <c r="Q984" s="53"/>
      <c r="R984" s="53"/>
      <c r="S984" s="53"/>
      <c r="T984" s="53"/>
      <c r="U984" s="53"/>
      <c r="V984" s="53"/>
      <c r="W984" s="53"/>
      <c r="X984" s="53"/>
      <c r="Y984" s="53"/>
      <c r="Z984" s="53"/>
    </row>
    <row r="985" spans="1:26" ht="14.4">
      <c r="A985" s="53"/>
      <c r="B985" s="53"/>
      <c r="C985" s="53"/>
      <c r="D985" s="53"/>
      <c r="E985" s="53"/>
      <c r="F985" s="53"/>
      <c r="G985" s="78"/>
      <c r="H985" s="53"/>
      <c r="I985" s="53"/>
      <c r="J985" s="53"/>
      <c r="K985" s="53"/>
      <c r="L985" s="53"/>
      <c r="M985" s="53"/>
      <c r="N985" s="53"/>
      <c r="O985" s="53"/>
      <c r="P985" s="53"/>
      <c r="Q985" s="53"/>
      <c r="R985" s="53"/>
      <c r="S985" s="53"/>
      <c r="T985" s="53"/>
      <c r="U985" s="53"/>
      <c r="V985" s="53"/>
      <c r="W985" s="53"/>
      <c r="X985" s="53"/>
      <c r="Y985" s="53"/>
      <c r="Z985" s="53"/>
    </row>
    <row r="986" spans="1:26" ht="14.4">
      <c r="A986" s="53"/>
      <c r="B986" s="53"/>
      <c r="C986" s="53"/>
      <c r="D986" s="53"/>
      <c r="E986" s="53"/>
      <c r="F986" s="53"/>
      <c r="G986" s="78"/>
      <c r="H986" s="53"/>
      <c r="I986" s="53"/>
      <c r="J986" s="53"/>
      <c r="K986" s="53"/>
      <c r="L986" s="53"/>
      <c r="M986" s="53"/>
      <c r="N986" s="53"/>
      <c r="O986" s="53"/>
      <c r="P986" s="53"/>
      <c r="Q986" s="53"/>
      <c r="R986" s="53"/>
      <c r="S986" s="53"/>
      <c r="T986" s="53"/>
      <c r="U986" s="53"/>
      <c r="V986" s="53"/>
      <c r="W986" s="53"/>
      <c r="X986" s="53"/>
      <c r="Y986" s="53"/>
      <c r="Z986" s="53"/>
    </row>
    <row r="987" spans="1:26" ht="14.4">
      <c r="A987" s="53"/>
      <c r="B987" s="53"/>
      <c r="C987" s="53"/>
      <c r="D987" s="53"/>
      <c r="E987" s="53"/>
      <c r="F987" s="53"/>
      <c r="G987" s="78"/>
      <c r="H987" s="53"/>
      <c r="I987" s="53"/>
      <c r="J987" s="53"/>
      <c r="K987" s="53"/>
      <c r="L987" s="53"/>
      <c r="M987" s="53"/>
      <c r="N987" s="53"/>
      <c r="O987" s="53"/>
      <c r="P987" s="53"/>
      <c r="Q987" s="53"/>
      <c r="R987" s="53"/>
      <c r="S987" s="53"/>
      <c r="T987" s="53"/>
      <c r="U987" s="53"/>
      <c r="V987" s="53"/>
      <c r="W987" s="53"/>
      <c r="X987" s="53"/>
      <c r="Y987" s="53"/>
      <c r="Z987" s="53"/>
    </row>
    <row r="988" spans="1:26" ht="14.4">
      <c r="A988" s="53"/>
      <c r="B988" s="53"/>
      <c r="C988" s="53"/>
      <c r="D988" s="53"/>
      <c r="E988" s="53"/>
      <c r="F988" s="53"/>
      <c r="G988" s="78"/>
      <c r="H988" s="53"/>
      <c r="I988" s="53"/>
      <c r="J988" s="53"/>
      <c r="K988" s="53"/>
      <c r="L988" s="53"/>
      <c r="M988" s="53"/>
      <c r="N988" s="53"/>
      <c r="O988" s="53"/>
      <c r="P988" s="53"/>
      <c r="Q988" s="53"/>
      <c r="R988" s="53"/>
      <c r="S988" s="53"/>
      <c r="T988" s="53"/>
      <c r="U988" s="53"/>
      <c r="V988" s="53"/>
      <c r="W988" s="53"/>
      <c r="X988" s="53"/>
      <c r="Y988" s="53"/>
      <c r="Z988" s="53"/>
    </row>
    <row r="989" spans="1:26" ht="14.4">
      <c r="A989" s="53"/>
      <c r="B989" s="53"/>
      <c r="C989" s="53"/>
      <c r="D989" s="53"/>
      <c r="E989" s="53"/>
      <c r="F989" s="53"/>
      <c r="G989" s="78"/>
      <c r="H989" s="53"/>
      <c r="I989" s="53"/>
      <c r="J989" s="53"/>
      <c r="K989" s="53"/>
      <c r="L989" s="53"/>
      <c r="M989" s="53"/>
      <c r="N989" s="53"/>
      <c r="O989" s="53"/>
      <c r="P989" s="53"/>
      <c r="Q989" s="53"/>
      <c r="R989" s="53"/>
      <c r="S989" s="53"/>
      <c r="T989" s="53"/>
      <c r="U989" s="53"/>
      <c r="V989" s="53"/>
      <c r="W989" s="53"/>
      <c r="X989" s="53"/>
      <c r="Y989" s="53"/>
      <c r="Z989" s="53"/>
    </row>
    <row r="990" spans="1:26" ht="14.4">
      <c r="A990" s="53"/>
      <c r="B990" s="53"/>
      <c r="C990" s="53"/>
      <c r="D990" s="53"/>
      <c r="E990" s="53"/>
      <c r="F990" s="53"/>
      <c r="G990" s="78"/>
      <c r="H990" s="53"/>
      <c r="I990" s="53"/>
      <c r="J990" s="53"/>
      <c r="K990" s="53"/>
      <c r="L990" s="53"/>
      <c r="M990" s="53"/>
      <c r="N990" s="53"/>
      <c r="O990" s="53"/>
      <c r="P990" s="53"/>
      <c r="Q990" s="53"/>
      <c r="R990" s="53"/>
      <c r="S990" s="53"/>
      <c r="T990" s="53"/>
      <c r="U990" s="53"/>
      <c r="V990" s="53"/>
      <c r="W990" s="53"/>
      <c r="X990" s="53"/>
      <c r="Y990" s="53"/>
      <c r="Z990" s="53"/>
    </row>
    <row r="991" spans="1:26" ht="14.4">
      <c r="A991" s="53"/>
      <c r="B991" s="53"/>
      <c r="C991" s="53"/>
      <c r="D991" s="53"/>
      <c r="E991" s="53"/>
      <c r="F991" s="53"/>
      <c r="G991" s="78"/>
      <c r="H991" s="53"/>
      <c r="I991" s="53"/>
      <c r="J991" s="53"/>
      <c r="K991" s="53"/>
      <c r="L991" s="53"/>
      <c r="M991" s="53"/>
      <c r="N991" s="53"/>
      <c r="O991" s="53"/>
      <c r="P991" s="53"/>
      <c r="Q991" s="53"/>
      <c r="R991" s="53"/>
      <c r="S991" s="53"/>
      <c r="T991" s="53"/>
      <c r="U991" s="53"/>
      <c r="V991" s="53"/>
      <c r="W991" s="53"/>
      <c r="X991" s="53"/>
      <c r="Y991" s="53"/>
      <c r="Z991" s="53"/>
    </row>
    <row r="992" spans="1:26" ht="14.4">
      <c r="A992" s="53"/>
      <c r="B992" s="53"/>
      <c r="C992" s="53"/>
      <c r="D992" s="53"/>
      <c r="E992" s="53"/>
      <c r="F992" s="53"/>
      <c r="G992" s="78"/>
      <c r="H992" s="53"/>
      <c r="I992" s="53"/>
      <c r="J992" s="53"/>
      <c r="K992" s="53"/>
      <c r="L992" s="53"/>
      <c r="M992" s="53"/>
      <c r="N992" s="53"/>
      <c r="O992" s="53"/>
      <c r="P992" s="53"/>
      <c r="Q992" s="53"/>
      <c r="R992" s="53"/>
      <c r="S992" s="53"/>
      <c r="T992" s="53"/>
      <c r="U992" s="53"/>
      <c r="V992" s="53"/>
      <c r="W992" s="53"/>
      <c r="X992" s="53"/>
      <c r="Y992" s="53"/>
      <c r="Z992" s="53"/>
    </row>
    <row r="993" spans="1:26" ht="14.4">
      <c r="A993" s="53"/>
      <c r="B993" s="53"/>
      <c r="C993" s="53"/>
      <c r="D993" s="53"/>
      <c r="E993" s="53"/>
      <c r="F993" s="53"/>
      <c r="G993" s="78"/>
      <c r="H993" s="53"/>
      <c r="I993" s="53"/>
      <c r="J993" s="53"/>
      <c r="K993" s="53"/>
      <c r="L993" s="53"/>
      <c r="M993" s="53"/>
      <c r="N993" s="53"/>
      <c r="O993" s="53"/>
      <c r="P993" s="53"/>
      <c r="Q993" s="53"/>
      <c r="R993" s="53"/>
      <c r="S993" s="53"/>
      <c r="T993" s="53"/>
      <c r="U993" s="53"/>
      <c r="V993" s="53"/>
      <c r="W993" s="53"/>
      <c r="X993" s="53"/>
      <c r="Y993" s="53"/>
      <c r="Z993" s="53"/>
    </row>
    <row r="994" spans="1:26" ht="14.4">
      <c r="A994" s="53"/>
      <c r="B994" s="53"/>
      <c r="C994" s="53"/>
      <c r="D994" s="53"/>
      <c r="E994" s="53"/>
      <c r="F994" s="53"/>
      <c r="G994" s="78"/>
      <c r="H994" s="53"/>
      <c r="I994" s="53"/>
      <c r="J994" s="53"/>
      <c r="K994" s="53"/>
      <c r="L994" s="53"/>
      <c r="M994" s="53"/>
      <c r="N994" s="53"/>
      <c r="O994" s="53"/>
      <c r="P994" s="53"/>
      <c r="Q994" s="53"/>
      <c r="R994" s="53"/>
      <c r="S994" s="53"/>
      <c r="T994" s="53"/>
      <c r="U994" s="53"/>
      <c r="V994" s="53"/>
      <c r="W994" s="53"/>
      <c r="X994" s="53"/>
      <c r="Y994" s="53"/>
      <c r="Z994" s="53"/>
    </row>
    <row r="995" spans="1:26" ht="14.4">
      <c r="A995" s="53"/>
      <c r="B995" s="53"/>
      <c r="C995" s="53"/>
      <c r="D995" s="53"/>
      <c r="E995" s="53"/>
      <c r="F995" s="53"/>
      <c r="G995" s="78"/>
      <c r="H995" s="53"/>
      <c r="I995" s="53"/>
      <c r="J995" s="53"/>
      <c r="K995" s="53"/>
      <c r="L995" s="53"/>
      <c r="M995" s="53"/>
      <c r="N995" s="53"/>
      <c r="O995" s="53"/>
      <c r="P995" s="53"/>
      <c r="Q995" s="53"/>
      <c r="R995" s="53"/>
      <c r="S995" s="53"/>
      <c r="T995" s="53"/>
      <c r="U995" s="53"/>
      <c r="V995" s="53"/>
      <c r="W995" s="53"/>
      <c r="X995" s="53"/>
      <c r="Y995" s="53"/>
      <c r="Z995" s="53"/>
    </row>
    <row r="996" spans="1:26" ht="14.4">
      <c r="A996" s="53"/>
      <c r="B996" s="53"/>
      <c r="C996" s="53"/>
      <c r="D996" s="53"/>
      <c r="E996" s="53"/>
      <c r="F996" s="53"/>
      <c r="G996" s="78"/>
      <c r="H996" s="53"/>
      <c r="I996" s="53"/>
      <c r="J996" s="53"/>
      <c r="K996" s="53"/>
      <c r="L996" s="53"/>
      <c r="M996" s="53"/>
      <c r="N996" s="53"/>
      <c r="O996" s="53"/>
      <c r="P996" s="53"/>
      <c r="Q996" s="53"/>
      <c r="R996" s="53"/>
      <c r="S996" s="53"/>
      <c r="T996" s="53"/>
      <c r="U996" s="53"/>
      <c r="V996" s="53"/>
      <c r="W996" s="53"/>
      <c r="X996" s="53"/>
      <c r="Y996" s="53"/>
      <c r="Z996" s="53"/>
    </row>
    <row r="997" spans="1:26" ht="14.4">
      <c r="A997" s="53"/>
      <c r="B997" s="53"/>
      <c r="C997" s="53"/>
      <c r="D997" s="53"/>
      <c r="E997" s="53"/>
      <c r="F997" s="53"/>
      <c r="G997" s="78"/>
      <c r="H997" s="53"/>
      <c r="I997" s="53"/>
      <c r="J997" s="53"/>
      <c r="K997" s="53"/>
      <c r="L997" s="53"/>
      <c r="M997" s="53"/>
      <c r="N997" s="53"/>
      <c r="O997" s="53"/>
      <c r="P997" s="53"/>
      <c r="Q997" s="53"/>
      <c r="R997" s="53"/>
      <c r="S997" s="53"/>
      <c r="T997" s="53"/>
      <c r="U997" s="53"/>
      <c r="V997" s="53"/>
      <c r="W997" s="53"/>
      <c r="X997" s="53"/>
      <c r="Y997" s="53"/>
      <c r="Z997" s="53"/>
    </row>
    <row r="998" spans="1:26" ht="14.4">
      <c r="A998" s="53"/>
      <c r="B998" s="53"/>
      <c r="C998" s="53"/>
      <c r="D998" s="53"/>
      <c r="E998" s="53"/>
      <c r="F998" s="53"/>
      <c r="G998" s="78"/>
      <c r="H998" s="53"/>
      <c r="I998" s="53"/>
      <c r="J998" s="53"/>
      <c r="K998" s="53"/>
      <c r="L998" s="53"/>
      <c r="M998" s="53"/>
      <c r="N998" s="53"/>
      <c r="O998" s="53"/>
      <c r="P998" s="53"/>
      <c r="Q998" s="53"/>
      <c r="R998" s="53"/>
      <c r="S998" s="53"/>
      <c r="T998" s="53"/>
      <c r="U998" s="53"/>
      <c r="V998" s="53"/>
      <c r="W998" s="53"/>
      <c r="X998" s="53"/>
      <c r="Y998" s="53"/>
      <c r="Z998" s="53"/>
    </row>
    <row r="999" spans="1:26" ht="14.4">
      <c r="A999" s="53"/>
      <c r="B999" s="53"/>
      <c r="C999" s="53"/>
      <c r="D999" s="53"/>
      <c r="E999" s="53"/>
      <c r="F999" s="53"/>
      <c r="G999" s="78"/>
      <c r="H999" s="53"/>
      <c r="I999" s="53"/>
      <c r="J999" s="53"/>
      <c r="K999" s="53"/>
      <c r="L999" s="53"/>
      <c r="M999" s="53"/>
      <c r="N999" s="53"/>
      <c r="O999" s="53"/>
      <c r="P999" s="53"/>
      <c r="Q999" s="53"/>
      <c r="R999" s="53"/>
      <c r="S999" s="53"/>
      <c r="T999" s="53"/>
      <c r="U999" s="53"/>
      <c r="V999" s="53"/>
      <c r="W999" s="53"/>
      <c r="X999" s="53"/>
      <c r="Y999" s="53"/>
      <c r="Z999" s="53"/>
    </row>
    <row r="1000" spans="1:26" ht="14.4">
      <c r="A1000" s="53"/>
      <c r="B1000" s="53"/>
      <c r="C1000" s="53"/>
      <c r="D1000" s="53"/>
      <c r="E1000" s="53"/>
      <c r="F1000" s="53"/>
      <c r="G1000" s="78"/>
      <c r="H1000" s="53"/>
      <c r="I1000" s="53"/>
      <c r="J1000" s="53"/>
      <c r="K1000" s="53"/>
      <c r="L1000" s="53"/>
      <c r="M1000" s="53"/>
      <c r="N1000" s="53"/>
      <c r="O1000" s="53"/>
      <c r="P1000" s="53"/>
      <c r="Q1000" s="53"/>
      <c r="R1000" s="53"/>
      <c r="S1000" s="53"/>
      <c r="T1000" s="53"/>
      <c r="U1000" s="53"/>
      <c r="V1000" s="53"/>
      <c r="W1000" s="53"/>
      <c r="X1000" s="53"/>
      <c r="Y1000" s="53"/>
      <c r="Z1000" s="53"/>
    </row>
  </sheetData>
  <mergeCells count="2">
    <mergeCell ref="A1:G1"/>
    <mergeCell ref="H1:P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44140625" defaultRowHeight="15.75" customHeight="1"/>
  <cols>
    <col min="1" max="1" width="21.109375" customWidth="1"/>
    <col min="2" max="8" width="14.6640625" customWidth="1"/>
    <col min="9" max="9" width="16.109375" customWidth="1"/>
    <col min="10" max="21" width="14.6640625" customWidth="1"/>
    <col min="22" max="26" width="8.6640625" customWidth="1"/>
  </cols>
  <sheetData>
    <row r="1" spans="1:26" ht="14.4">
      <c r="A1" s="263" t="s">
        <v>357</v>
      </c>
      <c r="B1" s="264"/>
      <c r="C1" s="264"/>
      <c r="D1" s="264"/>
      <c r="E1" s="264"/>
      <c r="F1" s="264"/>
      <c r="G1" s="264"/>
      <c r="H1" s="264"/>
      <c r="I1" s="270"/>
      <c r="J1" s="271" t="s">
        <v>162</v>
      </c>
      <c r="K1" s="272"/>
      <c r="L1" s="272"/>
      <c r="M1" s="272"/>
      <c r="N1" s="272"/>
      <c r="O1" s="272"/>
      <c r="P1" s="272"/>
      <c r="Q1" s="272"/>
      <c r="R1" s="273"/>
      <c r="S1" s="187"/>
      <c r="T1" s="188"/>
      <c r="U1" s="188"/>
      <c r="V1" s="53"/>
      <c r="W1" s="53"/>
      <c r="X1" s="53"/>
      <c r="Y1" s="53"/>
      <c r="Z1" s="53"/>
    </row>
    <row r="2" spans="1:26" ht="57.6">
      <c r="A2" s="175" t="s">
        <v>164</v>
      </c>
      <c r="B2" s="189" t="s">
        <v>367</v>
      </c>
      <c r="C2" s="190" t="s">
        <v>166</v>
      </c>
      <c r="D2" s="190" t="s">
        <v>167</v>
      </c>
      <c r="E2" s="191" t="s">
        <v>168</v>
      </c>
      <c r="F2" s="191" t="s">
        <v>377</v>
      </c>
      <c r="G2" s="191" t="s">
        <v>170</v>
      </c>
      <c r="H2" s="177" t="s">
        <v>378</v>
      </c>
      <c r="I2" s="192" t="s">
        <v>172</v>
      </c>
      <c r="J2" s="193" t="s">
        <v>173</v>
      </c>
      <c r="K2" s="193" t="s">
        <v>174</v>
      </c>
      <c r="L2" s="193" t="s">
        <v>175</v>
      </c>
      <c r="M2" s="193" t="s">
        <v>176</v>
      </c>
      <c r="N2" s="193" t="s">
        <v>177</v>
      </c>
      <c r="O2" s="193" t="s">
        <v>178</v>
      </c>
      <c r="P2" s="193" t="s">
        <v>179</v>
      </c>
      <c r="Q2" s="193" t="s">
        <v>180</v>
      </c>
      <c r="R2" s="193" t="s">
        <v>181</v>
      </c>
      <c r="S2" s="193" t="s">
        <v>182</v>
      </c>
      <c r="T2" s="179" t="s">
        <v>183</v>
      </c>
      <c r="U2" s="179" t="s">
        <v>186</v>
      </c>
      <c r="V2" s="43"/>
      <c r="W2" s="43"/>
      <c r="X2" s="43"/>
      <c r="Y2" s="43"/>
      <c r="Z2" s="43"/>
    </row>
    <row r="3" spans="1:26" ht="14.4">
      <c r="A3" s="194" t="s">
        <v>187</v>
      </c>
      <c r="B3" s="195">
        <v>0</v>
      </c>
      <c r="C3" s="195">
        <v>0</v>
      </c>
      <c r="D3" s="195">
        <v>0</v>
      </c>
      <c r="E3" s="195">
        <v>0</v>
      </c>
      <c r="F3" s="195">
        <v>0</v>
      </c>
      <c r="G3" s="197">
        <v>0</v>
      </c>
      <c r="H3" s="196">
        <v>0</v>
      </c>
      <c r="I3" s="198">
        <v>0</v>
      </c>
      <c r="J3" s="199">
        <v>0</v>
      </c>
      <c r="K3" s="199">
        <v>0</v>
      </c>
      <c r="L3" s="199">
        <v>0</v>
      </c>
      <c r="M3" s="199">
        <v>0</v>
      </c>
      <c r="N3" s="199">
        <v>0</v>
      </c>
      <c r="O3" s="199">
        <v>0</v>
      </c>
      <c r="P3" s="199">
        <v>0</v>
      </c>
      <c r="Q3" s="199">
        <v>0</v>
      </c>
      <c r="R3" s="199">
        <v>0</v>
      </c>
      <c r="S3" s="199">
        <v>0</v>
      </c>
      <c r="T3" s="200" t="s">
        <v>188</v>
      </c>
      <c r="U3" s="200">
        <v>0</v>
      </c>
      <c r="V3" s="53"/>
      <c r="W3" s="53"/>
      <c r="X3" s="53"/>
      <c r="Y3" s="53"/>
      <c r="Z3" s="53"/>
    </row>
    <row r="4" spans="1:26" ht="14.4">
      <c r="A4" s="194" t="s">
        <v>189</v>
      </c>
      <c r="B4" s="195">
        <v>875162</v>
      </c>
      <c r="C4" s="195">
        <v>259680</v>
      </c>
      <c r="D4" s="195">
        <v>0</v>
      </c>
      <c r="E4" s="195">
        <v>0</v>
      </c>
      <c r="F4" s="195">
        <v>259680</v>
      </c>
      <c r="G4" s="197">
        <v>-191</v>
      </c>
      <c r="H4" s="196">
        <v>259489</v>
      </c>
      <c r="I4" s="198">
        <v>0.29699999999999999</v>
      </c>
      <c r="J4" s="199">
        <v>534467</v>
      </c>
      <c r="K4" s="199">
        <v>568164</v>
      </c>
      <c r="L4" s="199">
        <v>652082</v>
      </c>
      <c r="M4" s="199">
        <v>690028</v>
      </c>
      <c r="N4" s="199">
        <v>473581</v>
      </c>
      <c r="O4" s="199">
        <v>250473</v>
      </c>
      <c r="P4" s="199">
        <v>202879</v>
      </c>
      <c r="Q4" s="199">
        <v>202313</v>
      </c>
      <c r="R4" s="199">
        <v>208957</v>
      </c>
      <c r="S4" s="199">
        <v>424035</v>
      </c>
      <c r="T4" s="200">
        <v>263941</v>
      </c>
      <c r="U4" s="200">
        <v>259489</v>
      </c>
      <c r="V4" s="53"/>
      <c r="W4" s="53"/>
      <c r="X4" s="53"/>
      <c r="Y4" s="53"/>
      <c r="Z4" s="53"/>
    </row>
    <row r="5" spans="1:26" ht="14.4">
      <c r="A5" s="194" t="s">
        <v>190</v>
      </c>
      <c r="B5" s="195">
        <v>127520</v>
      </c>
      <c r="C5" s="195">
        <v>37838</v>
      </c>
      <c r="D5" s="195">
        <v>0</v>
      </c>
      <c r="E5" s="195">
        <v>0</v>
      </c>
      <c r="F5" s="195">
        <v>37838</v>
      </c>
      <c r="G5" s="197">
        <v>-28</v>
      </c>
      <c r="H5" s="196">
        <v>37810</v>
      </c>
      <c r="I5" s="198">
        <v>0.29699999999999999</v>
      </c>
      <c r="J5" s="199">
        <v>81176</v>
      </c>
      <c r="K5" s="199">
        <v>93233</v>
      </c>
      <c r="L5" s="199">
        <v>104766</v>
      </c>
      <c r="M5" s="199">
        <v>115634</v>
      </c>
      <c r="N5" s="199">
        <v>80036</v>
      </c>
      <c r="O5" s="199">
        <v>42394</v>
      </c>
      <c r="P5" s="199">
        <v>33437</v>
      </c>
      <c r="Q5" s="199">
        <v>32865</v>
      </c>
      <c r="R5" s="199">
        <v>32975</v>
      </c>
      <c r="S5" s="199">
        <v>64956</v>
      </c>
      <c r="T5" s="200">
        <v>38697</v>
      </c>
      <c r="U5" s="200">
        <v>37810</v>
      </c>
      <c r="V5" s="53"/>
      <c r="W5" s="53"/>
      <c r="X5" s="53"/>
      <c r="Y5" s="53"/>
      <c r="Z5" s="53"/>
    </row>
    <row r="6" spans="1:26" ht="14.4">
      <c r="A6" s="194" t="s">
        <v>191</v>
      </c>
      <c r="B6" s="195">
        <v>0</v>
      </c>
      <c r="C6" s="195">
        <v>0</v>
      </c>
      <c r="D6" s="195">
        <v>0</v>
      </c>
      <c r="E6" s="195">
        <v>0</v>
      </c>
      <c r="F6" s="195">
        <v>0</v>
      </c>
      <c r="G6" s="197">
        <v>0</v>
      </c>
      <c r="H6" s="196">
        <v>0</v>
      </c>
      <c r="I6" s="198">
        <v>0</v>
      </c>
      <c r="J6" s="199">
        <v>0</v>
      </c>
      <c r="K6" s="199">
        <v>0</v>
      </c>
      <c r="L6" s="199">
        <v>0</v>
      </c>
      <c r="M6" s="199">
        <v>0</v>
      </c>
      <c r="N6" s="199">
        <v>0</v>
      </c>
      <c r="O6" s="199">
        <v>0</v>
      </c>
      <c r="P6" s="199">
        <v>0</v>
      </c>
      <c r="Q6" s="199">
        <v>0</v>
      </c>
      <c r="R6" s="199">
        <v>0</v>
      </c>
      <c r="S6" s="199">
        <v>0</v>
      </c>
      <c r="T6" s="200" t="s">
        <v>188</v>
      </c>
      <c r="U6" s="200">
        <v>0</v>
      </c>
      <c r="V6" s="53"/>
      <c r="W6" s="53"/>
      <c r="X6" s="53"/>
      <c r="Y6" s="53"/>
      <c r="Z6" s="53"/>
    </row>
    <row r="7" spans="1:26" ht="14.4">
      <c r="A7" s="194" t="s">
        <v>192</v>
      </c>
      <c r="B7" s="195">
        <v>452258</v>
      </c>
      <c r="C7" s="195">
        <v>134195</v>
      </c>
      <c r="D7" s="195">
        <v>0</v>
      </c>
      <c r="E7" s="195">
        <v>0</v>
      </c>
      <c r="F7" s="195">
        <v>134195</v>
      </c>
      <c r="G7" s="197">
        <v>-101</v>
      </c>
      <c r="H7" s="196">
        <v>134094</v>
      </c>
      <c r="I7" s="198">
        <v>0.29699999999999999</v>
      </c>
      <c r="J7" s="199">
        <v>313190</v>
      </c>
      <c r="K7" s="199">
        <v>341504</v>
      </c>
      <c r="L7" s="199">
        <v>357829</v>
      </c>
      <c r="M7" s="199">
        <v>376554</v>
      </c>
      <c r="N7" s="199">
        <v>261826</v>
      </c>
      <c r="O7" s="199">
        <v>137993</v>
      </c>
      <c r="P7" s="199">
        <v>111783</v>
      </c>
      <c r="Q7" s="199">
        <v>112760</v>
      </c>
      <c r="R7" s="199">
        <v>116797</v>
      </c>
      <c r="S7" s="199">
        <v>230936</v>
      </c>
      <c r="T7" s="200">
        <v>140045</v>
      </c>
      <c r="U7" s="200">
        <v>134094</v>
      </c>
      <c r="V7" s="53"/>
      <c r="W7" s="53"/>
      <c r="X7" s="53"/>
      <c r="Y7" s="53"/>
      <c r="Z7" s="53"/>
    </row>
    <row r="8" spans="1:26" ht="14.4">
      <c r="A8" s="194" t="s">
        <v>193</v>
      </c>
      <c r="B8" s="195">
        <v>0</v>
      </c>
      <c r="C8" s="195">
        <v>0</v>
      </c>
      <c r="D8" s="195">
        <v>0</v>
      </c>
      <c r="E8" s="195">
        <v>0</v>
      </c>
      <c r="F8" s="195">
        <v>0</v>
      </c>
      <c r="G8" s="197">
        <v>0</v>
      </c>
      <c r="H8" s="196">
        <v>0</v>
      </c>
      <c r="I8" s="198">
        <v>0</v>
      </c>
      <c r="J8" s="199">
        <v>0</v>
      </c>
      <c r="K8" s="199">
        <v>0</v>
      </c>
      <c r="L8" s="199">
        <v>0</v>
      </c>
      <c r="M8" s="199">
        <v>0</v>
      </c>
      <c r="N8" s="199">
        <v>0</v>
      </c>
      <c r="O8" s="199">
        <v>0</v>
      </c>
      <c r="P8" s="199">
        <v>0</v>
      </c>
      <c r="Q8" s="199">
        <v>0</v>
      </c>
      <c r="R8" s="199">
        <v>0</v>
      </c>
      <c r="S8" s="199">
        <v>0</v>
      </c>
      <c r="T8" s="200" t="s">
        <v>188</v>
      </c>
      <c r="U8" s="200">
        <v>0</v>
      </c>
      <c r="V8" s="53"/>
      <c r="W8" s="53"/>
      <c r="X8" s="53"/>
      <c r="Y8" s="53"/>
      <c r="Z8" s="53"/>
    </row>
    <row r="9" spans="1:26" ht="14.4">
      <c r="A9" s="194" t="s">
        <v>194</v>
      </c>
      <c r="B9" s="195">
        <v>0</v>
      </c>
      <c r="C9" s="195">
        <v>0</v>
      </c>
      <c r="D9" s="195">
        <v>0</v>
      </c>
      <c r="E9" s="195">
        <v>0</v>
      </c>
      <c r="F9" s="195">
        <v>0</v>
      </c>
      <c r="G9" s="197">
        <v>0</v>
      </c>
      <c r="H9" s="196">
        <v>0</v>
      </c>
      <c r="I9" s="198">
        <v>0</v>
      </c>
      <c r="J9" s="199">
        <v>0</v>
      </c>
      <c r="K9" s="199">
        <v>0</v>
      </c>
      <c r="L9" s="199">
        <v>0</v>
      </c>
      <c r="M9" s="199">
        <v>0</v>
      </c>
      <c r="N9" s="199">
        <v>0</v>
      </c>
      <c r="O9" s="199">
        <v>0</v>
      </c>
      <c r="P9" s="199">
        <v>0</v>
      </c>
      <c r="Q9" s="199">
        <v>0</v>
      </c>
      <c r="R9" s="199">
        <v>0</v>
      </c>
      <c r="S9" s="199">
        <v>0</v>
      </c>
      <c r="T9" s="200" t="s">
        <v>188</v>
      </c>
      <c r="U9" s="200">
        <v>0</v>
      </c>
      <c r="V9" s="53"/>
      <c r="W9" s="53"/>
      <c r="X9" s="53"/>
      <c r="Y9" s="53"/>
      <c r="Z9" s="53"/>
    </row>
    <row r="10" spans="1:26" ht="14.4">
      <c r="A10" s="194" t="s">
        <v>195</v>
      </c>
      <c r="B10" s="195">
        <v>934608</v>
      </c>
      <c r="C10" s="195">
        <v>277319</v>
      </c>
      <c r="D10" s="195">
        <v>55528</v>
      </c>
      <c r="E10" s="195">
        <v>33015</v>
      </c>
      <c r="F10" s="195">
        <v>365862</v>
      </c>
      <c r="G10" s="197">
        <v>-101</v>
      </c>
      <c r="H10" s="196">
        <v>365761</v>
      </c>
      <c r="I10" s="198">
        <v>0.39200000000000002</v>
      </c>
      <c r="J10" s="199">
        <v>154264</v>
      </c>
      <c r="K10" s="199">
        <v>183797</v>
      </c>
      <c r="L10" s="199">
        <v>209271</v>
      </c>
      <c r="M10" s="199">
        <v>220612</v>
      </c>
      <c r="N10" s="199">
        <v>233919</v>
      </c>
      <c r="O10" s="199">
        <v>127684</v>
      </c>
      <c r="P10" s="199">
        <v>100919</v>
      </c>
      <c r="Q10" s="199">
        <v>106414</v>
      </c>
      <c r="R10" s="199">
        <v>109990</v>
      </c>
      <c r="S10" s="199">
        <v>222339</v>
      </c>
      <c r="T10" s="200">
        <v>138981</v>
      </c>
      <c r="U10" s="200">
        <v>365761</v>
      </c>
      <c r="V10" s="53"/>
      <c r="W10" s="53"/>
      <c r="X10" s="53"/>
      <c r="Y10" s="53"/>
      <c r="Z10" s="53"/>
    </row>
    <row r="11" spans="1:26" ht="14.4">
      <c r="A11" s="194" t="s">
        <v>196</v>
      </c>
      <c r="B11" s="195">
        <v>0</v>
      </c>
      <c r="C11" s="195">
        <v>0</v>
      </c>
      <c r="D11" s="195">
        <v>0</v>
      </c>
      <c r="E11" s="195">
        <v>0</v>
      </c>
      <c r="F11" s="195">
        <v>0</v>
      </c>
      <c r="G11" s="197">
        <v>0</v>
      </c>
      <c r="H11" s="196">
        <v>0</v>
      </c>
      <c r="I11" s="198">
        <v>0</v>
      </c>
      <c r="J11" s="199">
        <v>0</v>
      </c>
      <c r="K11" s="199">
        <v>0</v>
      </c>
      <c r="L11" s="199">
        <v>0</v>
      </c>
      <c r="M11" s="199">
        <v>0</v>
      </c>
      <c r="N11" s="199">
        <v>0</v>
      </c>
      <c r="O11" s="199">
        <v>0</v>
      </c>
      <c r="P11" s="199">
        <v>0</v>
      </c>
      <c r="Q11" s="199">
        <v>0</v>
      </c>
      <c r="R11" s="199">
        <v>0</v>
      </c>
      <c r="S11" s="199">
        <v>0</v>
      </c>
      <c r="T11" s="200" t="s">
        <v>188</v>
      </c>
      <c r="U11" s="200">
        <v>0</v>
      </c>
      <c r="V11" s="53"/>
      <c r="W11" s="53"/>
      <c r="X11" s="53"/>
      <c r="Y11" s="53"/>
      <c r="Z11" s="53"/>
    </row>
    <row r="12" spans="1:26" ht="14.4">
      <c r="A12" s="194" t="s">
        <v>197</v>
      </c>
      <c r="B12" s="195">
        <v>0</v>
      </c>
      <c r="C12" s="195">
        <v>0</v>
      </c>
      <c r="D12" s="195">
        <v>0</v>
      </c>
      <c r="E12" s="195">
        <v>0</v>
      </c>
      <c r="F12" s="195">
        <v>0</v>
      </c>
      <c r="G12" s="197">
        <v>0</v>
      </c>
      <c r="H12" s="196">
        <v>0</v>
      </c>
      <c r="I12" s="198">
        <v>0</v>
      </c>
      <c r="J12" s="199">
        <v>0</v>
      </c>
      <c r="K12" s="199">
        <v>0</v>
      </c>
      <c r="L12" s="199">
        <v>0</v>
      </c>
      <c r="M12" s="199">
        <v>0</v>
      </c>
      <c r="N12" s="199">
        <v>0</v>
      </c>
      <c r="O12" s="199">
        <v>0</v>
      </c>
      <c r="P12" s="199">
        <v>0</v>
      </c>
      <c r="Q12" s="199">
        <v>0</v>
      </c>
      <c r="R12" s="199">
        <v>0</v>
      </c>
      <c r="S12" s="199">
        <v>0</v>
      </c>
      <c r="T12" s="200" t="s">
        <v>188</v>
      </c>
      <c r="U12" s="200">
        <v>0</v>
      </c>
      <c r="V12" s="53"/>
      <c r="W12" s="53"/>
      <c r="X12" s="53"/>
      <c r="Y12" s="53"/>
      <c r="Z12" s="53"/>
    </row>
    <row r="13" spans="1:26" ht="14.4">
      <c r="A13" s="194" t="s">
        <v>198</v>
      </c>
      <c r="B13" s="195">
        <v>0</v>
      </c>
      <c r="C13" s="195">
        <v>0</v>
      </c>
      <c r="D13" s="195">
        <v>0</v>
      </c>
      <c r="E13" s="195">
        <v>0</v>
      </c>
      <c r="F13" s="195">
        <v>0</v>
      </c>
      <c r="G13" s="197">
        <v>0</v>
      </c>
      <c r="H13" s="196">
        <v>0</v>
      </c>
      <c r="I13" s="198">
        <v>0</v>
      </c>
      <c r="J13" s="199">
        <v>0</v>
      </c>
      <c r="K13" s="199">
        <v>0</v>
      </c>
      <c r="L13" s="199">
        <v>0</v>
      </c>
      <c r="M13" s="199">
        <v>0</v>
      </c>
      <c r="N13" s="199">
        <v>0</v>
      </c>
      <c r="O13" s="199">
        <v>0</v>
      </c>
      <c r="P13" s="199">
        <v>0</v>
      </c>
      <c r="Q13" s="199">
        <v>0</v>
      </c>
      <c r="R13" s="199">
        <v>0</v>
      </c>
      <c r="S13" s="199">
        <v>0</v>
      </c>
      <c r="T13" s="200" t="s">
        <v>188</v>
      </c>
      <c r="U13" s="200">
        <v>0</v>
      </c>
      <c r="V13" s="53"/>
      <c r="W13" s="53"/>
      <c r="X13" s="53"/>
      <c r="Y13" s="53"/>
      <c r="Z13" s="53"/>
    </row>
    <row r="14" spans="1:26" ht="14.4">
      <c r="A14" s="194" t="s">
        <v>199</v>
      </c>
      <c r="B14" s="195">
        <v>0</v>
      </c>
      <c r="C14" s="195">
        <v>0</v>
      </c>
      <c r="D14" s="195">
        <v>0</v>
      </c>
      <c r="E14" s="195">
        <v>0</v>
      </c>
      <c r="F14" s="195">
        <v>0</v>
      </c>
      <c r="G14" s="197">
        <v>0</v>
      </c>
      <c r="H14" s="196">
        <v>0</v>
      </c>
      <c r="I14" s="198">
        <v>0</v>
      </c>
      <c r="J14" s="199">
        <v>0</v>
      </c>
      <c r="K14" s="199">
        <v>0</v>
      </c>
      <c r="L14" s="199">
        <v>0</v>
      </c>
      <c r="M14" s="199">
        <v>0</v>
      </c>
      <c r="N14" s="199">
        <v>0</v>
      </c>
      <c r="O14" s="199">
        <v>0</v>
      </c>
      <c r="P14" s="199">
        <v>0</v>
      </c>
      <c r="Q14" s="199">
        <v>0</v>
      </c>
      <c r="R14" s="199">
        <v>0</v>
      </c>
      <c r="S14" s="199">
        <v>0</v>
      </c>
      <c r="T14" s="200" t="s">
        <v>188</v>
      </c>
      <c r="U14" s="200">
        <v>0</v>
      </c>
      <c r="V14" s="53"/>
      <c r="W14" s="53"/>
      <c r="X14" s="53"/>
      <c r="Y14" s="53"/>
      <c r="Z14" s="53"/>
    </row>
    <row r="15" spans="1:26" ht="14.4">
      <c r="A15" s="194" t="s">
        <v>200</v>
      </c>
      <c r="B15" s="195">
        <v>0</v>
      </c>
      <c r="C15" s="195">
        <v>0</v>
      </c>
      <c r="D15" s="195">
        <v>0</v>
      </c>
      <c r="E15" s="195">
        <v>0</v>
      </c>
      <c r="F15" s="195">
        <v>0</v>
      </c>
      <c r="G15" s="197">
        <v>0</v>
      </c>
      <c r="H15" s="196">
        <v>0</v>
      </c>
      <c r="I15" s="198">
        <v>0</v>
      </c>
      <c r="J15" s="199">
        <v>0</v>
      </c>
      <c r="K15" s="199">
        <v>0</v>
      </c>
      <c r="L15" s="199">
        <v>0</v>
      </c>
      <c r="M15" s="199">
        <v>0</v>
      </c>
      <c r="N15" s="199">
        <v>0</v>
      </c>
      <c r="O15" s="199">
        <v>0</v>
      </c>
      <c r="P15" s="199">
        <v>0</v>
      </c>
      <c r="Q15" s="199">
        <v>0</v>
      </c>
      <c r="R15" s="199">
        <v>0</v>
      </c>
      <c r="S15" s="199">
        <v>0</v>
      </c>
      <c r="T15" s="200" t="s">
        <v>188</v>
      </c>
      <c r="U15" s="200">
        <v>0</v>
      </c>
      <c r="V15" s="53"/>
      <c r="W15" s="53"/>
      <c r="X15" s="53"/>
      <c r="Y15" s="53"/>
      <c r="Z15" s="53"/>
    </row>
    <row r="16" spans="1:26" ht="14.4">
      <c r="A16" s="194" t="s">
        <v>201</v>
      </c>
      <c r="B16" s="195">
        <v>804072</v>
      </c>
      <c r="C16" s="195">
        <v>238586</v>
      </c>
      <c r="D16" s="195">
        <v>40384</v>
      </c>
      <c r="E16" s="195">
        <v>24011</v>
      </c>
      <c r="F16" s="195">
        <v>302981</v>
      </c>
      <c r="G16" s="197">
        <v>-699</v>
      </c>
      <c r="H16" s="196">
        <v>302282</v>
      </c>
      <c r="I16" s="198">
        <v>0.377</v>
      </c>
      <c r="J16" s="199">
        <v>499082</v>
      </c>
      <c r="K16" s="199">
        <v>568794</v>
      </c>
      <c r="L16" s="199">
        <v>644325</v>
      </c>
      <c r="M16" s="199">
        <v>668383</v>
      </c>
      <c r="N16" s="199">
        <v>523858</v>
      </c>
      <c r="O16" s="199">
        <v>294205</v>
      </c>
      <c r="P16" s="199">
        <v>231189</v>
      </c>
      <c r="Q16" s="199">
        <v>239117</v>
      </c>
      <c r="R16" s="199">
        <v>245452</v>
      </c>
      <c r="S16" s="199">
        <v>489834</v>
      </c>
      <c r="T16" s="200">
        <v>307361</v>
      </c>
      <c r="U16" s="200">
        <v>302282</v>
      </c>
      <c r="V16" s="53"/>
      <c r="W16" s="53"/>
      <c r="X16" s="53"/>
      <c r="Y16" s="53"/>
      <c r="Z16" s="53"/>
    </row>
    <row r="17" spans="1:26" ht="14.4">
      <c r="A17" s="194" t="s">
        <v>202</v>
      </c>
      <c r="B17" s="195">
        <v>0</v>
      </c>
      <c r="C17" s="195">
        <v>0</v>
      </c>
      <c r="D17" s="195">
        <v>0</v>
      </c>
      <c r="E17" s="195">
        <v>0</v>
      </c>
      <c r="F17" s="195">
        <v>0</v>
      </c>
      <c r="G17" s="197">
        <v>0</v>
      </c>
      <c r="H17" s="196">
        <v>0</v>
      </c>
      <c r="I17" s="198">
        <v>0</v>
      </c>
      <c r="J17" s="199">
        <v>0</v>
      </c>
      <c r="K17" s="199">
        <v>0</v>
      </c>
      <c r="L17" s="199">
        <v>0</v>
      </c>
      <c r="M17" s="199">
        <v>0</v>
      </c>
      <c r="N17" s="199">
        <v>0</v>
      </c>
      <c r="O17" s="199">
        <v>0</v>
      </c>
      <c r="P17" s="199">
        <v>0</v>
      </c>
      <c r="Q17" s="199">
        <v>0</v>
      </c>
      <c r="R17" s="199">
        <v>0</v>
      </c>
      <c r="S17" s="199">
        <v>0</v>
      </c>
      <c r="T17" s="200" t="s">
        <v>188</v>
      </c>
      <c r="U17" s="200">
        <v>0</v>
      </c>
      <c r="V17" s="53"/>
      <c r="W17" s="53"/>
      <c r="X17" s="53"/>
      <c r="Y17" s="53"/>
      <c r="Z17" s="53"/>
    </row>
    <row r="18" spans="1:26" ht="14.4">
      <c r="A18" s="194" t="s">
        <v>203</v>
      </c>
      <c r="B18" s="195">
        <v>0</v>
      </c>
      <c r="C18" s="195">
        <v>0</v>
      </c>
      <c r="D18" s="195">
        <v>0</v>
      </c>
      <c r="E18" s="195">
        <v>0</v>
      </c>
      <c r="F18" s="195">
        <v>0</v>
      </c>
      <c r="G18" s="197">
        <v>0</v>
      </c>
      <c r="H18" s="196">
        <v>0</v>
      </c>
      <c r="I18" s="198">
        <v>0</v>
      </c>
      <c r="J18" s="199">
        <v>0</v>
      </c>
      <c r="K18" s="199">
        <v>0</v>
      </c>
      <c r="L18" s="199">
        <v>0</v>
      </c>
      <c r="M18" s="199">
        <v>0</v>
      </c>
      <c r="N18" s="199">
        <v>0</v>
      </c>
      <c r="O18" s="199">
        <v>0</v>
      </c>
      <c r="P18" s="199">
        <v>0</v>
      </c>
      <c r="Q18" s="199">
        <v>0</v>
      </c>
      <c r="R18" s="199">
        <v>0</v>
      </c>
      <c r="S18" s="199">
        <v>0</v>
      </c>
      <c r="T18" s="200" t="s">
        <v>188</v>
      </c>
      <c r="U18" s="200">
        <v>0</v>
      </c>
      <c r="V18" s="53"/>
      <c r="W18" s="53"/>
      <c r="X18" s="53"/>
      <c r="Y18" s="53"/>
      <c r="Z18" s="53"/>
    </row>
    <row r="19" spans="1:26" ht="14.4">
      <c r="A19" s="194" t="s">
        <v>204</v>
      </c>
      <c r="B19" s="195">
        <v>0</v>
      </c>
      <c r="C19" s="195">
        <v>0</v>
      </c>
      <c r="D19" s="195">
        <v>0</v>
      </c>
      <c r="E19" s="195">
        <v>0</v>
      </c>
      <c r="F19" s="195">
        <v>0</v>
      </c>
      <c r="G19" s="197">
        <v>0</v>
      </c>
      <c r="H19" s="196">
        <v>0</v>
      </c>
      <c r="I19" s="198">
        <v>0</v>
      </c>
      <c r="J19" s="199">
        <v>0</v>
      </c>
      <c r="K19" s="199">
        <v>0</v>
      </c>
      <c r="L19" s="199">
        <v>0</v>
      </c>
      <c r="M19" s="199">
        <v>0</v>
      </c>
      <c r="N19" s="199">
        <v>0</v>
      </c>
      <c r="O19" s="199">
        <v>0</v>
      </c>
      <c r="P19" s="199">
        <v>0</v>
      </c>
      <c r="Q19" s="199">
        <v>0</v>
      </c>
      <c r="R19" s="199">
        <v>0</v>
      </c>
      <c r="S19" s="199">
        <v>0</v>
      </c>
      <c r="T19" s="200" t="s">
        <v>188</v>
      </c>
      <c r="U19" s="200">
        <v>0</v>
      </c>
      <c r="V19" s="53"/>
      <c r="W19" s="53"/>
      <c r="X19" s="53"/>
      <c r="Y19" s="53"/>
      <c r="Z19" s="53"/>
    </row>
    <row r="20" spans="1:26" ht="14.4">
      <c r="A20" s="194" t="s">
        <v>205</v>
      </c>
      <c r="B20" s="195">
        <v>0</v>
      </c>
      <c r="C20" s="195">
        <v>0</v>
      </c>
      <c r="D20" s="195">
        <v>0</v>
      </c>
      <c r="E20" s="195">
        <v>0</v>
      </c>
      <c r="F20" s="195">
        <v>0</v>
      </c>
      <c r="G20" s="197">
        <v>0</v>
      </c>
      <c r="H20" s="196">
        <v>0</v>
      </c>
      <c r="I20" s="198">
        <v>0</v>
      </c>
      <c r="J20" s="199">
        <v>0</v>
      </c>
      <c r="K20" s="199">
        <v>0</v>
      </c>
      <c r="L20" s="199">
        <v>0</v>
      </c>
      <c r="M20" s="199">
        <v>0</v>
      </c>
      <c r="N20" s="199">
        <v>0</v>
      </c>
      <c r="O20" s="199">
        <v>0</v>
      </c>
      <c r="P20" s="199">
        <v>0</v>
      </c>
      <c r="Q20" s="199">
        <v>0</v>
      </c>
      <c r="R20" s="199">
        <v>0</v>
      </c>
      <c r="S20" s="199">
        <v>0</v>
      </c>
      <c r="T20" s="200" t="s">
        <v>188</v>
      </c>
      <c r="U20" s="200">
        <v>0</v>
      </c>
      <c r="V20" s="53"/>
      <c r="W20" s="53"/>
      <c r="X20" s="53"/>
      <c r="Y20" s="53"/>
      <c r="Z20" s="53"/>
    </row>
    <row r="21" spans="1:26" ht="14.4">
      <c r="A21" s="194" t="s">
        <v>206</v>
      </c>
      <c r="B21" s="195">
        <v>164231</v>
      </c>
      <c r="C21" s="195">
        <v>48731</v>
      </c>
      <c r="D21" s="195">
        <v>0</v>
      </c>
      <c r="E21" s="195">
        <v>0</v>
      </c>
      <c r="F21" s="195">
        <v>48731</v>
      </c>
      <c r="G21" s="197">
        <v>-35</v>
      </c>
      <c r="H21" s="196">
        <v>48696</v>
      </c>
      <c r="I21" s="198">
        <v>0.29699999999999999</v>
      </c>
      <c r="J21" s="199">
        <v>89962</v>
      </c>
      <c r="K21" s="199">
        <v>93534</v>
      </c>
      <c r="L21" s="199">
        <v>109333</v>
      </c>
      <c r="M21" s="199">
        <v>112353</v>
      </c>
      <c r="N21" s="199">
        <v>81911</v>
      </c>
      <c r="O21" s="199">
        <v>44151</v>
      </c>
      <c r="P21" s="199">
        <v>35100</v>
      </c>
      <c r="Q21" s="199">
        <v>35915</v>
      </c>
      <c r="R21" s="199">
        <v>38142</v>
      </c>
      <c r="S21" s="199">
        <v>77514</v>
      </c>
      <c r="T21" s="200">
        <v>48468</v>
      </c>
      <c r="U21" s="200">
        <v>48696</v>
      </c>
      <c r="V21" s="53"/>
      <c r="W21" s="53"/>
      <c r="X21" s="53"/>
      <c r="Y21" s="53"/>
      <c r="Z21" s="53"/>
    </row>
    <row r="22" spans="1:26" ht="14.4">
      <c r="A22" s="194" t="s">
        <v>207</v>
      </c>
      <c r="B22" s="195">
        <v>3130123</v>
      </c>
      <c r="C22" s="195">
        <v>928778</v>
      </c>
      <c r="D22" s="195">
        <v>25240</v>
      </c>
      <c r="E22" s="195">
        <v>15007</v>
      </c>
      <c r="F22" s="195">
        <v>969025</v>
      </c>
      <c r="G22" s="197">
        <v>-1017</v>
      </c>
      <c r="H22" s="196">
        <v>968008</v>
      </c>
      <c r="I22" s="198">
        <v>0.31</v>
      </c>
      <c r="J22" s="199">
        <v>0</v>
      </c>
      <c r="K22" s="199">
        <v>2278621</v>
      </c>
      <c r="L22" s="199">
        <v>2359154</v>
      </c>
      <c r="M22" s="199">
        <v>2460379</v>
      </c>
      <c r="N22" s="199">
        <v>1765694</v>
      </c>
      <c r="O22" s="199">
        <v>949652</v>
      </c>
      <c r="P22" s="199">
        <v>760719</v>
      </c>
      <c r="Q22" s="199">
        <v>765460</v>
      </c>
      <c r="R22" s="199">
        <v>799154</v>
      </c>
      <c r="S22" s="199">
        <v>1606310</v>
      </c>
      <c r="T22" s="200">
        <v>997350</v>
      </c>
      <c r="U22" s="200">
        <v>968008</v>
      </c>
      <c r="V22" s="53"/>
      <c r="W22" s="53"/>
      <c r="X22" s="53"/>
      <c r="Y22" s="53"/>
      <c r="Z22" s="53"/>
    </row>
    <row r="23" spans="1:26" ht="14.4">
      <c r="A23" s="194" t="s">
        <v>208</v>
      </c>
      <c r="B23" s="195">
        <v>0</v>
      </c>
      <c r="C23" s="195">
        <v>0</v>
      </c>
      <c r="D23" s="195">
        <v>0</v>
      </c>
      <c r="E23" s="195">
        <v>0</v>
      </c>
      <c r="F23" s="195">
        <v>0</v>
      </c>
      <c r="G23" s="197">
        <v>0</v>
      </c>
      <c r="H23" s="196">
        <v>0</v>
      </c>
      <c r="I23" s="198">
        <v>0</v>
      </c>
      <c r="J23" s="199">
        <v>0</v>
      </c>
      <c r="K23" s="199">
        <v>0</v>
      </c>
      <c r="L23" s="199">
        <v>0</v>
      </c>
      <c r="M23" s="199">
        <v>0</v>
      </c>
      <c r="N23" s="199">
        <v>0</v>
      </c>
      <c r="O23" s="199">
        <v>0</v>
      </c>
      <c r="P23" s="199">
        <v>0</v>
      </c>
      <c r="Q23" s="199">
        <v>0</v>
      </c>
      <c r="R23" s="199">
        <v>0</v>
      </c>
      <c r="S23" s="199">
        <v>0</v>
      </c>
      <c r="T23" s="200" t="s">
        <v>188</v>
      </c>
      <c r="U23" s="200">
        <v>0</v>
      </c>
      <c r="V23" s="53"/>
      <c r="W23" s="53"/>
      <c r="X23" s="53"/>
      <c r="Y23" s="53"/>
      <c r="Z23" s="53"/>
    </row>
    <row r="24" spans="1:26" ht="14.4">
      <c r="A24" s="194" t="s">
        <v>209</v>
      </c>
      <c r="B24" s="195">
        <v>40998</v>
      </c>
      <c r="C24" s="195">
        <v>12165</v>
      </c>
      <c r="D24" s="195">
        <v>0</v>
      </c>
      <c r="E24" s="195">
        <v>0</v>
      </c>
      <c r="F24" s="195">
        <v>12165</v>
      </c>
      <c r="G24" s="197">
        <v>-9</v>
      </c>
      <c r="H24" s="196">
        <v>12156</v>
      </c>
      <c r="I24" s="198">
        <v>0.29699999999999999</v>
      </c>
      <c r="J24" s="199">
        <v>0</v>
      </c>
      <c r="K24" s="199">
        <v>0</v>
      </c>
      <c r="L24" s="199">
        <v>0</v>
      </c>
      <c r="M24" s="199">
        <v>0</v>
      </c>
      <c r="N24" s="199">
        <v>0</v>
      </c>
      <c r="O24" s="199">
        <v>11779</v>
      </c>
      <c r="P24" s="199">
        <v>9588</v>
      </c>
      <c r="Q24" s="199">
        <v>13954</v>
      </c>
      <c r="R24" s="199">
        <v>15563</v>
      </c>
      <c r="S24" s="199">
        <v>21063</v>
      </c>
      <c r="T24" s="200">
        <v>12777</v>
      </c>
      <c r="U24" s="200">
        <v>12156</v>
      </c>
      <c r="V24" s="53"/>
      <c r="W24" s="53"/>
      <c r="X24" s="53"/>
      <c r="Y24" s="53"/>
      <c r="Z24" s="53"/>
    </row>
    <row r="25" spans="1:26" ht="14.4">
      <c r="A25" s="194" t="s">
        <v>210</v>
      </c>
      <c r="B25" s="195">
        <v>1427944</v>
      </c>
      <c r="C25" s="195">
        <v>423703</v>
      </c>
      <c r="D25" s="195">
        <v>30288</v>
      </c>
      <c r="E25" s="195">
        <v>18008</v>
      </c>
      <c r="F25" s="195">
        <v>471999</v>
      </c>
      <c r="G25" s="197">
        <v>-705</v>
      </c>
      <c r="H25" s="196">
        <v>471294</v>
      </c>
      <c r="I25" s="198">
        <v>0.33100000000000002</v>
      </c>
      <c r="J25" s="199">
        <v>870283</v>
      </c>
      <c r="K25" s="199">
        <v>918041</v>
      </c>
      <c r="L25" s="199">
        <v>963720</v>
      </c>
      <c r="M25" s="199">
        <v>1010047</v>
      </c>
      <c r="N25" s="199">
        <v>786328</v>
      </c>
      <c r="O25" s="199">
        <v>443486</v>
      </c>
      <c r="P25" s="199">
        <v>348491</v>
      </c>
      <c r="Q25" s="199">
        <v>356822</v>
      </c>
      <c r="R25" s="199">
        <v>379041</v>
      </c>
      <c r="S25" s="199">
        <v>759907</v>
      </c>
      <c r="T25" s="200">
        <v>482903</v>
      </c>
      <c r="U25" s="200">
        <v>471294</v>
      </c>
      <c r="V25" s="53"/>
      <c r="W25" s="53"/>
      <c r="X25" s="53"/>
      <c r="Y25" s="53"/>
      <c r="Z25" s="53"/>
    </row>
    <row r="26" spans="1:26" ht="14.4">
      <c r="A26" s="194" t="s">
        <v>211</v>
      </c>
      <c r="B26" s="195">
        <v>213162</v>
      </c>
      <c r="C26" s="195">
        <v>63250</v>
      </c>
      <c r="D26" s="195">
        <v>0</v>
      </c>
      <c r="E26" s="195">
        <v>0</v>
      </c>
      <c r="F26" s="195">
        <v>63250</v>
      </c>
      <c r="G26" s="197">
        <v>-46</v>
      </c>
      <c r="H26" s="196">
        <v>63204</v>
      </c>
      <c r="I26" s="198">
        <v>0.29699999999999999</v>
      </c>
      <c r="J26" s="199">
        <v>0</v>
      </c>
      <c r="K26" s="199">
        <v>0</v>
      </c>
      <c r="L26" s="199">
        <v>144216</v>
      </c>
      <c r="M26" s="199">
        <v>159175</v>
      </c>
      <c r="N26" s="199">
        <v>115828</v>
      </c>
      <c r="O26" s="199">
        <v>63189</v>
      </c>
      <c r="P26" s="199">
        <v>49867</v>
      </c>
      <c r="Q26" s="199">
        <v>49991</v>
      </c>
      <c r="R26" s="199">
        <v>50862</v>
      </c>
      <c r="S26" s="199">
        <v>102377</v>
      </c>
      <c r="T26" s="200">
        <v>63690</v>
      </c>
      <c r="U26" s="200">
        <v>63204</v>
      </c>
      <c r="V26" s="53"/>
      <c r="W26" s="53"/>
      <c r="X26" s="53"/>
      <c r="Y26" s="53"/>
      <c r="Z26" s="53"/>
    </row>
    <row r="27" spans="1:26" ht="14.4">
      <c r="A27" s="194" t="s">
        <v>212</v>
      </c>
      <c r="B27" s="195">
        <v>0</v>
      </c>
      <c r="C27" s="195">
        <v>0</v>
      </c>
      <c r="D27" s="195">
        <v>0</v>
      </c>
      <c r="E27" s="195">
        <v>0</v>
      </c>
      <c r="F27" s="195">
        <v>0</v>
      </c>
      <c r="G27" s="197">
        <v>0</v>
      </c>
      <c r="H27" s="196">
        <v>0</v>
      </c>
      <c r="I27" s="198">
        <v>0</v>
      </c>
      <c r="J27" s="199">
        <v>0</v>
      </c>
      <c r="K27" s="199">
        <v>0</v>
      </c>
      <c r="L27" s="199">
        <v>0</v>
      </c>
      <c r="M27" s="199">
        <v>0</v>
      </c>
      <c r="N27" s="199">
        <v>0</v>
      </c>
      <c r="O27" s="199">
        <v>0</v>
      </c>
      <c r="P27" s="199">
        <v>0</v>
      </c>
      <c r="Q27" s="199">
        <v>0</v>
      </c>
      <c r="R27" s="199">
        <v>0</v>
      </c>
      <c r="S27" s="199">
        <v>0</v>
      </c>
      <c r="T27" s="200" t="s">
        <v>188</v>
      </c>
      <c r="U27" s="200">
        <v>0</v>
      </c>
      <c r="V27" s="53"/>
      <c r="W27" s="53"/>
      <c r="X27" s="53"/>
      <c r="Y27" s="53"/>
      <c r="Z27" s="53"/>
    </row>
    <row r="28" spans="1:26" ht="14.4">
      <c r="A28" s="194" t="s">
        <v>213</v>
      </c>
      <c r="B28" s="195">
        <v>972449</v>
      </c>
      <c r="C28" s="195">
        <v>288547</v>
      </c>
      <c r="D28" s="195">
        <v>0</v>
      </c>
      <c r="E28" s="195">
        <v>0</v>
      </c>
      <c r="F28" s="195">
        <v>288547</v>
      </c>
      <c r="G28" s="197">
        <v>-210</v>
      </c>
      <c r="H28" s="196">
        <v>288337</v>
      </c>
      <c r="I28" s="198">
        <v>0.29699999999999999</v>
      </c>
      <c r="J28" s="199">
        <v>0</v>
      </c>
      <c r="K28" s="199">
        <v>0</v>
      </c>
      <c r="L28" s="199">
        <v>0</v>
      </c>
      <c r="M28" s="199">
        <v>0</v>
      </c>
      <c r="N28" s="199">
        <v>0</v>
      </c>
      <c r="O28" s="199">
        <v>0</v>
      </c>
      <c r="P28" s="199">
        <v>0</v>
      </c>
      <c r="Q28" s="199">
        <v>0</v>
      </c>
      <c r="R28" s="199">
        <v>232884</v>
      </c>
      <c r="S28" s="199">
        <v>470418</v>
      </c>
      <c r="T28" s="200">
        <v>291615</v>
      </c>
      <c r="U28" s="200">
        <v>288337</v>
      </c>
      <c r="V28" s="53"/>
      <c r="W28" s="53"/>
      <c r="X28" s="53"/>
      <c r="Y28" s="53"/>
      <c r="Z28" s="53"/>
    </row>
    <row r="29" spans="1:26" ht="14.4">
      <c r="A29" s="194" t="s">
        <v>214</v>
      </c>
      <c r="B29" s="195">
        <v>0</v>
      </c>
      <c r="C29" s="195">
        <v>0</v>
      </c>
      <c r="D29" s="195">
        <v>0</v>
      </c>
      <c r="E29" s="195">
        <v>0</v>
      </c>
      <c r="F29" s="195">
        <v>0</v>
      </c>
      <c r="G29" s="197">
        <v>0</v>
      </c>
      <c r="H29" s="196">
        <v>0</v>
      </c>
      <c r="I29" s="198">
        <v>0</v>
      </c>
      <c r="J29" s="199">
        <v>0</v>
      </c>
      <c r="K29" s="199">
        <v>0</v>
      </c>
      <c r="L29" s="199">
        <v>0</v>
      </c>
      <c r="M29" s="199">
        <v>0</v>
      </c>
      <c r="N29" s="199">
        <v>0</v>
      </c>
      <c r="O29" s="199">
        <v>0</v>
      </c>
      <c r="P29" s="199">
        <v>0</v>
      </c>
      <c r="Q29" s="199">
        <v>0</v>
      </c>
      <c r="R29" s="199">
        <v>0</v>
      </c>
      <c r="S29" s="199">
        <v>0</v>
      </c>
      <c r="T29" s="200" t="s">
        <v>188</v>
      </c>
      <c r="U29" s="200">
        <v>0</v>
      </c>
      <c r="V29" s="53"/>
      <c r="W29" s="53"/>
      <c r="X29" s="53"/>
      <c r="Y29" s="53"/>
      <c r="Z29" s="53"/>
    </row>
    <row r="30" spans="1:26" ht="14.4">
      <c r="A30" s="194" t="s">
        <v>215</v>
      </c>
      <c r="B30" s="195">
        <v>0</v>
      </c>
      <c r="C30" s="195">
        <v>0</v>
      </c>
      <c r="D30" s="195">
        <v>0</v>
      </c>
      <c r="E30" s="195">
        <v>0</v>
      </c>
      <c r="F30" s="195">
        <v>0</v>
      </c>
      <c r="G30" s="197">
        <v>0</v>
      </c>
      <c r="H30" s="196">
        <v>0</v>
      </c>
      <c r="I30" s="198">
        <v>0</v>
      </c>
      <c r="J30" s="199">
        <v>0</v>
      </c>
      <c r="K30" s="199">
        <v>0</v>
      </c>
      <c r="L30" s="199">
        <v>0</v>
      </c>
      <c r="M30" s="199">
        <v>0</v>
      </c>
      <c r="N30" s="199">
        <v>0</v>
      </c>
      <c r="O30" s="199">
        <v>0</v>
      </c>
      <c r="P30" s="199">
        <v>0</v>
      </c>
      <c r="Q30" s="199">
        <v>0</v>
      </c>
      <c r="R30" s="199">
        <v>0</v>
      </c>
      <c r="S30" s="199">
        <v>0</v>
      </c>
      <c r="T30" s="200" t="s">
        <v>188</v>
      </c>
      <c r="U30" s="200">
        <v>0</v>
      </c>
      <c r="V30" s="53"/>
      <c r="W30" s="53"/>
      <c r="X30" s="53"/>
      <c r="Y30" s="53"/>
      <c r="Z30" s="53"/>
    </row>
    <row r="31" spans="1:26" ht="14.4">
      <c r="A31" s="194" t="s">
        <v>216</v>
      </c>
      <c r="B31" s="195">
        <v>0</v>
      </c>
      <c r="C31" s="195">
        <v>0</v>
      </c>
      <c r="D31" s="195">
        <v>0</v>
      </c>
      <c r="E31" s="195">
        <v>0</v>
      </c>
      <c r="F31" s="195">
        <v>0</v>
      </c>
      <c r="G31" s="197">
        <v>0</v>
      </c>
      <c r="H31" s="196">
        <v>0</v>
      </c>
      <c r="I31" s="198">
        <v>0</v>
      </c>
      <c r="J31" s="199">
        <v>0</v>
      </c>
      <c r="K31" s="199">
        <v>0</v>
      </c>
      <c r="L31" s="199">
        <v>0</v>
      </c>
      <c r="M31" s="199">
        <v>0</v>
      </c>
      <c r="N31" s="199">
        <v>0</v>
      </c>
      <c r="O31" s="199">
        <v>0</v>
      </c>
      <c r="P31" s="199">
        <v>0</v>
      </c>
      <c r="Q31" s="199">
        <v>0</v>
      </c>
      <c r="R31" s="199">
        <v>0</v>
      </c>
      <c r="S31" s="199">
        <v>0</v>
      </c>
      <c r="T31" s="200" t="s">
        <v>188</v>
      </c>
      <c r="U31" s="200">
        <v>0</v>
      </c>
      <c r="V31" s="53"/>
      <c r="W31" s="53"/>
      <c r="X31" s="53"/>
      <c r="Y31" s="53"/>
      <c r="Z31" s="53"/>
    </row>
    <row r="32" spans="1:26" ht="14.4">
      <c r="A32" s="194" t="s">
        <v>217</v>
      </c>
      <c r="B32" s="195">
        <v>672058</v>
      </c>
      <c r="C32" s="195">
        <v>199415</v>
      </c>
      <c r="D32" s="195">
        <v>0</v>
      </c>
      <c r="E32" s="195">
        <v>0</v>
      </c>
      <c r="F32" s="195">
        <v>199415</v>
      </c>
      <c r="G32" s="197">
        <v>-145</v>
      </c>
      <c r="H32" s="196">
        <v>199270</v>
      </c>
      <c r="I32" s="198">
        <v>0.29699999999999999</v>
      </c>
      <c r="J32" s="199">
        <v>0</v>
      </c>
      <c r="K32" s="199">
        <v>0</v>
      </c>
      <c r="L32" s="199">
        <v>0</v>
      </c>
      <c r="M32" s="199">
        <v>0</v>
      </c>
      <c r="N32" s="199">
        <v>0</v>
      </c>
      <c r="O32" s="199">
        <v>0</v>
      </c>
      <c r="P32" s="199">
        <v>0</v>
      </c>
      <c r="Q32" s="199">
        <v>0</v>
      </c>
      <c r="R32" s="199">
        <v>0</v>
      </c>
      <c r="S32" s="199">
        <v>0</v>
      </c>
      <c r="T32" s="200">
        <v>200603</v>
      </c>
      <c r="U32" s="200">
        <v>199270</v>
      </c>
      <c r="V32" s="53"/>
      <c r="W32" s="53"/>
      <c r="X32" s="53"/>
      <c r="Y32" s="53"/>
      <c r="Z32" s="53"/>
    </row>
    <row r="33" spans="1:26" ht="14.4">
      <c r="A33" s="194" t="s">
        <v>218</v>
      </c>
      <c r="B33" s="195">
        <v>0</v>
      </c>
      <c r="C33" s="195">
        <v>0</v>
      </c>
      <c r="D33" s="195">
        <v>0</v>
      </c>
      <c r="E33" s="195">
        <v>0</v>
      </c>
      <c r="F33" s="195">
        <v>0</v>
      </c>
      <c r="G33" s="197">
        <v>0</v>
      </c>
      <c r="H33" s="196">
        <v>0</v>
      </c>
      <c r="I33" s="198">
        <v>0</v>
      </c>
      <c r="J33" s="199">
        <v>0</v>
      </c>
      <c r="K33" s="199">
        <v>0</v>
      </c>
      <c r="L33" s="199">
        <v>0</v>
      </c>
      <c r="M33" s="199">
        <v>0</v>
      </c>
      <c r="N33" s="199">
        <v>0</v>
      </c>
      <c r="O33" s="199">
        <v>0</v>
      </c>
      <c r="P33" s="199">
        <v>0</v>
      </c>
      <c r="Q33" s="199">
        <v>0</v>
      </c>
      <c r="R33" s="199">
        <v>0</v>
      </c>
      <c r="S33" s="199">
        <v>0</v>
      </c>
      <c r="T33" s="200" t="s">
        <v>188</v>
      </c>
      <c r="U33" s="200">
        <v>0</v>
      </c>
      <c r="V33" s="53"/>
      <c r="W33" s="53"/>
      <c r="X33" s="53"/>
      <c r="Y33" s="53"/>
      <c r="Z33" s="53"/>
    </row>
    <row r="34" spans="1:26" ht="14.4">
      <c r="A34" s="194" t="s">
        <v>219</v>
      </c>
      <c r="B34" s="195">
        <v>0</v>
      </c>
      <c r="C34" s="195">
        <v>0</v>
      </c>
      <c r="D34" s="195">
        <v>0</v>
      </c>
      <c r="E34" s="195">
        <v>0</v>
      </c>
      <c r="F34" s="195">
        <v>0</v>
      </c>
      <c r="G34" s="197">
        <v>0</v>
      </c>
      <c r="H34" s="196">
        <v>0</v>
      </c>
      <c r="I34" s="198">
        <v>0</v>
      </c>
      <c r="J34" s="199">
        <v>0</v>
      </c>
      <c r="K34" s="199">
        <v>0</v>
      </c>
      <c r="L34" s="199">
        <v>0</v>
      </c>
      <c r="M34" s="199">
        <v>0</v>
      </c>
      <c r="N34" s="199">
        <v>0</v>
      </c>
      <c r="O34" s="199">
        <v>0</v>
      </c>
      <c r="P34" s="199">
        <v>0</v>
      </c>
      <c r="Q34" s="199">
        <v>0</v>
      </c>
      <c r="R34" s="199">
        <v>0</v>
      </c>
      <c r="S34" s="199">
        <v>0</v>
      </c>
      <c r="T34" s="200" t="s">
        <v>188</v>
      </c>
      <c r="U34" s="200">
        <v>0</v>
      </c>
      <c r="V34" s="53"/>
      <c r="W34" s="53"/>
      <c r="X34" s="53"/>
      <c r="Y34" s="53"/>
      <c r="Z34" s="53"/>
    </row>
    <row r="35" spans="1:26" ht="14.4">
      <c r="A35" s="194" t="s">
        <v>220</v>
      </c>
      <c r="B35" s="195">
        <v>0</v>
      </c>
      <c r="C35" s="195">
        <v>0</v>
      </c>
      <c r="D35" s="195">
        <v>0</v>
      </c>
      <c r="E35" s="195">
        <v>0</v>
      </c>
      <c r="F35" s="195">
        <v>0</v>
      </c>
      <c r="G35" s="197">
        <v>0</v>
      </c>
      <c r="H35" s="196">
        <v>0</v>
      </c>
      <c r="I35" s="198">
        <v>0</v>
      </c>
      <c r="J35" s="199">
        <v>0</v>
      </c>
      <c r="K35" s="199">
        <v>0</v>
      </c>
      <c r="L35" s="199">
        <v>0</v>
      </c>
      <c r="M35" s="199">
        <v>0</v>
      </c>
      <c r="N35" s="199">
        <v>0</v>
      </c>
      <c r="O35" s="199">
        <v>0</v>
      </c>
      <c r="P35" s="199">
        <v>0</v>
      </c>
      <c r="Q35" s="199">
        <v>0</v>
      </c>
      <c r="R35" s="199">
        <v>0</v>
      </c>
      <c r="S35" s="199">
        <v>0</v>
      </c>
      <c r="T35" s="200" t="s">
        <v>188</v>
      </c>
      <c r="U35" s="200">
        <v>0</v>
      </c>
      <c r="V35" s="53"/>
      <c r="W35" s="53"/>
      <c r="X35" s="53"/>
      <c r="Y35" s="53"/>
      <c r="Z35" s="53"/>
    </row>
    <row r="36" spans="1:26" ht="14.4">
      <c r="A36" s="194" t="s">
        <v>221</v>
      </c>
      <c r="B36" s="195">
        <v>0</v>
      </c>
      <c r="C36" s="195">
        <v>0</v>
      </c>
      <c r="D36" s="195">
        <v>0</v>
      </c>
      <c r="E36" s="195">
        <v>0</v>
      </c>
      <c r="F36" s="195">
        <v>0</v>
      </c>
      <c r="G36" s="197">
        <v>0</v>
      </c>
      <c r="H36" s="196">
        <v>0</v>
      </c>
      <c r="I36" s="198">
        <v>0</v>
      </c>
      <c r="J36" s="199">
        <v>0</v>
      </c>
      <c r="K36" s="199">
        <v>0</v>
      </c>
      <c r="L36" s="199">
        <v>0</v>
      </c>
      <c r="M36" s="199">
        <v>0</v>
      </c>
      <c r="N36" s="199">
        <v>0</v>
      </c>
      <c r="O36" s="199">
        <v>0</v>
      </c>
      <c r="P36" s="199">
        <v>0</v>
      </c>
      <c r="Q36" s="199">
        <v>0</v>
      </c>
      <c r="R36" s="199">
        <v>0</v>
      </c>
      <c r="S36" s="199">
        <v>0</v>
      </c>
      <c r="T36" s="200" t="s">
        <v>188</v>
      </c>
      <c r="U36" s="200">
        <v>0</v>
      </c>
      <c r="V36" s="53"/>
      <c r="W36" s="53"/>
      <c r="X36" s="53"/>
      <c r="Y36" s="53"/>
      <c r="Z36" s="53"/>
    </row>
    <row r="37" spans="1:26" ht="14.4">
      <c r="A37" s="194" t="s">
        <v>222</v>
      </c>
      <c r="B37" s="195">
        <v>0</v>
      </c>
      <c r="C37" s="195">
        <v>0</v>
      </c>
      <c r="D37" s="195">
        <v>0</v>
      </c>
      <c r="E37" s="195">
        <v>0</v>
      </c>
      <c r="F37" s="195">
        <v>0</v>
      </c>
      <c r="G37" s="197">
        <v>0</v>
      </c>
      <c r="H37" s="196">
        <v>0</v>
      </c>
      <c r="I37" s="198">
        <v>0</v>
      </c>
      <c r="J37" s="199">
        <v>0</v>
      </c>
      <c r="K37" s="199">
        <v>0</v>
      </c>
      <c r="L37" s="199">
        <v>0</v>
      </c>
      <c r="M37" s="199">
        <v>0</v>
      </c>
      <c r="N37" s="199">
        <v>0</v>
      </c>
      <c r="O37" s="199">
        <v>0</v>
      </c>
      <c r="P37" s="199">
        <v>0</v>
      </c>
      <c r="Q37" s="199">
        <v>0</v>
      </c>
      <c r="R37" s="199">
        <v>0</v>
      </c>
      <c r="S37" s="199">
        <v>0</v>
      </c>
      <c r="T37" s="200" t="s">
        <v>188</v>
      </c>
      <c r="U37" s="200">
        <v>0</v>
      </c>
      <c r="V37" s="53"/>
      <c r="W37" s="53"/>
      <c r="X37" s="53"/>
      <c r="Y37" s="53"/>
      <c r="Z37" s="53"/>
    </row>
    <row r="38" spans="1:26" ht="14.4">
      <c r="A38" s="194" t="s">
        <v>223</v>
      </c>
      <c r="B38" s="195">
        <v>1189528</v>
      </c>
      <c r="C38" s="195">
        <v>352960</v>
      </c>
      <c r="D38" s="195">
        <v>25240</v>
      </c>
      <c r="E38" s="195">
        <v>15007</v>
      </c>
      <c r="F38" s="195">
        <v>393207</v>
      </c>
      <c r="G38" s="197">
        <v>-590</v>
      </c>
      <c r="H38" s="196">
        <v>392617</v>
      </c>
      <c r="I38" s="198">
        <v>0.33100000000000002</v>
      </c>
      <c r="J38" s="199">
        <v>0</v>
      </c>
      <c r="K38" s="199">
        <v>784861</v>
      </c>
      <c r="L38" s="199">
        <v>862766</v>
      </c>
      <c r="M38" s="199">
        <v>898816</v>
      </c>
      <c r="N38" s="199">
        <v>680858</v>
      </c>
      <c r="O38" s="199">
        <v>384571</v>
      </c>
      <c r="P38" s="199">
        <v>306717</v>
      </c>
      <c r="Q38" s="199">
        <v>311124</v>
      </c>
      <c r="R38" s="199">
        <v>322366</v>
      </c>
      <c r="S38" s="199">
        <v>652303</v>
      </c>
      <c r="T38" s="200">
        <v>404768</v>
      </c>
      <c r="U38" s="200">
        <v>392617</v>
      </c>
      <c r="V38" s="53"/>
      <c r="W38" s="53"/>
      <c r="X38" s="53"/>
      <c r="Y38" s="53"/>
      <c r="Z38" s="53"/>
    </row>
    <row r="39" spans="1:26" ht="14.4">
      <c r="A39" s="194" t="s">
        <v>224</v>
      </c>
      <c r="B39" s="195">
        <v>155528</v>
      </c>
      <c r="C39" s="195">
        <v>46149</v>
      </c>
      <c r="D39" s="195">
        <v>0</v>
      </c>
      <c r="E39" s="195">
        <v>0</v>
      </c>
      <c r="F39" s="195">
        <v>46149</v>
      </c>
      <c r="G39" s="197">
        <v>0</v>
      </c>
      <c r="H39" s="196">
        <v>46149</v>
      </c>
      <c r="I39" s="198">
        <v>0.29699999999999999</v>
      </c>
      <c r="J39" s="199">
        <v>0</v>
      </c>
      <c r="K39" s="199">
        <v>0</v>
      </c>
      <c r="L39" s="199">
        <v>0</v>
      </c>
      <c r="M39" s="199">
        <v>0</v>
      </c>
      <c r="N39" s="199">
        <v>0</v>
      </c>
      <c r="O39" s="199">
        <v>0</v>
      </c>
      <c r="P39" s="199">
        <v>0</v>
      </c>
      <c r="Q39" s="199">
        <v>0</v>
      </c>
      <c r="R39" s="199">
        <v>0</v>
      </c>
      <c r="S39" s="199">
        <v>0</v>
      </c>
      <c r="T39" s="200" t="s">
        <v>188</v>
      </c>
      <c r="U39" s="200">
        <v>46149</v>
      </c>
      <c r="V39" s="53"/>
      <c r="W39" s="53"/>
      <c r="X39" s="53"/>
      <c r="Y39" s="53"/>
      <c r="Z39" s="53"/>
    </row>
    <row r="40" spans="1:26" ht="14.4">
      <c r="A40" s="194" t="s">
        <v>225</v>
      </c>
      <c r="B40" s="195">
        <v>619680</v>
      </c>
      <c r="C40" s="195">
        <v>183873</v>
      </c>
      <c r="D40" s="195">
        <v>35336</v>
      </c>
      <c r="E40" s="195">
        <v>21010</v>
      </c>
      <c r="F40" s="195">
        <v>240219</v>
      </c>
      <c r="G40" s="197">
        <v>-588</v>
      </c>
      <c r="H40" s="196">
        <v>239631</v>
      </c>
      <c r="I40" s="198">
        <v>0.38799999999999996</v>
      </c>
      <c r="J40" s="199">
        <v>403714</v>
      </c>
      <c r="K40" s="199">
        <v>425503</v>
      </c>
      <c r="L40" s="199">
        <v>464894</v>
      </c>
      <c r="M40" s="199">
        <v>483256</v>
      </c>
      <c r="N40" s="199">
        <v>414728</v>
      </c>
      <c r="O40" s="199">
        <v>236351</v>
      </c>
      <c r="P40" s="199">
        <v>184088</v>
      </c>
      <c r="Q40" s="199">
        <v>183792</v>
      </c>
      <c r="R40" s="199">
        <v>188630</v>
      </c>
      <c r="S40" s="199">
        <v>382412</v>
      </c>
      <c r="T40" s="200">
        <v>236522</v>
      </c>
      <c r="U40" s="200">
        <v>239631</v>
      </c>
      <c r="V40" s="53"/>
      <c r="W40" s="53"/>
      <c r="X40" s="53"/>
      <c r="Y40" s="53"/>
      <c r="Z40" s="53"/>
    </row>
    <row r="41" spans="1:26" ht="14.4">
      <c r="A41" s="194" t="s">
        <v>226</v>
      </c>
      <c r="B41" s="195">
        <v>0</v>
      </c>
      <c r="C41" s="195">
        <v>0</v>
      </c>
      <c r="D41" s="195">
        <v>0</v>
      </c>
      <c r="E41" s="195">
        <v>0</v>
      </c>
      <c r="F41" s="195">
        <v>0</v>
      </c>
      <c r="G41" s="197">
        <v>0</v>
      </c>
      <c r="H41" s="196">
        <v>0</v>
      </c>
      <c r="I41" s="198">
        <v>0</v>
      </c>
      <c r="J41" s="199">
        <v>0</v>
      </c>
      <c r="K41" s="199">
        <v>0</v>
      </c>
      <c r="L41" s="199">
        <v>0</v>
      </c>
      <c r="M41" s="199">
        <v>0</v>
      </c>
      <c r="N41" s="199">
        <v>0</v>
      </c>
      <c r="O41" s="199">
        <v>0</v>
      </c>
      <c r="P41" s="199">
        <v>0</v>
      </c>
      <c r="Q41" s="199">
        <v>0</v>
      </c>
      <c r="R41" s="199">
        <v>0</v>
      </c>
      <c r="S41" s="199">
        <v>0</v>
      </c>
      <c r="T41" s="200" t="s">
        <v>188</v>
      </c>
      <c r="U41" s="200">
        <v>0</v>
      </c>
      <c r="V41" s="53"/>
      <c r="W41" s="53"/>
      <c r="X41" s="53"/>
      <c r="Y41" s="53"/>
      <c r="Z41" s="53"/>
    </row>
    <row r="42" spans="1:26" ht="14.4">
      <c r="A42" s="194" t="s">
        <v>227</v>
      </c>
      <c r="B42" s="195">
        <v>646488</v>
      </c>
      <c r="C42" s="195">
        <v>191827</v>
      </c>
      <c r="D42" s="195">
        <v>0</v>
      </c>
      <c r="E42" s="195">
        <v>0</v>
      </c>
      <c r="F42" s="195">
        <v>191827</v>
      </c>
      <c r="G42" s="197">
        <v>-139</v>
      </c>
      <c r="H42" s="196">
        <v>191688</v>
      </c>
      <c r="I42" s="198">
        <v>0.29699999999999999</v>
      </c>
      <c r="J42" s="199">
        <v>406556</v>
      </c>
      <c r="K42" s="199">
        <v>436040</v>
      </c>
      <c r="L42" s="199">
        <v>463959</v>
      </c>
      <c r="M42" s="199">
        <v>478397</v>
      </c>
      <c r="N42" s="199">
        <v>334946</v>
      </c>
      <c r="O42" s="199">
        <v>177460</v>
      </c>
      <c r="P42" s="199">
        <v>144139</v>
      </c>
      <c r="Q42" s="199">
        <v>145945</v>
      </c>
      <c r="R42" s="199">
        <v>150763</v>
      </c>
      <c r="S42" s="199">
        <v>306563</v>
      </c>
      <c r="T42" s="200">
        <v>192854</v>
      </c>
      <c r="U42" s="200">
        <v>191688</v>
      </c>
      <c r="V42" s="53"/>
      <c r="W42" s="53"/>
      <c r="X42" s="53"/>
      <c r="Y42" s="53"/>
      <c r="Z42" s="53"/>
    </row>
    <row r="43" spans="1:26" ht="14.4">
      <c r="A43" s="194" t="s">
        <v>228</v>
      </c>
      <c r="B43" s="195">
        <v>823010</v>
      </c>
      <c r="C43" s="195">
        <v>244206</v>
      </c>
      <c r="D43" s="195">
        <v>30288</v>
      </c>
      <c r="E43" s="195">
        <v>18008</v>
      </c>
      <c r="F43" s="195">
        <v>292502</v>
      </c>
      <c r="G43" s="197">
        <v>-574</v>
      </c>
      <c r="H43" s="196">
        <v>291928</v>
      </c>
      <c r="I43" s="198">
        <v>0.35499999999999998</v>
      </c>
      <c r="J43" s="199">
        <v>0</v>
      </c>
      <c r="K43" s="199">
        <v>571315</v>
      </c>
      <c r="L43" s="199">
        <v>597364</v>
      </c>
      <c r="M43" s="199">
        <v>623561</v>
      </c>
      <c r="N43" s="199">
        <v>487457</v>
      </c>
      <c r="O43" s="199">
        <v>278863</v>
      </c>
      <c r="P43" s="199">
        <v>223720</v>
      </c>
      <c r="Q43" s="199">
        <v>224425</v>
      </c>
      <c r="R43" s="199">
        <v>235599</v>
      </c>
      <c r="S43" s="199">
        <v>476816</v>
      </c>
      <c r="T43" s="200">
        <v>301307</v>
      </c>
      <c r="U43" s="200">
        <v>291928</v>
      </c>
      <c r="V43" s="53"/>
      <c r="W43" s="53"/>
      <c r="X43" s="53"/>
      <c r="Y43" s="53"/>
      <c r="Z43" s="53"/>
    </row>
    <row r="44" spans="1:26" ht="14.4">
      <c r="A44" s="194" t="s">
        <v>229</v>
      </c>
      <c r="B44" s="195">
        <v>509656</v>
      </c>
      <c r="C44" s="195">
        <v>151226</v>
      </c>
      <c r="D44" s="195">
        <v>0</v>
      </c>
      <c r="E44" s="195">
        <v>0</v>
      </c>
      <c r="F44" s="195">
        <v>151226</v>
      </c>
      <c r="G44" s="197">
        <v>-111</v>
      </c>
      <c r="H44" s="196">
        <v>151115</v>
      </c>
      <c r="I44" s="198">
        <v>0.29699999999999999</v>
      </c>
      <c r="J44" s="199">
        <v>0</v>
      </c>
      <c r="K44" s="199">
        <v>0</v>
      </c>
      <c r="L44" s="199">
        <v>359734</v>
      </c>
      <c r="M44" s="199">
        <v>384874</v>
      </c>
      <c r="N44" s="199">
        <v>271380</v>
      </c>
      <c r="O44" s="199">
        <v>144396</v>
      </c>
      <c r="P44" s="199">
        <v>111315</v>
      </c>
      <c r="Q44" s="199">
        <v>120547</v>
      </c>
      <c r="R44" s="199">
        <v>123970</v>
      </c>
      <c r="S44" s="199">
        <v>246680</v>
      </c>
      <c r="T44" s="200">
        <v>153816</v>
      </c>
      <c r="U44" s="200">
        <v>151115</v>
      </c>
      <c r="V44" s="53"/>
      <c r="W44" s="53"/>
      <c r="X44" s="53"/>
      <c r="Y44" s="53"/>
      <c r="Z44" s="53"/>
    </row>
    <row r="45" spans="1:26" ht="14.4">
      <c r="A45" s="194" t="s">
        <v>230</v>
      </c>
      <c r="B45" s="195">
        <v>0</v>
      </c>
      <c r="C45" s="195">
        <v>0</v>
      </c>
      <c r="D45" s="195">
        <v>0</v>
      </c>
      <c r="E45" s="195">
        <v>0</v>
      </c>
      <c r="F45" s="195">
        <v>0</v>
      </c>
      <c r="G45" s="197">
        <v>0</v>
      </c>
      <c r="H45" s="196">
        <v>0</v>
      </c>
      <c r="I45" s="198">
        <v>0</v>
      </c>
      <c r="J45" s="199">
        <v>0</v>
      </c>
      <c r="K45" s="199">
        <v>0</v>
      </c>
      <c r="L45" s="199">
        <v>0</v>
      </c>
      <c r="M45" s="199">
        <v>0</v>
      </c>
      <c r="N45" s="199">
        <v>0</v>
      </c>
      <c r="O45" s="199">
        <v>0</v>
      </c>
      <c r="P45" s="199">
        <v>0</v>
      </c>
      <c r="Q45" s="199">
        <v>0</v>
      </c>
      <c r="R45" s="199">
        <v>0</v>
      </c>
      <c r="S45" s="199">
        <v>0</v>
      </c>
      <c r="T45" s="200" t="s">
        <v>188</v>
      </c>
      <c r="U45" s="200">
        <v>0</v>
      </c>
      <c r="V45" s="53"/>
      <c r="W45" s="53"/>
      <c r="X45" s="53"/>
      <c r="Y45" s="53"/>
      <c r="Z45" s="53"/>
    </row>
    <row r="46" spans="1:26" ht="14.4">
      <c r="A46" s="194" t="s">
        <v>231</v>
      </c>
      <c r="B46" s="195">
        <v>0</v>
      </c>
      <c r="C46" s="195">
        <v>0</v>
      </c>
      <c r="D46" s="195">
        <v>0</v>
      </c>
      <c r="E46" s="195">
        <v>0</v>
      </c>
      <c r="F46" s="195">
        <v>0</v>
      </c>
      <c r="G46" s="197">
        <v>0</v>
      </c>
      <c r="H46" s="196">
        <v>0</v>
      </c>
      <c r="I46" s="198">
        <v>0</v>
      </c>
      <c r="J46" s="199">
        <v>0</v>
      </c>
      <c r="K46" s="199">
        <v>0</v>
      </c>
      <c r="L46" s="199">
        <v>0</v>
      </c>
      <c r="M46" s="199">
        <v>0</v>
      </c>
      <c r="N46" s="199">
        <v>0</v>
      </c>
      <c r="O46" s="199">
        <v>0</v>
      </c>
      <c r="P46" s="199">
        <v>0</v>
      </c>
      <c r="Q46" s="199">
        <v>0</v>
      </c>
      <c r="R46" s="199">
        <v>0</v>
      </c>
      <c r="S46" s="199">
        <v>0</v>
      </c>
      <c r="T46" s="200" t="s">
        <v>188</v>
      </c>
      <c r="U46" s="200">
        <v>0</v>
      </c>
      <c r="V46" s="53"/>
      <c r="W46" s="53"/>
      <c r="X46" s="53"/>
      <c r="Y46" s="53"/>
      <c r="Z46" s="53"/>
    </row>
    <row r="47" spans="1:26" ht="14.4">
      <c r="A47" s="194" t="s">
        <v>232</v>
      </c>
      <c r="B47" s="195">
        <v>0</v>
      </c>
      <c r="C47" s="195">
        <v>0</v>
      </c>
      <c r="D47" s="195">
        <v>0</v>
      </c>
      <c r="E47" s="195">
        <v>0</v>
      </c>
      <c r="F47" s="195">
        <v>0</v>
      </c>
      <c r="G47" s="197">
        <v>0</v>
      </c>
      <c r="H47" s="196">
        <v>0</v>
      </c>
      <c r="I47" s="198">
        <v>0</v>
      </c>
      <c r="J47" s="199">
        <v>0</v>
      </c>
      <c r="K47" s="199">
        <v>0</v>
      </c>
      <c r="L47" s="199">
        <v>0</v>
      </c>
      <c r="M47" s="199">
        <v>0</v>
      </c>
      <c r="N47" s="199">
        <v>0</v>
      </c>
      <c r="O47" s="199">
        <v>0</v>
      </c>
      <c r="P47" s="199">
        <v>0</v>
      </c>
      <c r="Q47" s="199">
        <v>0</v>
      </c>
      <c r="R47" s="199">
        <v>0</v>
      </c>
      <c r="S47" s="199">
        <v>0</v>
      </c>
      <c r="T47" s="200" t="s">
        <v>188</v>
      </c>
      <c r="U47" s="200">
        <v>0</v>
      </c>
      <c r="V47" s="53"/>
      <c r="W47" s="53"/>
      <c r="X47" s="53"/>
      <c r="Y47" s="53"/>
      <c r="Z47" s="53"/>
    </row>
    <row r="48" spans="1:26" ht="14.4">
      <c r="A48" s="194" t="s">
        <v>233</v>
      </c>
      <c r="B48" s="195">
        <v>0</v>
      </c>
      <c r="C48" s="195">
        <v>0</v>
      </c>
      <c r="D48" s="195">
        <v>0</v>
      </c>
      <c r="E48" s="195">
        <v>0</v>
      </c>
      <c r="F48" s="195">
        <v>0</v>
      </c>
      <c r="G48" s="197">
        <v>0</v>
      </c>
      <c r="H48" s="196">
        <v>0</v>
      </c>
      <c r="I48" s="198">
        <v>0</v>
      </c>
      <c r="J48" s="199">
        <v>0</v>
      </c>
      <c r="K48" s="199">
        <v>0</v>
      </c>
      <c r="L48" s="199">
        <v>0</v>
      </c>
      <c r="M48" s="199">
        <v>0</v>
      </c>
      <c r="N48" s="199">
        <v>0</v>
      </c>
      <c r="O48" s="199">
        <v>0</v>
      </c>
      <c r="P48" s="199">
        <v>0</v>
      </c>
      <c r="Q48" s="199">
        <v>0</v>
      </c>
      <c r="R48" s="199">
        <v>0</v>
      </c>
      <c r="S48" s="199">
        <v>0</v>
      </c>
      <c r="T48" s="200" t="s">
        <v>188</v>
      </c>
      <c r="U48" s="200">
        <v>0</v>
      </c>
      <c r="V48" s="53"/>
      <c r="W48" s="53"/>
      <c r="X48" s="53"/>
      <c r="Y48" s="53"/>
      <c r="Z48" s="53"/>
    </row>
    <row r="49" spans="1:26" ht="14.4">
      <c r="A49" s="194" t="s">
        <v>234</v>
      </c>
      <c r="B49" s="195">
        <v>0</v>
      </c>
      <c r="C49" s="195">
        <v>0</v>
      </c>
      <c r="D49" s="195">
        <v>0</v>
      </c>
      <c r="E49" s="195">
        <v>0</v>
      </c>
      <c r="F49" s="195">
        <v>0</v>
      </c>
      <c r="G49" s="197">
        <v>0</v>
      </c>
      <c r="H49" s="196">
        <v>0</v>
      </c>
      <c r="I49" s="198">
        <v>0</v>
      </c>
      <c r="J49" s="199">
        <v>0</v>
      </c>
      <c r="K49" s="199">
        <v>0</v>
      </c>
      <c r="L49" s="199">
        <v>0</v>
      </c>
      <c r="M49" s="199">
        <v>0</v>
      </c>
      <c r="N49" s="199">
        <v>0</v>
      </c>
      <c r="O49" s="199">
        <v>0</v>
      </c>
      <c r="P49" s="199">
        <v>0</v>
      </c>
      <c r="Q49" s="199">
        <v>0</v>
      </c>
      <c r="R49" s="199">
        <v>0</v>
      </c>
      <c r="S49" s="199">
        <v>0</v>
      </c>
      <c r="T49" s="200" t="s">
        <v>188</v>
      </c>
      <c r="U49" s="200">
        <v>0</v>
      </c>
      <c r="V49" s="53"/>
      <c r="W49" s="53"/>
      <c r="X49" s="53"/>
      <c r="Y49" s="53"/>
      <c r="Z49" s="53"/>
    </row>
    <row r="50" spans="1:26" ht="14.4">
      <c r="A50" s="194" t="s">
        <v>235</v>
      </c>
      <c r="B50" s="195">
        <v>0</v>
      </c>
      <c r="C50" s="195">
        <v>0</v>
      </c>
      <c r="D50" s="195">
        <v>0</v>
      </c>
      <c r="E50" s="195">
        <v>0</v>
      </c>
      <c r="F50" s="195">
        <v>0</v>
      </c>
      <c r="G50" s="197">
        <v>0</v>
      </c>
      <c r="H50" s="196">
        <v>0</v>
      </c>
      <c r="I50" s="198">
        <v>0</v>
      </c>
      <c r="J50" s="199">
        <v>0</v>
      </c>
      <c r="K50" s="199">
        <v>0</v>
      </c>
      <c r="L50" s="199">
        <v>0</v>
      </c>
      <c r="M50" s="199">
        <v>0</v>
      </c>
      <c r="N50" s="199">
        <v>0</v>
      </c>
      <c r="O50" s="199">
        <v>0</v>
      </c>
      <c r="P50" s="199">
        <v>0</v>
      </c>
      <c r="Q50" s="199">
        <v>0</v>
      </c>
      <c r="R50" s="199">
        <v>0</v>
      </c>
      <c r="S50" s="199">
        <v>0</v>
      </c>
      <c r="T50" s="200" t="s">
        <v>188</v>
      </c>
      <c r="U50" s="200">
        <v>0</v>
      </c>
      <c r="V50" s="53"/>
      <c r="W50" s="53"/>
      <c r="X50" s="53"/>
      <c r="Y50" s="53"/>
      <c r="Z50" s="53"/>
    </row>
    <row r="51" spans="1:26" ht="14.4">
      <c r="A51" s="194" t="s">
        <v>236</v>
      </c>
      <c r="B51" s="195">
        <v>9081474</v>
      </c>
      <c r="C51" s="195">
        <v>2694677</v>
      </c>
      <c r="D51" s="195">
        <v>25240</v>
      </c>
      <c r="E51" s="195">
        <v>15007</v>
      </c>
      <c r="F51" s="195">
        <v>2734924</v>
      </c>
      <c r="G51" s="197">
        <v>-2279</v>
      </c>
      <c r="H51" s="196">
        <v>2732645</v>
      </c>
      <c r="I51" s="198">
        <v>0.30099999999999999</v>
      </c>
      <c r="J51" s="199">
        <v>5563415</v>
      </c>
      <c r="K51" s="199">
        <v>5905823</v>
      </c>
      <c r="L51" s="199">
        <v>5949783</v>
      </c>
      <c r="M51" s="199">
        <v>6156041</v>
      </c>
      <c r="N51" s="199">
        <v>4391062</v>
      </c>
      <c r="O51" s="199">
        <v>2381609</v>
      </c>
      <c r="P51" s="199">
        <v>1931206</v>
      </c>
      <c r="Q51" s="199">
        <v>1984866</v>
      </c>
      <c r="R51" s="199">
        <v>2110506</v>
      </c>
      <c r="S51" s="199">
        <v>4347169</v>
      </c>
      <c r="T51" s="200">
        <v>2749255</v>
      </c>
      <c r="U51" s="200">
        <v>2732645</v>
      </c>
      <c r="V51" s="53"/>
      <c r="W51" s="53"/>
      <c r="X51" s="53"/>
      <c r="Y51" s="53"/>
      <c r="Z51" s="53"/>
    </row>
    <row r="52" spans="1:26" ht="14.4">
      <c r="A52" s="194" t="s">
        <v>237</v>
      </c>
      <c r="B52" s="195">
        <v>490177</v>
      </c>
      <c r="C52" s="195">
        <v>145446</v>
      </c>
      <c r="D52" s="195">
        <v>0</v>
      </c>
      <c r="E52" s="195">
        <v>0</v>
      </c>
      <c r="F52" s="195">
        <v>145446</v>
      </c>
      <c r="G52" s="197">
        <v>-110</v>
      </c>
      <c r="H52" s="196">
        <v>145336</v>
      </c>
      <c r="I52" s="198">
        <v>0.29699999999999999</v>
      </c>
      <c r="J52" s="199">
        <v>0</v>
      </c>
      <c r="K52" s="199">
        <v>0</v>
      </c>
      <c r="L52" s="199">
        <v>0</v>
      </c>
      <c r="M52" s="199">
        <v>0</v>
      </c>
      <c r="N52" s="199">
        <v>0</v>
      </c>
      <c r="O52" s="199">
        <v>0</v>
      </c>
      <c r="P52" s="199">
        <v>0</v>
      </c>
      <c r="Q52" s="199">
        <v>0</v>
      </c>
      <c r="R52" s="199">
        <v>0</v>
      </c>
      <c r="S52" s="199">
        <v>0</v>
      </c>
      <c r="T52" s="200">
        <v>153822</v>
      </c>
      <c r="U52" s="200">
        <v>145336</v>
      </c>
      <c r="V52" s="53"/>
      <c r="W52" s="53"/>
      <c r="X52" s="53"/>
      <c r="Y52" s="53"/>
      <c r="Z52" s="53"/>
    </row>
    <row r="53" spans="1:26" ht="14.4">
      <c r="A53" s="194" t="s">
        <v>238</v>
      </c>
      <c r="B53" s="195">
        <v>399401</v>
      </c>
      <c r="C53" s="195">
        <v>118511</v>
      </c>
      <c r="D53" s="195">
        <v>0</v>
      </c>
      <c r="E53" s="195">
        <v>0</v>
      </c>
      <c r="F53" s="195">
        <v>118511</v>
      </c>
      <c r="G53" s="197">
        <v>-87</v>
      </c>
      <c r="H53" s="196">
        <v>118424</v>
      </c>
      <c r="I53" s="198">
        <v>0.29699999999999999</v>
      </c>
      <c r="J53" s="199">
        <v>262655</v>
      </c>
      <c r="K53" s="199">
        <v>270723</v>
      </c>
      <c r="L53" s="199">
        <v>282735</v>
      </c>
      <c r="M53" s="199">
        <v>297471</v>
      </c>
      <c r="N53" s="199">
        <v>250303</v>
      </c>
      <c r="O53" s="199">
        <v>114381</v>
      </c>
      <c r="P53" s="199">
        <v>93000</v>
      </c>
      <c r="Q53" s="199">
        <v>93610</v>
      </c>
      <c r="R53" s="199">
        <v>96122</v>
      </c>
      <c r="S53" s="199">
        <v>187425</v>
      </c>
      <c r="T53" s="200">
        <v>120726</v>
      </c>
      <c r="U53" s="200">
        <v>118424</v>
      </c>
      <c r="V53" s="53"/>
      <c r="W53" s="53"/>
      <c r="X53" s="53"/>
      <c r="Y53" s="53"/>
      <c r="Z53" s="53"/>
    </row>
    <row r="54" spans="1:26" ht="14.4">
      <c r="A54" s="194" t="s">
        <v>239</v>
      </c>
      <c r="B54" s="195">
        <v>376558</v>
      </c>
      <c r="C54" s="195">
        <v>111733</v>
      </c>
      <c r="D54" s="195">
        <v>60576</v>
      </c>
      <c r="E54" s="195">
        <v>36017</v>
      </c>
      <c r="F54" s="195">
        <v>208326</v>
      </c>
      <c r="G54" s="197">
        <v>-869</v>
      </c>
      <c r="H54" s="196">
        <v>207457</v>
      </c>
      <c r="I54" s="198">
        <v>0.55299999999999994</v>
      </c>
      <c r="J54" s="199">
        <v>0</v>
      </c>
      <c r="K54" s="199">
        <v>0</v>
      </c>
      <c r="L54" s="199">
        <v>0</v>
      </c>
      <c r="M54" s="199">
        <v>326142</v>
      </c>
      <c r="N54" s="199">
        <v>321477.27</v>
      </c>
      <c r="O54" s="199">
        <v>207887</v>
      </c>
      <c r="P54" s="199">
        <v>163628</v>
      </c>
      <c r="Q54" s="199">
        <v>164053</v>
      </c>
      <c r="R54" s="199">
        <v>168698</v>
      </c>
      <c r="S54" s="199">
        <v>339992</v>
      </c>
      <c r="T54" s="200">
        <v>212554</v>
      </c>
      <c r="U54" s="200">
        <v>207457</v>
      </c>
      <c r="V54" s="53"/>
      <c r="W54" s="53"/>
      <c r="X54" s="53"/>
      <c r="Y54" s="53"/>
      <c r="Z54" s="53"/>
    </row>
    <row r="55" spans="1:26" ht="14.4">
      <c r="A55" s="194" t="s">
        <v>240</v>
      </c>
      <c r="B55" s="195">
        <v>0</v>
      </c>
      <c r="C55" s="195">
        <v>0</v>
      </c>
      <c r="D55" s="195">
        <v>0</v>
      </c>
      <c r="E55" s="195">
        <v>0</v>
      </c>
      <c r="F55" s="195">
        <v>0</v>
      </c>
      <c r="G55" s="197">
        <v>0</v>
      </c>
      <c r="H55" s="196">
        <v>0</v>
      </c>
      <c r="I55" s="198">
        <v>0</v>
      </c>
      <c r="J55" s="199">
        <v>0</v>
      </c>
      <c r="K55" s="199">
        <v>0</v>
      </c>
      <c r="L55" s="199">
        <v>0</v>
      </c>
      <c r="M55" s="199">
        <v>0</v>
      </c>
      <c r="N55" s="199">
        <v>0</v>
      </c>
      <c r="O55" s="199">
        <v>0</v>
      </c>
      <c r="P55" s="199">
        <v>0</v>
      </c>
      <c r="Q55" s="199">
        <v>0</v>
      </c>
      <c r="R55" s="199">
        <v>0</v>
      </c>
      <c r="S55" s="199">
        <v>0</v>
      </c>
      <c r="T55" s="200" t="s">
        <v>188</v>
      </c>
      <c r="U55" s="200">
        <v>0</v>
      </c>
      <c r="V55" s="53"/>
      <c r="W55" s="53"/>
      <c r="X55" s="53"/>
      <c r="Y55" s="53"/>
      <c r="Z55" s="53"/>
    </row>
    <row r="56" spans="1:26" ht="14.4">
      <c r="A56" s="194" t="s">
        <v>241</v>
      </c>
      <c r="B56" s="195">
        <v>0</v>
      </c>
      <c r="C56" s="195">
        <v>0</v>
      </c>
      <c r="D56" s="195">
        <v>0</v>
      </c>
      <c r="E56" s="195">
        <v>0</v>
      </c>
      <c r="F56" s="195">
        <v>0</v>
      </c>
      <c r="G56" s="197">
        <v>0</v>
      </c>
      <c r="H56" s="196">
        <v>0</v>
      </c>
      <c r="I56" s="198">
        <v>0</v>
      </c>
      <c r="J56" s="199">
        <v>0</v>
      </c>
      <c r="K56" s="199">
        <v>0</v>
      </c>
      <c r="L56" s="199">
        <v>0</v>
      </c>
      <c r="M56" s="199">
        <v>0</v>
      </c>
      <c r="N56" s="199">
        <v>0</v>
      </c>
      <c r="O56" s="199">
        <v>0</v>
      </c>
      <c r="P56" s="199">
        <v>0</v>
      </c>
      <c r="Q56" s="199">
        <v>0</v>
      </c>
      <c r="R56" s="199">
        <v>0</v>
      </c>
      <c r="S56" s="199">
        <v>0</v>
      </c>
      <c r="T56" s="200" t="s">
        <v>188</v>
      </c>
      <c r="U56" s="200">
        <v>0</v>
      </c>
      <c r="V56" s="53"/>
      <c r="W56" s="53"/>
      <c r="X56" s="53"/>
      <c r="Y56" s="53"/>
      <c r="Z56" s="53"/>
    </row>
    <row r="57" spans="1:26" ht="14.4">
      <c r="A57" s="194" t="s">
        <v>242</v>
      </c>
      <c r="B57" s="195">
        <v>774173</v>
      </c>
      <c r="C57" s="195">
        <v>229714</v>
      </c>
      <c r="D57" s="195">
        <v>35336</v>
      </c>
      <c r="E57" s="195">
        <v>21010</v>
      </c>
      <c r="F57" s="195">
        <v>286060</v>
      </c>
      <c r="G57" s="197">
        <v>-631</v>
      </c>
      <c r="H57" s="196">
        <v>285429</v>
      </c>
      <c r="I57" s="198">
        <v>0.37</v>
      </c>
      <c r="J57" s="199">
        <v>503006</v>
      </c>
      <c r="K57" s="199">
        <v>539516</v>
      </c>
      <c r="L57" s="199">
        <v>563617</v>
      </c>
      <c r="M57" s="199">
        <v>597319</v>
      </c>
      <c r="N57" s="199">
        <v>486358</v>
      </c>
      <c r="O57" s="199">
        <v>267994</v>
      </c>
      <c r="P57" s="199">
        <v>209292</v>
      </c>
      <c r="Q57" s="199">
        <v>211354</v>
      </c>
      <c r="R57" s="199">
        <v>227808</v>
      </c>
      <c r="S57" s="199">
        <v>476583</v>
      </c>
      <c r="T57" s="200">
        <v>296541</v>
      </c>
      <c r="U57" s="200">
        <v>285429</v>
      </c>
      <c r="V57" s="53"/>
      <c r="W57" s="53"/>
      <c r="X57" s="53"/>
      <c r="Y57" s="53"/>
      <c r="Z57" s="53"/>
    </row>
    <row r="58" spans="1:26" ht="14.4">
      <c r="A58" s="194" t="s">
        <v>243</v>
      </c>
      <c r="B58" s="195">
        <v>908424</v>
      </c>
      <c r="C58" s="195">
        <v>269550</v>
      </c>
      <c r="D58" s="195">
        <v>0</v>
      </c>
      <c r="E58" s="195">
        <v>0</v>
      </c>
      <c r="F58" s="195">
        <v>269550</v>
      </c>
      <c r="G58" s="197">
        <v>-196</v>
      </c>
      <c r="H58" s="196">
        <v>269354</v>
      </c>
      <c r="I58" s="198">
        <v>0.29699999999999999</v>
      </c>
      <c r="J58" s="199">
        <v>189483</v>
      </c>
      <c r="K58" s="199">
        <v>205310</v>
      </c>
      <c r="L58" s="199">
        <v>220564</v>
      </c>
      <c r="M58" s="199">
        <v>249963</v>
      </c>
      <c r="N58" s="199">
        <v>524702</v>
      </c>
      <c r="O58" s="199">
        <v>260838</v>
      </c>
      <c r="P58" s="199">
        <v>213187</v>
      </c>
      <c r="Q58" s="199">
        <v>210473</v>
      </c>
      <c r="R58" s="199">
        <v>216522</v>
      </c>
      <c r="S58" s="199">
        <v>427872</v>
      </c>
      <c r="T58" s="200">
        <v>272747</v>
      </c>
      <c r="U58" s="200">
        <v>269354</v>
      </c>
      <c r="V58" s="53"/>
      <c r="W58" s="53"/>
      <c r="X58" s="53"/>
      <c r="Y58" s="53"/>
      <c r="Z58" s="53"/>
    </row>
    <row r="59" spans="1:26" ht="14.4">
      <c r="A59" s="194" t="s">
        <v>244</v>
      </c>
      <c r="B59" s="195">
        <v>0</v>
      </c>
      <c r="C59" s="195">
        <v>0</v>
      </c>
      <c r="D59" s="195">
        <v>0</v>
      </c>
      <c r="E59" s="195">
        <v>0</v>
      </c>
      <c r="F59" s="195">
        <v>0</v>
      </c>
      <c r="G59" s="197">
        <v>0</v>
      </c>
      <c r="H59" s="196">
        <v>0</v>
      </c>
      <c r="I59" s="198">
        <v>0</v>
      </c>
      <c r="J59" s="199">
        <v>0</v>
      </c>
      <c r="K59" s="199">
        <v>0</v>
      </c>
      <c r="L59" s="199">
        <v>0</v>
      </c>
      <c r="M59" s="199">
        <v>0</v>
      </c>
      <c r="N59" s="199">
        <v>0</v>
      </c>
      <c r="O59" s="199">
        <v>0</v>
      </c>
      <c r="P59" s="199">
        <v>0</v>
      </c>
      <c r="Q59" s="199">
        <v>0</v>
      </c>
      <c r="R59" s="199">
        <v>0</v>
      </c>
      <c r="S59" s="199">
        <v>0</v>
      </c>
      <c r="T59" s="200" t="s">
        <v>188</v>
      </c>
      <c r="U59" s="200">
        <v>0</v>
      </c>
      <c r="V59" s="53"/>
      <c r="W59" s="53"/>
      <c r="X59" s="53"/>
      <c r="Y59" s="53"/>
      <c r="Z59" s="53"/>
    </row>
    <row r="60" spans="1:26" ht="14.4">
      <c r="A60" s="194" t="s">
        <v>245</v>
      </c>
      <c r="B60" s="195">
        <v>0</v>
      </c>
      <c r="C60" s="195">
        <v>0</v>
      </c>
      <c r="D60" s="195">
        <v>0</v>
      </c>
      <c r="E60" s="195">
        <v>0</v>
      </c>
      <c r="F60" s="195">
        <v>0</v>
      </c>
      <c r="G60" s="197">
        <v>0</v>
      </c>
      <c r="H60" s="196">
        <v>0</v>
      </c>
      <c r="I60" s="198">
        <v>0</v>
      </c>
      <c r="J60" s="199">
        <v>0</v>
      </c>
      <c r="K60" s="199">
        <v>0</v>
      </c>
      <c r="L60" s="199">
        <v>0</v>
      </c>
      <c r="M60" s="199">
        <v>0</v>
      </c>
      <c r="N60" s="199">
        <v>0</v>
      </c>
      <c r="O60" s="199">
        <v>0</v>
      </c>
      <c r="P60" s="199">
        <v>0</v>
      </c>
      <c r="Q60" s="199">
        <v>0</v>
      </c>
      <c r="R60" s="199">
        <v>0</v>
      </c>
      <c r="S60" s="199">
        <v>0</v>
      </c>
      <c r="T60" s="200" t="s">
        <v>188</v>
      </c>
      <c r="U60" s="200">
        <v>0</v>
      </c>
      <c r="V60" s="53"/>
      <c r="W60" s="53"/>
      <c r="X60" s="53"/>
      <c r="Y60" s="53"/>
      <c r="Z60" s="53"/>
    </row>
    <row r="61" spans="1:26" ht="14.4">
      <c r="A61" s="194" t="s">
        <v>246</v>
      </c>
      <c r="B61" s="195">
        <v>0</v>
      </c>
      <c r="C61" s="195">
        <v>0</v>
      </c>
      <c r="D61" s="195">
        <v>0</v>
      </c>
      <c r="E61" s="195">
        <v>0</v>
      </c>
      <c r="F61" s="195">
        <v>0</v>
      </c>
      <c r="G61" s="197">
        <v>0</v>
      </c>
      <c r="H61" s="196">
        <v>0</v>
      </c>
      <c r="I61" s="198">
        <v>0</v>
      </c>
      <c r="J61" s="199">
        <v>0</v>
      </c>
      <c r="K61" s="199">
        <v>0</v>
      </c>
      <c r="L61" s="199">
        <v>0</v>
      </c>
      <c r="M61" s="199">
        <v>0</v>
      </c>
      <c r="N61" s="199">
        <v>0</v>
      </c>
      <c r="O61" s="199">
        <v>0</v>
      </c>
      <c r="P61" s="199">
        <v>0</v>
      </c>
      <c r="Q61" s="199">
        <v>0</v>
      </c>
      <c r="R61" s="199">
        <v>0</v>
      </c>
      <c r="S61" s="199">
        <v>0</v>
      </c>
      <c r="T61" s="200" t="s">
        <v>188</v>
      </c>
      <c r="U61" s="200">
        <v>0</v>
      </c>
      <c r="V61" s="53"/>
      <c r="W61" s="53"/>
      <c r="X61" s="53"/>
      <c r="Y61" s="53"/>
      <c r="Z61" s="53"/>
    </row>
    <row r="62" spans="1:26" ht="14.4">
      <c r="A62" s="194" t="s">
        <v>247</v>
      </c>
      <c r="B62" s="195">
        <v>0</v>
      </c>
      <c r="C62" s="195">
        <v>0</v>
      </c>
      <c r="D62" s="195">
        <v>0</v>
      </c>
      <c r="E62" s="195">
        <v>0</v>
      </c>
      <c r="F62" s="195">
        <v>0</v>
      </c>
      <c r="G62" s="197">
        <v>0</v>
      </c>
      <c r="H62" s="196">
        <v>0</v>
      </c>
      <c r="I62" s="198">
        <v>0</v>
      </c>
      <c r="J62" s="199">
        <v>0</v>
      </c>
      <c r="K62" s="199">
        <v>0</v>
      </c>
      <c r="L62" s="199">
        <v>0</v>
      </c>
      <c r="M62" s="199">
        <v>0</v>
      </c>
      <c r="N62" s="199">
        <v>0</v>
      </c>
      <c r="O62" s="199">
        <v>0</v>
      </c>
      <c r="P62" s="199">
        <v>0</v>
      </c>
      <c r="Q62" s="199">
        <v>0</v>
      </c>
      <c r="R62" s="199">
        <v>0</v>
      </c>
      <c r="S62" s="199">
        <v>0</v>
      </c>
      <c r="T62" s="200" t="s">
        <v>188</v>
      </c>
      <c r="U62" s="200">
        <v>0</v>
      </c>
      <c r="V62" s="53"/>
      <c r="W62" s="53"/>
      <c r="X62" s="53"/>
      <c r="Y62" s="53"/>
      <c r="Z62" s="53"/>
    </row>
    <row r="63" spans="1:26" ht="14.4">
      <c r="A63" s="194" t="s">
        <v>248</v>
      </c>
      <c r="B63" s="195">
        <v>0</v>
      </c>
      <c r="C63" s="195">
        <v>0</v>
      </c>
      <c r="D63" s="195">
        <v>0</v>
      </c>
      <c r="E63" s="195">
        <v>0</v>
      </c>
      <c r="F63" s="195">
        <v>0</v>
      </c>
      <c r="G63" s="197">
        <v>0</v>
      </c>
      <c r="H63" s="196">
        <v>0</v>
      </c>
      <c r="I63" s="198">
        <v>0</v>
      </c>
      <c r="J63" s="199">
        <v>0</v>
      </c>
      <c r="K63" s="199">
        <v>0</v>
      </c>
      <c r="L63" s="199">
        <v>0</v>
      </c>
      <c r="M63" s="199">
        <v>0</v>
      </c>
      <c r="N63" s="199">
        <v>0</v>
      </c>
      <c r="O63" s="199">
        <v>0</v>
      </c>
      <c r="P63" s="199">
        <v>0</v>
      </c>
      <c r="Q63" s="199">
        <v>0</v>
      </c>
      <c r="R63" s="199">
        <v>0</v>
      </c>
      <c r="S63" s="199">
        <v>0</v>
      </c>
      <c r="T63" s="200" t="s">
        <v>188</v>
      </c>
      <c r="U63" s="200">
        <v>0</v>
      </c>
      <c r="V63" s="53"/>
      <c r="W63" s="53"/>
      <c r="X63" s="53"/>
      <c r="Y63" s="53"/>
      <c r="Z63" s="53"/>
    </row>
    <row r="64" spans="1:26" ht="14.4">
      <c r="A64" s="194" t="s">
        <v>249</v>
      </c>
      <c r="B64" s="195">
        <v>224927</v>
      </c>
      <c r="C64" s="195">
        <v>66741</v>
      </c>
      <c r="D64" s="195">
        <v>45432</v>
      </c>
      <c r="E64" s="195">
        <v>27013</v>
      </c>
      <c r="F64" s="195">
        <v>139186</v>
      </c>
      <c r="G64" s="197">
        <v>-639</v>
      </c>
      <c r="H64" s="196">
        <v>138547</v>
      </c>
      <c r="I64" s="198">
        <v>0.61899999999999999</v>
      </c>
      <c r="J64" s="199">
        <v>122711</v>
      </c>
      <c r="K64" s="199">
        <v>135130</v>
      </c>
      <c r="L64" s="199">
        <v>141078</v>
      </c>
      <c r="M64" s="199">
        <v>149210</v>
      </c>
      <c r="N64" s="199">
        <v>158035.74</v>
      </c>
      <c r="O64" s="199">
        <v>130559</v>
      </c>
      <c r="P64" s="199">
        <v>102356</v>
      </c>
      <c r="Q64" s="199">
        <v>104423</v>
      </c>
      <c r="R64" s="199">
        <v>107028</v>
      </c>
      <c r="S64" s="199">
        <v>198425</v>
      </c>
      <c r="T64" s="200">
        <v>141695</v>
      </c>
      <c r="U64" s="200">
        <v>138547</v>
      </c>
      <c r="V64" s="53"/>
      <c r="W64" s="53"/>
      <c r="X64" s="53"/>
      <c r="Y64" s="53"/>
      <c r="Z64" s="53"/>
    </row>
    <row r="65" spans="1:26" ht="14.4">
      <c r="A65" s="194" t="s">
        <v>250</v>
      </c>
      <c r="B65" s="195">
        <v>0</v>
      </c>
      <c r="C65" s="195">
        <v>0</v>
      </c>
      <c r="D65" s="195">
        <v>0</v>
      </c>
      <c r="E65" s="195">
        <v>0</v>
      </c>
      <c r="F65" s="195">
        <v>0</v>
      </c>
      <c r="G65" s="197">
        <v>0</v>
      </c>
      <c r="H65" s="196">
        <v>0</v>
      </c>
      <c r="I65" s="198">
        <v>0</v>
      </c>
      <c r="J65" s="199">
        <v>0</v>
      </c>
      <c r="K65" s="199">
        <v>0</v>
      </c>
      <c r="L65" s="199">
        <v>0</v>
      </c>
      <c r="M65" s="199">
        <v>0</v>
      </c>
      <c r="N65" s="199">
        <v>0</v>
      </c>
      <c r="O65" s="199">
        <v>0</v>
      </c>
      <c r="P65" s="199">
        <v>0</v>
      </c>
      <c r="Q65" s="199">
        <v>0</v>
      </c>
      <c r="R65" s="199">
        <v>0</v>
      </c>
      <c r="S65" s="199">
        <v>0</v>
      </c>
      <c r="T65" s="200" t="s">
        <v>188</v>
      </c>
      <c r="U65" s="200">
        <v>0</v>
      </c>
      <c r="V65" s="53"/>
      <c r="W65" s="53"/>
      <c r="X65" s="53"/>
      <c r="Y65" s="53"/>
      <c r="Z65" s="53"/>
    </row>
    <row r="66" spans="1:26" ht="14.4">
      <c r="A66" s="194" t="s">
        <v>251</v>
      </c>
      <c r="B66" s="195">
        <v>0</v>
      </c>
      <c r="C66" s="195">
        <v>0</v>
      </c>
      <c r="D66" s="195">
        <v>0</v>
      </c>
      <c r="E66" s="195">
        <v>0</v>
      </c>
      <c r="F66" s="195">
        <v>0</v>
      </c>
      <c r="G66" s="197">
        <v>0</v>
      </c>
      <c r="H66" s="196">
        <v>0</v>
      </c>
      <c r="I66" s="198">
        <v>0</v>
      </c>
      <c r="J66" s="199">
        <v>0</v>
      </c>
      <c r="K66" s="199">
        <v>0</v>
      </c>
      <c r="L66" s="199">
        <v>0</v>
      </c>
      <c r="M66" s="199">
        <v>0</v>
      </c>
      <c r="N66" s="199">
        <v>0</v>
      </c>
      <c r="O66" s="199">
        <v>0</v>
      </c>
      <c r="P66" s="199">
        <v>0</v>
      </c>
      <c r="Q66" s="199">
        <v>0</v>
      </c>
      <c r="R66" s="199">
        <v>0</v>
      </c>
      <c r="S66" s="199">
        <v>0</v>
      </c>
      <c r="T66" s="200" t="s">
        <v>188</v>
      </c>
      <c r="U66" s="200">
        <v>0</v>
      </c>
      <c r="V66" s="53"/>
      <c r="W66" s="53"/>
      <c r="X66" s="53"/>
      <c r="Y66" s="53"/>
      <c r="Z66" s="53"/>
    </row>
    <row r="67" spans="1:26" ht="14.4">
      <c r="A67" s="194" t="s">
        <v>252</v>
      </c>
      <c r="B67" s="195">
        <v>434343</v>
      </c>
      <c r="C67" s="195">
        <v>128879</v>
      </c>
      <c r="D67" s="195">
        <v>0</v>
      </c>
      <c r="E67" s="195">
        <v>0</v>
      </c>
      <c r="F67" s="195">
        <v>128879</v>
      </c>
      <c r="G67" s="197">
        <v>-94</v>
      </c>
      <c r="H67" s="196">
        <v>128785</v>
      </c>
      <c r="I67" s="198">
        <v>0.29699999999999999</v>
      </c>
      <c r="J67" s="199">
        <v>254690</v>
      </c>
      <c r="K67" s="199">
        <v>278306</v>
      </c>
      <c r="L67" s="199">
        <v>303405</v>
      </c>
      <c r="M67" s="199">
        <v>317103</v>
      </c>
      <c r="N67" s="199">
        <v>224757</v>
      </c>
      <c r="O67" s="199">
        <v>120170</v>
      </c>
      <c r="P67" s="199">
        <v>96754</v>
      </c>
      <c r="Q67" s="199">
        <v>97918</v>
      </c>
      <c r="R67" s="199">
        <v>103484</v>
      </c>
      <c r="S67" s="199">
        <v>209728</v>
      </c>
      <c r="T67" s="200">
        <v>131139</v>
      </c>
      <c r="U67" s="200">
        <v>128785</v>
      </c>
      <c r="V67" s="53"/>
      <c r="W67" s="53"/>
      <c r="X67" s="53"/>
      <c r="Y67" s="53"/>
      <c r="Z67" s="53"/>
    </row>
    <row r="68" spans="1:26" ht="14.4">
      <c r="A68" s="194" t="s">
        <v>253</v>
      </c>
      <c r="B68" s="195">
        <v>0</v>
      </c>
      <c r="C68" s="195">
        <v>0</v>
      </c>
      <c r="D68" s="195">
        <v>0</v>
      </c>
      <c r="E68" s="195">
        <v>0</v>
      </c>
      <c r="F68" s="195">
        <v>0</v>
      </c>
      <c r="G68" s="197">
        <v>0</v>
      </c>
      <c r="H68" s="196">
        <v>0</v>
      </c>
      <c r="I68" s="198">
        <v>0</v>
      </c>
      <c r="J68" s="199">
        <v>0</v>
      </c>
      <c r="K68" s="199">
        <v>0</v>
      </c>
      <c r="L68" s="199">
        <v>0</v>
      </c>
      <c r="M68" s="199">
        <v>0</v>
      </c>
      <c r="N68" s="199">
        <v>0</v>
      </c>
      <c r="O68" s="199">
        <v>0</v>
      </c>
      <c r="P68" s="199">
        <v>0</v>
      </c>
      <c r="Q68" s="199">
        <v>0</v>
      </c>
      <c r="R68" s="199">
        <v>0</v>
      </c>
      <c r="S68" s="199">
        <v>0</v>
      </c>
      <c r="T68" s="200" t="s">
        <v>188</v>
      </c>
      <c r="U68" s="200">
        <v>0</v>
      </c>
      <c r="V68" s="53"/>
      <c r="W68" s="53"/>
      <c r="X68" s="53"/>
      <c r="Y68" s="53"/>
      <c r="Z68" s="53"/>
    </row>
    <row r="69" spans="1:26" ht="14.4">
      <c r="A69" s="194" t="s">
        <v>254</v>
      </c>
      <c r="B69" s="195">
        <v>1019952</v>
      </c>
      <c r="C69" s="195">
        <v>302643</v>
      </c>
      <c r="D69" s="195">
        <v>0</v>
      </c>
      <c r="E69" s="195">
        <v>0</v>
      </c>
      <c r="F69" s="195">
        <v>302643</v>
      </c>
      <c r="G69" s="197">
        <v>-221</v>
      </c>
      <c r="H69" s="196">
        <v>302422</v>
      </c>
      <c r="I69" s="198">
        <v>0.29699999999999999</v>
      </c>
      <c r="J69" s="199">
        <v>0</v>
      </c>
      <c r="K69" s="199">
        <v>652084</v>
      </c>
      <c r="L69" s="199">
        <v>697795</v>
      </c>
      <c r="M69" s="199">
        <v>738132</v>
      </c>
      <c r="N69" s="199">
        <v>525033</v>
      </c>
      <c r="O69" s="199">
        <v>286445</v>
      </c>
      <c r="P69" s="199">
        <v>233141</v>
      </c>
      <c r="Q69" s="199">
        <v>230656</v>
      </c>
      <c r="R69" s="199">
        <v>241434</v>
      </c>
      <c r="S69" s="199">
        <v>485112</v>
      </c>
      <c r="T69" s="200">
        <v>306163</v>
      </c>
      <c r="U69" s="200">
        <v>302422</v>
      </c>
      <c r="V69" s="53"/>
      <c r="W69" s="53"/>
      <c r="X69" s="53"/>
      <c r="Y69" s="53"/>
      <c r="Z69" s="53"/>
    </row>
    <row r="70" spans="1:26" ht="14.4">
      <c r="A70" s="194" t="s">
        <v>255</v>
      </c>
      <c r="B70" s="195">
        <v>72162</v>
      </c>
      <c r="C70" s="195">
        <v>21412</v>
      </c>
      <c r="D70" s="195">
        <v>50750</v>
      </c>
      <c r="E70" s="195">
        <v>0</v>
      </c>
      <c r="F70" s="195">
        <v>72162</v>
      </c>
      <c r="G70" s="197">
        <v>-13</v>
      </c>
      <c r="H70" s="196">
        <v>72149</v>
      </c>
      <c r="I70" s="198">
        <v>1</v>
      </c>
      <c r="J70" s="199">
        <v>0</v>
      </c>
      <c r="K70" s="199">
        <v>43520</v>
      </c>
      <c r="L70" s="199">
        <v>44080</v>
      </c>
      <c r="M70" s="199">
        <v>47055</v>
      </c>
      <c r="N70" s="199">
        <v>30954</v>
      </c>
      <c r="O70" s="199">
        <v>16503</v>
      </c>
      <c r="P70" s="199">
        <v>13352</v>
      </c>
      <c r="Q70" s="199">
        <v>13282</v>
      </c>
      <c r="R70" s="199">
        <v>14214</v>
      </c>
      <c r="S70" s="199">
        <v>26227</v>
      </c>
      <c r="T70" s="200">
        <v>17472</v>
      </c>
      <c r="U70" s="200">
        <v>72149</v>
      </c>
      <c r="V70" s="53"/>
      <c r="W70" s="53"/>
      <c r="X70" s="53"/>
      <c r="Y70" s="53"/>
      <c r="Z70" s="53"/>
    </row>
    <row r="71" spans="1:26" ht="14.4">
      <c r="A71" s="194" t="s">
        <v>256</v>
      </c>
      <c r="B71" s="195">
        <v>0</v>
      </c>
      <c r="C71" s="195">
        <v>0</v>
      </c>
      <c r="D71" s="195">
        <v>0</v>
      </c>
      <c r="E71" s="195">
        <v>0</v>
      </c>
      <c r="F71" s="195">
        <v>0</v>
      </c>
      <c r="G71" s="197">
        <v>0</v>
      </c>
      <c r="H71" s="196">
        <v>0</v>
      </c>
      <c r="I71" s="198">
        <v>0</v>
      </c>
      <c r="J71" s="199">
        <v>0</v>
      </c>
      <c r="K71" s="199">
        <v>0</v>
      </c>
      <c r="L71" s="199">
        <v>0</v>
      </c>
      <c r="M71" s="199">
        <v>0</v>
      </c>
      <c r="N71" s="199">
        <v>0</v>
      </c>
      <c r="O71" s="199">
        <v>0</v>
      </c>
      <c r="P71" s="199">
        <v>0</v>
      </c>
      <c r="Q71" s="199">
        <v>0</v>
      </c>
      <c r="R71" s="199">
        <v>0</v>
      </c>
      <c r="S71" s="199">
        <v>0</v>
      </c>
      <c r="T71" s="200" t="s">
        <v>188</v>
      </c>
      <c r="U71" s="200">
        <v>0</v>
      </c>
      <c r="V71" s="53"/>
      <c r="W71" s="53"/>
      <c r="X71" s="53"/>
      <c r="Y71" s="53"/>
      <c r="Z71" s="53"/>
    </row>
    <row r="72" spans="1:26" ht="14.4">
      <c r="A72" s="194" t="s">
        <v>257</v>
      </c>
      <c r="B72" s="195">
        <v>0</v>
      </c>
      <c r="C72" s="195">
        <v>0</v>
      </c>
      <c r="D72" s="195">
        <v>0</v>
      </c>
      <c r="E72" s="195">
        <v>0</v>
      </c>
      <c r="F72" s="195">
        <v>0</v>
      </c>
      <c r="G72" s="197">
        <v>0</v>
      </c>
      <c r="H72" s="196">
        <v>0</v>
      </c>
      <c r="I72" s="198">
        <v>0</v>
      </c>
      <c r="J72" s="199">
        <v>0</v>
      </c>
      <c r="K72" s="199">
        <v>0</v>
      </c>
      <c r="L72" s="199">
        <v>0</v>
      </c>
      <c r="M72" s="199">
        <v>0</v>
      </c>
      <c r="N72" s="199">
        <v>0</v>
      </c>
      <c r="O72" s="199">
        <v>0</v>
      </c>
      <c r="P72" s="199">
        <v>0</v>
      </c>
      <c r="Q72" s="199">
        <v>0</v>
      </c>
      <c r="R72" s="199">
        <v>0</v>
      </c>
      <c r="S72" s="199">
        <v>0</v>
      </c>
      <c r="T72" s="200" t="s">
        <v>188</v>
      </c>
      <c r="U72" s="200">
        <v>0</v>
      </c>
      <c r="V72" s="53"/>
      <c r="W72" s="53"/>
      <c r="X72" s="53"/>
      <c r="Y72" s="53"/>
      <c r="Z72" s="53"/>
    </row>
    <row r="73" spans="1:26" ht="14.4">
      <c r="A73" s="194" t="s">
        <v>258</v>
      </c>
      <c r="B73" s="195">
        <v>0</v>
      </c>
      <c r="C73" s="195">
        <v>0</v>
      </c>
      <c r="D73" s="195">
        <v>0</v>
      </c>
      <c r="E73" s="195">
        <v>0</v>
      </c>
      <c r="F73" s="195">
        <v>0</v>
      </c>
      <c r="G73" s="197">
        <v>0</v>
      </c>
      <c r="H73" s="196">
        <v>0</v>
      </c>
      <c r="I73" s="198">
        <v>0</v>
      </c>
      <c r="J73" s="199">
        <v>0</v>
      </c>
      <c r="K73" s="199">
        <v>0</v>
      </c>
      <c r="L73" s="199">
        <v>0</v>
      </c>
      <c r="M73" s="199">
        <v>0</v>
      </c>
      <c r="N73" s="199">
        <v>0</v>
      </c>
      <c r="O73" s="199">
        <v>0</v>
      </c>
      <c r="P73" s="199">
        <v>0</v>
      </c>
      <c r="Q73" s="199">
        <v>0</v>
      </c>
      <c r="R73" s="199">
        <v>0</v>
      </c>
      <c r="S73" s="199">
        <v>0</v>
      </c>
      <c r="T73" s="200" t="s">
        <v>188</v>
      </c>
      <c r="U73" s="200">
        <v>0</v>
      </c>
      <c r="V73" s="53"/>
      <c r="W73" s="53"/>
      <c r="X73" s="53"/>
      <c r="Y73" s="53"/>
      <c r="Z73" s="53"/>
    </row>
    <row r="74" spans="1:26" ht="14.4">
      <c r="A74" s="194" t="s">
        <v>259</v>
      </c>
      <c r="B74" s="195">
        <v>588189</v>
      </c>
      <c r="C74" s="195">
        <v>174529</v>
      </c>
      <c r="D74" s="195">
        <v>0</v>
      </c>
      <c r="E74" s="195">
        <v>0</v>
      </c>
      <c r="F74" s="195">
        <v>174529</v>
      </c>
      <c r="G74" s="197">
        <v>-128</v>
      </c>
      <c r="H74" s="196">
        <v>174401</v>
      </c>
      <c r="I74" s="198">
        <v>0.29699999999999999</v>
      </c>
      <c r="J74" s="199">
        <v>342981</v>
      </c>
      <c r="K74" s="199">
        <v>381760</v>
      </c>
      <c r="L74" s="199">
        <v>415180</v>
      </c>
      <c r="M74" s="199">
        <v>440946</v>
      </c>
      <c r="N74" s="199">
        <v>318248</v>
      </c>
      <c r="O74" s="199">
        <v>175602</v>
      </c>
      <c r="P74" s="199">
        <v>139603</v>
      </c>
      <c r="Q74" s="199">
        <v>138794</v>
      </c>
      <c r="R74" s="199">
        <v>143680</v>
      </c>
      <c r="S74" s="199">
        <v>286909</v>
      </c>
      <c r="T74" s="200">
        <v>177075</v>
      </c>
      <c r="U74" s="200">
        <v>174401</v>
      </c>
      <c r="V74" s="53"/>
      <c r="W74" s="53"/>
      <c r="X74" s="53"/>
      <c r="Y74" s="53"/>
      <c r="Z74" s="53"/>
    </row>
    <row r="75" spans="1:26" ht="14.4">
      <c r="A75" s="194" t="s">
        <v>260</v>
      </c>
      <c r="B75" s="195">
        <v>0</v>
      </c>
      <c r="C75" s="195">
        <v>0</v>
      </c>
      <c r="D75" s="195">
        <v>0</v>
      </c>
      <c r="E75" s="195">
        <v>0</v>
      </c>
      <c r="F75" s="195">
        <v>0</v>
      </c>
      <c r="G75" s="197">
        <v>0</v>
      </c>
      <c r="H75" s="196">
        <v>0</v>
      </c>
      <c r="I75" s="198">
        <v>0</v>
      </c>
      <c r="J75" s="199">
        <v>0</v>
      </c>
      <c r="K75" s="199">
        <v>0</v>
      </c>
      <c r="L75" s="199">
        <v>0</v>
      </c>
      <c r="M75" s="199">
        <v>0</v>
      </c>
      <c r="N75" s="199">
        <v>0</v>
      </c>
      <c r="O75" s="199">
        <v>0</v>
      </c>
      <c r="P75" s="199">
        <v>0</v>
      </c>
      <c r="Q75" s="199">
        <v>0</v>
      </c>
      <c r="R75" s="199">
        <v>0</v>
      </c>
      <c r="S75" s="199">
        <v>0</v>
      </c>
      <c r="T75" s="200" t="s">
        <v>188</v>
      </c>
      <c r="U75" s="200">
        <v>0</v>
      </c>
      <c r="V75" s="53"/>
      <c r="W75" s="53"/>
      <c r="X75" s="53"/>
      <c r="Y75" s="53"/>
      <c r="Z75" s="53"/>
    </row>
    <row r="76" spans="1:26" ht="14.4">
      <c r="A76" s="194" t="s">
        <v>261</v>
      </c>
      <c r="B76" s="195">
        <v>194574</v>
      </c>
      <c r="C76" s="195">
        <v>57734</v>
      </c>
      <c r="D76" s="195">
        <v>55528</v>
      </c>
      <c r="E76" s="195">
        <v>33015</v>
      </c>
      <c r="F76" s="195">
        <v>146277</v>
      </c>
      <c r="G76" s="197">
        <v>-762</v>
      </c>
      <c r="H76" s="196">
        <v>145515</v>
      </c>
      <c r="I76" s="198">
        <v>0.752</v>
      </c>
      <c r="J76" s="199">
        <v>0</v>
      </c>
      <c r="K76" s="199">
        <v>0</v>
      </c>
      <c r="L76" s="199">
        <v>0</v>
      </c>
      <c r="M76" s="199">
        <v>0</v>
      </c>
      <c r="N76" s="199">
        <v>152880.29999999999</v>
      </c>
      <c r="O76" s="199">
        <v>143131</v>
      </c>
      <c r="P76" s="199">
        <v>119699</v>
      </c>
      <c r="Q76" s="199">
        <v>113377</v>
      </c>
      <c r="R76" s="199">
        <v>121757</v>
      </c>
      <c r="S76" s="199">
        <v>171231</v>
      </c>
      <c r="T76" s="200">
        <v>147052</v>
      </c>
      <c r="U76" s="200">
        <v>145515</v>
      </c>
      <c r="V76" s="53"/>
      <c r="W76" s="53"/>
      <c r="X76" s="53"/>
      <c r="Y76" s="53"/>
      <c r="Z76" s="53"/>
    </row>
    <row r="77" spans="1:26" ht="14.4">
      <c r="A77" s="194" t="s">
        <v>262</v>
      </c>
      <c r="B77" s="195">
        <v>1147038</v>
      </c>
      <c r="C77" s="195">
        <v>340352</v>
      </c>
      <c r="D77" s="195">
        <v>25240</v>
      </c>
      <c r="E77" s="195">
        <v>15007</v>
      </c>
      <c r="F77" s="195">
        <v>380599</v>
      </c>
      <c r="G77" s="197">
        <v>-578</v>
      </c>
      <c r="H77" s="196">
        <v>380021</v>
      </c>
      <c r="I77" s="198">
        <v>0.33200000000000002</v>
      </c>
      <c r="J77" s="199">
        <v>0</v>
      </c>
      <c r="K77" s="199">
        <v>758958</v>
      </c>
      <c r="L77" s="199">
        <v>785852</v>
      </c>
      <c r="M77" s="199">
        <v>864018</v>
      </c>
      <c r="N77" s="199">
        <v>632203</v>
      </c>
      <c r="O77" s="199">
        <v>382603</v>
      </c>
      <c r="P77" s="199">
        <v>297767</v>
      </c>
      <c r="Q77" s="199">
        <v>297467</v>
      </c>
      <c r="R77" s="199">
        <v>304460</v>
      </c>
      <c r="S77" s="199">
        <v>614502</v>
      </c>
      <c r="T77" s="200">
        <v>388481</v>
      </c>
      <c r="U77" s="200">
        <v>380021</v>
      </c>
      <c r="V77" s="53"/>
      <c r="W77" s="53"/>
      <c r="X77" s="53"/>
      <c r="Y77" s="53"/>
      <c r="Z77" s="53"/>
    </row>
    <row r="78" spans="1:26" ht="14.4">
      <c r="A78" s="194" t="s">
        <v>263</v>
      </c>
      <c r="B78" s="195">
        <v>82688</v>
      </c>
      <c r="C78" s="195">
        <v>24535</v>
      </c>
      <c r="D78" s="195">
        <v>0</v>
      </c>
      <c r="E78" s="195">
        <v>0</v>
      </c>
      <c r="F78" s="195">
        <v>24535</v>
      </c>
      <c r="G78" s="197">
        <v>-18</v>
      </c>
      <c r="H78" s="196">
        <v>24517</v>
      </c>
      <c r="I78" s="198">
        <v>0.29699999999999999</v>
      </c>
      <c r="J78" s="199">
        <v>0</v>
      </c>
      <c r="K78" s="199">
        <v>0</v>
      </c>
      <c r="L78" s="199">
        <v>0</v>
      </c>
      <c r="M78" s="199">
        <v>0</v>
      </c>
      <c r="N78" s="199">
        <v>0</v>
      </c>
      <c r="O78" s="199">
        <v>0</v>
      </c>
      <c r="P78" s="199">
        <v>0</v>
      </c>
      <c r="Q78" s="199">
        <v>20998</v>
      </c>
      <c r="R78" s="199">
        <v>22244</v>
      </c>
      <c r="S78" s="199">
        <v>41026</v>
      </c>
      <c r="T78" s="200">
        <v>25528</v>
      </c>
      <c r="U78" s="200">
        <v>24517</v>
      </c>
      <c r="V78" s="53"/>
      <c r="W78" s="53"/>
      <c r="X78" s="53"/>
      <c r="Y78" s="53"/>
      <c r="Z78" s="53"/>
    </row>
    <row r="79" spans="1:26" ht="14.4">
      <c r="A79" s="194" t="s">
        <v>264</v>
      </c>
      <c r="B79" s="195">
        <v>0</v>
      </c>
      <c r="C79" s="195">
        <v>0</v>
      </c>
      <c r="D79" s="195">
        <v>0</v>
      </c>
      <c r="E79" s="195">
        <v>0</v>
      </c>
      <c r="F79" s="195">
        <v>0</v>
      </c>
      <c r="G79" s="197">
        <v>0</v>
      </c>
      <c r="H79" s="196">
        <v>0</v>
      </c>
      <c r="I79" s="198">
        <v>0</v>
      </c>
      <c r="J79" s="199">
        <v>0</v>
      </c>
      <c r="K79" s="199">
        <v>0</v>
      </c>
      <c r="L79" s="199">
        <v>0</v>
      </c>
      <c r="M79" s="199">
        <v>0</v>
      </c>
      <c r="N79" s="199">
        <v>0</v>
      </c>
      <c r="O79" s="199">
        <v>0</v>
      </c>
      <c r="P79" s="199">
        <v>0</v>
      </c>
      <c r="Q79" s="199">
        <v>0</v>
      </c>
      <c r="R79" s="199">
        <v>0</v>
      </c>
      <c r="S79" s="199">
        <v>0</v>
      </c>
      <c r="T79" s="200" t="s">
        <v>188</v>
      </c>
      <c r="U79" s="200">
        <v>0</v>
      </c>
      <c r="V79" s="53"/>
      <c r="W79" s="53"/>
      <c r="X79" s="53"/>
      <c r="Y79" s="53"/>
      <c r="Z79" s="53"/>
    </row>
    <row r="80" spans="1:26" ht="14.4">
      <c r="A80" s="194" t="s">
        <v>265</v>
      </c>
      <c r="B80" s="195">
        <v>0</v>
      </c>
      <c r="C80" s="195">
        <v>0</v>
      </c>
      <c r="D80" s="195">
        <v>0</v>
      </c>
      <c r="E80" s="195">
        <v>0</v>
      </c>
      <c r="F80" s="195">
        <v>0</v>
      </c>
      <c r="G80" s="197">
        <v>0</v>
      </c>
      <c r="H80" s="196">
        <v>0</v>
      </c>
      <c r="I80" s="198">
        <v>0</v>
      </c>
      <c r="J80" s="199">
        <v>0</v>
      </c>
      <c r="K80" s="199">
        <v>0</v>
      </c>
      <c r="L80" s="199">
        <v>0</v>
      </c>
      <c r="M80" s="199">
        <v>0</v>
      </c>
      <c r="N80" s="199">
        <v>0</v>
      </c>
      <c r="O80" s="199">
        <v>0</v>
      </c>
      <c r="P80" s="199">
        <v>0</v>
      </c>
      <c r="Q80" s="199">
        <v>0</v>
      </c>
      <c r="R80" s="199">
        <v>0</v>
      </c>
      <c r="S80" s="199">
        <v>0</v>
      </c>
      <c r="T80" s="200" t="s">
        <v>188</v>
      </c>
      <c r="U80" s="200">
        <v>0</v>
      </c>
      <c r="V80" s="53"/>
      <c r="W80" s="53"/>
      <c r="X80" s="53"/>
      <c r="Y80" s="53"/>
      <c r="Z80" s="53"/>
    </row>
    <row r="81" spans="1:26" ht="14.4">
      <c r="A81" s="194" t="s">
        <v>266</v>
      </c>
      <c r="B81" s="195">
        <v>827573</v>
      </c>
      <c r="C81" s="195">
        <v>245559</v>
      </c>
      <c r="D81" s="195">
        <v>0</v>
      </c>
      <c r="E81" s="195">
        <v>0</v>
      </c>
      <c r="F81" s="195">
        <v>245559</v>
      </c>
      <c r="G81" s="197">
        <v>-174</v>
      </c>
      <c r="H81" s="196">
        <v>245385</v>
      </c>
      <c r="I81" s="198">
        <v>0.29699999999999999</v>
      </c>
      <c r="J81" s="199">
        <v>502489</v>
      </c>
      <c r="K81" s="199">
        <v>527457</v>
      </c>
      <c r="L81" s="199">
        <v>564011</v>
      </c>
      <c r="M81" s="199">
        <v>589671</v>
      </c>
      <c r="N81" s="199">
        <v>419472</v>
      </c>
      <c r="O81" s="199">
        <v>222592</v>
      </c>
      <c r="P81" s="199">
        <v>177558</v>
      </c>
      <c r="Q81" s="199">
        <v>182551</v>
      </c>
      <c r="R81" s="199">
        <v>189418</v>
      </c>
      <c r="S81" s="199">
        <v>382920</v>
      </c>
      <c r="T81" s="200">
        <v>241469</v>
      </c>
      <c r="U81" s="200">
        <v>245385</v>
      </c>
      <c r="V81" s="53"/>
      <c r="W81" s="53"/>
      <c r="X81" s="53"/>
      <c r="Y81" s="53"/>
      <c r="Z81" s="53"/>
    </row>
    <row r="82" spans="1:26" ht="14.4">
      <c r="A82" s="194" t="s">
        <v>267</v>
      </c>
      <c r="B82" s="195">
        <v>0</v>
      </c>
      <c r="C82" s="195">
        <v>0</v>
      </c>
      <c r="D82" s="195">
        <v>0</v>
      </c>
      <c r="E82" s="195">
        <v>0</v>
      </c>
      <c r="F82" s="195">
        <v>0</v>
      </c>
      <c r="G82" s="197">
        <v>0</v>
      </c>
      <c r="H82" s="196">
        <v>0</v>
      </c>
      <c r="I82" s="198">
        <v>0</v>
      </c>
      <c r="J82" s="199">
        <v>0</v>
      </c>
      <c r="K82" s="199">
        <v>0</v>
      </c>
      <c r="L82" s="199">
        <v>0</v>
      </c>
      <c r="M82" s="199">
        <v>0</v>
      </c>
      <c r="N82" s="199">
        <v>0</v>
      </c>
      <c r="O82" s="199">
        <v>0</v>
      </c>
      <c r="P82" s="199">
        <v>0</v>
      </c>
      <c r="Q82" s="199">
        <v>0</v>
      </c>
      <c r="R82" s="199">
        <v>0</v>
      </c>
      <c r="S82" s="199">
        <v>0</v>
      </c>
      <c r="T82" s="200" t="s">
        <v>188</v>
      </c>
      <c r="U82" s="200">
        <v>0</v>
      </c>
      <c r="V82" s="53"/>
      <c r="W82" s="53"/>
      <c r="X82" s="53"/>
      <c r="Y82" s="53"/>
      <c r="Z82" s="53"/>
    </row>
    <row r="83" spans="1:26" ht="14.4">
      <c r="A83" s="194" t="s">
        <v>268</v>
      </c>
      <c r="B83" s="195">
        <v>225027</v>
      </c>
      <c r="C83" s="195">
        <v>66771</v>
      </c>
      <c r="D83" s="195">
        <v>55528</v>
      </c>
      <c r="E83" s="195">
        <v>33015</v>
      </c>
      <c r="F83" s="195">
        <v>155314</v>
      </c>
      <c r="G83" s="197">
        <v>-770</v>
      </c>
      <c r="H83" s="196">
        <v>154544</v>
      </c>
      <c r="I83" s="198">
        <v>0.69</v>
      </c>
      <c r="J83" s="199">
        <v>0</v>
      </c>
      <c r="K83" s="199">
        <v>0</v>
      </c>
      <c r="L83" s="199">
        <v>0</v>
      </c>
      <c r="M83" s="199">
        <v>170894</v>
      </c>
      <c r="N83" s="199">
        <v>181527.07</v>
      </c>
      <c r="O83" s="199">
        <v>154462</v>
      </c>
      <c r="P83" s="199">
        <v>122127</v>
      </c>
      <c r="Q83" s="199">
        <v>124013</v>
      </c>
      <c r="R83" s="199">
        <v>124144</v>
      </c>
      <c r="S83" s="199">
        <v>209004</v>
      </c>
      <c r="T83" s="200">
        <v>157662</v>
      </c>
      <c r="U83" s="200">
        <v>154544</v>
      </c>
      <c r="V83" s="53"/>
      <c r="W83" s="53"/>
      <c r="X83" s="53"/>
      <c r="Y83" s="53"/>
      <c r="Z83" s="53"/>
    </row>
    <row r="84" spans="1:26" ht="14.4">
      <c r="A84" s="194" t="s">
        <v>269</v>
      </c>
      <c r="B84" s="195">
        <v>448896</v>
      </c>
      <c r="C84" s="195">
        <v>133198</v>
      </c>
      <c r="D84" s="195">
        <v>0</v>
      </c>
      <c r="E84" s="195">
        <v>0</v>
      </c>
      <c r="F84" s="195">
        <v>133198</v>
      </c>
      <c r="G84" s="197">
        <v>-97</v>
      </c>
      <c r="H84" s="196">
        <v>133101</v>
      </c>
      <c r="I84" s="198">
        <v>0.29699999999999999</v>
      </c>
      <c r="J84" s="199">
        <v>941841</v>
      </c>
      <c r="K84" s="199">
        <v>967965</v>
      </c>
      <c r="L84" s="199">
        <v>1023067</v>
      </c>
      <c r="M84" s="199">
        <v>1078089</v>
      </c>
      <c r="N84" s="199">
        <v>816604</v>
      </c>
      <c r="O84" s="199">
        <v>449196</v>
      </c>
      <c r="P84" s="199">
        <v>355197</v>
      </c>
      <c r="Q84" s="199">
        <v>361041</v>
      </c>
      <c r="R84" s="199">
        <v>383405</v>
      </c>
      <c r="S84" s="199">
        <v>774590</v>
      </c>
      <c r="T84" s="200">
        <v>134334</v>
      </c>
      <c r="U84" s="200">
        <v>133101</v>
      </c>
      <c r="V84" s="53"/>
      <c r="W84" s="53"/>
      <c r="X84" s="53"/>
      <c r="Y84" s="53"/>
      <c r="Z84" s="53"/>
    </row>
    <row r="85" spans="1:26" ht="14.4">
      <c r="A85" s="194" t="s">
        <v>270</v>
      </c>
      <c r="B85" s="195">
        <v>0</v>
      </c>
      <c r="C85" s="195">
        <v>0</v>
      </c>
      <c r="D85" s="195">
        <v>0</v>
      </c>
      <c r="E85" s="195">
        <v>0</v>
      </c>
      <c r="F85" s="195">
        <v>0</v>
      </c>
      <c r="G85" s="197">
        <v>0</v>
      </c>
      <c r="H85" s="196">
        <v>0</v>
      </c>
      <c r="I85" s="198">
        <v>0</v>
      </c>
      <c r="J85" s="199">
        <v>0</v>
      </c>
      <c r="K85" s="199">
        <v>0</v>
      </c>
      <c r="L85" s="199">
        <v>0</v>
      </c>
      <c r="M85" s="199">
        <v>0</v>
      </c>
      <c r="N85" s="199">
        <v>0</v>
      </c>
      <c r="O85" s="199">
        <v>0</v>
      </c>
      <c r="P85" s="199">
        <v>0</v>
      </c>
      <c r="Q85" s="199">
        <v>0</v>
      </c>
      <c r="R85" s="199">
        <v>0</v>
      </c>
      <c r="S85" s="199">
        <v>0</v>
      </c>
      <c r="T85" s="200" t="s">
        <v>188</v>
      </c>
      <c r="U85" s="200">
        <v>0</v>
      </c>
      <c r="V85" s="53"/>
      <c r="W85" s="53"/>
      <c r="X85" s="53"/>
      <c r="Y85" s="53"/>
      <c r="Z85" s="53"/>
    </row>
    <row r="86" spans="1:26" ht="14.4">
      <c r="A86" s="194" t="s">
        <v>271</v>
      </c>
      <c r="B86" s="195">
        <v>0</v>
      </c>
      <c r="C86" s="195">
        <v>0</v>
      </c>
      <c r="D86" s="195">
        <v>0</v>
      </c>
      <c r="E86" s="195">
        <v>0</v>
      </c>
      <c r="F86" s="195">
        <v>0</v>
      </c>
      <c r="G86" s="197">
        <v>0</v>
      </c>
      <c r="H86" s="196">
        <v>0</v>
      </c>
      <c r="I86" s="198">
        <v>0</v>
      </c>
      <c r="J86" s="199">
        <v>0</v>
      </c>
      <c r="K86" s="199">
        <v>0</v>
      </c>
      <c r="L86" s="199">
        <v>0</v>
      </c>
      <c r="M86" s="199">
        <v>0</v>
      </c>
      <c r="N86" s="199">
        <v>0</v>
      </c>
      <c r="O86" s="199">
        <v>0</v>
      </c>
      <c r="P86" s="199">
        <v>0</v>
      </c>
      <c r="Q86" s="199">
        <v>0</v>
      </c>
      <c r="R86" s="199">
        <v>0</v>
      </c>
      <c r="S86" s="199">
        <v>0</v>
      </c>
      <c r="T86" s="200" t="s">
        <v>188</v>
      </c>
      <c r="U86" s="200">
        <v>0</v>
      </c>
      <c r="V86" s="53"/>
      <c r="W86" s="53"/>
      <c r="X86" s="53"/>
      <c r="Y86" s="53"/>
      <c r="Z86" s="53"/>
    </row>
    <row r="87" spans="1:26" ht="14.4">
      <c r="A87" s="194" t="s">
        <v>272</v>
      </c>
      <c r="B87" s="195">
        <v>240251</v>
      </c>
      <c r="C87" s="195">
        <v>71288</v>
      </c>
      <c r="D87" s="195">
        <v>0</v>
      </c>
      <c r="E87" s="195">
        <v>0</v>
      </c>
      <c r="F87" s="195">
        <v>71288</v>
      </c>
      <c r="G87" s="197">
        <v>-53</v>
      </c>
      <c r="H87" s="196">
        <v>71235</v>
      </c>
      <c r="I87" s="198">
        <v>0.29699999999999999</v>
      </c>
      <c r="J87" s="199">
        <v>0</v>
      </c>
      <c r="K87" s="199">
        <v>0</v>
      </c>
      <c r="L87" s="199">
        <v>0</v>
      </c>
      <c r="M87" s="199">
        <v>178641</v>
      </c>
      <c r="N87" s="199">
        <v>130041</v>
      </c>
      <c r="O87" s="199">
        <v>69100</v>
      </c>
      <c r="P87" s="199">
        <v>54654</v>
      </c>
      <c r="Q87" s="199">
        <v>54304</v>
      </c>
      <c r="R87" s="199">
        <v>58219</v>
      </c>
      <c r="S87" s="199">
        <v>111307</v>
      </c>
      <c r="T87" s="200">
        <v>73612</v>
      </c>
      <c r="U87" s="200">
        <v>71235</v>
      </c>
      <c r="V87" s="53"/>
      <c r="W87" s="53"/>
      <c r="X87" s="53"/>
      <c r="Y87" s="53"/>
      <c r="Z87" s="53"/>
    </row>
    <row r="88" spans="1:26" ht="14.4">
      <c r="A88" s="194" t="s">
        <v>273</v>
      </c>
      <c r="B88" s="195">
        <v>557925</v>
      </c>
      <c r="C88" s="195">
        <v>165549</v>
      </c>
      <c r="D88" s="195">
        <v>35336</v>
      </c>
      <c r="E88" s="195">
        <v>21010</v>
      </c>
      <c r="F88" s="195">
        <v>221895</v>
      </c>
      <c r="G88" s="197">
        <v>-584</v>
      </c>
      <c r="H88" s="196">
        <v>221311</v>
      </c>
      <c r="I88" s="198">
        <v>0.39799999999999996</v>
      </c>
      <c r="J88" s="199">
        <v>0</v>
      </c>
      <c r="K88" s="199">
        <v>383978</v>
      </c>
      <c r="L88" s="199">
        <v>398198</v>
      </c>
      <c r="M88" s="199">
        <v>412326</v>
      </c>
      <c r="N88" s="199">
        <v>373786</v>
      </c>
      <c r="O88" s="199">
        <v>215474</v>
      </c>
      <c r="P88" s="199">
        <v>171655</v>
      </c>
      <c r="Q88" s="199">
        <v>172184</v>
      </c>
      <c r="R88" s="199">
        <v>181059</v>
      </c>
      <c r="S88" s="199">
        <v>363064</v>
      </c>
      <c r="T88" s="200">
        <v>230578</v>
      </c>
      <c r="U88" s="200">
        <v>221311</v>
      </c>
      <c r="V88" s="53"/>
      <c r="W88" s="53"/>
      <c r="X88" s="53"/>
      <c r="Y88" s="53"/>
      <c r="Z88" s="53"/>
    </row>
    <row r="89" spans="1:26" ht="14.4">
      <c r="A89" s="194" t="s">
        <v>274</v>
      </c>
      <c r="B89" s="195">
        <v>378207</v>
      </c>
      <c r="C89" s="195">
        <v>112222</v>
      </c>
      <c r="D89" s="195">
        <v>55528</v>
      </c>
      <c r="E89" s="195">
        <v>33015</v>
      </c>
      <c r="F89" s="195">
        <v>200765</v>
      </c>
      <c r="G89" s="197">
        <v>-806</v>
      </c>
      <c r="H89" s="196">
        <v>199959</v>
      </c>
      <c r="I89" s="198">
        <v>0.53100000000000003</v>
      </c>
      <c r="J89" s="199">
        <v>174773</v>
      </c>
      <c r="K89" s="199">
        <v>206753</v>
      </c>
      <c r="L89" s="199">
        <v>236446</v>
      </c>
      <c r="M89" s="199">
        <v>266556</v>
      </c>
      <c r="N89" s="199">
        <v>278116.8</v>
      </c>
      <c r="O89" s="199">
        <v>194130</v>
      </c>
      <c r="P89" s="199">
        <v>156318</v>
      </c>
      <c r="Q89" s="199">
        <v>157649</v>
      </c>
      <c r="R89" s="199">
        <v>163506</v>
      </c>
      <c r="S89" s="199">
        <v>331694</v>
      </c>
      <c r="T89" s="200">
        <v>207920</v>
      </c>
      <c r="U89" s="200">
        <v>199959</v>
      </c>
      <c r="V89" s="53"/>
      <c r="W89" s="53"/>
      <c r="X89" s="53"/>
      <c r="Y89" s="53"/>
      <c r="Z89" s="53"/>
    </row>
    <row r="90" spans="1:26" ht="14.4">
      <c r="A90" s="194" t="s">
        <v>275</v>
      </c>
      <c r="B90" s="195">
        <v>1041932</v>
      </c>
      <c r="C90" s="195">
        <v>309165</v>
      </c>
      <c r="D90" s="195">
        <v>35336</v>
      </c>
      <c r="E90" s="195">
        <v>21010</v>
      </c>
      <c r="F90" s="195">
        <v>365511</v>
      </c>
      <c r="G90" s="197">
        <v>-685</v>
      </c>
      <c r="H90" s="196">
        <v>364826</v>
      </c>
      <c r="I90" s="198">
        <v>0.35100000000000003</v>
      </c>
      <c r="J90" s="199">
        <v>560666</v>
      </c>
      <c r="K90" s="199">
        <v>625268</v>
      </c>
      <c r="L90" s="199">
        <v>693938</v>
      </c>
      <c r="M90" s="199">
        <v>822539</v>
      </c>
      <c r="N90" s="199">
        <v>643135</v>
      </c>
      <c r="O90" s="199">
        <v>361778</v>
      </c>
      <c r="P90" s="199">
        <v>289934</v>
      </c>
      <c r="Q90" s="199">
        <v>287605</v>
      </c>
      <c r="R90" s="199">
        <v>299064</v>
      </c>
      <c r="S90" s="199">
        <v>600190</v>
      </c>
      <c r="T90" s="200">
        <v>371290</v>
      </c>
      <c r="U90" s="200">
        <v>364826</v>
      </c>
      <c r="V90" s="53"/>
      <c r="W90" s="53"/>
      <c r="X90" s="53"/>
      <c r="Y90" s="53"/>
      <c r="Z90" s="53"/>
    </row>
    <row r="91" spans="1:26" ht="14.4">
      <c r="A91" s="194" t="s">
        <v>276</v>
      </c>
      <c r="B91" s="195">
        <v>664050</v>
      </c>
      <c r="C91" s="195">
        <v>197039</v>
      </c>
      <c r="D91" s="195">
        <v>35336</v>
      </c>
      <c r="E91" s="195">
        <v>21010</v>
      </c>
      <c r="F91" s="195">
        <v>253385</v>
      </c>
      <c r="G91" s="197">
        <v>-609</v>
      </c>
      <c r="H91" s="196">
        <v>252776</v>
      </c>
      <c r="I91" s="198">
        <v>0.38200000000000001</v>
      </c>
      <c r="J91" s="199">
        <v>0</v>
      </c>
      <c r="K91" s="199">
        <v>0</v>
      </c>
      <c r="L91" s="199">
        <v>486253</v>
      </c>
      <c r="M91" s="199">
        <v>488207</v>
      </c>
      <c r="N91" s="199">
        <v>423562</v>
      </c>
      <c r="O91" s="199">
        <v>244736</v>
      </c>
      <c r="P91" s="199">
        <v>197515</v>
      </c>
      <c r="Q91" s="199">
        <v>204745</v>
      </c>
      <c r="R91" s="199">
        <v>211372</v>
      </c>
      <c r="S91" s="199">
        <v>423953</v>
      </c>
      <c r="T91" s="200">
        <v>266774</v>
      </c>
      <c r="U91" s="200">
        <v>252776</v>
      </c>
      <c r="V91" s="53"/>
      <c r="W91" s="53"/>
      <c r="X91" s="53"/>
      <c r="Y91" s="53"/>
      <c r="Z91" s="53"/>
    </row>
    <row r="92" spans="1:26" ht="14.4">
      <c r="A92" s="194" t="s">
        <v>277</v>
      </c>
      <c r="B92" s="195">
        <v>0</v>
      </c>
      <c r="C92" s="195">
        <v>0</v>
      </c>
      <c r="D92" s="195">
        <v>0</v>
      </c>
      <c r="E92" s="195">
        <v>0</v>
      </c>
      <c r="F92" s="195">
        <v>0</v>
      </c>
      <c r="G92" s="197">
        <v>0</v>
      </c>
      <c r="H92" s="196">
        <v>0</v>
      </c>
      <c r="I92" s="198">
        <v>0</v>
      </c>
      <c r="J92" s="199">
        <v>0</v>
      </c>
      <c r="K92" s="199">
        <v>0</v>
      </c>
      <c r="L92" s="199">
        <v>0</v>
      </c>
      <c r="M92" s="199">
        <v>0</v>
      </c>
      <c r="N92" s="199">
        <v>0</v>
      </c>
      <c r="O92" s="199">
        <v>0</v>
      </c>
      <c r="P92" s="199">
        <v>0</v>
      </c>
      <c r="Q92" s="199">
        <v>0</v>
      </c>
      <c r="R92" s="199">
        <v>0</v>
      </c>
      <c r="S92" s="199">
        <v>0</v>
      </c>
      <c r="T92" s="200" t="s">
        <v>188</v>
      </c>
      <c r="U92" s="200">
        <v>0</v>
      </c>
      <c r="V92" s="53"/>
      <c r="W92" s="53"/>
      <c r="X92" s="53"/>
      <c r="Y92" s="53"/>
      <c r="Z92" s="53"/>
    </row>
    <row r="93" spans="1:26" ht="14.4">
      <c r="A93" s="194" t="s">
        <v>278</v>
      </c>
      <c r="B93" s="195">
        <v>0</v>
      </c>
      <c r="C93" s="195">
        <v>0</v>
      </c>
      <c r="D93" s="195">
        <v>0</v>
      </c>
      <c r="E93" s="195">
        <v>0</v>
      </c>
      <c r="F93" s="195">
        <v>0</v>
      </c>
      <c r="G93" s="197">
        <v>0</v>
      </c>
      <c r="H93" s="196">
        <v>0</v>
      </c>
      <c r="I93" s="198">
        <v>0</v>
      </c>
      <c r="J93" s="199">
        <v>0</v>
      </c>
      <c r="K93" s="199">
        <v>0</v>
      </c>
      <c r="L93" s="199">
        <v>0</v>
      </c>
      <c r="M93" s="199">
        <v>0</v>
      </c>
      <c r="N93" s="199">
        <v>0</v>
      </c>
      <c r="O93" s="199">
        <v>0</v>
      </c>
      <c r="P93" s="199">
        <v>0</v>
      </c>
      <c r="Q93" s="199">
        <v>0</v>
      </c>
      <c r="R93" s="199">
        <v>0</v>
      </c>
      <c r="S93" s="199">
        <v>0</v>
      </c>
      <c r="T93" s="200" t="s">
        <v>188</v>
      </c>
      <c r="U93" s="200">
        <v>0</v>
      </c>
      <c r="V93" s="53"/>
      <c r="W93" s="53"/>
      <c r="X93" s="53"/>
      <c r="Y93" s="53"/>
      <c r="Z93" s="53"/>
    </row>
    <row r="94" spans="1:26" ht="14.4">
      <c r="A94" s="194" t="s">
        <v>279</v>
      </c>
      <c r="B94" s="195">
        <v>45512</v>
      </c>
      <c r="C94" s="195">
        <v>13504</v>
      </c>
      <c r="D94" s="195">
        <v>0</v>
      </c>
      <c r="E94" s="195">
        <v>0</v>
      </c>
      <c r="F94" s="195">
        <v>13504</v>
      </c>
      <c r="G94" s="197">
        <v>-10</v>
      </c>
      <c r="H94" s="196">
        <v>13494</v>
      </c>
      <c r="I94" s="198">
        <v>0.29699999999999999</v>
      </c>
      <c r="J94" s="199">
        <v>0</v>
      </c>
      <c r="K94" s="199">
        <v>0</v>
      </c>
      <c r="L94" s="199">
        <v>0</v>
      </c>
      <c r="M94" s="199">
        <v>0</v>
      </c>
      <c r="N94" s="199">
        <v>23549</v>
      </c>
      <c r="O94" s="199">
        <v>13598</v>
      </c>
      <c r="P94" s="199">
        <v>11049</v>
      </c>
      <c r="Q94" s="199">
        <v>11144</v>
      </c>
      <c r="R94" s="199">
        <v>11454</v>
      </c>
      <c r="S94" s="199">
        <v>23542</v>
      </c>
      <c r="T94" s="200">
        <v>13594</v>
      </c>
      <c r="U94" s="200">
        <v>13494</v>
      </c>
      <c r="V94" s="53"/>
      <c r="W94" s="53"/>
      <c r="X94" s="53"/>
      <c r="Y94" s="53"/>
      <c r="Z94" s="53"/>
    </row>
    <row r="95" spans="1:26" ht="14.4">
      <c r="A95" s="194" t="s">
        <v>280</v>
      </c>
      <c r="B95" s="195">
        <v>0</v>
      </c>
      <c r="C95" s="195">
        <v>0</v>
      </c>
      <c r="D95" s="195">
        <v>0</v>
      </c>
      <c r="E95" s="195">
        <v>0</v>
      </c>
      <c r="F95" s="195">
        <v>0</v>
      </c>
      <c r="G95" s="197">
        <v>0</v>
      </c>
      <c r="H95" s="196">
        <v>0</v>
      </c>
      <c r="I95" s="198">
        <v>0</v>
      </c>
      <c r="J95" s="199">
        <v>0</v>
      </c>
      <c r="K95" s="199">
        <v>0</v>
      </c>
      <c r="L95" s="199">
        <v>0</v>
      </c>
      <c r="M95" s="199">
        <v>0</v>
      </c>
      <c r="N95" s="199">
        <v>0</v>
      </c>
      <c r="O95" s="199">
        <v>0</v>
      </c>
      <c r="P95" s="199">
        <v>0</v>
      </c>
      <c r="Q95" s="199">
        <v>0</v>
      </c>
      <c r="R95" s="199">
        <v>0</v>
      </c>
      <c r="S95" s="199">
        <v>0</v>
      </c>
      <c r="T95" s="200" t="s">
        <v>188</v>
      </c>
      <c r="U95" s="200">
        <v>0</v>
      </c>
      <c r="V95" s="53"/>
      <c r="W95" s="53"/>
      <c r="X95" s="53"/>
      <c r="Y95" s="53"/>
      <c r="Z95" s="53"/>
    </row>
    <row r="96" spans="1:26" ht="14.4">
      <c r="A96" s="194" t="s">
        <v>281</v>
      </c>
      <c r="B96" s="195">
        <v>338762</v>
      </c>
      <c r="C96" s="195">
        <v>100518</v>
      </c>
      <c r="D96" s="195">
        <v>0</v>
      </c>
      <c r="E96" s="195">
        <v>0</v>
      </c>
      <c r="F96" s="195">
        <v>100518</v>
      </c>
      <c r="G96" s="197">
        <v>-74</v>
      </c>
      <c r="H96" s="196">
        <v>100444</v>
      </c>
      <c r="I96" s="198">
        <v>0.29699999999999999</v>
      </c>
      <c r="J96" s="199">
        <v>0</v>
      </c>
      <c r="K96" s="199">
        <v>0</v>
      </c>
      <c r="L96" s="199">
        <v>247177</v>
      </c>
      <c r="M96" s="199">
        <v>264438</v>
      </c>
      <c r="N96" s="199">
        <v>192487</v>
      </c>
      <c r="O96" s="199">
        <v>101819</v>
      </c>
      <c r="P96" s="199">
        <v>81846</v>
      </c>
      <c r="Q96" s="199">
        <v>80753</v>
      </c>
      <c r="R96" s="199">
        <v>82304</v>
      </c>
      <c r="S96" s="199">
        <v>165567</v>
      </c>
      <c r="T96" s="200">
        <v>102029</v>
      </c>
      <c r="U96" s="200">
        <v>100444</v>
      </c>
      <c r="V96" s="53"/>
      <c r="W96" s="53"/>
      <c r="X96" s="53"/>
      <c r="Y96" s="53"/>
      <c r="Z96" s="53"/>
    </row>
    <row r="97" spans="1:26" ht="14.4">
      <c r="A97" s="194" t="s">
        <v>282</v>
      </c>
      <c r="B97" s="195">
        <v>833864</v>
      </c>
      <c r="C97" s="195">
        <v>247426</v>
      </c>
      <c r="D97" s="195">
        <v>0</v>
      </c>
      <c r="E97" s="195">
        <v>0</v>
      </c>
      <c r="F97" s="195">
        <v>247426</v>
      </c>
      <c r="G97" s="197">
        <v>-182</v>
      </c>
      <c r="H97" s="196">
        <v>247244</v>
      </c>
      <c r="I97" s="198">
        <v>0.29699999999999999</v>
      </c>
      <c r="J97" s="199">
        <v>0</v>
      </c>
      <c r="K97" s="199">
        <v>0</v>
      </c>
      <c r="L97" s="199">
        <v>0</v>
      </c>
      <c r="M97" s="199">
        <v>0</v>
      </c>
      <c r="N97" s="199">
        <v>0</v>
      </c>
      <c r="O97" s="199">
        <v>0</v>
      </c>
      <c r="P97" s="199">
        <v>0</v>
      </c>
      <c r="Q97" s="199">
        <v>0</v>
      </c>
      <c r="R97" s="199">
        <v>0</v>
      </c>
      <c r="S97" s="199">
        <v>0</v>
      </c>
      <c r="T97" s="200">
        <v>253628</v>
      </c>
      <c r="U97" s="200">
        <v>247244</v>
      </c>
      <c r="V97" s="53"/>
      <c r="W97" s="53"/>
      <c r="X97" s="53"/>
      <c r="Y97" s="53"/>
      <c r="Z97" s="53"/>
    </row>
    <row r="98" spans="1:26" ht="14.4">
      <c r="A98" s="194" t="s">
        <v>283</v>
      </c>
      <c r="B98" s="195">
        <v>2650329</v>
      </c>
      <c r="C98" s="195">
        <v>786412</v>
      </c>
      <c r="D98" s="195">
        <v>25240</v>
      </c>
      <c r="E98" s="195">
        <v>15007</v>
      </c>
      <c r="F98" s="195">
        <v>826659</v>
      </c>
      <c r="G98" s="197">
        <v>-913</v>
      </c>
      <c r="H98" s="196">
        <v>825746</v>
      </c>
      <c r="I98" s="198">
        <v>0.312</v>
      </c>
      <c r="J98" s="199">
        <v>0</v>
      </c>
      <c r="K98" s="199">
        <v>1767448</v>
      </c>
      <c r="L98" s="199">
        <v>1815584</v>
      </c>
      <c r="M98" s="199">
        <v>1900140</v>
      </c>
      <c r="N98" s="199">
        <v>1425172</v>
      </c>
      <c r="O98" s="199">
        <v>776354</v>
      </c>
      <c r="P98" s="199">
        <v>632354</v>
      </c>
      <c r="Q98" s="199">
        <v>654185</v>
      </c>
      <c r="R98" s="199">
        <v>681247</v>
      </c>
      <c r="S98" s="199">
        <v>1376543</v>
      </c>
      <c r="T98" s="200">
        <v>852813</v>
      </c>
      <c r="U98" s="200">
        <v>825746</v>
      </c>
      <c r="V98" s="53"/>
      <c r="W98" s="53"/>
      <c r="X98" s="53"/>
      <c r="Y98" s="53"/>
      <c r="Z98" s="53"/>
    </row>
    <row r="99" spans="1:26" ht="14.4">
      <c r="A99" s="194" t="s">
        <v>284</v>
      </c>
      <c r="B99" s="195">
        <v>0</v>
      </c>
      <c r="C99" s="195">
        <v>0</v>
      </c>
      <c r="D99" s="195">
        <v>0</v>
      </c>
      <c r="E99" s="195">
        <v>0</v>
      </c>
      <c r="F99" s="195">
        <v>0</v>
      </c>
      <c r="G99" s="197">
        <v>0</v>
      </c>
      <c r="H99" s="196">
        <v>0</v>
      </c>
      <c r="I99" s="198">
        <v>0</v>
      </c>
      <c r="J99" s="199">
        <v>0</v>
      </c>
      <c r="K99" s="199">
        <v>0</v>
      </c>
      <c r="L99" s="199">
        <v>0</v>
      </c>
      <c r="M99" s="199">
        <v>0</v>
      </c>
      <c r="N99" s="199">
        <v>0</v>
      </c>
      <c r="O99" s="199">
        <v>0</v>
      </c>
      <c r="P99" s="199">
        <v>0</v>
      </c>
      <c r="Q99" s="199">
        <v>0</v>
      </c>
      <c r="R99" s="199">
        <v>0</v>
      </c>
      <c r="S99" s="199">
        <v>0</v>
      </c>
      <c r="T99" s="200" t="s">
        <v>188</v>
      </c>
      <c r="U99" s="200">
        <v>0</v>
      </c>
      <c r="V99" s="53"/>
      <c r="W99" s="53"/>
      <c r="X99" s="53"/>
      <c r="Y99" s="53"/>
      <c r="Z99" s="53"/>
    </row>
    <row r="100" spans="1:26" ht="14.4">
      <c r="A100" s="194" t="s">
        <v>285</v>
      </c>
      <c r="B100" s="195">
        <v>0</v>
      </c>
      <c r="C100" s="195">
        <v>0</v>
      </c>
      <c r="D100" s="195">
        <v>0</v>
      </c>
      <c r="E100" s="195">
        <v>0</v>
      </c>
      <c r="F100" s="195">
        <v>0</v>
      </c>
      <c r="G100" s="197">
        <v>0</v>
      </c>
      <c r="H100" s="196">
        <v>0</v>
      </c>
      <c r="I100" s="198">
        <v>0</v>
      </c>
      <c r="J100" s="199">
        <v>0</v>
      </c>
      <c r="K100" s="199">
        <v>0</v>
      </c>
      <c r="L100" s="199">
        <v>0</v>
      </c>
      <c r="M100" s="199">
        <v>0</v>
      </c>
      <c r="N100" s="199">
        <v>0</v>
      </c>
      <c r="O100" s="199">
        <v>0</v>
      </c>
      <c r="P100" s="199">
        <v>0</v>
      </c>
      <c r="Q100" s="199">
        <v>0</v>
      </c>
      <c r="R100" s="199">
        <v>0</v>
      </c>
      <c r="S100" s="199">
        <v>0</v>
      </c>
      <c r="T100" s="200" t="s">
        <v>188</v>
      </c>
      <c r="U100" s="200">
        <v>0</v>
      </c>
      <c r="V100" s="53"/>
      <c r="W100" s="53"/>
      <c r="X100" s="53"/>
      <c r="Y100" s="53"/>
      <c r="Z100" s="53"/>
    </row>
    <row r="101" spans="1:26" ht="14.4">
      <c r="A101" s="194" t="s">
        <v>286</v>
      </c>
      <c r="B101" s="195">
        <v>0</v>
      </c>
      <c r="C101" s="195">
        <v>0</v>
      </c>
      <c r="D101" s="195">
        <v>0</v>
      </c>
      <c r="E101" s="195">
        <v>0</v>
      </c>
      <c r="F101" s="195">
        <v>0</v>
      </c>
      <c r="G101" s="197">
        <v>0</v>
      </c>
      <c r="H101" s="196">
        <v>0</v>
      </c>
      <c r="I101" s="198">
        <v>0</v>
      </c>
      <c r="J101" s="199">
        <v>0</v>
      </c>
      <c r="K101" s="199">
        <v>0</v>
      </c>
      <c r="L101" s="199">
        <v>0</v>
      </c>
      <c r="M101" s="199">
        <v>0</v>
      </c>
      <c r="N101" s="199">
        <v>0</v>
      </c>
      <c r="O101" s="199">
        <v>0</v>
      </c>
      <c r="P101" s="199">
        <v>0</v>
      </c>
      <c r="Q101" s="199">
        <v>0</v>
      </c>
      <c r="R101" s="199">
        <v>0</v>
      </c>
      <c r="S101" s="199">
        <v>0</v>
      </c>
      <c r="T101" s="200" t="s">
        <v>188</v>
      </c>
      <c r="U101" s="200">
        <v>0</v>
      </c>
      <c r="V101" s="53"/>
      <c r="W101" s="53"/>
      <c r="X101" s="53"/>
      <c r="Y101" s="53"/>
      <c r="Z101" s="53"/>
    </row>
    <row r="102" spans="1:26" ht="14.4">
      <c r="A102" s="194" t="s">
        <v>287</v>
      </c>
      <c r="B102" s="195">
        <v>0</v>
      </c>
      <c r="C102" s="195">
        <v>0</v>
      </c>
      <c r="D102" s="195">
        <v>0</v>
      </c>
      <c r="E102" s="195">
        <v>0</v>
      </c>
      <c r="F102" s="195">
        <v>0</v>
      </c>
      <c r="G102" s="197">
        <v>0</v>
      </c>
      <c r="H102" s="196">
        <v>0</v>
      </c>
      <c r="I102" s="198">
        <v>0</v>
      </c>
      <c r="J102" s="199">
        <v>0</v>
      </c>
      <c r="K102" s="199">
        <v>0</v>
      </c>
      <c r="L102" s="199">
        <v>0</v>
      </c>
      <c r="M102" s="199">
        <v>0</v>
      </c>
      <c r="N102" s="199">
        <v>0</v>
      </c>
      <c r="O102" s="199">
        <v>0</v>
      </c>
      <c r="P102" s="199">
        <v>0</v>
      </c>
      <c r="Q102" s="199">
        <v>0</v>
      </c>
      <c r="R102" s="199">
        <v>0</v>
      </c>
      <c r="S102" s="199">
        <v>0</v>
      </c>
      <c r="T102" s="200" t="s">
        <v>188</v>
      </c>
      <c r="U102" s="200">
        <v>0</v>
      </c>
      <c r="V102" s="53"/>
      <c r="W102" s="53"/>
      <c r="X102" s="53"/>
      <c r="Y102" s="53"/>
      <c r="Z102" s="53"/>
    </row>
    <row r="103" spans="1:26" ht="14.4">
      <c r="A103" s="194" t="s">
        <v>288</v>
      </c>
      <c r="B103" s="195">
        <v>0</v>
      </c>
      <c r="C103" s="195">
        <v>0</v>
      </c>
      <c r="D103" s="195">
        <v>0</v>
      </c>
      <c r="E103" s="195">
        <v>0</v>
      </c>
      <c r="F103" s="195">
        <v>0</v>
      </c>
      <c r="G103" s="197">
        <v>0</v>
      </c>
      <c r="H103" s="196">
        <v>0</v>
      </c>
      <c r="I103" s="198">
        <v>0</v>
      </c>
      <c r="J103" s="199">
        <v>0</v>
      </c>
      <c r="K103" s="199">
        <v>0</v>
      </c>
      <c r="L103" s="199">
        <v>0</v>
      </c>
      <c r="M103" s="199">
        <v>0</v>
      </c>
      <c r="N103" s="199">
        <v>0</v>
      </c>
      <c r="O103" s="199">
        <v>0</v>
      </c>
      <c r="P103" s="199">
        <v>0</v>
      </c>
      <c r="Q103" s="199">
        <v>0</v>
      </c>
      <c r="R103" s="199">
        <v>0</v>
      </c>
      <c r="S103" s="199">
        <v>0</v>
      </c>
      <c r="T103" s="200" t="s">
        <v>188</v>
      </c>
      <c r="U103" s="200">
        <v>0</v>
      </c>
      <c r="V103" s="53"/>
      <c r="W103" s="53"/>
      <c r="X103" s="53"/>
      <c r="Y103" s="53"/>
      <c r="Z103" s="53"/>
    </row>
    <row r="104" spans="1:26" ht="14.4">
      <c r="A104" s="194" t="s">
        <v>289</v>
      </c>
      <c r="B104" s="195">
        <v>0</v>
      </c>
      <c r="C104" s="195">
        <v>0</v>
      </c>
      <c r="D104" s="195">
        <v>0</v>
      </c>
      <c r="E104" s="195">
        <v>0</v>
      </c>
      <c r="F104" s="195">
        <v>0</v>
      </c>
      <c r="G104" s="197">
        <v>0</v>
      </c>
      <c r="H104" s="196">
        <v>0</v>
      </c>
      <c r="I104" s="198">
        <v>0</v>
      </c>
      <c r="J104" s="199">
        <v>0</v>
      </c>
      <c r="K104" s="199">
        <v>0</v>
      </c>
      <c r="L104" s="199">
        <v>0</v>
      </c>
      <c r="M104" s="199">
        <v>0</v>
      </c>
      <c r="N104" s="199">
        <v>0</v>
      </c>
      <c r="O104" s="199">
        <v>0</v>
      </c>
      <c r="P104" s="199">
        <v>0</v>
      </c>
      <c r="Q104" s="199">
        <v>0</v>
      </c>
      <c r="R104" s="199">
        <v>0</v>
      </c>
      <c r="S104" s="199">
        <v>0</v>
      </c>
      <c r="T104" s="200" t="s">
        <v>188</v>
      </c>
      <c r="U104" s="200">
        <v>0</v>
      </c>
      <c r="V104" s="53"/>
      <c r="W104" s="53"/>
      <c r="X104" s="53"/>
      <c r="Y104" s="53"/>
      <c r="Z104" s="53"/>
    </row>
    <row r="105" spans="1:26" ht="14.4">
      <c r="A105" s="194" t="s">
        <v>290</v>
      </c>
      <c r="B105" s="195">
        <v>0</v>
      </c>
      <c r="C105" s="195">
        <v>0</v>
      </c>
      <c r="D105" s="195">
        <v>0</v>
      </c>
      <c r="E105" s="195">
        <v>0</v>
      </c>
      <c r="F105" s="195">
        <v>0</v>
      </c>
      <c r="G105" s="197">
        <v>0</v>
      </c>
      <c r="H105" s="196">
        <v>0</v>
      </c>
      <c r="I105" s="198">
        <v>0</v>
      </c>
      <c r="J105" s="199">
        <v>0</v>
      </c>
      <c r="K105" s="199">
        <v>0</v>
      </c>
      <c r="L105" s="199">
        <v>0</v>
      </c>
      <c r="M105" s="199">
        <v>0</v>
      </c>
      <c r="N105" s="199">
        <v>0</v>
      </c>
      <c r="O105" s="199">
        <v>0</v>
      </c>
      <c r="P105" s="199">
        <v>0</v>
      </c>
      <c r="Q105" s="199">
        <v>0</v>
      </c>
      <c r="R105" s="199">
        <v>0</v>
      </c>
      <c r="S105" s="199">
        <v>0</v>
      </c>
      <c r="T105" s="200" t="s">
        <v>188</v>
      </c>
      <c r="U105" s="200">
        <v>0</v>
      </c>
      <c r="V105" s="53"/>
      <c r="W105" s="53"/>
      <c r="X105" s="53"/>
      <c r="Y105" s="53"/>
      <c r="Z105" s="53"/>
    </row>
    <row r="106" spans="1:26" ht="14.4">
      <c r="A106" s="194" t="s">
        <v>291</v>
      </c>
      <c r="B106" s="195">
        <v>94171</v>
      </c>
      <c r="C106" s="195">
        <v>27943</v>
      </c>
      <c r="D106" s="195">
        <v>45432</v>
      </c>
      <c r="E106" s="195">
        <v>20796</v>
      </c>
      <c r="F106" s="195">
        <v>94171</v>
      </c>
      <c r="G106" s="197">
        <v>0</v>
      </c>
      <c r="H106" s="196">
        <v>94171</v>
      </c>
      <c r="I106" s="198">
        <v>1</v>
      </c>
      <c r="J106" s="199">
        <v>46034</v>
      </c>
      <c r="K106" s="199">
        <v>51867</v>
      </c>
      <c r="L106" s="199">
        <v>53296</v>
      </c>
      <c r="M106" s="199">
        <v>58703</v>
      </c>
      <c r="N106" s="199">
        <v>63292.53</v>
      </c>
      <c r="O106" s="199">
        <v>65798</v>
      </c>
      <c r="P106" s="199">
        <v>70813</v>
      </c>
      <c r="Q106" s="199">
        <v>72577</v>
      </c>
      <c r="R106" s="199">
        <v>74148</v>
      </c>
      <c r="S106" s="199">
        <v>81590</v>
      </c>
      <c r="T106" s="200">
        <v>90079</v>
      </c>
      <c r="U106" s="200">
        <v>94171</v>
      </c>
      <c r="V106" s="53"/>
      <c r="W106" s="53"/>
      <c r="X106" s="53"/>
      <c r="Y106" s="53"/>
      <c r="Z106" s="53"/>
    </row>
    <row r="107" spans="1:26" ht="14.4">
      <c r="A107" s="194" t="s">
        <v>292</v>
      </c>
      <c r="B107" s="195">
        <v>400154</v>
      </c>
      <c r="C107" s="195">
        <v>118735</v>
      </c>
      <c r="D107" s="195">
        <v>50480</v>
      </c>
      <c r="E107" s="195">
        <v>30014</v>
      </c>
      <c r="F107" s="195">
        <v>199229</v>
      </c>
      <c r="G107" s="197">
        <v>-735</v>
      </c>
      <c r="H107" s="196">
        <v>198494</v>
      </c>
      <c r="I107" s="198">
        <v>0.498</v>
      </c>
      <c r="J107" s="199">
        <v>205817</v>
      </c>
      <c r="K107" s="199">
        <v>223686</v>
      </c>
      <c r="L107" s="199">
        <v>253345</v>
      </c>
      <c r="M107" s="199">
        <v>268815</v>
      </c>
      <c r="N107" s="199">
        <v>279200</v>
      </c>
      <c r="O107" s="199">
        <v>170797</v>
      </c>
      <c r="P107" s="199">
        <v>141768</v>
      </c>
      <c r="Q107" s="199">
        <v>141020</v>
      </c>
      <c r="R107" s="199">
        <v>145840</v>
      </c>
      <c r="S107" s="199">
        <v>296435</v>
      </c>
      <c r="T107" s="200">
        <v>192755</v>
      </c>
      <c r="U107" s="200">
        <v>198494</v>
      </c>
      <c r="V107" s="53"/>
      <c r="W107" s="53"/>
      <c r="X107" s="53"/>
      <c r="Y107" s="53"/>
      <c r="Z107" s="53"/>
    </row>
    <row r="108" spans="1:26" ht="14.4">
      <c r="A108" s="194" t="s">
        <v>293</v>
      </c>
      <c r="B108" s="195">
        <v>0</v>
      </c>
      <c r="C108" s="195">
        <v>0</v>
      </c>
      <c r="D108" s="195">
        <v>0</v>
      </c>
      <c r="E108" s="195">
        <v>0</v>
      </c>
      <c r="F108" s="195">
        <v>0</v>
      </c>
      <c r="G108" s="197">
        <v>0</v>
      </c>
      <c r="H108" s="196">
        <v>0</v>
      </c>
      <c r="I108" s="198">
        <v>0</v>
      </c>
      <c r="J108" s="199">
        <v>0</v>
      </c>
      <c r="K108" s="199">
        <v>0</v>
      </c>
      <c r="L108" s="199">
        <v>0</v>
      </c>
      <c r="M108" s="199">
        <v>0</v>
      </c>
      <c r="N108" s="199">
        <v>0</v>
      </c>
      <c r="O108" s="199">
        <v>0</v>
      </c>
      <c r="P108" s="199">
        <v>0</v>
      </c>
      <c r="Q108" s="199">
        <v>0</v>
      </c>
      <c r="R108" s="199">
        <v>0</v>
      </c>
      <c r="S108" s="199">
        <v>0</v>
      </c>
      <c r="T108" s="200" t="s">
        <v>188</v>
      </c>
      <c r="U108" s="200">
        <v>0</v>
      </c>
      <c r="V108" s="53"/>
      <c r="W108" s="53"/>
      <c r="X108" s="53"/>
      <c r="Y108" s="53"/>
      <c r="Z108" s="53"/>
    </row>
    <row r="109" spans="1:26" ht="14.4">
      <c r="A109" s="194" t="s">
        <v>294</v>
      </c>
      <c r="B109" s="195">
        <v>558327</v>
      </c>
      <c r="C109" s="195">
        <v>165668</v>
      </c>
      <c r="D109" s="195">
        <v>0</v>
      </c>
      <c r="E109" s="195">
        <v>0</v>
      </c>
      <c r="F109" s="195">
        <v>165668</v>
      </c>
      <c r="G109" s="197">
        <v>-116</v>
      </c>
      <c r="H109" s="196">
        <v>165552</v>
      </c>
      <c r="I109" s="198">
        <v>0.29699999999999999</v>
      </c>
      <c r="J109" s="199">
        <v>0</v>
      </c>
      <c r="K109" s="199">
        <v>0</v>
      </c>
      <c r="L109" s="199">
        <v>0</v>
      </c>
      <c r="M109" s="199">
        <v>0</v>
      </c>
      <c r="N109" s="199">
        <v>0</v>
      </c>
      <c r="O109" s="199">
        <v>0</v>
      </c>
      <c r="P109" s="199">
        <v>118680</v>
      </c>
      <c r="Q109" s="199">
        <v>122041</v>
      </c>
      <c r="R109" s="199">
        <v>127133</v>
      </c>
      <c r="S109" s="199">
        <v>255091</v>
      </c>
      <c r="T109" s="200">
        <v>160319</v>
      </c>
      <c r="U109" s="200">
        <v>165552</v>
      </c>
      <c r="V109" s="53"/>
      <c r="W109" s="53"/>
      <c r="X109" s="53"/>
      <c r="Y109" s="53"/>
      <c r="Z109" s="53"/>
    </row>
    <row r="110" spans="1:26" ht="14.4">
      <c r="A110" s="194" t="s">
        <v>295</v>
      </c>
      <c r="B110" s="195">
        <v>60723</v>
      </c>
      <c r="C110" s="195">
        <v>18018</v>
      </c>
      <c r="D110" s="195">
        <v>42705</v>
      </c>
      <c r="E110" s="195">
        <v>0</v>
      </c>
      <c r="F110" s="195">
        <v>60723</v>
      </c>
      <c r="G110" s="197">
        <v>0</v>
      </c>
      <c r="H110" s="196">
        <v>60723</v>
      </c>
      <c r="I110" s="198">
        <v>1</v>
      </c>
      <c r="J110" s="199">
        <v>0</v>
      </c>
      <c r="K110" s="199">
        <v>0</v>
      </c>
      <c r="L110" s="199">
        <v>0</v>
      </c>
      <c r="M110" s="199">
        <v>0</v>
      </c>
      <c r="N110" s="199">
        <v>46893.2</v>
      </c>
      <c r="O110" s="199">
        <v>49498</v>
      </c>
      <c r="P110" s="199">
        <v>51972</v>
      </c>
      <c r="Q110" s="199">
        <v>53846</v>
      </c>
      <c r="R110" s="199">
        <v>54920</v>
      </c>
      <c r="S110" s="199">
        <v>56096</v>
      </c>
      <c r="T110" s="200">
        <v>59869</v>
      </c>
      <c r="U110" s="200">
        <v>60723</v>
      </c>
      <c r="V110" s="53"/>
      <c r="W110" s="53"/>
      <c r="X110" s="53"/>
      <c r="Y110" s="53"/>
      <c r="Z110" s="53"/>
    </row>
    <row r="111" spans="1:26" ht="14.4">
      <c r="A111" s="194" t="s">
        <v>296</v>
      </c>
      <c r="B111" s="195">
        <v>4131</v>
      </c>
      <c r="C111" s="195">
        <v>1226</v>
      </c>
      <c r="D111" s="195">
        <v>0</v>
      </c>
      <c r="E111" s="195">
        <v>0</v>
      </c>
      <c r="F111" s="195">
        <v>1226</v>
      </c>
      <c r="G111" s="197">
        <v>-1</v>
      </c>
      <c r="H111" s="196">
        <v>1225</v>
      </c>
      <c r="I111" s="198">
        <v>0.29699999999999999</v>
      </c>
      <c r="J111" s="199">
        <v>0</v>
      </c>
      <c r="K111" s="199">
        <v>0</v>
      </c>
      <c r="L111" s="199">
        <v>0</v>
      </c>
      <c r="M111" s="199">
        <v>0</v>
      </c>
      <c r="N111" s="199">
        <v>0</v>
      </c>
      <c r="O111" s="199">
        <v>0</v>
      </c>
      <c r="P111" s="199">
        <v>0</v>
      </c>
      <c r="Q111" s="199">
        <v>0</v>
      </c>
      <c r="R111" s="199">
        <v>1009</v>
      </c>
      <c r="S111" s="199">
        <v>2086</v>
      </c>
      <c r="T111" s="200">
        <v>1096</v>
      </c>
      <c r="U111" s="200">
        <v>1225</v>
      </c>
      <c r="V111" s="53"/>
      <c r="W111" s="53"/>
      <c r="X111" s="53"/>
      <c r="Y111" s="53"/>
      <c r="Z111" s="53"/>
    </row>
    <row r="112" spans="1:26" ht="14.4">
      <c r="A112" s="194" t="s">
        <v>297</v>
      </c>
      <c r="B112" s="195">
        <v>360559</v>
      </c>
      <c r="C112" s="195">
        <v>106986</v>
      </c>
      <c r="D112" s="195">
        <v>0</v>
      </c>
      <c r="E112" s="195">
        <v>0</v>
      </c>
      <c r="F112" s="195">
        <v>106986</v>
      </c>
      <c r="G112" s="197">
        <v>-75</v>
      </c>
      <c r="H112" s="196">
        <v>106911</v>
      </c>
      <c r="I112" s="198">
        <v>0.29699999999999999</v>
      </c>
      <c r="J112" s="199">
        <v>173731</v>
      </c>
      <c r="K112" s="199">
        <v>198449</v>
      </c>
      <c r="L112" s="199">
        <v>216270</v>
      </c>
      <c r="M112" s="199">
        <v>247142</v>
      </c>
      <c r="N112" s="199">
        <v>172804</v>
      </c>
      <c r="O112" s="199">
        <v>91904</v>
      </c>
      <c r="P112" s="199">
        <v>74066</v>
      </c>
      <c r="Q112" s="199">
        <v>75210</v>
      </c>
      <c r="R112" s="199">
        <v>81163</v>
      </c>
      <c r="S112" s="199">
        <v>165839</v>
      </c>
      <c r="T112" s="200">
        <v>103401</v>
      </c>
      <c r="U112" s="200">
        <v>106911</v>
      </c>
      <c r="V112" s="53"/>
      <c r="W112" s="53"/>
      <c r="X112" s="53"/>
      <c r="Y112" s="53"/>
      <c r="Z112" s="53"/>
    </row>
    <row r="113" spans="1:26" ht="14.4">
      <c r="A113" s="194" t="s">
        <v>298</v>
      </c>
      <c r="B113" s="195">
        <v>0</v>
      </c>
      <c r="C113" s="195">
        <v>0</v>
      </c>
      <c r="D113" s="195">
        <v>0</v>
      </c>
      <c r="E113" s="195">
        <v>0</v>
      </c>
      <c r="F113" s="195">
        <v>0</v>
      </c>
      <c r="G113" s="197">
        <v>0</v>
      </c>
      <c r="H113" s="196">
        <v>0</v>
      </c>
      <c r="I113" s="198">
        <v>0</v>
      </c>
      <c r="J113" s="199">
        <v>0</v>
      </c>
      <c r="K113" s="199">
        <v>0</v>
      </c>
      <c r="L113" s="199">
        <v>0</v>
      </c>
      <c r="M113" s="199">
        <v>0</v>
      </c>
      <c r="N113" s="199">
        <v>0</v>
      </c>
      <c r="O113" s="199">
        <v>0</v>
      </c>
      <c r="P113" s="199">
        <v>0</v>
      </c>
      <c r="Q113" s="199">
        <v>0</v>
      </c>
      <c r="R113" s="199">
        <v>0</v>
      </c>
      <c r="S113" s="199">
        <v>0</v>
      </c>
      <c r="T113" s="200" t="s">
        <v>188</v>
      </c>
      <c r="U113" s="200">
        <v>0</v>
      </c>
      <c r="V113" s="53"/>
      <c r="W113" s="53"/>
      <c r="X113" s="53"/>
      <c r="Y113" s="53"/>
      <c r="Z113" s="53"/>
    </row>
    <row r="114" spans="1:26" ht="14.4">
      <c r="A114" s="194" t="s">
        <v>299</v>
      </c>
      <c r="B114" s="195">
        <v>18616</v>
      </c>
      <c r="C114" s="195">
        <v>5524</v>
      </c>
      <c r="D114" s="195">
        <v>0</v>
      </c>
      <c r="E114" s="195">
        <v>0</v>
      </c>
      <c r="F114" s="195">
        <v>5524</v>
      </c>
      <c r="G114" s="197">
        <v>-4</v>
      </c>
      <c r="H114" s="196">
        <v>5520</v>
      </c>
      <c r="I114" s="198">
        <v>0.29699999999999999</v>
      </c>
      <c r="J114" s="199">
        <v>0</v>
      </c>
      <c r="K114" s="199">
        <v>0</v>
      </c>
      <c r="L114" s="199">
        <v>0</v>
      </c>
      <c r="M114" s="199">
        <v>0</v>
      </c>
      <c r="N114" s="199">
        <v>0</v>
      </c>
      <c r="O114" s="199">
        <v>6226</v>
      </c>
      <c r="P114" s="199">
        <v>5503</v>
      </c>
      <c r="Q114" s="199">
        <v>5529</v>
      </c>
      <c r="R114" s="199">
        <v>5715</v>
      </c>
      <c r="S114" s="199">
        <v>9576</v>
      </c>
      <c r="T114" s="200">
        <v>6059</v>
      </c>
      <c r="U114" s="200">
        <v>5520</v>
      </c>
      <c r="V114" s="53"/>
      <c r="W114" s="53"/>
      <c r="X114" s="53"/>
      <c r="Y114" s="53"/>
      <c r="Z114" s="53"/>
    </row>
    <row r="115" spans="1:26" ht="14.4">
      <c r="A115" s="194" t="s">
        <v>300</v>
      </c>
      <c r="B115" s="195">
        <v>413286</v>
      </c>
      <c r="C115" s="195">
        <v>122631</v>
      </c>
      <c r="D115" s="195">
        <v>40384</v>
      </c>
      <c r="E115" s="195">
        <v>24011</v>
      </c>
      <c r="F115" s="195">
        <v>187026</v>
      </c>
      <c r="G115" s="197">
        <v>-615</v>
      </c>
      <c r="H115" s="196">
        <v>186411</v>
      </c>
      <c r="I115" s="198">
        <v>0.45299999999999996</v>
      </c>
      <c r="J115" s="199">
        <v>0</v>
      </c>
      <c r="K115" s="199">
        <v>0</v>
      </c>
      <c r="L115" s="199">
        <v>0</v>
      </c>
      <c r="M115" s="199">
        <v>0</v>
      </c>
      <c r="N115" s="199">
        <v>0</v>
      </c>
      <c r="O115" s="199">
        <v>0</v>
      </c>
      <c r="P115" s="199">
        <v>0</v>
      </c>
      <c r="Q115" s="199">
        <v>0</v>
      </c>
      <c r="R115" s="199">
        <v>0</v>
      </c>
      <c r="S115" s="199">
        <v>0</v>
      </c>
      <c r="T115" s="200">
        <v>190017</v>
      </c>
      <c r="U115" s="200">
        <v>186411</v>
      </c>
      <c r="V115" s="53"/>
      <c r="W115" s="53"/>
      <c r="X115" s="53"/>
      <c r="Y115" s="53"/>
      <c r="Z115" s="53"/>
    </row>
    <row r="116" spans="1:26" ht="14.4">
      <c r="A116" s="194" t="s">
        <v>301</v>
      </c>
      <c r="B116" s="195">
        <v>0</v>
      </c>
      <c r="C116" s="195">
        <v>0</v>
      </c>
      <c r="D116" s="195">
        <v>0</v>
      </c>
      <c r="E116" s="195">
        <v>0</v>
      </c>
      <c r="F116" s="195">
        <v>0</v>
      </c>
      <c r="G116" s="197">
        <v>0</v>
      </c>
      <c r="H116" s="196">
        <v>0</v>
      </c>
      <c r="I116" s="198">
        <v>0</v>
      </c>
      <c r="J116" s="199">
        <v>0</v>
      </c>
      <c r="K116" s="199">
        <v>0</v>
      </c>
      <c r="L116" s="199">
        <v>0</v>
      </c>
      <c r="M116" s="199">
        <v>0</v>
      </c>
      <c r="N116" s="199">
        <v>0</v>
      </c>
      <c r="O116" s="199">
        <v>0</v>
      </c>
      <c r="P116" s="199">
        <v>0</v>
      </c>
      <c r="Q116" s="199">
        <v>0</v>
      </c>
      <c r="R116" s="199">
        <v>0</v>
      </c>
      <c r="S116" s="199">
        <v>0</v>
      </c>
      <c r="T116" s="200" t="s">
        <v>188</v>
      </c>
      <c r="U116" s="200">
        <v>0</v>
      </c>
      <c r="V116" s="53"/>
      <c r="W116" s="53"/>
      <c r="X116" s="53"/>
      <c r="Y116" s="53"/>
      <c r="Z116" s="53"/>
    </row>
    <row r="117" spans="1:26" ht="14.4">
      <c r="A117" s="194" t="s">
        <v>302</v>
      </c>
      <c r="B117" s="195">
        <v>613889</v>
      </c>
      <c r="C117" s="195">
        <v>182155</v>
      </c>
      <c r="D117" s="195">
        <v>45432</v>
      </c>
      <c r="E117" s="195">
        <v>27013</v>
      </c>
      <c r="F117" s="195">
        <v>254600</v>
      </c>
      <c r="G117" s="197">
        <v>-654</v>
      </c>
      <c r="H117" s="196">
        <v>253946</v>
      </c>
      <c r="I117" s="198">
        <v>0.41499999999999998</v>
      </c>
      <c r="J117" s="199">
        <v>0</v>
      </c>
      <c r="K117" s="199">
        <v>0</v>
      </c>
      <c r="L117" s="199">
        <v>472312</v>
      </c>
      <c r="M117" s="199">
        <v>495171</v>
      </c>
      <c r="N117" s="199">
        <v>435948</v>
      </c>
      <c r="O117" s="199">
        <v>252335</v>
      </c>
      <c r="P117" s="199">
        <v>199379</v>
      </c>
      <c r="Q117" s="199">
        <v>198435</v>
      </c>
      <c r="R117" s="199">
        <v>201065</v>
      </c>
      <c r="S117" s="199">
        <v>394391</v>
      </c>
      <c r="T117" s="200">
        <v>244907</v>
      </c>
      <c r="U117" s="200">
        <v>253946</v>
      </c>
      <c r="V117" s="53"/>
      <c r="W117" s="53"/>
      <c r="X117" s="53"/>
      <c r="Y117" s="53"/>
      <c r="Z117" s="53"/>
    </row>
    <row r="118" spans="1:26" ht="14.4">
      <c r="A118" s="194" t="s">
        <v>303</v>
      </c>
      <c r="B118" s="195">
        <v>258349</v>
      </c>
      <c r="C118" s="195">
        <v>76658</v>
      </c>
      <c r="D118" s="195">
        <v>60576</v>
      </c>
      <c r="E118" s="195">
        <v>36017</v>
      </c>
      <c r="F118" s="195">
        <v>173251</v>
      </c>
      <c r="G118" s="197">
        <v>-842</v>
      </c>
      <c r="H118" s="196">
        <v>172409</v>
      </c>
      <c r="I118" s="198">
        <v>0.67099999999999993</v>
      </c>
      <c r="J118" s="199">
        <v>0</v>
      </c>
      <c r="K118" s="199">
        <v>172706</v>
      </c>
      <c r="L118" s="199">
        <v>190636</v>
      </c>
      <c r="M118" s="199">
        <v>203102</v>
      </c>
      <c r="N118" s="199">
        <v>213772.04</v>
      </c>
      <c r="O118" s="199">
        <v>168423</v>
      </c>
      <c r="P118" s="199">
        <v>134182</v>
      </c>
      <c r="Q118" s="199">
        <v>134636</v>
      </c>
      <c r="R118" s="199">
        <v>131939</v>
      </c>
      <c r="S118" s="199">
        <v>236003</v>
      </c>
      <c r="T118" s="200">
        <v>175898</v>
      </c>
      <c r="U118" s="200">
        <v>172409</v>
      </c>
      <c r="V118" s="53"/>
      <c r="W118" s="53"/>
      <c r="X118" s="53"/>
      <c r="Y118" s="53"/>
      <c r="Z118" s="53"/>
    </row>
    <row r="119" spans="1:26" ht="14.4">
      <c r="A119" s="194" t="s">
        <v>304</v>
      </c>
      <c r="B119" s="195">
        <v>228166</v>
      </c>
      <c r="C119" s="195">
        <v>67702</v>
      </c>
      <c r="D119" s="195">
        <v>45432</v>
      </c>
      <c r="E119" s="195">
        <v>27013</v>
      </c>
      <c r="F119" s="195">
        <v>140147</v>
      </c>
      <c r="G119" s="197">
        <v>-640</v>
      </c>
      <c r="H119" s="196">
        <v>139507</v>
      </c>
      <c r="I119" s="198">
        <v>0.61399999999999999</v>
      </c>
      <c r="J119" s="199">
        <v>0</v>
      </c>
      <c r="K119" s="199">
        <v>151427</v>
      </c>
      <c r="L119" s="199">
        <v>161487</v>
      </c>
      <c r="M119" s="199">
        <v>168943</v>
      </c>
      <c r="N119" s="199">
        <v>182056</v>
      </c>
      <c r="O119" s="199">
        <v>137803</v>
      </c>
      <c r="P119" s="199">
        <v>109214</v>
      </c>
      <c r="Q119" s="199">
        <v>110568</v>
      </c>
      <c r="R119" s="199">
        <v>114464</v>
      </c>
      <c r="S119" s="199">
        <v>216018</v>
      </c>
      <c r="T119" s="200">
        <v>144278</v>
      </c>
      <c r="U119" s="200">
        <v>139507</v>
      </c>
      <c r="V119" s="53"/>
      <c r="W119" s="53"/>
      <c r="X119" s="53"/>
      <c r="Y119" s="53"/>
      <c r="Z119" s="53"/>
    </row>
    <row r="120" spans="1:26" ht="14.4">
      <c r="A120" s="194" t="s">
        <v>305</v>
      </c>
      <c r="B120" s="195">
        <v>0</v>
      </c>
      <c r="C120" s="195">
        <v>0</v>
      </c>
      <c r="D120" s="195">
        <v>0</v>
      </c>
      <c r="E120" s="195">
        <v>0</v>
      </c>
      <c r="F120" s="195">
        <v>0</v>
      </c>
      <c r="G120" s="197">
        <v>0</v>
      </c>
      <c r="H120" s="196">
        <v>0</v>
      </c>
      <c r="I120" s="198">
        <v>0</v>
      </c>
      <c r="J120" s="199">
        <v>0</v>
      </c>
      <c r="K120" s="199">
        <v>0</v>
      </c>
      <c r="L120" s="199">
        <v>0</v>
      </c>
      <c r="M120" s="199">
        <v>0</v>
      </c>
      <c r="N120" s="199">
        <v>0</v>
      </c>
      <c r="O120" s="199">
        <v>0</v>
      </c>
      <c r="P120" s="199">
        <v>0</v>
      </c>
      <c r="Q120" s="199">
        <v>0</v>
      </c>
      <c r="R120" s="199">
        <v>0</v>
      </c>
      <c r="S120" s="199">
        <v>0</v>
      </c>
      <c r="T120" s="200" t="s">
        <v>188</v>
      </c>
      <c r="U120" s="200">
        <v>0</v>
      </c>
      <c r="V120" s="53"/>
      <c r="W120" s="53"/>
      <c r="X120" s="53"/>
      <c r="Y120" s="53"/>
      <c r="Z120" s="53"/>
    </row>
    <row r="121" spans="1:26" ht="14.4">
      <c r="A121" s="194" t="s">
        <v>306</v>
      </c>
      <c r="B121" s="195">
        <v>365041</v>
      </c>
      <c r="C121" s="195">
        <v>108316</v>
      </c>
      <c r="D121" s="195">
        <v>0</v>
      </c>
      <c r="E121" s="195">
        <v>0</v>
      </c>
      <c r="F121" s="195">
        <v>108316</v>
      </c>
      <c r="G121" s="197">
        <v>-79</v>
      </c>
      <c r="H121" s="196">
        <v>108237</v>
      </c>
      <c r="I121" s="198">
        <v>0.29699999999999999</v>
      </c>
      <c r="J121" s="199">
        <v>0</v>
      </c>
      <c r="K121" s="199">
        <v>0</v>
      </c>
      <c r="L121" s="199">
        <v>287075</v>
      </c>
      <c r="M121" s="199">
        <v>306399</v>
      </c>
      <c r="N121" s="199">
        <v>218638</v>
      </c>
      <c r="O121" s="199">
        <v>122482</v>
      </c>
      <c r="P121" s="199">
        <v>95793</v>
      </c>
      <c r="Q121" s="199">
        <v>94689</v>
      </c>
      <c r="R121" s="199">
        <v>92731</v>
      </c>
      <c r="S121" s="199">
        <v>177992</v>
      </c>
      <c r="T121" s="200">
        <v>110608</v>
      </c>
      <c r="U121" s="200">
        <v>108237</v>
      </c>
      <c r="V121" s="53"/>
      <c r="W121" s="53"/>
      <c r="X121" s="53"/>
      <c r="Y121" s="53"/>
      <c r="Z121" s="53"/>
    </row>
    <row r="122" spans="1:26" ht="14.4">
      <c r="A122" s="194" t="s">
        <v>307</v>
      </c>
      <c r="B122" s="195">
        <v>61332</v>
      </c>
      <c r="C122" s="195">
        <v>18199</v>
      </c>
      <c r="D122" s="195">
        <v>0</v>
      </c>
      <c r="E122" s="195">
        <v>0</v>
      </c>
      <c r="F122" s="195">
        <v>18199</v>
      </c>
      <c r="G122" s="197">
        <v>-13</v>
      </c>
      <c r="H122" s="196">
        <v>18186</v>
      </c>
      <c r="I122" s="198">
        <v>0.29699999999999999</v>
      </c>
      <c r="J122" s="199">
        <v>31117</v>
      </c>
      <c r="K122" s="199">
        <v>38372</v>
      </c>
      <c r="L122" s="199">
        <v>44128</v>
      </c>
      <c r="M122" s="199">
        <v>46603</v>
      </c>
      <c r="N122" s="199">
        <v>35067</v>
      </c>
      <c r="O122" s="199">
        <v>17748</v>
      </c>
      <c r="P122" s="199">
        <v>14820</v>
      </c>
      <c r="Q122" s="199">
        <v>14368</v>
      </c>
      <c r="R122" s="199">
        <v>15079</v>
      </c>
      <c r="S122" s="199">
        <v>29622</v>
      </c>
      <c r="T122" s="200">
        <v>18321</v>
      </c>
      <c r="U122" s="200">
        <v>18186</v>
      </c>
      <c r="V122" s="53"/>
      <c r="W122" s="53"/>
      <c r="X122" s="53"/>
      <c r="Y122" s="53"/>
      <c r="Z122" s="53"/>
    </row>
    <row r="123" spans="1:26" ht="14.4">
      <c r="A123" s="194" t="s">
        <v>308</v>
      </c>
      <c r="B123" s="195">
        <v>0</v>
      </c>
      <c r="C123" s="195">
        <v>0</v>
      </c>
      <c r="D123" s="195">
        <v>0</v>
      </c>
      <c r="E123" s="195">
        <v>0</v>
      </c>
      <c r="F123" s="195">
        <v>0</v>
      </c>
      <c r="G123" s="197">
        <v>0</v>
      </c>
      <c r="H123" s="196">
        <v>0</v>
      </c>
      <c r="I123" s="198">
        <v>0</v>
      </c>
      <c r="J123" s="199">
        <v>0</v>
      </c>
      <c r="K123" s="199">
        <v>0</v>
      </c>
      <c r="L123" s="199">
        <v>0</v>
      </c>
      <c r="M123" s="199">
        <v>0</v>
      </c>
      <c r="N123" s="199">
        <v>0</v>
      </c>
      <c r="O123" s="199">
        <v>0</v>
      </c>
      <c r="P123" s="199">
        <v>0</v>
      </c>
      <c r="Q123" s="199">
        <v>0</v>
      </c>
      <c r="R123" s="199">
        <v>0</v>
      </c>
      <c r="S123" s="199">
        <v>0</v>
      </c>
      <c r="T123" s="200" t="s">
        <v>188</v>
      </c>
      <c r="U123" s="200">
        <v>0</v>
      </c>
      <c r="V123" s="53"/>
      <c r="W123" s="53"/>
      <c r="X123" s="53"/>
      <c r="Y123" s="53"/>
      <c r="Z123" s="53"/>
    </row>
    <row r="124" spans="1:26" ht="14.4">
      <c r="A124" s="194" t="s">
        <v>309</v>
      </c>
      <c r="B124" s="195">
        <v>884243</v>
      </c>
      <c r="C124" s="195">
        <v>262375</v>
      </c>
      <c r="D124" s="195">
        <v>35336</v>
      </c>
      <c r="E124" s="195">
        <v>21010</v>
      </c>
      <c r="F124" s="195">
        <v>318721</v>
      </c>
      <c r="G124" s="197">
        <v>-648</v>
      </c>
      <c r="H124" s="196">
        <v>318073</v>
      </c>
      <c r="I124" s="198">
        <v>0.36</v>
      </c>
      <c r="J124" s="199">
        <v>0</v>
      </c>
      <c r="K124" s="199">
        <v>0</v>
      </c>
      <c r="L124" s="199">
        <v>599138</v>
      </c>
      <c r="M124" s="199">
        <v>631824</v>
      </c>
      <c r="N124" s="199">
        <v>517713</v>
      </c>
      <c r="O124" s="199">
        <v>291996</v>
      </c>
      <c r="P124" s="199">
        <v>243120</v>
      </c>
      <c r="Q124" s="199">
        <v>238335</v>
      </c>
      <c r="R124" s="199">
        <v>251709</v>
      </c>
      <c r="S124" s="199">
        <v>521682</v>
      </c>
      <c r="T124" s="200">
        <v>320797</v>
      </c>
      <c r="U124" s="200">
        <v>318073</v>
      </c>
      <c r="V124" s="53"/>
      <c r="W124" s="53"/>
      <c r="X124" s="53"/>
      <c r="Y124" s="53"/>
      <c r="Z124" s="53"/>
    </row>
    <row r="125" spans="1:26" ht="14.4">
      <c r="A125" s="194" t="s">
        <v>310</v>
      </c>
      <c r="B125" s="195">
        <v>170792</v>
      </c>
      <c r="C125" s="195">
        <v>50678</v>
      </c>
      <c r="D125" s="195">
        <v>0</v>
      </c>
      <c r="E125" s="195">
        <v>0</v>
      </c>
      <c r="F125" s="195">
        <v>50678</v>
      </c>
      <c r="G125" s="197">
        <v>-36</v>
      </c>
      <c r="H125" s="196">
        <v>50642</v>
      </c>
      <c r="I125" s="198">
        <v>0.29699999999999999</v>
      </c>
      <c r="J125" s="199">
        <v>0</v>
      </c>
      <c r="K125" s="199">
        <v>0</v>
      </c>
      <c r="L125" s="199">
        <v>0</v>
      </c>
      <c r="M125" s="199">
        <v>0</v>
      </c>
      <c r="N125" s="199">
        <v>0</v>
      </c>
      <c r="O125" s="199">
        <v>49615</v>
      </c>
      <c r="P125" s="199">
        <v>39760</v>
      </c>
      <c r="Q125" s="199">
        <v>39658</v>
      </c>
      <c r="R125" s="199">
        <v>39845</v>
      </c>
      <c r="S125" s="199">
        <v>85740</v>
      </c>
      <c r="T125" s="200">
        <v>50935</v>
      </c>
      <c r="U125" s="200">
        <v>50642</v>
      </c>
      <c r="V125" s="53"/>
      <c r="W125" s="53"/>
      <c r="X125" s="53"/>
      <c r="Y125" s="53"/>
      <c r="Z125" s="53"/>
    </row>
    <row r="126" spans="1:26" ht="14.4">
      <c r="A126" s="194" t="s">
        <v>311</v>
      </c>
      <c r="B126" s="195">
        <v>0</v>
      </c>
      <c r="C126" s="195">
        <v>0</v>
      </c>
      <c r="D126" s="195">
        <v>0</v>
      </c>
      <c r="E126" s="195">
        <v>0</v>
      </c>
      <c r="F126" s="195">
        <v>0</v>
      </c>
      <c r="G126" s="197">
        <v>0</v>
      </c>
      <c r="H126" s="196">
        <v>0</v>
      </c>
      <c r="I126" s="198">
        <v>0</v>
      </c>
      <c r="J126" s="199">
        <v>0</v>
      </c>
      <c r="K126" s="199">
        <v>0</v>
      </c>
      <c r="L126" s="199">
        <v>0</v>
      </c>
      <c r="M126" s="199">
        <v>0</v>
      </c>
      <c r="N126" s="199">
        <v>0</v>
      </c>
      <c r="O126" s="199">
        <v>0</v>
      </c>
      <c r="P126" s="199">
        <v>0</v>
      </c>
      <c r="Q126" s="199">
        <v>0</v>
      </c>
      <c r="R126" s="199">
        <v>0</v>
      </c>
      <c r="S126" s="199">
        <v>0</v>
      </c>
      <c r="T126" s="200" t="s">
        <v>188</v>
      </c>
      <c r="U126" s="200">
        <v>0</v>
      </c>
      <c r="V126" s="53"/>
      <c r="W126" s="53"/>
      <c r="X126" s="53"/>
      <c r="Y126" s="53"/>
      <c r="Z126" s="53"/>
    </row>
    <row r="127" spans="1:26" ht="14.4">
      <c r="A127" s="194" t="s">
        <v>312</v>
      </c>
      <c r="B127" s="195">
        <v>204723</v>
      </c>
      <c r="C127" s="195">
        <v>60746</v>
      </c>
      <c r="D127" s="195">
        <v>0</v>
      </c>
      <c r="E127" s="195">
        <v>0</v>
      </c>
      <c r="F127" s="195">
        <v>60746</v>
      </c>
      <c r="G127" s="197">
        <v>-44</v>
      </c>
      <c r="H127" s="196">
        <v>60702</v>
      </c>
      <c r="I127" s="198">
        <v>0.29699999999999999</v>
      </c>
      <c r="J127" s="199">
        <v>119516</v>
      </c>
      <c r="K127" s="199">
        <v>127763</v>
      </c>
      <c r="L127" s="199">
        <v>140647</v>
      </c>
      <c r="M127" s="199">
        <v>149257</v>
      </c>
      <c r="N127" s="199">
        <v>111122</v>
      </c>
      <c r="O127" s="199">
        <v>59989</v>
      </c>
      <c r="P127" s="199">
        <v>47991</v>
      </c>
      <c r="Q127" s="199">
        <v>48200</v>
      </c>
      <c r="R127" s="199">
        <v>49548</v>
      </c>
      <c r="S127" s="199">
        <v>99463</v>
      </c>
      <c r="T127" s="200">
        <v>61667</v>
      </c>
      <c r="U127" s="200">
        <v>60702</v>
      </c>
      <c r="V127" s="53"/>
      <c r="W127" s="53"/>
      <c r="X127" s="53"/>
      <c r="Y127" s="53"/>
      <c r="Z127" s="53"/>
    </row>
    <row r="128" spans="1:26" ht="14.4">
      <c r="A128" s="194" t="s">
        <v>313</v>
      </c>
      <c r="B128" s="195">
        <v>1237983</v>
      </c>
      <c r="C128" s="195">
        <v>367337</v>
      </c>
      <c r="D128" s="195">
        <v>30288</v>
      </c>
      <c r="E128" s="195">
        <v>18008</v>
      </c>
      <c r="F128" s="195">
        <v>415633</v>
      </c>
      <c r="G128" s="197">
        <v>-593</v>
      </c>
      <c r="H128" s="196">
        <v>415040</v>
      </c>
      <c r="I128" s="198">
        <v>0.33600000000000002</v>
      </c>
      <c r="J128" s="199">
        <v>0</v>
      </c>
      <c r="K128" s="199">
        <v>840098</v>
      </c>
      <c r="L128" s="199">
        <v>869128</v>
      </c>
      <c r="M128" s="199">
        <v>889799</v>
      </c>
      <c r="N128" s="199">
        <v>679025</v>
      </c>
      <c r="O128" s="199">
        <v>374846</v>
      </c>
      <c r="P128" s="199">
        <v>308926</v>
      </c>
      <c r="Q128" s="199">
        <v>317848</v>
      </c>
      <c r="R128" s="199">
        <v>332698</v>
      </c>
      <c r="S128" s="199">
        <v>655141</v>
      </c>
      <c r="T128" s="200">
        <v>408607</v>
      </c>
      <c r="U128" s="200">
        <v>415040</v>
      </c>
      <c r="V128" s="53"/>
      <c r="W128" s="53"/>
      <c r="X128" s="53"/>
      <c r="Y128" s="53"/>
      <c r="Z128" s="53"/>
    </row>
    <row r="129" spans="1:26" ht="14.4">
      <c r="A129" s="194" t="s">
        <v>314</v>
      </c>
      <c r="B129" s="195">
        <v>136658</v>
      </c>
      <c r="C129" s="195">
        <v>40549</v>
      </c>
      <c r="D129" s="195">
        <v>55528</v>
      </c>
      <c r="E129" s="195">
        <v>33015</v>
      </c>
      <c r="F129" s="195">
        <v>129092</v>
      </c>
      <c r="G129" s="197">
        <v>0</v>
      </c>
      <c r="H129" s="196">
        <v>129092</v>
      </c>
      <c r="I129" s="198">
        <v>0.94499999999999995</v>
      </c>
      <c r="J129" s="199">
        <v>0</v>
      </c>
      <c r="K129" s="199">
        <v>0</v>
      </c>
      <c r="L129" s="199">
        <v>0</v>
      </c>
      <c r="M129" s="199">
        <v>0</v>
      </c>
      <c r="N129" s="199">
        <v>102585.82</v>
      </c>
      <c r="O129" s="199">
        <v>107598</v>
      </c>
      <c r="P129" s="199">
        <v>109504</v>
      </c>
      <c r="Q129" s="199">
        <v>92659</v>
      </c>
      <c r="R129" s="199">
        <v>101244</v>
      </c>
      <c r="S129" s="199">
        <v>129225</v>
      </c>
      <c r="T129" s="200">
        <v>131917</v>
      </c>
      <c r="U129" s="200">
        <v>129092</v>
      </c>
      <c r="V129" s="53"/>
      <c r="W129" s="53"/>
      <c r="X129" s="53"/>
      <c r="Y129" s="53"/>
      <c r="Z129" s="53"/>
    </row>
    <row r="130" spans="1:26" ht="14.4">
      <c r="A130" s="194" t="s">
        <v>315</v>
      </c>
      <c r="B130" s="195">
        <v>0</v>
      </c>
      <c r="C130" s="195">
        <v>0</v>
      </c>
      <c r="D130" s="195">
        <v>0</v>
      </c>
      <c r="E130" s="195">
        <v>0</v>
      </c>
      <c r="F130" s="195">
        <v>0</v>
      </c>
      <c r="G130" s="197">
        <v>0</v>
      </c>
      <c r="H130" s="196">
        <v>0</v>
      </c>
      <c r="I130" s="198">
        <v>0</v>
      </c>
      <c r="J130" s="199">
        <v>0</v>
      </c>
      <c r="K130" s="199">
        <v>0</v>
      </c>
      <c r="L130" s="199">
        <v>0</v>
      </c>
      <c r="M130" s="199">
        <v>0</v>
      </c>
      <c r="N130" s="199">
        <v>0</v>
      </c>
      <c r="O130" s="199">
        <v>0</v>
      </c>
      <c r="P130" s="199">
        <v>0</v>
      </c>
      <c r="Q130" s="199">
        <v>0</v>
      </c>
      <c r="R130" s="199">
        <v>0</v>
      </c>
      <c r="S130" s="199">
        <v>0</v>
      </c>
      <c r="T130" s="200" t="s">
        <v>188</v>
      </c>
      <c r="U130" s="200">
        <v>0</v>
      </c>
      <c r="V130" s="53"/>
      <c r="W130" s="53"/>
      <c r="X130" s="53"/>
      <c r="Y130" s="53"/>
      <c r="Z130" s="53"/>
    </row>
    <row r="131" spans="1:26" ht="14.4">
      <c r="A131" s="194" t="s">
        <v>316</v>
      </c>
      <c r="B131" s="195">
        <v>0</v>
      </c>
      <c r="C131" s="195">
        <v>0</v>
      </c>
      <c r="D131" s="195">
        <v>0</v>
      </c>
      <c r="E131" s="195">
        <v>0</v>
      </c>
      <c r="F131" s="195">
        <v>0</v>
      </c>
      <c r="G131" s="197">
        <v>0</v>
      </c>
      <c r="H131" s="196">
        <v>0</v>
      </c>
      <c r="I131" s="198">
        <v>0</v>
      </c>
      <c r="J131" s="199">
        <v>0</v>
      </c>
      <c r="K131" s="199">
        <v>0</v>
      </c>
      <c r="L131" s="199">
        <v>0</v>
      </c>
      <c r="M131" s="199">
        <v>0</v>
      </c>
      <c r="N131" s="199">
        <v>0</v>
      </c>
      <c r="O131" s="199">
        <v>0</v>
      </c>
      <c r="P131" s="199">
        <v>0</v>
      </c>
      <c r="Q131" s="199">
        <v>0</v>
      </c>
      <c r="R131" s="199">
        <v>0</v>
      </c>
      <c r="S131" s="199">
        <v>0</v>
      </c>
      <c r="T131" s="200" t="s">
        <v>188</v>
      </c>
      <c r="U131" s="200">
        <v>0</v>
      </c>
      <c r="V131" s="53"/>
      <c r="W131" s="53"/>
      <c r="X131" s="53"/>
      <c r="Y131" s="53"/>
      <c r="Z131" s="53"/>
    </row>
    <row r="132" spans="1:26" ht="14.4">
      <c r="A132" s="194" t="s">
        <v>317</v>
      </c>
      <c r="B132" s="195">
        <v>0</v>
      </c>
      <c r="C132" s="195">
        <v>0</v>
      </c>
      <c r="D132" s="195">
        <v>0</v>
      </c>
      <c r="E132" s="195">
        <v>0</v>
      </c>
      <c r="F132" s="195">
        <v>0</v>
      </c>
      <c r="G132" s="197">
        <v>0</v>
      </c>
      <c r="H132" s="196">
        <v>0</v>
      </c>
      <c r="I132" s="198">
        <v>0</v>
      </c>
      <c r="J132" s="199">
        <v>0</v>
      </c>
      <c r="K132" s="199">
        <v>0</v>
      </c>
      <c r="L132" s="199">
        <v>0</v>
      </c>
      <c r="M132" s="199">
        <v>0</v>
      </c>
      <c r="N132" s="199">
        <v>0</v>
      </c>
      <c r="O132" s="199">
        <v>0</v>
      </c>
      <c r="P132" s="199">
        <v>0</v>
      </c>
      <c r="Q132" s="199">
        <v>0</v>
      </c>
      <c r="R132" s="199">
        <v>0</v>
      </c>
      <c r="S132" s="199">
        <v>0</v>
      </c>
      <c r="T132" s="200" t="s">
        <v>188</v>
      </c>
      <c r="U132" s="200">
        <v>0</v>
      </c>
      <c r="V132" s="53"/>
      <c r="W132" s="53"/>
      <c r="X132" s="53"/>
      <c r="Y132" s="53"/>
      <c r="Z132" s="53"/>
    </row>
    <row r="133" spans="1:26" ht="14.4">
      <c r="A133" s="194" t="s">
        <v>318</v>
      </c>
      <c r="B133" s="195">
        <v>935678</v>
      </c>
      <c r="C133" s="195">
        <v>277637</v>
      </c>
      <c r="D133" s="195">
        <v>0</v>
      </c>
      <c r="E133" s="195">
        <v>0</v>
      </c>
      <c r="F133" s="195">
        <v>277637</v>
      </c>
      <c r="G133" s="197">
        <v>-196</v>
      </c>
      <c r="H133" s="196">
        <v>277441</v>
      </c>
      <c r="I133" s="198">
        <v>0.29699999999999999</v>
      </c>
      <c r="J133" s="199">
        <v>483468</v>
      </c>
      <c r="K133" s="199">
        <v>530396</v>
      </c>
      <c r="L133" s="199">
        <v>592087</v>
      </c>
      <c r="M133" s="199">
        <v>633009</v>
      </c>
      <c r="N133" s="199">
        <v>448874</v>
      </c>
      <c r="O133" s="199">
        <v>238819</v>
      </c>
      <c r="P133" s="199">
        <v>206450</v>
      </c>
      <c r="Q133" s="199">
        <v>207475</v>
      </c>
      <c r="R133" s="199">
        <v>211950</v>
      </c>
      <c r="S133" s="199">
        <v>434996</v>
      </c>
      <c r="T133" s="200">
        <v>273191</v>
      </c>
      <c r="U133" s="200">
        <v>277441</v>
      </c>
      <c r="V133" s="53"/>
      <c r="W133" s="53"/>
      <c r="X133" s="53"/>
      <c r="Y133" s="53"/>
      <c r="Z133" s="53"/>
    </row>
    <row r="134" spans="1:26" ht="14.4">
      <c r="A134" s="194" t="s">
        <v>319</v>
      </c>
      <c r="B134" s="195">
        <v>0</v>
      </c>
      <c r="C134" s="195">
        <v>0</v>
      </c>
      <c r="D134" s="195">
        <v>0</v>
      </c>
      <c r="E134" s="195">
        <v>0</v>
      </c>
      <c r="F134" s="195">
        <v>0</v>
      </c>
      <c r="G134" s="197">
        <v>0</v>
      </c>
      <c r="H134" s="196">
        <v>0</v>
      </c>
      <c r="I134" s="198">
        <v>0</v>
      </c>
      <c r="J134" s="199">
        <v>0</v>
      </c>
      <c r="K134" s="199">
        <v>0</v>
      </c>
      <c r="L134" s="199">
        <v>0</v>
      </c>
      <c r="M134" s="199">
        <v>0</v>
      </c>
      <c r="N134" s="199">
        <v>0</v>
      </c>
      <c r="O134" s="199">
        <v>0</v>
      </c>
      <c r="P134" s="199">
        <v>0</v>
      </c>
      <c r="Q134" s="199">
        <v>0</v>
      </c>
      <c r="R134" s="199">
        <v>0</v>
      </c>
      <c r="S134" s="199">
        <v>0</v>
      </c>
      <c r="T134" s="200" t="s">
        <v>188</v>
      </c>
      <c r="U134" s="200">
        <v>0</v>
      </c>
      <c r="V134" s="53"/>
      <c r="W134" s="53"/>
      <c r="X134" s="53"/>
      <c r="Y134" s="53"/>
      <c r="Z134" s="53"/>
    </row>
    <row r="135" spans="1:26" ht="14.4">
      <c r="A135" s="194" t="s">
        <v>320</v>
      </c>
      <c r="B135" s="195">
        <v>0</v>
      </c>
      <c r="C135" s="195">
        <v>0</v>
      </c>
      <c r="D135" s="195">
        <v>0</v>
      </c>
      <c r="E135" s="195">
        <v>0</v>
      </c>
      <c r="F135" s="195">
        <v>0</v>
      </c>
      <c r="G135" s="197">
        <v>0</v>
      </c>
      <c r="H135" s="196">
        <v>0</v>
      </c>
      <c r="I135" s="198">
        <v>0</v>
      </c>
      <c r="J135" s="199">
        <v>0</v>
      </c>
      <c r="K135" s="199">
        <v>0</v>
      </c>
      <c r="L135" s="199">
        <v>0</v>
      </c>
      <c r="M135" s="199">
        <v>0</v>
      </c>
      <c r="N135" s="199">
        <v>0</v>
      </c>
      <c r="O135" s="199">
        <v>0</v>
      </c>
      <c r="P135" s="199">
        <v>0</v>
      </c>
      <c r="Q135" s="199">
        <v>0</v>
      </c>
      <c r="R135" s="199">
        <v>0</v>
      </c>
      <c r="S135" s="199">
        <v>0</v>
      </c>
      <c r="T135" s="200" t="s">
        <v>188</v>
      </c>
      <c r="U135" s="200">
        <v>0</v>
      </c>
      <c r="V135" s="53"/>
      <c r="W135" s="53"/>
      <c r="X135" s="53"/>
      <c r="Y135" s="53"/>
      <c r="Z135" s="53"/>
    </row>
    <row r="136" spans="1:26" ht="14.4">
      <c r="A136" s="194" t="s">
        <v>321</v>
      </c>
      <c r="B136" s="195">
        <v>0</v>
      </c>
      <c r="C136" s="195">
        <v>0</v>
      </c>
      <c r="D136" s="195">
        <v>0</v>
      </c>
      <c r="E136" s="195">
        <v>0</v>
      </c>
      <c r="F136" s="195">
        <v>0</v>
      </c>
      <c r="G136" s="197">
        <v>0</v>
      </c>
      <c r="H136" s="196">
        <v>0</v>
      </c>
      <c r="I136" s="198">
        <v>0</v>
      </c>
      <c r="J136" s="199">
        <v>0</v>
      </c>
      <c r="K136" s="199">
        <v>0</v>
      </c>
      <c r="L136" s="199">
        <v>0</v>
      </c>
      <c r="M136" s="199">
        <v>0</v>
      </c>
      <c r="N136" s="199">
        <v>0</v>
      </c>
      <c r="O136" s="199">
        <v>0</v>
      </c>
      <c r="P136" s="199">
        <v>0</v>
      </c>
      <c r="Q136" s="199">
        <v>0</v>
      </c>
      <c r="R136" s="199">
        <v>0</v>
      </c>
      <c r="S136" s="199">
        <v>0</v>
      </c>
      <c r="T136" s="200" t="s">
        <v>188</v>
      </c>
      <c r="U136" s="200">
        <v>0</v>
      </c>
      <c r="V136" s="53"/>
      <c r="W136" s="53"/>
      <c r="X136" s="53"/>
      <c r="Y136" s="53"/>
      <c r="Z136" s="53"/>
    </row>
    <row r="137" spans="1:26" ht="14.4">
      <c r="A137" s="194" t="s">
        <v>322</v>
      </c>
      <c r="B137" s="195">
        <v>0</v>
      </c>
      <c r="C137" s="195">
        <v>0</v>
      </c>
      <c r="D137" s="195">
        <v>0</v>
      </c>
      <c r="E137" s="195">
        <v>0</v>
      </c>
      <c r="F137" s="195">
        <v>0</v>
      </c>
      <c r="G137" s="197">
        <v>0</v>
      </c>
      <c r="H137" s="196">
        <v>0</v>
      </c>
      <c r="I137" s="198">
        <v>0</v>
      </c>
      <c r="J137" s="199">
        <v>0</v>
      </c>
      <c r="K137" s="199">
        <v>0</v>
      </c>
      <c r="L137" s="199">
        <v>0</v>
      </c>
      <c r="M137" s="199">
        <v>0</v>
      </c>
      <c r="N137" s="199">
        <v>0</v>
      </c>
      <c r="O137" s="199">
        <v>0</v>
      </c>
      <c r="P137" s="199">
        <v>0</v>
      </c>
      <c r="Q137" s="199">
        <v>0</v>
      </c>
      <c r="R137" s="199">
        <v>0</v>
      </c>
      <c r="S137" s="199">
        <v>0</v>
      </c>
      <c r="T137" s="200" t="s">
        <v>188</v>
      </c>
      <c r="U137" s="200">
        <v>0</v>
      </c>
      <c r="V137" s="53"/>
      <c r="W137" s="53"/>
      <c r="X137" s="53"/>
      <c r="Y137" s="53"/>
      <c r="Z137" s="53"/>
    </row>
    <row r="138" spans="1:26" ht="14.4">
      <c r="A138" s="194" t="s">
        <v>323</v>
      </c>
      <c r="B138" s="195">
        <v>447433</v>
      </c>
      <c r="C138" s="195">
        <v>132763</v>
      </c>
      <c r="D138" s="195">
        <v>0</v>
      </c>
      <c r="E138" s="195">
        <v>0</v>
      </c>
      <c r="F138" s="195">
        <v>132763</v>
      </c>
      <c r="G138" s="197">
        <v>-96</v>
      </c>
      <c r="H138" s="196">
        <v>132667</v>
      </c>
      <c r="I138" s="198">
        <v>0.29699999999999999</v>
      </c>
      <c r="J138" s="199">
        <v>269739</v>
      </c>
      <c r="K138" s="199">
        <v>284723</v>
      </c>
      <c r="L138" s="199">
        <v>308110</v>
      </c>
      <c r="M138" s="199">
        <v>333121</v>
      </c>
      <c r="N138" s="199">
        <v>233157</v>
      </c>
      <c r="O138" s="199">
        <v>123058</v>
      </c>
      <c r="P138" s="199">
        <v>100227</v>
      </c>
      <c r="Q138" s="199">
        <v>102570</v>
      </c>
      <c r="R138" s="199">
        <v>105345</v>
      </c>
      <c r="S138" s="199">
        <v>213999</v>
      </c>
      <c r="T138" s="200">
        <v>132448</v>
      </c>
      <c r="U138" s="200">
        <v>132667</v>
      </c>
      <c r="V138" s="53"/>
      <c r="W138" s="53"/>
      <c r="X138" s="53"/>
      <c r="Y138" s="53"/>
      <c r="Z138" s="53"/>
    </row>
    <row r="139" spans="1:26" ht="14.4">
      <c r="A139" s="194" t="s">
        <v>324</v>
      </c>
      <c r="B139" s="195">
        <v>0</v>
      </c>
      <c r="C139" s="195">
        <v>0</v>
      </c>
      <c r="D139" s="195">
        <v>0</v>
      </c>
      <c r="E139" s="195">
        <v>0</v>
      </c>
      <c r="F139" s="195">
        <v>0</v>
      </c>
      <c r="G139" s="197">
        <v>0</v>
      </c>
      <c r="H139" s="196">
        <v>0</v>
      </c>
      <c r="I139" s="198">
        <v>0</v>
      </c>
      <c r="J139" s="199">
        <v>0</v>
      </c>
      <c r="K139" s="199">
        <v>0</v>
      </c>
      <c r="L139" s="199">
        <v>0</v>
      </c>
      <c r="M139" s="199">
        <v>0</v>
      </c>
      <c r="N139" s="199">
        <v>0</v>
      </c>
      <c r="O139" s="199">
        <v>0</v>
      </c>
      <c r="P139" s="199">
        <v>0</v>
      </c>
      <c r="Q139" s="199">
        <v>0</v>
      </c>
      <c r="R139" s="199">
        <v>0</v>
      </c>
      <c r="S139" s="199">
        <v>0</v>
      </c>
      <c r="T139" s="200" t="s">
        <v>188</v>
      </c>
      <c r="U139" s="200">
        <v>0</v>
      </c>
      <c r="V139" s="53"/>
      <c r="W139" s="53"/>
      <c r="X139" s="53"/>
      <c r="Y139" s="53"/>
      <c r="Z139" s="53"/>
    </row>
    <row r="140" spans="1:26" ht="14.4">
      <c r="A140" s="194" t="s">
        <v>325</v>
      </c>
      <c r="B140" s="195">
        <v>0</v>
      </c>
      <c r="C140" s="195">
        <v>0</v>
      </c>
      <c r="D140" s="195">
        <v>0</v>
      </c>
      <c r="E140" s="195">
        <v>0</v>
      </c>
      <c r="F140" s="195">
        <v>0</v>
      </c>
      <c r="G140" s="197">
        <v>0</v>
      </c>
      <c r="H140" s="196">
        <v>0</v>
      </c>
      <c r="I140" s="198">
        <v>0</v>
      </c>
      <c r="J140" s="199">
        <v>0</v>
      </c>
      <c r="K140" s="199">
        <v>0</v>
      </c>
      <c r="L140" s="199">
        <v>0</v>
      </c>
      <c r="M140" s="199">
        <v>0</v>
      </c>
      <c r="N140" s="199">
        <v>0</v>
      </c>
      <c r="O140" s="199">
        <v>0</v>
      </c>
      <c r="P140" s="199">
        <v>0</v>
      </c>
      <c r="Q140" s="199">
        <v>0</v>
      </c>
      <c r="R140" s="199">
        <v>0</v>
      </c>
      <c r="S140" s="199">
        <v>0</v>
      </c>
      <c r="T140" s="200" t="s">
        <v>188</v>
      </c>
      <c r="U140" s="200">
        <v>0</v>
      </c>
      <c r="V140" s="53"/>
      <c r="W140" s="53"/>
      <c r="X140" s="53"/>
      <c r="Y140" s="53"/>
      <c r="Z140" s="53"/>
    </row>
    <row r="141" spans="1:26" ht="14.4">
      <c r="A141" s="194" t="s">
        <v>326</v>
      </c>
      <c r="B141" s="195">
        <v>835036</v>
      </c>
      <c r="C141" s="195">
        <v>247774</v>
      </c>
      <c r="D141" s="195">
        <v>0</v>
      </c>
      <c r="E141" s="195">
        <v>0</v>
      </c>
      <c r="F141" s="195">
        <v>247774</v>
      </c>
      <c r="G141" s="197">
        <v>-182</v>
      </c>
      <c r="H141" s="196">
        <v>247592</v>
      </c>
      <c r="I141" s="198">
        <v>0.29699999999999999</v>
      </c>
      <c r="J141" s="199">
        <v>513429</v>
      </c>
      <c r="K141" s="199">
        <v>532714</v>
      </c>
      <c r="L141" s="199">
        <v>584113</v>
      </c>
      <c r="M141" s="199">
        <v>668633</v>
      </c>
      <c r="N141" s="199">
        <v>446697</v>
      </c>
      <c r="O141" s="199">
        <v>236716</v>
      </c>
      <c r="P141" s="199">
        <v>187390</v>
      </c>
      <c r="Q141" s="199">
        <v>185785</v>
      </c>
      <c r="R141" s="199">
        <v>187126</v>
      </c>
      <c r="S141" s="199">
        <v>390679</v>
      </c>
      <c r="T141" s="200">
        <v>252536</v>
      </c>
      <c r="U141" s="200">
        <v>247592</v>
      </c>
      <c r="V141" s="53"/>
      <c r="W141" s="53"/>
      <c r="X141" s="53"/>
      <c r="Y141" s="53"/>
      <c r="Z141" s="53"/>
    </row>
    <row r="142" spans="1:26" ht="14.4">
      <c r="A142" s="194" t="s">
        <v>327</v>
      </c>
      <c r="B142" s="195">
        <v>49355</v>
      </c>
      <c r="C142" s="195">
        <v>14645</v>
      </c>
      <c r="D142" s="195">
        <v>0</v>
      </c>
      <c r="E142" s="195">
        <v>0</v>
      </c>
      <c r="F142" s="195">
        <v>14645</v>
      </c>
      <c r="G142" s="197">
        <v>-10</v>
      </c>
      <c r="H142" s="196">
        <v>14635</v>
      </c>
      <c r="I142" s="198">
        <v>0.29699999999999999</v>
      </c>
      <c r="J142" s="199">
        <v>0</v>
      </c>
      <c r="K142" s="199">
        <v>0</v>
      </c>
      <c r="L142" s="199">
        <v>0</v>
      </c>
      <c r="M142" s="199">
        <v>42536</v>
      </c>
      <c r="N142" s="199">
        <v>31809</v>
      </c>
      <c r="O142" s="199">
        <v>16131</v>
      </c>
      <c r="P142" s="199">
        <v>12442</v>
      </c>
      <c r="Q142" s="199">
        <v>10976</v>
      </c>
      <c r="R142" s="199">
        <v>12175</v>
      </c>
      <c r="S142" s="199">
        <v>27798</v>
      </c>
      <c r="T142" s="200">
        <v>14435</v>
      </c>
      <c r="U142" s="200">
        <v>14635</v>
      </c>
      <c r="V142" s="53"/>
      <c r="W142" s="53"/>
      <c r="X142" s="53"/>
      <c r="Y142" s="53"/>
      <c r="Z142" s="53"/>
    </row>
    <row r="143" spans="1:26" ht="14.4">
      <c r="A143" s="194" t="s">
        <v>328</v>
      </c>
      <c r="B143" s="195">
        <v>426858</v>
      </c>
      <c r="C143" s="195">
        <v>126658</v>
      </c>
      <c r="D143" s="195">
        <v>0</v>
      </c>
      <c r="E143" s="195">
        <v>0</v>
      </c>
      <c r="F143" s="195">
        <v>126658</v>
      </c>
      <c r="G143" s="197">
        <v>-94</v>
      </c>
      <c r="H143" s="196">
        <v>126564</v>
      </c>
      <c r="I143" s="198">
        <v>0.29699999999999999</v>
      </c>
      <c r="J143" s="199">
        <v>0</v>
      </c>
      <c r="K143" s="199">
        <v>0</v>
      </c>
      <c r="L143" s="199">
        <v>0</v>
      </c>
      <c r="M143" s="199">
        <v>0</v>
      </c>
      <c r="N143" s="199">
        <v>208351</v>
      </c>
      <c r="O143" s="199">
        <v>113384</v>
      </c>
      <c r="P143" s="199">
        <v>94183</v>
      </c>
      <c r="Q143" s="199">
        <v>95107</v>
      </c>
      <c r="R143" s="199">
        <v>100543</v>
      </c>
      <c r="S143" s="199">
        <v>206079</v>
      </c>
      <c r="T143" s="200">
        <v>129403</v>
      </c>
      <c r="U143" s="200">
        <v>126564</v>
      </c>
      <c r="V143" s="53"/>
      <c r="W143" s="53"/>
      <c r="X143" s="53"/>
      <c r="Y143" s="53"/>
      <c r="Z143" s="53"/>
    </row>
    <row r="144" spans="1:26" ht="14.4">
      <c r="A144" s="194" t="s">
        <v>329</v>
      </c>
      <c r="B144" s="195">
        <v>0</v>
      </c>
      <c r="C144" s="195">
        <v>0</v>
      </c>
      <c r="D144" s="195">
        <v>0</v>
      </c>
      <c r="E144" s="195">
        <v>0</v>
      </c>
      <c r="F144" s="195">
        <v>0</v>
      </c>
      <c r="G144" s="197">
        <v>0</v>
      </c>
      <c r="H144" s="196">
        <v>0</v>
      </c>
      <c r="I144" s="198">
        <v>0</v>
      </c>
      <c r="J144" s="199">
        <v>0</v>
      </c>
      <c r="K144" s="199">
        <v>0</v>
      </c>
      <c r="L144" s="199">
        <v>0</v>
      </c>
      <c r="M144" s="199">
        <v>0</v>
      </c>
      <c r="N144" s="199">
        <v>0</v>
      </c>
      <c r="O144" s="199">
        <v>0</v>
      </c>
      <c r="P144" s="199">
        <v>0</v>
      </c>
      <c r="Q144" s="199">
        <v>0</v>
      </c>
      <c r="R144" s="199">
        <v>0</v>
      </c>
      <c r="S144" s="199">
        <v>0</v>
      </c>
      <c r="T144" s="200" t="s">
        <v>188</v>
      </c>
      <c r="U144" s="200">
        <v>0</v>
      </c>
      <c r="V144" s="53"/>
      <c r="W144" s="53"/>
      <c r="X144" s="53"/>
      <c r="Y144" s="53"/>
      <c r="Z144" s="53"/>
    </row>
    <row r="145" spans="1:26" ht="14.4">
      <c r="A145" s="194" t="s">
        <v>330</v>
      </c>
      <c r="B145" s="195">
        <v>0</v>
      </c>
      <c r="C145" s="195">
        <v>0</v>
      </c>
      <c r="D145" s="195">
        <v>0</v>
      </c>
      <c r="E145" s="195">
        <v>0</v>
      </c>
      <c r="F145" s="195">
        <v>0</v>
      </c>
      <c r="G145" s="197">
        <v>0</v>
      </c>
      <c r="H145" s="196">
        <v>0</v>
      </c>
      <c r="I145" s="198">
        <v>0</v>
      </c>
      <c r="J145" s="199">
        <v>0</v>
      </c>
      <c r="K145" s="199">
        <v>0</v>
      </c>
      <c r="L145" s="199">
        <v>0</v>
      </c>
      <c r="M145" s="199">
        <v>0</v>
      </c>
      <c r="N145" s="199">
        <v>0</v>
      </c>
      <c r="O145" s="199">
        <v>0</v>
      </c>
      <c r="P145" s="199">
        <v>0</v>
      </c>
      <c r="Q145" s="199">
        <v>0</v>
      </c>
      <c r="R145" s="199">
        <v>0</v>
      </c>
      <c r="S145" s="199">
        <v>0</v>
      </c>
      <c r="T145" s="200" t="s">
        <v>188</v>
      </c>
      <c r="U145" s="200">
        <v>0</v>
      </c>
      <c r="V145" s="53"/>
      <c r="W145" s="53"/>
      <c r="X145" s="53"/>
      <c r="Y145" s="53"/>
      <c r="Z145" s="53"/>
    </row>
    <row r="146" spans="1:26" ht="14.4">
      <c r="A146" s="194" t="s">
        <v>331</v>
      </c>
      <c r="B146" s="195">
        <v>0</v>
      </c>
      <c r="C146" s="195">
        <v>0</v>
      </c>
      <c r="D146" s="195">
        <v>0</v>
      </c>
      <c r="E146" s="195">
        <v>0</v>
      </c>
      <c r="F146" s="195">
        <v>0</v>
      </c>
      <c r="G146" s="197">
        <v>0</v>
      </c>
      <c r="H146" s="196">
        <v>0</v>
      </c>
      <c r="I146" s="198">
        <v>0</v>
      </c>
      <c r="J146" s="199">
        <v>0</v>
      </c>
      <c r="K146" s="199">
        <v>0</v>
      </c>
      <c r="L146" s="199">
        <v>0</v>
      </c>
      <c r="M146" s="199">
        <v>0</v>
      </c>
      <c r="N146" s="199">
        <v>0</v>
      </c>
      <c r="O146" s="199">
        <v>0</v>
      </c>
      <c r="P146" s="199">
        <v>0</v>
      </c>
      <c r="Q146" s="199">
        <v>0</v>
      </c>
      <c r="R146" s="199">
        <v>0</v>
      </c>
      <c r="S146" s="199">
        <v>0</v>
      </c>
      <c r="T146" s="200" t="s">
        <v>188</v>
      </c>
      <c r="U146" s="200">
        <v>0</v>
      </c>
      <c r="V146" s="53"/>
      <c r="W146" s="53"/>
      <c r="X146" s="53"/>
      <c r="Y146" s="53"/>
      <c r="Z146" s="53"/>
    </row>
    <row r="147" spans="1:26" ht="14.4">
      <c r="A147" s="194" t="s">
        <v>332</v>
      </c>
      <c r="B147" s="195">
        <v>191322</v>
      </c>
      <c r="C147" s="195">
        <v>56770</v>
      </c>
      <c r="D147" s="195">
        <v>0</v>
      </c>
      <c r="E147" s="195">
        <v>0</v>
      </c>
      <c r="F147" s="195">
        <v>56770</v>
      </c>
      <c r="G147" s="197">
        <v>-42</v>
      </c>
      <c r="H147" s="196">
        <v>56728</v>
      </c>
      <c r="I147" s="198">
        <v>0.29699999999999999</v>
      </c>
      <c r="J147" s="199">
        <v>0</v>
      </c>
      <c r="K147" s="199">
        <v>0</v>
      </c>
      <c r="L147" s="199">
        <v>416612</v>
      </c>
      <c r="M147" s="199">
        <v>462790</v>
      </c>
      <c r="N147" s="199">
        <v>425016</v>
      </c>
      <c r="O147" s="199">
        <v>240443</v>
      </c>
      <c r="P147" s="199">
        <v>192919</v>
      </c>
      <c r="Q147" s="199">
        <v>193356</v>
      </c>
      <c r="R147" s="199">
        <v>196794</v>
      </c>
      <c r="S147" s="199">
        <v>400253</v>
      </c>
      <c r="T147" s="200">
        <v>58407</v>
      </c>
      <c r="U147" s="200">
        <v>56728</v>
      </c>
      <c r="V147" s="53"/>
      <c r="W147" s="53"/>
      <c r="X147" s="53"/>
      <c r="Y147" s="53"/>
      <c r="Z147" s="53"/>
    </row>
    <row r="148" spans="1:26" ht="14.4">
      <c r="A148" s="194" t="s">
        <v>333</v>
      </c>
      <c r="B148" s="195">
        <v>0</v>
      </c>
      <c r="C148" s="195">
        <v>0</v>
      </c>
      <c r="D148" s="195">
        <v>0</v>
      </c>
      <c r="E148" s="195">
        <v>0</v>
      </c>
      <c r="F148" s="195">
        <v>0</v>
      </c>
      <c r="G148" s="197">
        <v>0</v>
      </c>
      <c r="H148" s="196">
        <v>0</v>
      </c>
      <c r="I148" s="198">
        <v>0</v>
      </c>
      <c r="J148" s="199">
        <v>0</v>
      </c>
      <c r="K148" s="199">
        <v>0</v>
      </c>
      <c r="L148" s="199">
        <v>0</v>
      </c>
      <c r="M148" s="199">
        <v>0</v>
      </c>
      <c r="N148" s="199">
        <v>0</v>
      </c>
      <c r="O148" s="199">
        <v>0</v>
      </c>
      <c r="P148" s="199">
        <v>0</v>
      </c>
      <c r="Q148" s="199">
        <v>0</v>
      </c>
      <c r="R148" s="199">
        <v>0</v>
      </c>
      <c r="S148" s="199">
        <v>0</v>
      </c>
      <c r="T148" s="200" t="s">
        <v>188</v>
      </c>
      <c r="U148" s="200">
        <v>0</v>
      </c>
      <c r="V148" s="53"/>
      <c r="W148" s="53"/>
      <c r="X148" s="53"/>
      <c r="Y148" s="53"/>
      <c r="Z148" s="53"/>
    </row>
    <row r="149" spans="1:26" ht="14.4">
      <c r="A149" s="194" t="s">
        <v>334</v>
      </c>
      <c r="B149" s="195">
        <v>0</v>
      </c>
      <c r="C149" s="195">
        <v>0</v>
      </c>
      <c r="D149" s="195">
        <v>0</v>
      </c>
      <c r="E149" s="195">
        <v>0</v>
      </c>
      <c r="F149" s="195">
        <v>0</v>
      </c>
      <c r="G149" s="197">
        <v>0</v>
      </c>
      <c r="H149" s="196">
        <v>0</v>
      </c>
      <c r="I149" s="198">
        <v>0</v>
      </c>
      <c r="J149" s="199">
        <v>0</v>
      </c>
      <c r="K149" s="199">
        <v>0</v>
      </c>
      <c r="L149" s="199">
        <v>0</v>
      </c>
      <c r="M149" s="199">
        <v>0</v>
      </c>
      <c r="N149" s="199">
        <v>0</v>
      </c>
      <c r="O149" s="199">
        <v>0</v>
      </c>
      <c r="P149" s="199">
        <v>0</v>
      </c>
      <c r="Q149" s="199">
        <v>0</v>
      </c>
      <c r="R149" s="199">
        <v>0</v>
      </c>
      <c r="S149" s="199">
        <v>0</v>
      </c>
      <c r="T149" s="200" t="s">
        <v>188</v>
      </c>
      <c r="U149" s="200">
        <v>0</v>
      </c>
      <c r="V149" s="53"/>
      <c r="W149" s="53"/>
      <c r="X149" s="53"/>
      <c r="Y149" s="53"/>
      <c r="Z149" s="53"/>
    </row>
    <row r="150" spans="1:26" ht="14.4">
      <c r="A150" s="194" t="s">
        <v>335</v>
      </c>
      <c r="B150" s="195">
        <v>0</v>
      </c>
      <c r="C150" s="195">
        <v>0</v>
      </c>
      <c r="D150" s="195">
        <v>0</v>
      </c>
      <c r="E150" s="195">
        <v>0</v>
      </c>
      <c r="F150" s="195">
        <v>0</v>
      </c>
      <c r="G150" s="197">
        <v>0</v>
      </c>
      <c r="H150" s="196">
        <v>0</v>
      </c>
      <c r="I150" s="198">
        <v>0</v>
      </c>
      <c r="J150" s="199">
        <v>0</v>
      </c>
      <c r="K150" s="199">
        <v>0</v>
      </c>
      <c r="L150" s="199">
        <v>0</v>
      </c>
      <c r="M150" s="199">
        <v>0</v>
      </c>
      <c r="N150" s="199">
        <v>0</v>
      </c>
      <c r="O150" s="199">
        <v>0</v>
      </c>
      <c r="P150" s="199">
        <v>0</v>
      </c>
      <c r="Q150" s="199">
        <v>0</v>
      </c>
      <c r="R150" s="199">
        <v>0</v>
      </c>
      <c r="S150" s="199">
        <v>0</v>
      </c>
      <c r="T150" s="200" t="s">
        <v>188</v>
      </c>
      <c r="U150" s="200">
        <v>0</v>
      </c>
      <c r="V150" s="53"/>
      <c r="W150" s="53"/>
      <c r="X150" s="53"/>
      <c r="Y150" s="53"/>
      <c r="Z150" s="53"/>
    </row>
    <row r="151" spans="1:26" ht="14.4">
      <c r="A151" s="194" t="s">
        <v>336</v>
      </c>
      <c r="B151" s="195">
        <v>0</v>
      </c>
      <c r="C151" s="195">
        <v>0</v>
      </c>
      <c r="D151" s="195">
        <v>0</v>
      </c>
      <c r="E151" s="195">
        <v>0</v>
      </c>
      <c r="F151" s="195">
        <v>0</v>
      </c>
      <c r="G151" s="197">
        <v>0</v>
      </c>
      <c r="H151" s="196">
        <v>0</v>
      </c>
      <c r="I151" s="198">
        <v>0</v>
      </c>
      <c r="J151" s="199">
        <v>0</v>
      </c>
      <c r="K151" s="199">
        <v>0</v>
      </c>
      <c r="L151" s="199">
        <v>0</v>
      </c>
      <c r="M151" s="199">
        <v>0</v>
      </c>
      <c r="N151" s="199">
        <v>0</v>
      </c>
      <c r="O151" s="199">
        <v>0</v>
      </c>
      <c r="P151" s="199">
        <v>0</v>
      </c>
      <c r="Q151" s="199">
        <v>0</v>
      </c>
      <c r="R151" s="199">
        <v>0</v>
      </c>
      <c r="S151" s="199">
        <v>0</v>
      </c>
      <c r="T151" s="200" t="s">
        <v>188</v>
      </c>
      <c r="U151" s="200">
        <v>0</v>
      </c>
      <c r="V151" s="53"/>
      <c r="W151" s="53"/>
      <c r="X151" s="53"/>
      <c r="Y151" s="53"/>
      <c r="Z151" s="53"/>
    </row>
    <row r="152" spans="1:26" ht="14.4">
      <c r="A152" s="194" t="s">
        <v>337</v>
      </c>
      <c r="B152" s="195">
        <v>0</v>
      </c>
      <c r="C152" s="195">
        <v>0</v>
      </c>
      <c r="D152" s="195">
        <v>0</v>
      </c>
      <c r="E152" s="195">
        <v>0</v>
      </c>
      <c r="F152" s="195">
        <v>0</v>
      </c>
      <c r="G152" s="197">
        <v>0</v>
      </c>
      <c r="H152" s="196">
        <v>0</v>
      </c>
      <c r="I152" s="198">
        <v>0</v>
      </c>
      <c r="J152" s="199">
        <v>0</v>
      </c>
      <c r="K152" s="199">
        <v>0</v>
      </c>
      <c r="L152" s="199">
        <v>0</v>
      </c>
      <c r="M152" s="199">
        <v>0</v>
      </c>
      <c r="N152" s="199">
        <v>0</v>
      </c>
      <c r="O152" s="199">
        <v>0</v>
      </c>
      <c r="P152" s="199">
        <v>0</v>
      </c>
      <c r="Q152" s="199">
        <v>0</v>
      </c>
      <c r="R152" s="199">
        <v>0</v>
      </c>
      <c r="S152" s="199">
        <v>0</v>
      </c>
      <c r="T152" s="200" t="s">
        <v>188</v>
      </c>
      <c r="U152" s="200">
        <v>0</v>
      </c>
      <c r="V152" s="53"/>
      <c r="W152" s="53"/>
      <c r="X152" s="53"/>
      <c r="Y152" s="53"/>
      <c r="Z152" s="53"/>
    </row>
    <row r="153" spans="1:26" ht="14.4">
      <c r="A153" s="194" t="s">
        <v>338</v>
      </c>
      <c r="B153" s="195">
        <v>0</v>
      </c>
      <c r="C153" s="195">
        <v>0</v>
      </c>
      <c r="D153" s="195">
        <v>0</v>
      </c>
      <c r="E153" s="195">
        <v>0</v>
      </c>
      <c r="F153" s="195">
        <v>0</v>
      </c>
      <c r="G153" s="197">
        <v>0</v>
      </c>
      <c r="H153" s="196">
        <v>0</v>
      </c>
      <c r="I153" s="198">
        <v>0</v>
      </c>
      <c r="J153" s="199">
        <v>0</v>
      </c>
      <c r="K153" s="199">
        <v>0</v>
      </c>
      <c r="L153" s="199">
        <v>0</v>
      </c>
      <c r="M153" s="199">
        <v>0</v>
      </c>
      <c r="N153" s="199">
        <v>0</v>
      </c>
      <c r="O153" s="199">
        <v>0</v>
      </c>
      <c r="P153" s="199">
        <v>0</v>
      </c>
      <c r="Q153" s="199">
        <v>0</v>
      </c>
      <c r="R153" s="199">
        <v>0</v>
      </c>
      <c r="S153" s="199">
        <v>0</v>
      </c>
      <c r="T153" s="200" t="s">
        <v>188</v>
      </c>
      <c r="U153" s="200">
        <v>0</v>
      </c>
      <c r="V153" s="53"/>
      <c r="W153" s="53"/>
      <c r="X153" s="53"/>
      <c r="Y153" s="53"/>
      <c r="Z153" s="53"/>
    </row>
    <row r="154" spans="1:26" ht="14.4">
      <c r="A154" s="194" t="s">
        <v>339</v>
      </c>
      <c r="B154" s="195">
        <v>314943</v>
      </c>
      <c r="C154" s="195">
        <v>93451</v>
      </c>
      <c r="D154" s="195">
        <v>40384</v>
      </c>
      <c r="E154" s="195">
        <v>24011</v>
      </c>
      <c r="F154" s="195">
        <v>157846</v>
      </c>
      <c r="G154" s="197">
        <v>-597</v>
      </c>
      <c r="H154" s="196">
        <v>157249</v>
      </c>
      <c r="I154" s="198">
        <v>0.501</v>
      </c>
      <c r="J154" s="199">
        <v>0</v>
      </c>
      <c r="K154" s="199">
        <v>0</v>
      </c>
      <c r="L154" s="199">
        <v>0</v>
      </c>
      <c r="M154" s="199">
        <v>0</v>
      </c>
      <c r="N154" s="199">
        <v>231513.04</v>
      </c>
      <c r="O154" s="199">
        <v>155970</v>
      </c>
      <c r="P154" s="199">
        <v>128347</v>
      </c>
      <c r="Q154" s="199">
        <v>124276</v>
      </c>
      <c r="R154" s="199">
        <v>127816</v>
      </c>
      <c r="S154" s="199">
        <v>271160</v>
      </c>
      <c r="T154" s="200">
        <v>166562</v>
      </c>
      <c r="U154" s="200">
        <v>157249</v>
      </c>
      <c r="V154" s="53"/>
      <c r="W154" s="53"/>
      <c r="X154" s="53"/>
      <c r="Y154" s="53"/>
      <c r="Z154" s="53"/>
    </row>
    <row r="155" spans="1:26" ht="14.4">
      <c r="A155" s="194" t="s">
        <v>340</v>
      </c>
      <c r="B155" s="195">
        <v>0</v>
      </c>
      <c r="C155" s="195">
        <v>0</v>
      </c>
      <c r="D155" s="195">
        <v>0</v>
      </c>
      <c r="E155" s="195">
        <v>0</v>
      </c>
      <c r="F155" s="195">
        <v>0</v>
      </c>
      <c r="G155" s="197">
        <v>0</v>
      </c>
      <c r="H155" s="196">
        <v>0</v>
      </c>
      <c r="I155" s="198">
        <v>0</v>
      </c>
      <c r="J155" s="199">
        <v>0</v>
      </c>
      <c r="K155" s="199">
        <v>0</v>
      </c>
      <c r="L155" s="199">
        <v>0</v>
      </c>
      <c r="M155" s="199">
        <v>0</v>
      </c>
      <c r="N155" s="199">
        <v>0</v>
      </c>
      <c r="O155" s="199">
        <v>0</v>
      </c>
      <c r="P155" s="199">
        <v>0</v>
      </c>
      <c r="Q155" s="199">
        <v>0</v>
      </c>
      <c r="R155" s="199">
        <v>0</v>
      </c>
      <c r="S155" s="199">
        <v>0</v>
      </c>
      <c r="T155" s="200" t="s">
        <v>188</v>
      </c>
      <c r="U155" s="200">
        <v>0</v>
      </c>
      <c r="V155" s="53"/>
      <c r="W155" s="53"/>
      <c r="X155" s="53"/>
      <c r="Y155" s="53"/>
      <c r="Z155" s="53"/>
    </row>
    <row r="156" spans="1:26" ht="14.4">
      <c r="A156" s="194" t="s">
        <v>341</v>
      </c>
      <c r="B156" s="195">
        <v>93935</v>
      </c>
      <c r="C156" s="195">
        <v>27873</v>
      </c>
      <c r="D156" s="195">
        <v>60576</v>
      </c>
      <c r="E156" s="195">
        <v>5486</v>
      </c>
      <c r="F156" s="195">
        <v>93935</v>
      </c>
      <c r="G156" s="197">
        <v>0</v>
      </c>
      <c r="H156" s="196">
        <v>93935</v>
      </c>
      <c r="I156" s="198">
        <v>1</v>
      </c>
      <c r="J156" s="199">
        <v>47522</v>
      </c>
      <c r="K156" s="199">
        <v>56315</v>
      </c>
      <c r="L156" s="199">
        <v>63691</v>
      </c>
      <c r="M156" s="199">
        <v>69571</v>
      </c>
      <c r="N156" s="199">
        <v>73515.679999999993</v>
      </c>
      <c r="O156" s="199">
        <v>76976</v>
      </c>
      <c r="P156" s="199">
        <v>79663</v>
      </c>
      <c r="Q156" s="199">
        <v>82325</v>
      </c>
      <c r="R156" s="199">
        <v>83032</v>
      </c>
      <c r="S156" s="199">
        <v>88151</v>
      </c>
      <c r="T156" s="200">
        <v>89129</v>
      </c>
      <c r="U156" s="200">
        <v>93935</v>
      </c>
      <c r="V156" s="53"/>
      <c r="W156" s="53"/>
      <c r="X156" s="53"/>
      <c r="Y156" s="53"/>
      <c r="Z156" s="53"/>
    </row>
    <row r="157" spans="1:26" ht="14.4">
      <c r="A157" s="194" t="s">
        <v>342</v>
      </c>
      <c r="B157" s="195">
        <v>4012883</v>
      </c>
      <c r="C157" s="195">
        <v>1190712</v>
      </c>
      <c r="D157" s="195">
        <v>25240</v>
      </c>
      <c r="E157" s="195">
        <v>15007</v>
      </c>
      <c r="F157" s="195">
        <v>1230959</v>
      </c>
      <c r="G157" s="197">
        <v>-1185</v>
      </c>
      <c r="H157" s="196">
        <v>1229774</v>
      </c>
      <c r="I157" s="198">
        <v>0.307</v>
      </c>
      <c r="J157" s="199">
        <v>0</v>
      </c>
      <c r="K157" s="199">
        <v>0</v>
      </c>
      <c r="L157" s="199">
        <v>0</v>
      </c>
      <c r="M157" s="199">
        <v>2556362</v>
      </c>
      <c r="N157" s="199">
        <v>1927708</v>
      </c>
      <c r="O157" s="199">
        <v>1060390</v>
      </c>
      <c r="P157" s="199">
        <v>858729</v>
      </c>
      <c r="Q157" s="199">
        <v>885463</v>
      </c>
      <c r="R157" s="199">
        <v>929507</v>
      </c>
      <c r="S157" s="199">
        <v>1932347</v>
      </c>
      <c r="T157" s="200">
        <v>1230116</v>
      </c>
      <c r="U157" s="200">
        <v>1229774</v>
      </c>
      <c r="V157" s="53"/>
      <c r="W157" s="53"/>
      <c r="X157" s="53"/>
      <c r="Y157" s="53"/>
      <c r="Z157" s="53"/>
    </row>
    <row r="158" spans="1:26" ht="14.4">
      <c r="A158" s="194" t="s">
        <v>343</v>
      </c>
      <c r="B158" s="195">
        <v>0</v>
      </c>
      <c r="C158" s="195">
        <v>0</v>
      </c>
      <c r="D158" s="195">
        <v>0</v>
      </c>
      <c r="E158" s="195">
        <v>0</v>
      </c>
      <c r="F158" s="195">
        <v>0</v>
      </c>
      <c r="G158" s="197">
        <v>0</v>
      </c>
      <c r="H158" s="196">
        <v>0</v>
      </c>
      <c r="I158" s="198">
        <v>0</v>
      </c>
      <c r="J158" s="199">
        <v>0</v>
      </c>
      <c r="K158" s="199">
        <v>0</v>
      </c>
      <c r="L158" s="199">
        <v>0</v>
      </c>
      <c r="M158" s="199">
        <v>0</v>
      </c>
      <c r="N158" s="199">
        <v>0</v>
      </c>
      <c r="O158" s="199">
        <v>0</v>
      </c>
      <c r="P158" s="199">
        <v>0</v>
      </c>
      <c r="Q158" s="199">
        <v>0</v>
      </c>
      <c r="R158" s="199">
        <v>0</v>
      </c>
      <c r="S158" s="199">
        <v>0</v>
      </c>
      <c r="T158" s="200" t="s">
        <v>188</v>
      </c>
      <c r="U158" s="200">
        <v>0</v>
      </c>
      <c r="V158" s="53"/>
      <c r="W158" s="53"/>
      <c r="X158" s="53"/>
      <c r="Y158" s="53"/>
      <c r="Z158" s="53"/>
    </row>
    <row r="159" spans="1:26" ht="14.4">
      <c r="A159" s="194" t="s">
        <v>344</v>
      </c>
      <c r="B159" s="195">
        <v>687180</v>
      </c>
      <c r="C159" s="195">
        <v>203902</v>
      </c>
      <c r="D159" s="195">
        <v>35336</v>
      </c>
      <c r="E159" s="195">
        <v>21010</v>
      </c>
      <c r="F159" s="195">
        <v>260248</v>
      </c>
      <c r="G159" s="197">
        <v>-609</v>
      </c>
      <c r="H159" s="196">
        <v>259639</v>
      </c>
      <c r="I159" s="198">
        <v>0.379</v>
      </c>
      <c r="J159" s="199">
        <v>220879</v>
      </c>
      <c r="K159" s="199">
        <v>461436</v>
      </c>
      <c r="L159" s="199">
        <v>500519</v>
      </c>
      <c r="M159" s="199">
        <v>517657</v>
      </c>
      <c r="N159" s="199">
        <v>420180</v>
      </c>
      <c r="O159" s="199">
        <v>246798</v>
      </c>
      <c r="P159" s="199">
        <v>195935</v>
      </c>
      <c r="Q159" s="199">
        <v>206190</v>
      </c>
      <c r="R159" s="199">
        <v>216875</v>
      </c>
      <c r="S159" s="199">
        <v>424815</v>
      </c>
      <c r="T159" s="200">
        <v>266411</v>
      </c>
      <c r="U159" s="200">
        <v>259639</v>
      </c>
      <c r="V159" s="53"/>
      <c r="W159" s="53"/>
      <c r="X159" s="53"/>
      <c r="Y159" s="53"/>
      <c r="Z159" s="53"/>
    </row>
    <row r="160" spans="1:26" ht="14.4">
      <c r="A160" s="194" t="s">
        <v>345</v>
      </c>
      <c r="B160" s="195">
        <v>684150</v>
      </c>
      <c r="C160" s="195">
        <v>203003</v>
      </c>
      <c r="D160" s="195">
        <v>40384</v>
      </c>
      <c r="E160" s="195">
        <v>24011</v>
      </c>
      <c r="F160" s="195">
        <v>267398</v>
      </c>
      <c r="G160" s="197">
        <v>-49</v>
      </c>
      <c r="H160" s="196">
        <v>267349</v>
      </c>
      <c r="I160" s="198">
        <v>0.39100000000000001</v>
      </c>
      <c r="J160" s="199">
        <v>0</v>
      </c>
      <c r="K160" s="199">
        <v>0</v>
      </c>
      <c r="L160" s="199">
        <v>0</v>
      </c>
      <c r="M160" s="199">
        <v>0</v>
      </c>
      <c r="N160" s="199">
        <v>79393</v>
      </c>
      <c r="O160" s="199">
        <v>40563</v>
      </c>
      <c r="P160" s="199">
        <v>32833</v>
      </c>
      <c r="Q160" s="199">
        <v>33652</v>
      </c>
      <c r="R160" s="199">
        <v>35983</v>
      </c>
      <c r="S160" s="199">
        <v>72463</v>
      </c>
      <c r="T160" s="200">
        <v>68814</v>
      </c>
      <c r="U160" s="200">
        <v>267349</v>
      </c>
      <c r="V160" s="53"/>
      <c r="W160" s="53"/>
      <c r="X160" s="53"/>
      <c r="Y160" s="53"/>
      <c r="Z160" s="53"/>
    </row>
    <row r="161" spans="1:26" ht="14.4">
      <c r="A161" s="194" t="s">
        <v>346</v>
      </c>
      <c r="B161" s="195">
        <v>321945</v>
      </c>
      <c r="C161" s="195">
        <v>95528</v>
      </c>
      <c r="D161" s="195">
        <v>0</v>
      </c>
      <c r="E161" s="195">
        <v>0</v>
      </c>
      <c r="F161" s="195">
        <v>95528</v>
      </c>
      <c r="G161" s="197">
        <v>-71</v>
      </c>
      <c r="H161" s="196">
        <v>95457</v>
      </c>
      <c r="I161" s="198">
        <v>0.29699999999999999</v>
      </c>
      <c r="J161" s="199">
        <v>0</v>
      </c>
      <c r="K161" s="199">
        <v>0</v>
      </c>
      <c r="L161" s="199">
        <v>0</v>
      </c>
      <c r="M161" s="199">
        <v>235644</v>
      </c>
      <c r="N161" s="199">
        <v>175176</v>
      </c>
      <c r="O161" s="199">
        <v>93558</v>
      </c>
      <c r="P161" s="199">
        <v>73980</v>
      </c>
      <c r="Q161" s="199">
        <v>74628</v>
      </c>
      <c r="R161" s="199">
        <v>78866</v>
      </c>
      <c r="S161" s="199">
        <v>160373</v>
      </c>
      <c r="T161" s="200">
        <v>98509</v>
      </c>
      <c r="U161" s="200">
        <v>95457</v>
      </c>
      <c r="V161" s="53"/>
      <c r="W161" s="53"/>
      <c r="X161" s="53"/>
      <c r="Y161" s="53"/>
      <c r="Z161" s="53"/>
    </row>
    <row r="162" spans="1:26" ht="14.4">
      <c r="A162" s="194" t="s">
        <v>347</v>
      </c>
      <c r="B162" s="195">
        <v>0</v>
      </c>
      <c r="C162" s="195">
        <v>0</v>
      </c>
      <c r="D162" s="195">
        <v>0</v>
      </c>
      <c r="E162" s="195">
        <v>0</v>
      </c>
      <c r="F162" s="195">
        <v>0</v>
      </c>
      <c r="G162" s="197">
        <v>0</v>
      </c>
      <c r="H162" s="196">
        <v>0</v>
      </c>
      <c r="I162" s="198">
        <v>0</v>
      </c>
      <c r="J162" s="199">
        <v>0</v>
      </c>
      <c r="K162" s="199">
        <v>0</v>
      </c>
      <c r="L162" s="199">
        <v>0</v>
      </c>
      <c r="M162" s="199">
        <v>0</v>
      </c>
      <c r="N162" s="199">
        <v>0</v>
      </c>
      <c r="O162" s="199">
        <v>0</v>
      </c>
      <c r="P162" s="199">
        <v>0</v>
      </c>
      <c r="Q162" s="199">
        <v>0</v>
      </c>
      <c r="R162" s="199">
        <v>0</v>
      </c>
      <c r="S162" s="199">
        <v>0</v>
      </c>
      <c r="T162" s="200" t="s">
        <v>188</v>
      </c>
      <c r="U162" s="200">
        <v>0</v>
      </c>
      <c r="V162" s="53"/>
      <c r="W162" s="53"/>
      <c r="X162" s="53"/>
      <c r="Y162" s="53"/>
      <c r="Z162" s="53"/>
    </row>
    <row r="163" spans="1:26" ht="14.4">
      <c r="A163" s="194" t="s">
        <v>348</v>
      </c>
      <c r="B163" s="195">
        <v>0</v>
      </c>
      <c r="C163" s="195">
        <v>0</v>
      </c>
      <c r="D163" s="195">
        <v>0</v>
      </c>
      <c r="E163" s="195">
        <v>0</v>
      </c>
      <c r="F163" s="195">
        <v>0</v>
      </c>
      <c r="G163" s="197">
        <v>0</v>
      </c>
      <c r="H163" s="196">
        <v>0</v>
      </c>
      <c r="I163" s="198">
        <v>0</v>
      </c>
      <c r="J163" s="199">
        <v>0</v>
      </c>
      <c r="K163" s="199">
        <v>0</v>
      </c>
      <c r="L163" s="199">
        <v>0</v>
      </c>
      <c r="M163" s="199">
        <v>0</v>
      </c>
      <c r="N163" s="199">
        <v>0</v>
      </c>
      <c r="O163" s="199">
        <v>0</v>
      </c>
      <c r="P163" s="199">
        <v>0</v>
      </c>
      <c r="Q163" s="199">
        <v>0</v>
      </c>
      <c r="R163" s="199">
        <v>0</v>
      </c>
      <c r="S163" s="199">
        <v>0</v>
      </c>
      <c r="T163" s="200" t="s">
        <v>188</v>
      </c>
      <c r="U163" s="200">
        <v>0</v>
      </c>
      <c r="V163" s="53"/>
      <c r="W163" s="53"/>
      <c r="X163" s="53"/>
      <c r="Y163" s="53"/>
      <c r="Z163" s="53"/>
    </row>
    <row r="164" spans="1:26" ht="14.4">
      <c r="A164" s="194" t="s">
        <v>349</v>
      </c>
      <c r="B164" s="195">
        <v>0</v>
      </c>
      <c r="C164" s="195">
        <v>0</v>
      </c>
      <c r="D164" s="195">
        <v>0</v>
      </c>
      <c r="E164" s="195">
        <v>0</v>
      </c>
      <c r="F164" s="195">
        <v>0</v>
      </c>
      <c r="G164" s="197">
        <v>0</v>
      </c>
      <c r="H164" s="196">
        <v>0</v>
      </c>
      <c r="I164" s="198">
        <v>0</v>
      </c>
      <c r="J164" s="199">
        <v>0</v>
      </c>
      <c r="K164" s="199">
        <v>0</v>
      </c>
      <c r="L164" s="199">
        <v>0</v>
      </c>
      <c r="M164" s="199">
        <v>0</v>
      </c>
      <c r="N164" s="199">
        <v>0</v>
      </c>
      <c r="O164" s="199">
        <v>0</v>
      </c>
      <c r="P164" s="199">
        <v>0</v>
      </c>
      <c r="Q164" s="199">
        <v>0</v>
      </c>
      <c r="R164" s="199">
        <v>0</v>
      </c>
      <c r="S164" s="199">
        <v>0</v>
      </c>
      <c r="T164" s="200" t="s">
        <v>188</v>
      </c>
      <c r="U164" s="200">
        <v>0</v>
      </c>
      <c r="V164" s="53"/>
      <c r="W164" s="53"/>
      <c r="X164" s="53"/>
      <c r="Y164" s="53"/>
      <c r="Z164" s="53"/>
    </row>
    <row r="165" spans="1:26" ht="14.4">
      <c r="A165" s="194" t="s">
        <v>350</v>
      </c>
      <c r="B165" s="195">
        <v>0</v>
      </c>
      <c r="C165" s="195">
        <v>0</v>
      </c>
      <c r="D165" s="195">
        <v>0</v>
      </c>
      <c r="E165" s="195">
        <v>0</v>
      </c>
      <c r="F165" s="195">
        <v>0</v>
      </c>
      <c r="G165" s="197">
        <v>0</v>
      </c>
      <c r="H165" s="196">
        <v>0</v>
      </c>
      <c r="I165" s="198">
        <v>0</v>
      </c>
      <c r="J165" s="199">
        <v>0</v>
      </c>
      <c r="K165" s="199">
        <v>0</v>
      </c>
      <c r="L165" s="199">
        <v>0</v>
      </c>
      <c r="M165" s="199">
        <v>0</v>
      </c>
      <c r="N165" s="199">
        <v>0</v>
      </c>
      <c r="O165" s="199">
        <v>0</v>
      </c>
      <c r="P165" s="199">
        <v>0</v>
      </c>
      <c r="Q165" s="199">
        <v>0</v>
      </c>
      <c r="R165" s="199">
        <v>0</v>
      </c>
      <c r="S165" s="199">
        <v>0</v>
      </c>
      <c r="T165" s="200" t="s">
        <v>188</v>
      </c>
      <c r="U165" s="200">
        <v>0</v>
      </c>
      <c r="V165" s="53"/>
      <c r="W165" s="53"/>
      <c r="X165" s="53"/>
      <c r="Y165" s="53"/>
      <c r="Z165" s="53"/>
    </row>
    <row r="166" spans="1:26" ht="14.4">
      <c r="A166" s="194" t="s">
        <v>351</v>
      </c>
      <c r="B166" s="195">
        <v>0</v>
      </c>
      <c r="C166" s="195">
        <v>0</v>
      </c>
      <c r="D166" s="195">
        <v>0</v>
      </c>
      <c r="E166" s="195">
        <v>0</v>
      </c>
      <c r="F166" s="195">
        <v>0</v>
      </c>
      <c r="G166" s="197">
        <v>0</v>
      </c>
      <c r="H166" s="196">
        <v>0</v>
      </c>
      <c r="I166" s="198">
        <v>0</v>
      </c>
      <c r="J166" s="199">
        <v>0</v>
      </c>
      <c r="K166" s="199">
        <v>0</v>
      </c>
      <c r="L166" s="199">
        <v>0</v>
      </c>
      <c r="M166" s="199">
        <v>0</v>
      </c>
      <c r="N166" s="199">
        <v>0</v>
      </c>
      <c r="O166" s="199">
        <v>0</v>
      </c>
      <c r="P166" s="199">
        <v>0</v>
      </c>
      <c r="Q166" s="199">
        <v>0</v>
      </c>
      <c r="R166" s="199">
        <v>0</v>
      </c>
      <c r="S166" s="199">
        <v>0</v>
      </c>
      <c r="T166" s="200" t="s">
        <v>188</v>
      </c>
      <c r="U166" s="200">
        <v>0</v>
      </c>
      <c r="V166" s="53"/>
      <c r="W166" s="53"/>
      <c r="X166" s="53"/>
      <c r="Y166" s="53"/>
      <c r="Z166" s="53"/>
    </row>
    <row r="167" spans="1:26" ht="14.4">
      <c r="A167" s="194" t="s">
        <v>352</v>
      </c>
      <c r="B167" s="195">
        <v>0</v>
      </c>
      <c r="C167" s="195">
        <v>0</v>
      </c>
      <c r="D167" s="195">
        <v>0</v>
      </c>
      <c r="E167" s="195">
        <v>0</v>
      </c>
      <c r="F167" s="195">
        <v>0</v>
      </c>
      <c r="G167" s="197">
        <v>0</v>
      </c>
      <c r="H167" s="196">
        <v>0</v>
      </c>
      <c r="I167" s="198">
        <v>0</v>
      </c>
      <c r="J167" s="199">
        <v>0</v>
      </c>
      <c r="K167" s="199">
        <v>0</v>
      </c>
      <c r="L167" s="199">
        <v>0</v>
      </c>
      <c r="M167" s="199">
        <v>0</v>
      </c>
      <c r="N167" s="199">
        <v>0</v>
      </c>
      <c r="O167" s="199">
        <v>0</v>
      </c>
      <c r="P167" s="199">
        <v>0</v>
      </c>
      <c r="Q167" s="199">
        <v>0</v>
      </c>
      <c r="R167" s="199">
        <v>0</v>
      </c>
      <c r="S167" s="199">
        <v>0</v>
      </c>
      <c r="T167" s="200" t="s">
        <v>188</v>
      </c>
      <c r="U167" s="200">
        <v>0</v>
      </c>
      <c r="V167" s="53"/>
      <c r="W167" s="53"/>
      <c r="X167" s="53"/>
      <c r="Y167" s="53"/>
      <c r="Z167" s="53"/>
    </row>
    <row r="168" spans="1:26" ht="14.4">
      <c r="A168" s="194" t="s">
        <v>353</v>
      </c>
      <c r="B168" s="195">
        <v>624206</v>
      </c>
      <c r="C168" s="195">
        <v>185216</v>
      </c>
      <c r="D168" s="195">
        <v>35336</v>
      </c>
      <c r="E168" s="195">
        <v>21010</v>
      </c>
      <c r="F168" s="195">
        <v>241562</v>
      </c>
      <c r="G168" s="197">
        <v>-67</v>
      </c>
      <c r="H168" s="196">
        <v>241495</v>
      </c>
      <c r="I168" s="198">
        <v>0.38700000000000001</v>
      </c>
      <c r="J168" s="199">
        <v>0</v>
      </c>
      <c r="K168" s="199">
        <v>0</v>
      </c>
      <c r="L168" s="199">
        <v>65575</v>
      </c>
      <c r="M168" s="199">
        <v>69293</v>
      </c>
      <c r="N168" s="199">
        <v>48794</v>
      </c>
      <c r="O168" s="199">
        <v>27936</v>
      </c>
      <c r="P168" s="199">
        <v>22596</v>
      </c>
      <c r="Q168" s="199">
        <v>68308</v>
      </c>
      <c r="R168" s="199">
        <v>74231</v>
      </c>
      <c r="S168" s="199">
        <v>151015</v>
      </c>
      <c r="T168" s="200">
        <v>94021</v>
      </c>
      <c r="U168" s="200">
        <v>241495</v>
      </c>
      <c r="V168" s="53"/>
      <c r="W168" s="53"/>
      <c r="X168" s="53"/>
      <c r="Y168" s="53"/>
      <c r="Z168" s="53"/>
    </row>
    <row r="169" spans="1:26" ht="14.4">
      <c r="A169" s="194" t="s">
        <v>354</v>
      </c>
      <c r="B169" s="195">
        <v>0</v>
      </c>
      <c r="C169" s="195">
        <v>0</v>
      </c>
      <c r="D169" s="195">
        <v>0</v>
      </c>
      <c r="E169" s="195">
        <v>0</v>
      </c>
      <c r="F169" s="195">
        <v>0</v>
      </c>
      <c r="G169" s="197">
        <v>0</v>
      </c>
      <c r="H169" s="196">
        <v>0</v>
      </c>
      <c r="I169" s="198">
        <v>0</v>
      </c>
      <c r="J169" s="199">
        <v>0</v>
      </c>
      <c r="K169" s="199">
        <v>0</v>
      </c>
      <c r="L169" s="199">
        <v>0</v>
      </c>
      <c r="M169" s="199">
        <v>0</v>
      </c>
      <c r="N169" s="199">
        <v>0</v>
      </c>
      <c r="O169" s="199">
        <v>0</v>
      </c>
      <c r="P169" s="199">
        <v>0</v>
      </c>
      <c r="Q169" s="199">
        <v>0</v>
      </c>
      <c r="R169" s="199">
        <v>0</v>
      </c>
      <c r="S169" s="199">
        <v>0</v>
      </c>
      <c r="T169" s="200" t="s">
        <v>188</v>
      </c>
      <c r="U169" s="200">
        <v>0</v>
      </c>
      <c r="V169" s="53"/>
      <c r="W169" s="53"/>
      <c r="X169" s="53"/>
      <c r="Y169" s="53"/>
      <c r="Z169" s="53"/>
    </row>
    <row r="170" spans="1:26" ht="14.4">
      <c r="A170" s="194" t="s">
        <v>356</v>
      </c>
      <c r="B170" s="195">
        <v>0</v>
      </c>
      <c r="C170" s="195">
        <v>0</v>
      </c>
      <c r="D170" s="195">
        <v>0</v>
      </c>
      <c r="E170" s="195">
        <v>0</v>
      </c>
      <c r="F170" s="195">
        <v>0</v>
      </c>
      <c r="G170" s="197">
        <v>0</v>
      </c>
      <c r="H170" s="196">
        <v>0</v>
      </c>
      <c r="I170" s="198">
        <v>0</v>
      </c>
      <c r="J170" s="199">
        <v>0</v>
      </c>
      <c r="K170" s="199">
        <v>0</v>
      </c>
      <c r="L170" s="199">
        <v>0</v>
      </c>
      <c r="M170" s="199">
        <v>0</v>
      </c>
      <c r="N170" s="199">
        <v>0</v>
      </c>
      <c r="O170" s="199">
        <v>0</v>
      </c>
      <c r="P170" s="199">
        <v>0</v>
      </c>
      <c r="Q170" s="199">
        <v>0</v>
      </c>
      <c r="R170" s="199">
        <v>0</v>
      </c>
      <c r="S170" s="199">
        <v>0</v>
      </c>
      <c r="T170" s="200" t="s">
        <v>188</v>
      </c>
      <c r="U170" s="200">
        <v>0</v>
      </c>
      <c r="V170" s="53"/>
      <c r="W170" s="53"/>
      <c r="X170" s="53"/>
      <c r="Y170" s="53"/>
      <c r="Z170" s="53"/>
    </row>
    <row r="171" spans="1:26" ht="14.4">
      <c r="A171" s="194" t="s">
        <v>358</v>
      </c>
      <c r="B171" s="195">
        <v>262141</v>
      </c>
      <c r="C171" s="195">
        <v>77783</v>
      </c>
      <c r="D171" s="195">
        <v>0</v>
      </c>
      <c r="E171" s="195">
        <v>0</v>
      </c>
      <c r="F171" s="195">
        <v>77783</v>
      </c>
      <c r="G171" s="197">
        <v>-59</v>
      </c>
      <c r="H171" s="196">
        <v>77724</v>
      </c>
      <c r="I171" s="198">
        <v>0.29699999999999999</v>
      </c>
      <c r="J171" s="199">
        <v>0</v>
      </c>
      <c r="K171" s="199">
        <v>0</v>
      </c>
      <c r="L171" s="199">
        <v>202586</v>
      </c>
      <c r="M171" s="199">
        <v>222120</v>
      </c>
      <c r="N171" s="199">
        <v>150380</v>
      </c>
      <c r="O171" s="199">
        <v>79569</v>
      </c>
      <c r="P171" s="199">
        <v>62849</v>
      </c>
      <c r="Q171" s="199">
        <v>63353</v>
      </c>
      <c r="R171" s="199">
        <v>65387</v>
      </c>
      <c r="S171" s="199">
        <v>131746</v>
      </c>
      <c r="T171" s="200">
        <v>81220</v>
      </c>
      <c r="U171" s="200">
        <v>77724</v>
      </c>
      <c r="V171" s="53"/>
      <c r="W171" s="53"/>
      <c r="X171" s="53"/>
      <c r="Y171" s="53"/>
      <c r="Z171" s="53"/>
    </row>
    <row r="172" spans="1:26" ht="14.4">
      <c r="A172" s="194" t="s">
        <v>359</v>
      </c>
      <c r="B172" s="195">
        <v>0</v>
      </c>
      <c r="C172" s="195">
        <v>0</v>
      </c>
      <c r="D172" s="195">
        <v>0</v>
      </c>
      <c r="E172" s="195">
        <v>0</v>
      </c>
      <c r="F172" s="195">
        <v>0</v>
      </c>
      <c r="G172" s="197">
        <v>0</v>
      </c>
      <c r="H172" s="196">
        <v>0</v>
      </c>
      <c r="I172" s="198">
        <v>0</v>
      </c>
      <c r="J172" s="199">
        <v>0</v>
      </c>
      <c r="K172" s="199">
        <v>0</v>
      </c>
      <c r="L172" s="199">
        <v>0</v>
      </c>
      <c r="M172" s="199">
        <v>0</v>
      </c>
      <c r="N172" s="199">
        <v>0</v>
      </c>
      <c r="O172" s="199">
        <v>0</v>
      </c>
      <c r="P172" s="199">
        <v>0</v>
      </c>
      <c r="Q172" s="199">
        <v>0</v>
      </c>
      <c r="R172" s="199">
        <v>0</v>
      </c>
      <c r="S172" s="199">
        <v>0</v>
      </c>
      <c r="T172" s="200" t="s">
        <v>188</v>
      </c>
      <c r="U172" s="200">
        <v>0</v>
      </c>
      <c r="V172" s="53"/>
      <c r="W172" s="53"/>
      <c r="X172" s="53"/>
      <c r="Y172" s="53"/>
      <c r="Z172" s="53"/>
    </row>
    <row r="173" spans="1:26" ht="14.4">
      <c r="A173" s="194" t="s">
        <v>360</v>
      </c>
      <c r="B173" s="195">
        <v>1247030</v>
      </c>
      <c r="C173" s="195">
        <v>370022</v>
      </c>
      <c r="D173" s="195">
        <v>25240</v>
      </c>
      <c r="E173" s="195">
        <v>15007</v>
      </c>
      <c r="F173" s="195">
        <v>410269</v>
      </c>
      <c r="G173" s="197">
        <v>-597</v>
      </c>
      <c r="H173" s="196">
        <v>409672</v>
      </c>
      <c r="I173" s="198">
        <v>0.32899999999999996</v>
      </c>
      <c r="J173" s="199">
        <v>705842</v>
      </c>
      <c r="K173" s="199">
        <v>777289</v>
      </c>
      <c r="L173" s="199">
        <v>832961</v>
      </c>
      <c r="M173" s="199">
        <v>880921</v>
      </c>
      <c r="N173" s="199">
        <v>692555</v>
      </c>
      <c r="O173" s="199">
        <v>372681</v>
      </c>
      <c r="P173" s="199">
        <v>300467</v>
      </c>
      <c r="Q173" s="199">
        <v>303691</v>
      </c>
      <c r="R173" s="199">
        <v>314385</v>
      </c>
      <c r="S173" s="199">
        <v>638869</v>
      </c>
      <c r="T173" s="200">
        <v>414803</v>
      </c>
      <c r="U173" s="200">
        <v>409672</v>
      </c>
      <c r="V173" s="53"/>
      <c r="W173" s="53"/>
      <c r="X173" s="53"/>
      <c r="Y173" s="53"/>
      <c r="Z173" s="53"/>
    </row>
    <row r="174" spans="1:26" ht="14.4">
      <c r="A174" s="194" t="s">
        <v>361</v>
      </c>
      <c r="B174" s="195">
        <v>1234580</v>
      </c>
      <c r="C174" s="195">
        <v>366328</v>
      </c>
      <c r="D174" s="195">
        <v>25240</v>
      </c>
      <c r="E174" s="195">
        <v>15007</v>
      </c>
      <c r="F174" s="195">
        <v>406575</v>
      </c>
      <c r="G174" s="197">
        <v>-599</v>
      </c>
      <c r="H174" s="196">
        <v>405976</v>
      </c>
      <c r="I174" s="198">
        <v>0.32899999999999996</v>
      </c>
      <c r="J174" s="199">
        <v>0</v>
      </c>
      <c r="K174" s="199">
        <v>851270</v>
      </c>
      <c r="L174" s="199">
        <v>886334</v>
      </c>
      <c r="M174" s="199">
        <v>886217</v>
      </c>
      <c r="N174" s="199">
        <v>714759</v>
      </c>
      <c r="O174" s="199">
        <v>398199</v>
      </c>
      <c r="P174" s="199">
        <v>322883</v>
      </c>
      <c r="Q174" s="199">
        <v>324787</v>
      </c>
      <c r="R174" s="199">
        <v>331551</v>
      </c>
      <c r="S174" s="199">
        <v>682462</v>
      </c>
      <c r="T174" s="200">
        <v>418248</v>
      </c>
      <c r="U174" s="200">
        <v>405976</v>
      </c>
      <c r="V174" s="53"/>
      <c r="W174" s="53"/>
      <c r="X174" s="53"/>
      <c r="Y174" s="53"/>
      <c r="Z174" s="53"/>
    </row>
    <row r="175" spans="1:26" ht="14.4">
      <c r="A175" s="194" t="s">
        <v>362</v>
      </c>
      <c r="B175" s="195">
        <v>150460</v>
      </c>
      <c r="C175" s="195">
        <v>44645</v>
      </c>
      <c r="D175" s="195">
        <v>0</v>
      </c>
      <c r="E175" s="195">
        <v>0</v>
      </c>
      <c r="F175" s="195">
        <v>44645</v>
      </c>
      <c r="G175" s="197">
        <v>-33</v>
      </c>
      <c r="H175" s="196">
        <v>44612</v>
      </c>
      <c r="I175" s="198">
        <v>0.29699999999999999</v>
      </c>
      <c r="J175" s="199">
        <v>0</v>
      </c>
      <c r="K175" s="199">
        <v>0</v>
      </c>
      <c r="L175" s="199">
        <v>0</v>
      </c>
      <c r="M175" s="199">
        <v>0</v>
      </c>
      <c r="N175" s="199">
        <v>83616</v>
      </c>
      <c r="O175" s="199">
        <v>45467</v>
      </c>
      <c r="P175" s="199">
        <v>36282</v>
      </c>
      <c r="Q175" s="199">
        <v>36278</v>
      </c>
      <c r="R175" s="199">
        <v>37129</v>
      </c>
      <c r="S175" s="199">
        <v>73963</v>
      </c>
      <c r="T175" s="200">
        <v>46127</v>
      </c>
      <c r="U175" s="200">
        <v>44612</v>
      </c>
      <c r="V175" s="53"/>
      <c r="W175" s="53"/>
      <c r="X175" s="53"/>
      <c r="Y175" s="53"/>
      <c r="Z175" s="53"/>
    </row>
    <row r="176" spans="1:26" ht="14.4">
      <c r="A176" s="194" t="s">
        <v>363</v>
      </c>
      <c r="B176" s="195">
        <v>221793</v>
      </c>
      <c r="C176" s="195">
        <v>65811</v>
      </c>
      <c r="D176" s="195">
        <v>0</v>
      </c>
      <c r="E176" s="195">
        <v>0</v>
      </c>
      <c r="F176" s="195">
        <v>65811</v>
      </c>
      <c r="G176" s="197">
        <v>-47</v>
      </c>
      <c r="H176" s="196">
        <v>65764</v>
      </c>
      <c r="I176" s="198">
        <v>0.29699999999999999</v>
      </c>
      <c r="J176" s="199">
        <v>0</v>
      </c>
      <c r="K176" s="199">
        <v>0</v>
      </c>
      <c r="L176" s="199">
        <v>0</v>
      </c>
      <c r="M176" s="199">
        <v>159323</v>
      </c>
      <c r="N176" s="199">
        <v>115167</v>
      </c>
      <c r="O176" s="199">
        <v>59660</v>
      </c>
      <c r="P176" s="199">
        <v>47968</v>
      </c>
      <c r="Q176" s="199">
        <v>48558</v>
      </c>
      <c r="R176" s="199">
        <v>51825</v>
      </c>
      <c r="S176" s="199">
        <v>104691</v>
      </c>
      <c r="T176" s="200">
        <v>65280</v>
      </c>
      <c r="U176" s="200">
        <v>65764</v>
      </c>
      <c r="V176" s="53"/>
      <c r="W176" s="53"/>
      <c r="X176" s="53"/>
      <c r="Y176" s="53"/>
      <c r="Z176" s="53"/>
    </row>
    <row r="177" spans="1:26" ht="14.4">
      <c r="A177" s="194" t="s">
        <v>364</v>
      </c>
      <c r="B177" s="195">
        <v>0</v>
      </c>
      <c r="C177" s="195">
        <v>0</v>
      </c>
      <c r="D177" s="195">
        <v>0</v>
      </c>
      <c r="E177" s="195">
        <v>0</v>
      </c>
      <c r="F177" s="195">
        <v>0</v>
      </c>
      <c r="G177" s="197">
        <v>0</v>
      </c>
      <c r="H177" s="196">
        <v>0</v>
      </c>
      <c r="I177" s="198">
        <v>0</v>
      </c>
      <c r="J177" s="199">
        <v>0</v>
      </c>
      <c r="K177" s="199">
        <v>0</v>
      </c>
      <c r="L177" s="199">
        <v>0</v>
      </c>
      <c r="M177" s="199">
        <v>0</v>
      </c>
      <c r="N177" s="199">
        <v>0</v>
      </c>
      <c r="O177" s="199">
        <v>0</v>
      </c>
      <c r="P177" s="199">
        <v>0</v>
      </c>
      <c r="Q177" s="199">
        <v>0</v>
      </c>
      <c r="R177" s="199">
        <v>0</v>
      </c>
      <c r="S177" s="199">
        <v>0</v>
      </c>
      <c r="T177" s="200" t="s">
        <v>188</v>
      </c>
      <c r="U177" s="200">
        <v>0</v>
      </c>
      <c r="V177" s="53"/>
      <c r="W177" s="53"/>
      <c r="X177" s="53"/>
      <c r="Y177" s="53"/>
      <c r="Z177" s="53"/>
    </row>
    <row r="178" spans="1:26" ht="14.4">
      <c r="A178" s="194" t="s">
        <v>365</v>
      </c>
      <c r="B178" s="195">
        <v>0</v>
      </c>
      <c r="C178" s="195">
        <v>0</v>
      </c>
      <c r="D178" s="195">
        <v>0</v>
      </c>
      <c r="E178" s="195">
        <v>0</v>
      </c>
      <c r="F178" s="195">
        <v>0</v>
      </c>
      <c r="G178" s="197">
        <v>0</v>
      </c>
      <c r="H178" s="196">
        <v>0</v>
      </c>
      <c r="I178" s="198">
        <v>0</v>
      </c>
      <c r="J178" s="199">
        <v>0</v>
      </c>
      <c r="K178" s="199">
        <v>0</v>
      </c>
      <c r="L178" s="199">
        <v>0</v>
      </c>
      <c r="M178" s="199">
        <v>0</v>
      </c>
      <c r="N178" s="199">
        <v>0</v>
      </c>
      <c r="O178" s="199">
        <v>0</v>
      </c>
      <c r="P178" s="199">
        <v>0</v>
      </c>
      <c r="Q178" s="199">
        <v>0</v>
      </c>
      <c r="R178" s="199">
        <v>0</v>
      </c>
      <c r="S178" s="199">
        <v>0</v>
      </c>
      <c r="T178" s="200" t="s">
        <v>188</v>
      </c>
      <c r="U178" s="200">
        <v>0</v>
      </c>
      <c r="V178" s="53"/>
      <c r="W178" s="53"/>
      <c r="X178" s="53"/>
      <c r="Y178" s="53"/>
      <c r="Z178" s="53"/>
    </row>
    <row r="179" spans="1:26" ht="14.4">
      <c r="A179" s="194" t="s">
        <v>368</v>
      </c>
      <c r="B179" s="195">
        <v>632877</v>
      </c>
      <c r="C179" s="195">
        <v>187789</v>
      </c>
      <c r="D179" s="195">
        <v>45432</v>
      </c>
      <c r="E179" s="195">
        <v>27013</v>
      </c>
      <c r="F179" s="195">
        <v>260234</v>
      </c>
      <c r="G179" s="197">
        <v>-727</v>
      </c>
      <c r="H179" s="196">
        <v>259507</v>
      </c>
      <c r="I179" s="198">
        <v>0.41100000000000003</v>
      </c>
      <c r="J179" s="199">
        <v>389821</v>
      </c>
      <c r="K179" s="199">
        <v>457682</v>
      </c>
      <c r="L179" s="199">
        <v>516198</v>
      </c>
      <c r="M179" s="199">
        <v>535435</v>
      </c>
      <c r="N179" s="199">
        <v>451252</v>
      </c>
      <c r="O179" s="199">
        <v>263694</v>
      </c>
      <c r="P179" s="199">
        <v>205826</v>
      </c>
      <c r="Q179" s="199">
        <v>210657</v>
      </c>
      <c r="R179" s="199">
        <v>216039</v>
      </c>
      <c r="S179" s="199">
        <v>415467</v>
      </c>
      <c r="T179" s="200">
        <v>265105</v>
      </c>
      <c r="U179" s="200">
        <v>259507</v>
      </c>
      <c r="V179" s="53"/>
      <c r="W179" s="53"/>
      <c r="X179" s="53"/>
      <c r="Y179" s="53"/>
      <c r="Z179" s="53"/>
    </row>
    <row r="180" spans="1:26" ht="14.4">
      <c r="A180" s="194" t="s">
        <v>369</v>
      </c>
      <c r="B180" s="195">
        <v>0</v>
      </c>
      <c r="C180" s="195">
        <v>0</v>
      </c>
      <c r="D180" s="195">
        <v>0</v>
      </c>
      <c r="E180" s="195">
        <v>0</v>
      </c>
      <c r="F180" s="195">
        <v>0</v>
      </c>
      <c r="G180" s="197">
        <v>0</v>
      </c>
      <c r="H180" s="196">
        <v>0</v>
      </c>
      <c r="I180" s="198">
        <v>0</v>
      </c>
      <c r="J180" s="199">
        <v>0</v>
      </c>
      <c r="K180" s="199">
        <v>0</v>
      </c>
      <c r="L180" s="199">
        <v>0</v>
      </c>
      <c r="M180" s="199">
        <v>0</v>
      </c>
      <c r="N180" s="199">
        <v>0</v>
      </c>
      <c r="O180" s="199">
        <v>0</v>
      </c>
      <c r="P180" s="199">
        <v>0</v>
      </c>
      <c r="Q180" s="199">
        <v>0</v>
      </c>
      <c r="R180" s="199">
        <v>0</v>
      </c>
      <c r="S180" s="199">
        <v>0</v>
      </c>
      <c r="T180" s="200" t="s">
        <v>188</v>
      </c>
      <c r="U180" s="200">
        <v>0</v>
      </c>
      <c r="V180" s="53"/>
      <c r="W180" s="53"/>
      <c r="X180" s="53"/>
      <c r="Y180" s="53"/>
      <c r="Z180" s="53"/>
    </row>
    <row r="181" spans="1:26" ht="14.4">
      <c r="A181" s="194" t="s">
        <v>370</v>
      </c>
      <c r="B181" s="195">
        <v>259934</v>
      </c>
      <c r="C181" s="195">
        <v>77128</v>
      </c>
      <c r="D181" s="195">
        <v>55528</v>
      </c>
      <c r="E181" s="195">
        <v>33015</v>
      </c>
      <c r="F181" s="195">
        <v>165671</v>
      </c>
      <c r="G181" s="197">
        <v>-778</v>
      </c>
      <c r="H181" s="196">
        <v>164893</v>
      </c>
      <c r="I181" s="198">
        <v>0.63700000000000001</v>
      </c>
      <c r="J181" s="199">
        <v>156374</v>
      </c>
      <c r="K181" s="199">
        <v>163634</v>
      </c>
      <c r="L181" s="199">
        <v>184764</v>
      </c>
      <c r="M181" s="199">
        <v>191946</v>
      </c>
      <c r="N181" s="199">
        <v>210748.87</v>
      </c>
      <c r="O181" s="199">
        <v>163583</v>
      </c>
      <c r="P181" s="199">
        <v>127418</v>
      </c>
      <c r="Q181" s="199">
        <v>128933</v>
      </c>
      <c r="R181" s="199">
        <v>133736</v>
      </c>
      <c r="S181" s="199">
        <v>240143</v>
      </c>
      <c r="T181" s="200">
        <v>168349</v>
      </c>
      <c r="U181" s="200">
        <v>164893</v>
      </c>
      <c r="V181" s="53"/>
      <c r="W181" s="53"/>
      <c r="X181" s="53"/>
      <c r="Y181" s="53"/>
      <c r="Z181" s="53"/>
    </row>
    <row r="182" spans="1:26" ht="14.4">
      <c r="A182" s="194" t="s">
        <v>372</v>
      </c>
      <c r="B182" s="195">
        <v>0</v>
      </c>
      <c r="C182" s="195">
        <v>0</v>
      </c>
      <c r="D182" s="195">
        <v>0</v>
      </c>
      <c r="E182" s="195">
        <v>0</v>
      </c>
      <c r="F182" s="195">
        <v>0</v>
      </c>
      <c r="G182" s="197">
        <v>0</v>
      </c>
      <c r="H182" s="196">
        <v>0</v>
      </c>
      <c r="I182" s="198">
        <v>0</v>
      </c>
      <c r="J182" s="199">
        <v>0</v>
      </c>
      <c r="K182" s="199">
        <v>0</v>
      </c>
      <c r="L182" s="199">
        <v>0</v>
      </c>
      <c r="M182" s="199">
        <v>0</v>
      </c>
      <c r="N182" s="199">
        <v>0</v>
      </c>
      <c r="O182" s="199">
        <v>0</v>
      </c>
      <c r="P182" s="199">
        <v>0</v>
      </c>
      <c r="Q182" s="199">
        <v>0</v>
      </c>
      <c r="R182" s="199">
        <v>0</v>
      </c>
      <c r="S182" s="199">
        <v>0</v>
      </c>
      <c r="T182" s="200" t="s">
        <v>188</v>
      </c>
      <c r="U182" s="200">
        <v>0</v>
      </c>
      <c r="V182" s="53"/>
      <c r="W182" s="53"/>
      <c r="X182" s="53"/>
      <c r="Y182" s="53"/>
      <c r="Z182" s="53"/>
    </row>
    <row r="183" spans="1:26" ht="14.4">
      <c r="A183" s="194" t="s">
        <v>373</v>
      </c>
      <c r="B183" s="195">
        <v>0</v>
      </c>
      <c r="C183" s="195">
        <v>0</v>
      </c>
      <c r="D183" s="195">
        <v>0</v>
      </c>
      <c r="E183" s="195">
        <v>0</v>
      </c>
      <c r="F183" s="195">
        <v>0</v>
      </c>
      <c r="G183" s="197">
        <v>0</v>
      </c>
      <c r="H183" s="196">
        <v>0</v>
      </c>
      <c r="I183" s="198">
        <v>0</v>
      </c>
      <c r="J183" s="199">
        <v>0</v>
      </c>
      <c r="K183" s="199">
        <v>0</v>
      </c>
      <c r="L183" s="199">
        <v>0</v>
      </c>
      <c r="M183" s="199">
        <v>0</v>
      </c>
      <c r="N183" s="199">
        <v>0</v>
      </c>
      <c r="O183" s="199">
        <v>0</v>
      </c>
      <c r="P183" s="199">
        <v>0</v>
      </c>
      <c r="Q183" s="199">
        <v>0</v>
      </c>
      <c r="R183" s="199">
        <v>0</v>
      </c>
      <c r="S183" s="199">
        <v>0</v>
      </c>
      <c r="T183" s="200" t="s">
        <v>188</v>
      </c>
      <c r="U183" s="200">
        <v>0</v>
      </c>
      <c r="V183" s="53"/>
      <c r="W183" s="53"/>
      <c r="X183" s="53"/>
      <c r="Y183" s="53"/>
      <c r="Z183" s="53"/>
    </row>
    <row r="184" spans="1:26" ht="14.4">
      <c r="A184" s="194" t="s">
        <v>374</v>
      </c>
      <c r="B184" s="195">
        <v>225610</v>
      </c>
      <c r="C184" s="195">
        <v>66944</v>
      </c>
      <c r="D184" s="195">
        <v>0</v>
      </c>
      <c r="E184" s="195">
        <v>0</v>
      </c>
      <c r="F184" s="195">
        <v>66944</v>
      </c>
      <c r="G184" s="197">
        <v>-49</v>
      </c>
      <c r="H184" s="196">
        <v>66895</v>
      </c>
      <c r="I184" s="198">
        <v>0.29699999999999999</v>
      </c>
      <c r="J184" s="199">
        <v>0</v>
      </c>
      <c r="K184" s="199">
        <v>0</v>
      </c>
      <c r="L184" s="199">
        <v>0</v>
      </c>
      <c r="M184" s="199">
        <v>0</v>
      </c>
      <c r="N184" s="199">
        <v>0</v>
      </c>
      <c r="O184" s="199">
        <v>0</v>
      </c>
      <c r="P184" s="199">
        <v>0</v>
      </c>
      <c r="Q184" s="199">
        <v>0</v>
      </c>
      <c r="R184" s="199">
        <v>55139</v>
      </c>
      <c r="S184" s="199">
        <v>109575</v>
      </c>
      <c r="T184" s="200">
        <v>68059</v>
      </c>
      <c r="U184" s="200">
        <v>66895</v>
      </c>
      <c r="V184" s="53"/>
      <c r="W184" s="53"/>
      <c r="X184" s="53"/>
      <c r="Y184" s="53"/>
      <c r="Z184" s="53"/>
    </row>
    <row r="185" spans="1:26" ht="14.4">
      <c r="A185" s="194" t="s">
        <v>375</v>
      </c>
      <c r="B185" s="195">
        <v>0</v>
      </c>
      <c r="C185" s="195">
        <v>0</v>
      </c>
      <c r="D185" s="195">
        <v>0</v>
      </c>
      <c r="E185" s="195">
        <v>0</v>
      </c>
      <c r="F185" s="195">
        <v>0</v>
      </c>
      <c r="G185" s="197">
        <v>0</v>
      </c>
      <c r="H185" s="196">
        <v>0</v>
      </c>
      <c r="I185" s="198">
        <v>0</v>
      </c>
      <c r="J185" s="199">
        <v>0</v>
      </c>
      <c r="K185" s="199">
        <v>0</v>
      </c>
      <c r="L185" s="199">
        <v>0</v>
      </c>
      <c r="M185" s="199">
        <v>0</v>
      </c>
      <c r="N185" s="199">
        <v>0</v>
      </c>
      <c r="O185" s="199">
        <v>0</v>
      </c>
      <c r="P185" s="199">
        <v>0</v>
      </c>
      <c r="Q185" s="199">
        <v>0</v>
      </c>
      <c r="R185" s="199">
        <v>0</v>
      </c>
      <c r="S185" s="199">
        <v>0</v>
      </c>
      <c r="T185" s="200" t="s">
        <v>188</v>
      </c>
      <c r="U185" s="200">
        <v>0</v>
      </c>
      <c r="V185" s="53"/>
      <c r="W185" s="53"/>
      <c r="X185" s="53"/>
      <c r="Y185" s="53"/>
      <c r="Z185" s="53"/>
    </row>
    <row r="186" spans="1:26" ht="14.4">
      <c r="A186" s="194" t="s">
        <v>376</v>
      </c>
      <c r="B186" s="195">
        <v>183620</v>
      </c>
      <c r="C186" s="195">
        <v>54484</v>
      </c>
      <c r="D186" s="195">
        <v>0</v>
      </c>
      <c r="E186" s="195">
        <v>0</v>
      </c>
      <c r="F186" s="195">
        <v>54484</v>
      </c>
      <c r="G186" s="197">
        <v>-39</v>
      </c>
      <c r="H186" s="196">
        <v>54445</v>
      </c>
      <c r="I186" s="198">
        <v>0.29699999999999999</v>
      </c>
      <c r="J186" s="199">
        <v>0</v>
      </c>
      <c r="K186" s="199">
        <v>109686</v>
      </c>
      <c r="L186" s="199">
        <v>118378</v>
      </c>
      <c r="M186" s="199">
        <v>128026</v>
      </c>
      <c r="N186" s="199">
        <v>92136</v>
      </c>
      <c r="O186" s="199">
        <v>50500</v>
      </c>
      <c r="P186" s="199">
        <v>38951</v>
      </c>
      <c r="Q186" s="199">
        <v>39402</v>
      </c>
      <c r="R186" s="199">
        <v>41498</v>
      </c>
      <c r="S186" s="199">
        <v>85178</v>
      </c>
      <c r="T186" s="200">
        <v>54963</v>
      </c>
      <c r="U186" s="200">
        <v>54445</v>
      </c>
      <c r="V186" s="53"/>
      <c r="W186" s="53"/>
      <c r="X186" s="53"/>
      <c r="Y186" s="53"/>
      <c r="Z186" s="53"/>
    </row>
    <row r="187" spans="1:26" ht="14.4">
      <c r="A187" s="194" t="s">
        <v>379</v>
      </c>
      <c r="B187" s="195">
        <v>0</v>
      </c>
      <c r="C187" s="195">
        <v>0</v>
      </c>
      <c r="D187" s="195">
        <v>0</v>
      </c>
      <c r="E187" s="195">
        <v>0</v>
      </c>
      <c r="F187" s="195">
        <v>0</v>
      </c>
      <c r="G187" s="197">
        <v>0</v>
      </c>
      <c r="H187" s="196">
        <v>0</v>
      </c>
      <c r="I187" s="198">
        <v>0</v>
      </c>
      <c r="J187" s="199">
        <v>0</v>
      </c>
      <c r="K187" s="199">
        <v>0</v>
      </c>
      <c r="L187" s="199">
        <v>0</v>
      </c>
      <c r="M187" s="199">
        <v>0</v>
      </c>
      <c r="N187" s="199">
        <v>0</v>
      </c>
      <c r="O187" s="199">
        <v>0</v>
      </c>
      <c r="P187" s="199">
        <v>0</v>
      </c>
      <c r="Q187" s="199">
        <v>0</v>
      </c>
      <c r="R187" s="199">
        <v>0</v>
      </c>
      <c r="S187" s="199">
        <v>0</v>
      </c>
      <c r="T187" s="200" t="s">
        <v>188</v>
      </c>
      <c r="U187" s="200">
        <v>0</v>
      </c>
      <c r="V187" s="53"/>
      <c r="W187" s="53"/>
      <c r="X187" s="53"/>
      <c r="Y187" s="53"/>
      <c r="Z187" s="53"/>
    </row>
    <row r="188" spans="1:26" ht="14.4">
      <c r="A188" s="194" t="s">
        <v>380</v>
      </c>
      <c r="B188" s="195">
        <v>0</v>
      </c>
      <c r="C188" s="195">
        <v>0</v>
      </c>
      <c r="D188" s="195">
        <v>0</v>
      </c>
      <c r="E188" s="195">
        <v>0</v>
      </c>
      <c r="F188" s="195">
        <v>0</v>
      </c>
      <c r="G188" s="197">
        <v>0</v>
      </c>
      <c r="H188" s="196">
        <v>0</v>
      </c>
      <c r="I188" s="198">
        <v>0</v>
      </c>
      <c r="J188" s="199">
        <v>0</v>
      </c>
      <c r="K188" s="199">
        <v>0</v>
      </c>
      <c r="L188" s="199">
        <v>0</v>
      </c>
      <c r="M188" s="199">
        <v>0</v>
      </c>
      <c r="N188" s="199">
        <v>0</v>
      </c>
      <c r="O188" s="199">
        <v>0</v>
      </c>
      <c r="P188" s="199">
        <v>0</v>
      </c>
      <c r="Q188" s="199">
        <v>0</v>
      </c>
      <c r="R188" s="199">
        <v>0</v>
      </c>
      <c r="S188" s="199">
        <v>0</v>
      </c>
      <c r="T188" s="200" t="s">
        <v>188</v>
      </c>
      <c r="U188" s="200">
        <v>0</v>
      </c>
      <c r="V188" s="53"/>
      <c r="W188" s="53"/>
      <c r="X188" s="53"/>
      <c r="Y188" s="53"/>
      <c r="Z188" s="53"/>
    </row>
    <row r="189" spans="1:26" ht="14.4">
      <c r="A189" s="194" t="s">
        <v>381</v>
      </c>
      <c r="B189" s="195">
        <v>125842</v>
      </c>
      <c r="C189" s="195">
        <v>37340</v>
      </c>
      <c r="D189" s="195">
        <v>0</v>
      </c>
      <c r="E189" s="195">
        <v>0</v>
      </c>
      <c r="F189" s="195">
        <v>37340</v>
      </c>
      <c r="G189" s="197">
        <v>-27</v>
      </c>
      <c r="H189" s="196">
        <v>37313</v>
      </c>
      <c r="I189" s="198">
        <v>0.29699999999999999</v>
      </c>
      <c r="J189" s="199">
        <v>0</v>
      </c>
      <c r="K189" s="199">
        <v>0</v>
      </c>
      <c r="L189" s="199">
        <v>0</v>
      </c>
      <c r="M189" s="199">
        <v>0</v>
      </c>
      <c r="N189" s="199">
        <v>68211</v>
      </c>
      <c r="O189" s="199">
        <v>37341</v>
      </c>
      <c r="P189" s="199">
        <v>28091</v>
      </c>
      <c r="Q189" s="199">
        <v>28219</v>
      </c>
      <c r="R189" s="199">
        <v>28617</v>
      </c>
      <c r="S189" s="199">
        <v>59050</v>
      </c>
      <c r="T189" s="200">
        <v>37635</v>
      </c>
      <c r="U189" s="200">
        <v>37313</v>
      </c>
      <c r="V189" s="53"/>
      <c r="W189" s="53"/>
      <c r="X189" s="53"/>
      <c r="Y189" s="53"/>
      <c r="Z189" s="53"/>
    </row>
    <row r="190" spans="1:26" ht="14.4">
      <c r="A190" s="194" t="s">
        <v>382</v>
      </c>
      <c r="B190" s="195">
        <v>0</v>
      </c>
      <c r="C190" s="195">
        <v>0</v>
      </c>
      <c r="D190" s="195">
        <v>0</v>
      </c>
      <c r="E190" s="195">
        <v>0</v>
      </c>
      <c r="F190" s="195">
        <v>0</v>
      </c>
      <c r="G190" s="197">
        <v>0</v>
      </c>
      <c r="H190" s="196">
        <v>0</v>
      </c>
      <c r="I190" s="198">
        <v>0</v>
      </c>
      <c r="J190" s="199">
        <v>0</v>
      </c>
      <c r="K190" s="199">
        <v>0</v>
      </c>
      <c r="L190" s="199">
        <v>0</v>
      </c>
      <c r="M190" s="199">
        <v>0</v>
      </c>
      <c r="N190" s="199">
        <v>0</v>
      </c>
      <c r="O190" s="199">
        <v>0</v>
      </c>
      <c r="P190" s="199">
        <v>0</v>
      </c>
      <c r="Q190" s="199">
        <v>0</v>
      </c>
      <c r="R190" s="199">
        <v>0</v>
      </c>
      <c r="S190" s="199">
        <v>0</v>
      </c>
      <c r="T190" s="200" t="s">
        <v>188</v>
      </c>
      <c r="U190" s="200">
        <v>0</v>
      </c>
      <c r="V190" s="53"/>
      <c r="W190" s="53"/>
      <c r="X190" s="53"/>
      <c r="Y190" s="53"/>
      <c r="Z190" s="53"/>
    </row>
    <row r="191" spans="1:26" ht="14.4">
      <c r="A191" s="194" t="s">
        <v>383</v>
      </c>
      <c r="B191" s="195">
        <v>0</v>
      </c>
      <c r="C191" s="195">
        <v>0</v>
      </c>
      <c r="D191" s="195">
        <v>0</v>
      </c>
      <c r="E191" s="195">
        <v>0</v>
      </c>
      <c r="F191" s="195">
        <v>0</v>
      </c>
      <c r="G191" s="197">
        <v>0</v>
      </c>
      <c r="H191" s="196">
        <v>0</v>
      </c>
      <c r="I191" s="198">
        <v>0</v>
      </c>
      <c r="J191" s="199">
        <v>0</v>
      </c>
      <c r="K191" s="199">
        <v>0</v>
      </c>
      <c r="L191" s="199">
        <v>0</v>
      </c>
      <c r="M191" s="199">
        <v>0</v>
      </c>
      <c r="N191" s="199">
        <v>0</v>
      </c>
      <c r="O191" s="199">
        <v>0</v>
      </c>
      <c r="P191" s="199">
        <v>0</v>
      </c>
      <c r="Q191" s="199">
        <v>0</v>
      </c>
      <c r="R191" s="199">
        <v>0</v>
      </c>
      <c r="S191" s="199">
        <v>0</v>
      </c>
      <c r="T191" s="200" t="s">
        <v>188</v>
      </c>
      <c r="U191" s="200">
        <v>0</v>
      </c>
      <c r="V191" s="53"/>
      <c r="W191" s="53"/>
      <c r="X191" s="53"/>
      <c r="Y191" s="53"/>
      <c r="Z191" s="53"/>
    </row>
    <row r="192" spans="1:26" ht="14.4">
      <c r="A192" s="194" t="s">
        <v>384</v>
      </c>
      <c r="B192" s="195">
        <v>0</v>
      </c>
      <c r="C192" s="195">
        <v>0</v>
      </c>
      <c r="D192" s="195">
        <v>0</v>
      </c>
      <c r="E192" s="195">
        <v>0</v>
      </c>
      <c r="F192" s="195">
        <v>0</v>
      </c>
      <c r="G192" s="197">
        <v>0</v>
      </c>
      <c r="H192" s="196">
        <v>0</v>
      </c>
      <c r="I192" s="198">
        <v>0</v>
      </c>
      <c r="J192" s="199">
        <v>0</v>
      </c>
      <c r="K192" s="199">
        <v>0</v>
      </c>
      <c r="L192" s="199">
        <v>0</v>
      </c>
      <c r="M192" s="199">
        <v>0</v>
      </c>
      <c r="N192" s="199">
        <v>0</v>
      </c>
      <c r="O192" s="199">
        <v>0</v>
      </c>
      <c r="P192" s="199">
        <v>0</v>
      </c>
      <c r="Q192" s="199">
        <v>0</v>
      </c>
      <c r="R192" s="199">
        <v>0</v>
      </c>
      <c r="S192" s="199">
        <v>0</v>
      </c>
      <c r="T192" s="200" t="s">
        <v>188</v>
      </c>
      <c r="U192" s="200">
        <v>0</v>
      </c>
      <c r="V192" s="53"/>
      <c r="W192" s="53"/>
      <c r="X192" s="53"/>
      <c r="Y192" s="53"/>
      <c r="Z192" s="53"/>
    </row>
    <row r="193" spans="1:26" ht="14.4">
      <c r="A193" s="194" t="s">
        <v>385</v>
      </c>
      <c r="B193" s="195">
        <v>183019</v>
      </c>
      <c r="C193" s="195">
        <v>54306</v>
      </c>
      <c r="D193" s="195">
        <v>65624</v>
      </c>
      <c r="E193" s="195">
        <v>39018</v>
      </c>
      <c r="F193" s="195">
        <v>158948</v>
      </c>
      <c r="G193" s="197">
        <v>-893</v>
      </c>
      <c r="H193" s="196">
        <v>158055</v>
      </c>
      <c r="I193" s="198">
        <v>0.86900000000000011</v>
      </c>
      <c r="J193" s="199">
        <v>0</v>
      </c>
      <c r="K193" s="199">
        <v>0</v>
      </c>
      <c r="L193" s="199">
        <v>0</v>
      </c>
      <c r="M193" s="199">
        <v>0</v>
      </c>
      <c r="N193" s="199">
        <v>153055.64000000001</v>
      </c>
      <c r="O193" s="199">
        <v>160564</v>
      </c>
      <c r="P193" s="199">
        <v>125917</v>
      </c>
      <c r="Q193" s="199">
        <v>125909</v>
      </c>
      <c r="R193" s="199">
        <v>128081</v>
      </c>
      <c r="S193" s="199">
        <v>174618</v>
      </c>
      <c r="T193" s="200">
        <v>162883</v>
      </c>
      <c r="U193" s="200">
        <v>158055</v>
      </c>
      <c r="V193" s="53"/>
      <c r="W193" s="53"/>
      <c r="X193" s="53"/>
      <c r="Y193" s="53"/>
      <c r="Z193" s="53"/>
    </row>
    <row r="194" spans="1:26" ht="14.4">
      <c r="A194" s="194" t="s">
        <v>386</v>
      </c>
      <c r="B194" s="195">
        <v>0</v>
      </c>
      <c r="C194" s="195">
        <v>0</v>
      </c>
      <c r="D194" s="195">
        <v>0</v>
      </c>
      <c r="E194" s="195">
        <v>0</v>
      </c>
      <c r="F194" s="195">
        <v>0</v>
      </c>
      <c r="G194" s="197">
        <v>0</v>
      </c>
      <c r="H194" s="196">
        <v>0</v>
      </c>
      <c r="I194" s="198">
        <v>0</v>
      </c>
      <c r="J194" s="199">
        <v>0</v>
      </c>
      <c r="K194" s="199">
        <v>0</v>
      </c>
      <c r="L194" s="199">
        <v>0</v>
      </c>
      <c r="M194" s="199">
        <v>0</v>
      </c>
      <c r="N194" s="199">
        <v>0</v>
      </c>
      <c r="O194" s="199">
        <v>0</v>
      </c>
      <c r="P194" s="199">
        <v>0</v>
      </c>
      <c r="Q194" s="199">
        <v>0</v>
      </c>
      <c r="R194" s="199">
        <v>0</v>
      </c>
      <c r="S194" s="199">
        <v>0</v>
      </c>
      <c r="T194" s="200" t="s">
        <v>188</v>
      </c>
      <c r="U194" s="200">
        <v>0</v>
      </c>
      <c r="V194" s="53"/>
      <c r="W194" s="53"/>
      <c r="X194" s="53"/>
      <c r="Y194" s="53"/>
      <c r="Z194" s="53"/>
    </row>
    <row r="195" spans="1:26" ht="14.4">
      <c r="A195" s="194" t="s">
        <v>387</v>
      </c>
      <c r="B195" s="195">
        <v>0</v>
      </c>
      <c r="C195" s="195">
        <v>0</v>
      </c>
      <c r="D195" s="195">
        <v>0</v>
      </c>
      <c r="E195" s="195">
        <v>0</v>
      </c>
      <c r="F195" s="195">
        <v>0</v>
      </c>
      <c r="G195" s="197">
        <v>0</v>
      </c>
      <c r="H195" s="196">
        <v>0</v>
      </c>
      <c r="I195" s="198">
        <v>0</v>
      </c>
      <c r="J195" s="199">
        <v>0</v>
      </c>
      <c r="K195" s="199">
        <v>0</v>
      </c>
      <c r="L195" s="199">
        <v>0</v>
      </c>
      <c r="M195" s="199">
        <v>0</v>
      </c>
      <c r="N195" s="199">
        <v>0</v>
      </c>
      <c r="O195" s="199">
        <v>0</v>
      </c>
      <c r="P195" s="199">
        <v>0</v>
      </c>
      <c r="Q195" s="199">
        <v>0</v>
      </c>
      <c r="R195" s="199">
        <v>0</v>
      </c>
      <c r="S195" s="199">
        <v>0</v>
      </c>
      <c r="T195" s="200" t="s">
        <v>188</v>
      </c>
      <c r="U195" s="200">
        <v>0</v>
      </c>
      <c r="V195" s="53"/>
      <c r="W195" s="53"/>
      <c r="X195" s="53"/>
      <c r="Y195" s="53"/>
      <c r="Z195" s="53"/>
    </row>
    <row r="196" spans="1:26" ht="14.4">
      <c r="A196" s="194" t="s">
        <v>388</v>
      </c>
      <c r="B196" s="195">
        <v>0</v>
      </c>
      <c r="C196" s="195">
        <v>0</v>
      </c>
      <c r="D196" s="195">
        <v>0</v>
      </c>
      <c r="E196" s="195">
        <v>0</v>
      </c>
      <c r="F196" s="195">
        <v>0</v>
      </c>
      <c r="G196" s="197">
        <v>0</v>
      </c>
      <c r="H196" s="196">
        <v>0</v>
      </c>
      <c r="I196" s="198">
        <v>0</v>
      </c>
      <c r="J196" s="199">
        <v>0</v>
      </c>
      <c r="K196" s="199">
        <v>0</v>
      </c>
      <c r="L196" s="199">
        <v>0</v>
      </c>
      <c r="M196" s="199">
        <v>0</v>
      </c>
      <c r="N196" s="199">
        <v>0</v>
      </c>
      <c r="O196" s="199">
        <v>0</v>
      </c>
      <c r="P196" s="199">
        <v>0</v>
      </c>
      <c r="Q196" s="199">
        <v>0</v>
      </c>
      <c r="R196" s="199">
        <v>0</v>
      </c>
      <c r="S196" s="199">
        <v>0</v>
      </c>
      <c r="T196" s="200" t="s">
        <v>188</v>
      </c>
      <c r="U196" s="200">
        <v>0</v>
      </c>
      <c r="V196" s="53"/>
      <c r="W196" s="53"/>
      <c r="X196" s="53"/>
      <c r="Y196" s="53"/>
      <c r="Z196" s="53"/>
    </row>
    <row r="197" spans="1:26" ht="14.4">
      <c r="A197" s="194" t="s">
        <v>389</v>
      </c>
      <c r="B197" s="195">
        <v>0</v>
      </c>
      <c r="C197" s="195">
        <v>0</v>
      </c>
      <c r="D197" s="195">
        <v>0</v>
      </c>
      <c r="E197" s="195">
        <v>0</v>
      </c>
      <c r="F197" s="195">
        <v>0</v>
      </c>
      <c r="G197" s="197">
        <v>0</v>
      </c>
      <c r="H197" s="196">
        <v>0</v>
      </c>
      <c r="I197" s="198">
        <v>0</v>
      </c>
      <c r="J197" s="199">
        <v>0</v>
      </c>
      <c r="K197" s="199">
        <v>0</v>
      </c>
      <c r="L197" s="199">
        <v>0</v>
      </c>
      <c r="M197" s="199">
        <v>0</v>
      </c>
      <c r="N197" s="199">
        <v>0</v>
      </c>
      <c r="O197" s="199">
        <v>0</v>
      </c>
      <c r="P197" s="199">
        <v>0</v>
      </c>
      <c r="Q197" s="199">
        <v>0</v>
      </c>
      <c r="R197" s="199">
        <v>0</v>
      </c>
      <c r="S197" s="199">
        <v>0</v>
      </c>
      <c r="T197" s="200" t="s">
        <v>188</v>
      </c>
      <c r="U197" s="200">
        <v>0</v>
      </c>
      <c r="V197" s="53"/>
      <c r="W197" s="53"/>
      <c r="X197" s="53"/>
      <c r="Y197" s="53"/>
      <c r="Z197" s="53"/>
    </row>
    <row r="198" spans="1:26" ht="14.4">
      <c r="A198" s="194" t="s">
        <v>390</v>
      </c>
      <c r="B198" s="195">
        <v>187393</v>
      </c>
      <c r="C198" s="195">
        <v>55604</v>
      </c>
      <c r="D198" s="195">
        <v>45432</v>
      </c>
      <c r="E198" s="195">
        <v>27013</v>
      </c>
      <c r="F198" s="195">
        <v>128049</v>
      </c>
      <c r="G198" s="197">
        <v>-631</v>
      </c>
      <c r="H198" s="196">
        <v>127418</v>
      </c>
      <c r="I198" s="198">
        <v>0.68299999999999994</v>
      </c>
      <c r="J198" s="199">
        <v>0</v>
      </c>
      <c r="K198" s="199">
        <v>129606</v>
      </c>
      <c r="L198" s="199">
        <v>137073</v>
      </c>
      <c r="M198" s="199">
        <v>142839</v>
      </c>
      <c r="N198" s="199">
        <v>171435.78</v>
      </c>
      <c r="O198" s="199">
        <v>130283</v>
      </c>
      <c r="P198" s="199">
        <v>101543</v>
      </c>
      <c r="Q198" s="199">
        <v>101495</v>
      </c>
      <c r="R198" s="199">
        <v>103780</v>
      </c>
      <c r="S198" s="199">
        <v>176692</v>
      </c>
      <c r="T198" s="200">
        <v>131607</v>
      </c>
      <c r="U198" s="200">
        <v>127418</v>
      </c>
      <c r="V198" s="53"/>
      <c r="W198" s="53"/>
      <c r="X198" s="53"/>
      <c r="Y198" s="53"/>
      <c r="Z198" s="53"/>
    </row>
    <row r="199" spans="1:26" ht="14.4">
      <c r="A199" s="194" t="s">
        <v>391</v>
      </c>
      <c r="B199" s="195">
        <v>1823452</v>
      </c>
      <c r="C199" s="195">
        <v>541059</v>
      </c>
      <c r="D199" s="195">
        <v>25240</v>
      </c>
      <c r="E199" s="195">
        <v>15007</v>
      </c>
      <c r="F199" s="195">
        <v>581306</v>
      </c>
      <c r="G199" s="197">
        <v>-795</v>
      </c>
      <c r="H199" s="196">
        <v>580511</v>
      </c>
      <c r="I199" s="198">
        <v>0.31900000000000001</v>
      </c>
      <c r="J199" s="199">
        <v>1096276</v>
      </c>
      <c r="K199" s="199">
        <v>1198320</v>
      </c>
      <c r="L199" s="199">
        <v>1298933</v>
      </c>
      <c r="M199" s="199">
        <v>1454019</v>
      </c>
      <c r="N199" s="199">
        <v>1119437</v>
      </c>
      <c r="O199" s="199">
        <v>603061</v>
      </c>
      <c r="P199" s="199">
        <v>494281</v>
      </c>
      <c r="Q199" s="199">
        <v>486177</v>
      </c>
      <c r="R199" s="199">
        <v>497080</v>
      </c>
      <c r="S199" s="199">
        <v>986617</v>
      </c>
      <c r="T199" s="200">
        <v>606331</v>
      </c>
      <c r="U199" s="200">
        <v>580511</v>
      </c>
      <c r="V199" s="53"/>
      <c r="W199" s="53"/>
      <c r="X199" s="53"/>
      <c r="Y199" s="53"/>
      <c r="Z199" s="53"/>
    </row>
    <row r="200" spans="1:26" ht="14.4">
      <c r="A200" s="194" t="s">
        <v>392</v>
      </c>
      <c r="B200" s="195">
        <v>0</v>
      </c>
      <c r="C200" s="195">
        <v>0</v>
      </c>
      <c r="D200" s="195">
        <v>0</v>
      </c>
      <c r="E200" s="195">
        <v>0</v>
      </c>
      <c r="F200" s="195">
        <v>0</v>
      </c>
      <c r="G200" s="197">
        <v>0</v>
      </c>
      <c r="H200" s="196">
        <v>0</v>
      </c>
      <c r="I200" s="198">
        <v>0</v>
      </c>
      <c r="J200" s="199">
        <v>0</v>
      </c>
      <c r="K200" s="199">
        <v>0</v>
      </c>
      <c r="L200" s="199">
        <v>0</v>
      </c>
      <c r="M200" s="199">
        <v>0</v>
      </c>
      <c r="N200" s="199">
        <v>0</v>
      </c>
      <c r="O200" s="199">
        <v>0</v>
      </c>
      <c r="P200" s="199">
        <v>0</v>
      </c>
      <c r="Q200" s="199">
        <v>0</v>
      </c>
      <c r="R200" s="199">
        <v>0</v>
      </c>
      <c r="S200" s="199">
        <v>0</v>
      </c>
      <c r="T200" s="200" t="s">
        <v>188</v>
      </c>
      <c r="U200" s="200">
        <v>0</v>
      </c>
      <c r="V200" s="53"/>
      <c r="W200" s="53"/>
      <c r="X200" s="53"/>
      <c r="Y200" s="53"/>
      <c r="Z200" s="53"/>
    </row>
    <row r="201" spans="1:26" ht="14.4">
      <c r="A201" s="194" t="s">
        <v>393</v>
      </c>
      <c r="B201" s="195">
        <v>1954427</v>
      </c>
      <c r="C201" s="195">
        <v>579922</v>
      </c>
      <c r="D201" s="195">
        <v>0</v>
      </c>
      <c r="E201" s="195">
        <v>0</v>
      </c>
      <c r="F201" s="195">
        <v>579922</v>
      </c>
      <c r="G201" s="197">
        <v>-408</v>
      </c>
      <c r="H201" s="196">
        <v>579514</v>
      </c>
      <c r="I201" s="198">
        <v>0.29699999999999999</v>
      </c>
      <c r="J201" s="199">
        <v>0</v>
      </c>
      <c r="K201" s="199">
        <v>0</v>
      </c>
      <c r="L201" s="199">
        <v>1303584</v>
      </c>
      <c r="M201" s="199">
        <v>1253524</v>
      </c>
      <c r="N201" s="199">
        <v>888287</v>
      </c>
      <c r="O201" s="199">
        <v>481111</v>
      </c>
      <c r="P201" s="199">
        <v>401199</v>
      </c>
      <c r="Q201" s="199">
        <v>417271</v>
      </c>
      <c r="R201" s="199">
        <v>437167</v>
      </c>
      <c r="S201" s="199">
        <v>886498</v>
      </c>
      <c r="T201" s="200">
        <v>566099</v>
      </c>
      <c r="U201" s="200">
        <v>579514</v>
      </c>
      <c r="V201" s="53"/>
      <c r="W201" s="53"/>
      <c r="X201" s="53"/>
      <c r="Y201" s="53"/>
      <c r="Z201" s="53"/>
    </row>
    <row r="202" spans="1:26" ht="14.4">
      <c r="A202" s="194" t="s">
        <v>394</v>
      </c>
      <c r="B202" s="195">
        <v>0</v>
      </c>
      <c r="C202" s="195">
        <v>0</v>
      </c>
      <c r="D202" s="195">
        <v>0</v>
      </c>
      <c r="E202" s="195">
        <v>0</v>
      </c>
      <c r="F202" s="195">
        <v>0</v>
      </c>
      <c r="G202" s="197">
        <v>0</v>
      </c>
      <c r="H202" s="196">
        <v>0</v>
      </c>
      <c r="I202" s="198">
        <v>0</v>
      </c>
      <c r="J202" s="199">
        <v>0</v>
      </c>
      <c r="K202" s="199">
        <v>0</v>
      </c>
      <c r="L202" s="199">
        <v>0</v>
      </c>
      <c r="M202" s="199">
        <v>0</v>
      </c>
      <c r="N202" s="199">
        <v>0</v>
      </c>
      <c r="O202" s="199">
        <v>0</v>
      </c>
      <c r="P202" s="199">
        <v>0</v>
      </c>
      <c r="Q202" s="199">
        <v>0</v>
      </c>
      <c r="R202" s="199">
        <v>0</v>
      </c>
      <c r="S202" s="199">
        <v>0</v>
      </c>
      <c r="T202" s="200" t="s">
        <v>188</v>
      </c>
      <c r="U202" s="200">
        <v>0</v>
      </c>
      <c r="V202" s="53"/>
      <c r="W202" s="53"/>
      <c r="X202" s="53"/>
      <c r="Y202" s="53"/>
      <c r="Z202" s="53"/>
    </row>
    <row r="203" spans="1:26" ht="14.4">
      <c r="A203" s="194" t="s">
        <v>395</v>
      </c>
      <c r="B203" s="195">
        <v>0</v>
      </c>
      <c r="C203" s="195">
        <v>0</v>
      </c>
      <c r="D203" s="195">
        <v>0</v>
      </c>
      <c r="E203" s="195">
        <v>0</v>
      </c>
      <c r="F203" s="195">
        <v>0</v>
      </c>
      <c r="G203" s="197">
        <v>0</v>
      </c>
      <c r="H203" s="196">
        <v>0</v>
      </c>
      <c r="I203" s="198">
        <v>0</v>
      </c>
      <c r="J203" s="199">
        <v>0</v>
      </c>
      <c r="K203" s="199">
        <v>0</v>
      </c>
      <c r="L203" s="199">
        <v>0</v>
      </c>
      <c r="M203" s="199">
        <v>0</v>
      </c>
      <c r="N203" s="199">
        <v>0</v>
      </c>
      <c r="O203" s="199">
        <v>0</v>
      </c>
      <c r="P203" s="199">
        <v>0</v>
      </c>
      <c r="Q203" s="199">
        <v>0</v>
      </c>
      <c r="R203" s="199">
        <v>0</v>
      </c>
      <c r="S203" s="199">
        <v>0</v>
      </c>
      <c r="T203" s="200" t="s">
        <v>188</v>
      </c>
      <c r="U203" s="200">
        <v>0</v>
      </c>
      <c r="V203" s="53"/>
      <c r="W203" s="53"/>
      <c r="X203" s="53"/>
      <c r="Y203" s="53"/>
      <c r="Z203" s="53"/>
    </row>
    <row r="204" spans="1:26" ht="14.4">
      <c r="A204" s="194" t="s">
        <v>396</v>
      </c>
      <c r="B204" s="195">
        <v>0</v>
      </c>
      <c r="C204" s="195">
        <v>0</v>
      </c>
      <c r="D204" s="195">
        <v>0</v>
      </c>
      <c r="E204" s="195">
        <v>0</v>
      </c>
      <c r="F204" s="195">
        <v>0</v>
      </c>
      <c r="G204" s="197">
        <v>0</v>
      </c>
      <c r="H204" s="196">
        <v>0</v>
      </c>
      <c r="I204" s="198">
        <v>0</v>
      </c>
      <c r="J204" s="199">
        <v>0</v>
      </c>
      <c r="K204" s="199">
        <v>0</v>
      </c>
      <c r="L204" s="199">
        <v>0</v>
      </c>
      <c r="M204" s="199">
        <v>0</v>
      </c>
      <c r="N204" s="199">
        <v>0</v>
      </c>
      <c r="O204" s="199">
        <v>0</v>
      </c>
      <c r="P204" s="199">
        <v>0</v>
      </c>
      <c r="Q204" s="199">
        <v>0</v>
      </c>
      <c r="R204" s="199">
        <v>0</v>
      </c>
      <c r="S204" s="199">
        <v>0</v>
      </c>
      <c r="T204" s="200" t="s">
        <v>188</v>
      </c>
      <c r="U204" s="200">
        <v>0</v>
      </c>
      <c r="V204" s="53"/>
      <c r="W204" s="53"/>
      <c r="X204" s="53"/>
      <c r="Y204" s="53"/>
      <c r="Z204" s="53"/>
    </row>
    <row r="205" spans="1:26" ht="14.4">
      <c r="A205" s="194" t="s">
        <v>397</v>
      </c>
      <c r="B205" s="195">
        <v>0</v>
      </c>
      <c r="C205" s="195">
        <v>0</v>
      </c>
      <c r="D205" s="195">
        <v>0</v>
      </c>
      <c r="E205" s="195">
        <v>0</v>
      </c>
      <c r="F205" s="195">
        <v>0</v>
      </c>
      <c r="G205" s="197">
        <v>0</v>
      </c>
      <c r="H205" s="196">
        <v>0</v>
      </c>
      <c r="I205" s="198">
        <v>0</v>
      </c>
      <c r="J205" s="199">
        <v>0</v>
      </c>
      <c r="K205" s="199">
        <v>0</v>
      </c>
      <c r="L205" s="199">
        <v>0</v>
      </c>
      <c r="M205" s="199">
        <v>0</v>
      </c>
      <c r="N205" s="199">
        <v>0</v>
      </c>
      <c r="O205" s="199">
        <v>0</v>
      </c>
      <c r="P205" s="199">
        <v>0</v>
      </c>
      <c r="Q205" s="199">
        <v>0</v>
      </c>
      <c r="R205" s="199">
        <v>0</v>
      </c>
      <c r="S205" s="199">
        <v>0</v>
      </c>
      <c r="T205" s="200" t="s">
        <v>188</v>
      </c>
      <c r="U205" s="200">
        <v>0</v>
      </c>
      <c r="V205" s="53"/>
      <c r="W205" s="53"/>
      <c r="X205" s="53"/>
      <c r="Y205" s="53"/>
      <c r="Z205" s="53"/>
    </row>
    <row r="206" spans="1:26" ht="14.4">
      <c r="A206" s="194" t="s">
        <v>398</v>
      </c>
      <c r="B206" s="195">
        <v>0</v>
      </c>
      <c r="C206" s="195">
        <v>0</v>
      </c>
      <c r="D206" s="195">
        <v>0</v>
      </c>
      <c r="E206" s="195">
        <v>0</v>
      </c>
      <c r="F206" s="195">
        <v>0</v>
      </c>
      <c r="G206" s="197">
        <v>0</v>
      </c>
      <c r="H206" s="196">
        <v>0</v>
      </c>
      <c r="I206" s="198">
        <v>0</v>
      </c>
      <c r="J206" s="199">
        <v>0</v>
      </c>
      <c r="K206" s="199">
        <v>0</v>
      </c>
      <c r="L206" s="199">
        <v>0</v>
      </c>
      <c r="M206" s="199">
        <v>0</v>
      </c>
      <c r="N206" s="199">
        <v>0</v>
      </c>
      <c r="O206" s="199">
        <v>0</v>
      </c>
      <c r="P206" s="199">
        <v>0</v>
      </c>
      <c r="Q206" s="199">
        <v>0</v>
      </c>
      <c r="R206" s="199">
        <v>0</v>
      </c>
      <c r="S206" s="199">
        <v>0</v>
      </c>
      <c r="T206" s="200" t="s">
        <v>188</v>
      </c>
      <c r="U206" s="200">
        <v>0</v>
      </c>
      <c r="V206" s="53"/>
      <c r="W206" s="53"/>
      <c r="X206" s="53"/>
      <c r="Y206" s="53"/>
      <c r="Z206" s="53"/>
    </row>
    <row r="207" spans="1:26" ht="14.4">
      <c r="A207" s="194" t="s">
        <v>399</v>
      </c>
      <c r="B207" s="195">
        <v>0</v>
      </c>
      <c r="C207" s="195">
        <v>0</v>
      </c>
      <c r="D207" s="195">
        <v>0</v>
      </c>
      <c r="E207" s="195">
        <v>0</v>
      </c>
      <c r="F207" s="195">
        <v>0</v>
      </c>
      <c r="G207" s="197">
        <v>0</v>
      </c>
      <c r="H207" s="196">
        <v>0</v>
      </c>
      <c r="I207" s="198">
        <v>0</v>
      </c>
      <c r="J207" s="199">
        <v>0</v>
      </c>
      <c r="K207" s="199">
        <v>0</v>
      </c>
      <c r="L207" s="199">
        <v>0</v>
      </c>
      <c r="M207" s="199">
        <v>0</v>
      </c>
      <c r="N207" s="199">
        <v>0</v>
      </c>
      <c r="O207" s="199">
        <v>0</v>
      </c>
      <c r="P207" s="199">
        <v>0</v>
      </c>
      <c r="Q207" s="199">
        <v>0</v>
      </c>
      <c r="R207" s="199">
        <v>0</v>
      </c>
      <c r="S207" s="199">
        <v>0</v>
      </c>
      <c r="T207" s="200" t="s">
        <v>188</v>
      </c>
      <c r="U207" s="200">
        <v>0</v>
      </c>
      <c r="V207" s="53"/>
      <c r="W207" s="53"/>
      <c r="X207" s="53"/>
      <c r="Y207" s="53"/>
      <c r="Z207" s="53"/>
    </row>
    <row r="208" spans="1:26" ht="14.4">
      <c r="A208" s="194" t="s">
        <v>400</v>
      </c>
      <c r="B208" s="195">
        <v>749945</v>
      </c>
      <c r="C208" s="195">
        <v>222525</v>
      </c>
      <c r="D208" s="195">
        <v>0</v>
      </c>
      <c r="E208" s="195">
        <v>0</v>
      </c>
      <c r="F208" s="195">
        <v>222525</v>
      </c>
      <c r="G208" s="197">
        <v>-161</v>
      </c>
      <c r="H208" s="196">
        <v>222364</v>
      </c>
      <c r="I208" s="198">
        <v>0.29699999999999999</v>
      </c>
      <c r="J208" s="199">
        <v>396341</v>
      </c>
      <c r="K208" s="199">
        <v>480381</v>
      </c>
      <c r="L208" s="199">
        <v>513222</v>
      </c>
      <c r="M208" s="199">
        <v>548713</v>
      </c>
      <c r="N208" s="199">
        <v>384707</v>
      </c>
      <c r="O208" s="199">
        <v>202956</v>
      </c>
      <c r="P208" s="199">
        <v>162332</v>
      </c>
      <c r="Q208" s="199">
        <v>163915</v>
      </c>
      <c r="R208" s="199">
        <v>170690</v>
      </c>
      <c r="S208" s="199">
        <v>341175</v>
      </c>
      <c r="T208" s="200">
        <v>223139</v>
      </c>
      <c r="U208" s="200">
        <v>222364</v>
      </c>
      <c r="V208" s="53"/>
      <c r="W208" s="53"/>
      <c r="X208" s="53"/>
      <c r="Y208" s="53"/>
      <c r="Z208" s="53"/>
    </row>
    <row r="209" spans="1:26" ht="14.4">
      <c r="A209" s="194" t="s">
        <v>401</v>
      </c>
      <c r="B209" s="195">
        <v>2832625</v>
      </c>
      <c r="C209" s="195">
        <v>840503</v>
      </c>
      <c r="D209" s="195">
        <v>0</v>
      </c>
      <c r="E209" s="195">
        <v>0</v>
      </c>
      <c r="F209" s="195">
        <v>840503</v>
      </c>
      <c r="G209" s="197">
        <v>-614</v>
      </c>
      <c r="H209" s="196">
        <v>839889</v>
      </c>
      <c r="I209" s="198">
        <v>0.29699999999999999</v>
      </c>
      <c r="J209" s="199">
        <v>1830295</v>
      </c>
      <c r="K209" s="199">
        <v>1899326</v>
      </c>
      <c r="L209" s="199">
        <v>1973967</v>
      </c>
      <c r="M209" s="199">
        <v>2045105</v>
      </c>
      <c r="N209" s="199">
        <v>1429080</v>
      </c>
      <c r="O209" s="199">
        <v>763914</v>
      </c>
      <c r="P209" s="199">
        <v>616589</v>
      </c>
      <c r="Q209" s="199">
        <v>625763</v>
      </c>
      <c r="R209" s="199">
        <v>652294</v>
      </c>
      <c r="S209" s="199">
        <v>1311139</v>
      </c>
      <c r="T209" s="200">
        <v>851890</v>
      </c>
      <c r="U209" s="200">
        <v>839889</v>
      </c>
      <c r="V209" s="53"/>
      <c r="W209" s="53"/>
      <c r="X209" s="53"/>
      <c r="Y209" s="53"/>
      <c r="Z209" s="53"/>
    </row>
    <row r="210" spans="1:26" ht="14.4">
      <c r="A210" s="194" t="s">
        <v>402</v>
      </c>
      <c r="B210" s="195">
        <v>201601</v>
      </c>
      <c r="C210" s="195">
        <v>59820</v>
      </c>
      <c r="D210" s="195">
        <v>0</v>
      </c>
      <c r="E210" s="195">
        <v>0</v>
      </c>
      <c r="F210" s="195">
        <v>59820</v>
      </c>
      <c r="G210" s="197">
        <v>-44</v>
      </c>
      <c r="H210" s="196">
        <v>59776</v>
      </c>
      <c r="I210" s="198">
        <v>0.29699999999999999</v>
      </c>
      <c r="J210" s="199">
        <v>309790</v>
      </c>
      <c r="K210" s="199">
        <v>337143</v>
      </c>
      <c r="L210" s="199">
        <v>404985</v>
      </c>
      <c r="M210" s="199">
        <v>435324</v>
      </c>
      <c r="N210" s="199">
        <v>387129</v>
      </c>
      <c r="O210" s="199">
        <v>238710</v>
      </c>
      <c r="P210" s="199">
        <v>191007</v>
      </c>
      <c r="Q210" s="199">
        <v>192215</v>
      </c>
      <c r="R210" s="199">
        <v>206363</v>
      </c>
      <c r="S210" s="199">
        <v>422632</v>
      </c>
      <c r="T210" s="200">
        <v>60758</v>
      </c>
      <c r="U210" s="200">
        <v>59776</v>
      </c>
      <c r="V210" s="53"/>
      <c r="W210" s="53"/>
      <c r="X210" s="53"/>
      <c r="Y210" s="53"/>
      <c r="Z210" s="53"/>
    </row>
    <row r="211" spans="1:26" ht="14.4">
      <c r="A211" s="194" t="s">
        <v>403</v>
      </c>
      <c r="B211" s="195">
        <v>0</v>
      </c>
      <c r="C211" s="195">
        <v>0</v>
      </c>
      <c r="D211" s="195">
        <v>0</v>
      </c>
      <c r="E211" s="195">
        <v>0</v>
      </c>
      <c r="F211" s="195">
        <v>0</v>
      </c>
      <c r="G211" s="197">
        <v>0</v>
      </c>
      <c r="H211" s="196">
        <v>0</v>
      </c>
      <c r="I211" s="198">
        <v>0</v>
      </c>
      <c r="J211" s="199">
        <v>0</v>
      </c>
      <c r="K211" s="199">
        <v>0</v>
      </c>
      <c r="L211" s="199">
        <v>0</v>
      </c>
      <c r="M211" s="199">
        <v>0</v>
      </c>
      <c r="N211" s="199">
        <v>0</v>
      </c>
      <c r="O211" s="199">
        <v>0</v>
      </c>
      <c r="P211" s="199">
        <v>0</v>
      </c>
      <c r="Q211" s="199">
        <v>0</v>
      </c>
      <c r="R211" s="199">
        <v>0</v>
      </c>
      <c r="S211" s="199">
        <v>0</v>
      </c>
      <c r="T211" s="200" t="s">
        <v>188</v>
      </c>
      <c r="U211" s="200">
        <v>0</v>
      </c>
      <c r="V211" s="53"/>
      <c r="W211" s="53"/>
      <c r="X211" s="53"/>
      <c r="Y211" s="53"/>
      <c r="Z211" s="53"/>
    </row>
    <row r="212" spans="1:26" ht="14.4">
      <c r="A212" s="194" t="s">
        <v>404</v>
      </c>
      <c r="B212" s="195">
        <v>1475035</v>
      </c>
      <c r="C212" s="195">
        <v>437676</v>
      </c>
      <c r="D212" s="195">
        <v>30288</v>
      </c>
      <c r="E212" s="195">
        <v>18008</v>
      </c>
      <c r="F212" s="195">
        <v>485972</v>
      </c>
      <c r="G212" s="197">
        <v>-716</v>
      </c>
      <c r="H212" s="196">
        <v>485256</v>
      </c>
      <c r="I212" s="198">
        <v>0.33</v>
      </c>
      <c r="J212" s="199">
        <v>1021824</v>
      </c>
      <c r="K212" s="199">
        <v>1051237</v>
      </c>
      <c r="L212" s="199">
        <v>1125960</v>
      </c>
      <c r="M212" s="199">
        <v>1189634</v>
      </c>
      <c r="N212" s="199">
        <v>901433</v>
      </c>
      <c r="O212" s="199">
        <v>489834</v>
      </c>
      <c r="P212" s="199">
        <v>386099</v>
      </c>
      <c r="Q212" s="199">
        <v>389014</v>
      </c>
      <c r="R212" s="199">
        <v>404528</v>
      </c>
      <c r="S212" s="199">
        <v>805907</v>
      </c>
      <c r="T212" s="200">
        <v>498619</v>
      </c>
      <c r="U212" s="200">
        <v>485256</v>
      </c>
      <c r="V212" s="53"/>
      <c r="W212" s="53"/>
      <c r="X212" s="53"/>
      <c r="Y212" s="53"/>
      <c r="Z212" s="53"/>
    </row>
    <row r="213" spans="1:26" ht="14.4">
      <c r="A213" s="194" t="s">
        <v>405</v>
      </c>
      <c r="B213" s="195">
        <v>0</v>
      </c>
      <c r="C213" s="195">
        <v>0</v>
      </c>
      <c r="D213" s="195">
        <v>0</v>
      </c>
      <c r="E213" s="195">
        <v>0</v>
      </c>
      <c r="F213" s="195">
        <v>0</v>
      </c>
      <c r="G213" s="197">
        <v>0</v>
      </c>
      <c r="H213" s="196">
        <v>0</v>
      </c>
      <c r="I213" s="198">
        <v>0</v>
      </c>
      <c r="J213" s="199">
        <v>0</v>
      </c>
      <c r="K213" s="199">
        <v>0</v>
      </c>
      <c r="L213" s="199">
        <v>0</v>
      </c>
      <c r="M213" s="199">
        <v>0</v>
      </c>
      <c r="N213" s="199">
        <v>0</v>
      </c>
      <c r="O213" s="199">
        <v>0</v>
      </c>
      <c r="P213" s="199">
        <v>0</v>
      </c>
      <c r="Q213" s="199">
        <v>0</v>
      </c>
      <c r="R213" s="199">
        <v>0</v>
      </c>
      <c r="S213" s="199">
        <v>0</v>
      </c>
      <c r="T213" s="200" t="s">
        <v>188</v>
      </c>
      <c r="U213" s="200">
        <v>0</v>
      </c>
      <c r="V213" s="53"/>
      <c r="W213" s="53"/>
      <c r="X213" s="53"/>
      <c r="Y213" s="53"/>
      <c r="Z213" s="53"/>
    </row>
    <row r="214" spans="1:26" ht="14.4">
      <c r="A214" s="194" t="s">
        <v>406</v>
      </c>
      <c r="B214" s="195">
        <v>0</v>
      </c>
      <c r="C214" s="195">
        <v>0</v>
      </c>
      <c r="D214" s="195">
        <v>0</v>
      </c>
      <c r="E214" s="195">
        <v>0</v>
      </c>
      <c r="F214" s="195">
        <v>0</v>
      </c>
      <c r="G214" s="197">
        <v>0</v>
      </c>
      <c r="H214" s="196">
        <v>0</v>
      </c>
      <c r="I214" s="198">
        <v>0</v>
      </c>
      <c r="J214" s="199">
        <v>0</v>
      </c>
      <c r="K214" s="199">
        <v>0</v>
      </c>
      <c r="L214" s="199">
        <v>0</v>
      </c>
      <c r="M214" s="199">
        <v>0</v>
      </c>
      <c r="N214" s="199">
        <v>0</v>
      </c>
      <c r="O214" s="199">
        <v>0</v>
      </c>
      <c r="P214" s="199">
        <v>0</v>
      </c>
      <c r="Q214" s="199">
        <v>0</v>
      </c>
      <c r="R214" s="199">
        <v>0</v>
      </c>
      <c r="S214" s="199">
        <v>0</v>
      </c>
      <c r="T214" s="200" t="s">
        <v>188</v>
      </c>
      <c r="U214" s="200">
        <v>0</v>
      </c>
      <c r="V214" s="53"/>
      <c r="W214" s="53"/>
      <c r="X214" s="53"/>
      <c r="Y214" s="53"/>
      <c r="Z214" s="53"/>
    </row>
    <row r="215" spans="1:26" ht="14.4">
      <c r="A215" s="194" t="s">
        <v>407</v>
      </c>
      <c r="B215" s="195">
        <v>0</v>
      </c>
      <c r="C215" s="195">
        <v>0</v>
      </c>
      <c r="D215" s="195">
        <v>0</v>
      </c>
      <c r="E215" s="195">
        <v>0</v>
      </c>
      <c r="F215" s="195">
        <v>0</v>
      </c>
      <c r="G215" s="197">
        <v>0</v>
      </c>
      <c r="H215" s="196">
        <v>0</v>
      </c>
      <c r="I215" s="198">
        <v>0</v>
      </c>
      <c r="J215" s="199">
        <v>0</v>
      </c>
      <c r="K215" s="199">
        <v>0</v>
      </c>
      <c r="L215" s="199">
        <v>0</v>
      </c>
      <c r="M215" s="199">
        <v>0</v>
      </c>
      <c r="N215" s="199">
        <v>0</v>
      </c>
      <c r="O215" s="199">
        <v>0</v>
      </c>
      <c r="P215" s="199">
        <v>0</v>
      </c>
      <c r="Q215" s="199">
        <v>0</v>
      </c>
      <c r="R215" s="199">
        <v>0</v>
      </c>
      <c r="S215" s="199">
        <v>0</v>
      </c>
      <c r="T215" s="200" t="s">
        <v>188</v>
      </c>
      <c r="U215" s="200">
        <v>0</v>
      </c>
      <c r="V215" s="53"/>
      <c r="W215" s="53"/>
      <c r="X215" s="53"/>
      <c r="Y215" s="53"/>
      <c r="Z215" s="53"/>
    </row>
    <row r="216" spans="1:26" ht="14.4">
      <c r="A216" s="194" t="s">
        <v>408</v>
      </c>
      <c r="B216" s="195">
        <v>1063023</v>
      </c>
      <c r="C216" s="195">
        <v>315423</v>
      </c>
      <c r="D216" s="195">
        <v>40384</v>
      </c>
      <c r="E216" s="195">
        <v>24011</v>
      </c>
      <c r="F216" s="195">
        <v>379818</v>
      </c>
      <c r="G216" s="197">
        <v>-756</v>
      </c>
      <c r="H216" s="196">
        <v>379062</v>
      </c>
      <c r="I216" s="198">
        <v>0.35700000000000004</v>
      </c>
      <c r="J216" s="199">
        <v>0</v>
      </c>
      <c r="K216" s="199">
        <v>0</v>
      </c>
      <c r="L216" s="199">
        <v>0</v>
      </c>
      <c r="M216" s="199">
        <v>714215</v>
      </c>
      <c r="N216" s="199">
        <v>588231</v>
      </c>
      <c r="O216" s="199">
        <v>338552</v>
      </c>
      <c r="P216" s="199">
        <v>281519</v>
      </c>
      <c r="Q216" s="199">
        <v>277958</v>
      </c>
      <c r="R216" s="199">
        <v>289589</v>
      </c>
      <c r="S216" s="199">
        <v>591261</v>
      </c>
      <c r="T216" s="200">
        <v>386835</v>
      </c>
      <c r="U216" s="200">
        <v>379062</v>
      </c>
      <c r="V216" s="53"/>
      <c r="W216" s="53"/>
      <c r="X216" s="53"/>
      <c r="Y216" s="53"/>
      <c r="Z216" s="53"/>
    </row>
    <row r="217" spans="1:26" ht="14.4">
      <c r="A217" s="194" t="s">
        <v>409</v>
      </c>
      <c r="B217" s="195">
        <v>489617</v>
      </c>
      <c r="C217" s="195">
        <v>145280</v>
      </c>
      <c r="D217" s="195">
        <v>0</v>
      </c>
      <c r="E217" s="195">
        <v>0</v>
      </c>
      <c r="F217" s="195">
        <v>145280</v>
      </c>
      <c r="G217" s="197">
        <v>-106</v>
      </c>
      <c r="H217" s="196">
        <v>145174</v>
      </c>
      <c r="I217" s="198">
        <v>0.29699999999999999</v>
      </c>
      <c r="J217" s="199">
        <v>0</v>
      </c>
      <c r="K217" s="199">
        <v>0</v>
      </c>
      <c r="L217" s="199">
        <v>327561</v>
      </c>
      <c r="M217" s="199">
        <v>353136</v>
      </c>
      <c r="N217" s="199">
        <v>250573</v>
      </c>
      <c r="O217" s="199">
        <v>134676</v>
      </c>
      <c r="P217" s="199">
        <v>109959</v>
      </c>
      <c r="Q217" s="199">
        <v>110112</v>
      </c>
      <c r="R217" s="199">
        <v>117056</v>
      </c>
      <c r="S217" s="199">
        <v>236974</v>
      </c>
      <c r="T217" s="200">
        <v>147053</v>
      </c>
      <c r="U217" s="200">
        <v>145174</v>
      </c>
      <c r="V217" s="53"/>
      <c r="W217" s="53"/>
      <c r="X217" s="53"/>
      <c r="Y217" s="53"/>
      <c r="Z217" s="53"/>
    </row>
    <row r="218" spans="1:26" ht="14.4">
      <c r="A218" s="194" t="s">
        <v>410</v>
      </c>
      <c r="B218" s="195">
        <v>0</v>
      </c>
      <c r="C218" s="195">
        <v>0</v>
      </c>
      <c r="D218" s="195">
        <v>0</v>
      </c>
      <c r="E218" s="195">
        <v>0</v>
      </c>
      <c r="F218" s="195">
        <v>0</v>
      </c>
      <c r="G218" s="197">
        <v>0</v>
      </c>
      <c r="H218" s="196">
        <v>0</v>
      </c>
      <c r="I218" s="198">
        <v>0</v>
      </c>
      <c r="J218" s="199">
        <v>0</v>
      </c>
      <c r="K218" s="199">
        <v>0</v>
      </c>
      <c r="L218" s="199">
        <v>0</v>
      </c>
      <c r="M218" s="199">
        <v>0</v>
      </c>
      <c r="N218" s="199">
        <v>0</v>
      </c>
      <c r="O218" s="199">
        <v>0</v>
      </c>
      <c r="P218" s="199">
        <v>0</v>
      </c>
      <c r="Q218" s="199">
        <v>0</v>
      </c>
      <c r="R218" s="199">
        <v>0</v>
      </c>
      <c r="S218" s="199">
        <v>0</v>
      </c>
      <c r="T218" s="200" t="s">
        <v>188</v>
      </c>
      <c r="U218" s="200">
        <v>0</v>
      </c>
      <c r="V218" s="53"/>
      <c r="W218" s="53"/>
      <c r="X218" s="53"/>
      <c r="Y218" s="53"/>
      <c r="Z218" s="53"/>
    </row>
    <row r="219" spans="1:26" ht="14.4">
      <c r="A219" s="194" t="s">
        <v>411</v>
      </c>
      <c r="B219" s="195">
        <v>20390</v>
      </c>
      <c r="C219" s="195">
        <v>6050</v>
      </c>
      <c r="D219" s="195">
        <v>0</v>
      </c>
      <c r="E219" s="195">
        <v>0</v>
      </c>
      <c r="F219" s="195">
        <v>6050</v>
      </c>
      <c r="G219" s="197">
        <v>-4</v>
      </c>
      <c r="H219" s="196">
        <v>6046</v>
      </c>
      <c r="I219" s="198">
        <v>0.29699999999999999</v>
      </c>
      <c r="J219" s="199">
        <v>0</v>
      </c>
      <c r="K219" s="199">
        <v>0</v>
      </c>
      <c r="L219" s="199">
        <v>0</v>
      </c>
      <c r="M219" s="199">
        <v>0</v>
      </c>
      <c r="N219" s="199">
        <v>0</v>
      </c>
      <c r="O219" s="199">
        <v>95004</v>
      </c>
      <c r="P219" s="199">
        <v>4415</v>
      </c>
      <c r="Q219" s="199">
        <v>4786</v>
      </c>
      <c r="R219" s="199">
        <v>4977</v>
      </c>
      <c r="S219" s="199">
        <v>9647</v>
      </c>
      <c r="T219" s="200">
        <v>6000</v>
      </c>
      <c r="U219" s="200">
        <v>6046</v>
      </c>
      <c r="V219" s="53"/>
      <c r="W219" s="53"/>
      <c r="X219" s="53"/>
      <c r="Y219" s="53"/>
      <c r="Z219" s="53"/>
    </row>
    <row r="220" spans="1:26" ht="14.4">
      <c r="A220" s="194" t="s">
        <v>412</v>
      </c>
      <c r="B220" s="195">
        <v>0</v>
      </c>
      <c r="C220" s="195">
        <v>0</v>
      </c>
      <c r="D220" s="195">
        <v>0</v>
      </c>
      <c r="E220" s="195">
        <v>0</v>
      </c>
      <c r="F220" s="195">
        <v>0</v>
      </c>
      <c r="G220" s="197">
        <v>0</v>
      </c>
      <c r="H220" s="196">
        <v>0</v>
      </c>
      <c r="I220" s="198">
        <v>0</v>
      </c>
      <c r="J220" s="199">
        <v>0</v>
      </c>
      <c r="K220" s="199">
        <v>0</v>
      </c>
      <c r="L220" s="199">
        <v>0</v>
      </c>
      <c r="M220" s="199">
        <v>0</v>
      </c>
      <c r="N220" s="199">
        <v>0</v>
      </c>
      <c r="O220" s="199">
        <v>0</v>
      </c>
      <c r="P220" s="199">
        <v>0</v>
      </c>
      <c r="Q220" s="199">
        <v>0</v>
      </c>
      <c r="R220" s="199">
        <v>0</v>
      </c>
      <c r="S220" s="199">
        <v>0</v>
      </c>
      <c r="T220" s="200" t="s">
        <v>188</v>
      </c>
      <c r="U220" s="200">
        <v>0</v>
      </c>
      <c r="V220" s="53"/>
      <c r="W220" s="53"/>
      <c r="X220" s="53"/>
      <c r="Y220" s="53"/>
      <c r="Z220" s="53"/>
    </row>
    <row r="221" spans="1:26" ht="14.4">
      <c r="A221" s="194" t="s">
        <v>413</v>
      </c>
      <c r="B221" s="195">
        <v>954518</v>
      </c>
      <c r="C221" s="195">
        <v>283227</v>
      </c>
      <c r="D221" s="195">
        <v>35336</v>
      </c>
      <c r="E221" s="195">
        <v>21010</v>
      </c>
      <c r="F221" s="195">
        <v>339573</v>
      </c>
      <c r="G221" s="197">
        <v>-664</v>
      </c>
      <c r="H221" s="196">
        <v>338909</v>
      </c>
      <c r="I221" s="198">
        <v>0.35600000000000004</v>
      </c>
      <c r="J221" s="199">
        <v>534732</v>
      </c>
      <c r="K221" s="199">
        <v>559835</v>
      </c>
      <c r="L221" s="199">
        <v>634135</v>
      </c>
      <c r="M221" s="199">
        <v>674734</v>
      </c>
      <c r="N221" s="199">
        <v>541215</v>
      </c>
      <c r="O221" s="199">
        <v>311164</v>
      </c>
      <c r="P221" s="199">
        <v>247788</v>
      </c>
      <c r="Q221" s="199">
        <v>246566</v>
      </c>
      <c r="R221" s="199">
        <v>255995</v>
      </c>
      <c r="S221" s="199">
        <v>549153</v>
      </c>
      <c r="T221" s="200">
        <v>341831</v>
      </c>
      <c r="U221" s="200">
        <v>338909</v>
      </c>
      <c r="V221" s="53"/>
      <c r="W221" s="53"/>
      <c r="X221" s="53"/>
      <c r="Y221" s="53"/>
      <c r="Z221" s="53"/>
    </row>
    <row r="222" spans="1:26" ht="14.4">
      <c r="A222" s="194" t="s">
        <v>414</v>
      </c>
      <c r="B222" s="195">
        <v>0</v>
      </c>
      <c r="C222" s="195">
        <v>0</v>
      </c>
      <c r="D222" s="195">
        <v>0</v>
      </c>
      <c r="E222" s="195">
        <v>0</v>
      </c>
      <c r="F222" s="195">
        <v>0</v>
      </c>
      <c r="G222" s="197">
        <v>0</v>
      </c>
      <c r="H222" s="196">
        <v>0</v>
      </c>
      <c r="I222" s="198">
        <v>0</v>
      </c>
      <c r="J222" s="199">
        <v>0</v>
      </c>
      <c r="K222" s="199">
        <v>0</v>
      </c>
      <c r="L222" s="199">
        <v>0</v>
      </c>
      <c r="M222" s="199">
        <v>0</v>
      </c>
      <c r="N222" s="199">
        <v>0</v>
      </c>
      <c r="O222" s="199">
        <v>0</v>
      </c>
      <c r="P222" s="199">
        <v>0</v>
      </c>
      <c r="Q222" s="199">
        <v>0</v>
      </c>
      <c r="R222" s="199">
        <v>0</v>
      </c>
      <c r="S222" s="199">
        <v>0</v>
      </c>
      <c r="T222" s="200" t="s">
        <v>188</v>
      </c>
      <c r="U222" s="200">
        <v>0</v>
      </c>
      <c r="V222" s="53"/>
      <c r="W222" s="53"/>
      <c r="X222" s="53"/>
      <c r="Y222" s="53"/>
      <c r="Z222" s="53"/>
    </row>
    <row r="223" spans="1:26" ht="14.4">
      <c r="A223" s="194" t="s">
        <v>415</v>
      </c>
      <c r="B223" s="195">
        <v>484066</v>
      </c>
      <c r="C223" s="195">
        <v>143633</v>
      </c>
      <c r="D223" s="195">
        <v>35336</v>
      </c>
      <c r="E223" s="195">
        <v>21010</v>
      </c>
      <c r="F223" s="195">
        <v>199979</v>
      </c>
      <c r="G223" s="197">
        <v>-1541</v>
      </c>
      <c r="H223" s="196">
        <v>198438</v>
      </c>
      <c r="I223" s="198">
        <v>0.41299999999999998</v>
      </c>
      <c r="J223" s="199">
        <v>0</v>
      </c>
      <c r="K223" s="199">
        <v>0</v>
      </c>
      <c r="L223" s="199">
        <v>368308</v>
      </c>
      <c r="M223" s="199">
        <v>386785</v>
      </c>
      <c r="N223" s="199">
        <v>349968</v>
      </c>
      <c r="O223" s="199">
        <v>204942</v>
      </c>
      <c r="P223" s="199">
        <v>170600</v>
      </c>
      <c r="Q223" s="199">
        <v>163328</v>
      </c>
      <c r="R223" s="199">
        <v>167761</v>
      </c>
      <c r="S223" s="199">
        <v>335818</v>
      </c>
      <c r="T223" s="200">
        <v>206813</v>
      </c>
      <c r="U223" s="200">
        <v>198438</v>
      </c>
      <c r="V223" s="53"/>
      <c r="W223" s="53"/>
      <c r="X223" s="53"/>
      <c r="Y223" s="53"/>
      <c r="Z223" s="53"/>
    </row>
    <row r="224" spans="1:26" ht="14.4">
      <c r="A224" s="194" t="s">
        <v>416</v>
      </c>
      <c r="B224" s="195">
        <v>0</v>
      </c>
      <c r="C224" s="195">
        <v>0</v>
      </c>
      <c r="D224" s="195">
        <v>0</v>
      </c>
      <c r="E224" s="195">
        <v>0</v>
      </c>
      <c r="F224" s="195">
        <v>0</v>
      </c>
      <c r="G224" s="197">
        <v>0</v>
      </c>
      <c r="H224" s="196">
        <v>0</v>
      </c>
      <c r="I224" s="198">
        <v>0</v>
      </c>
      <c r="J224" s="199">
        <v>0</v>
      </c>
      <c r="K224" s="199">
        <v>0</v>
      </c>
      <c r="L224" s="199">
        <v>0</v>
      </c>
      <c r="M224" s="199">
        <v>0</v>
      </c>
      <c r="N224" s="199">
        <v>0</v>
      </c>
      <c r="O224" s="199">
        <v>0</v>
      </c>
      <c r="P224" s="199">
        <v>0</v>
      </c>
      <c r="Q224" s="199">
        <v>0</v>
      </c>
      <c r="R224" s="199">
        <v>0</v>
      </c>
      <c r="S224" s="199">
        <v>0</v>
      </c>
      <c r="T224" s="200" t="s">
        <v>188</v>
      </c>
      <c r="U224" s="200">
        <v>0</v>
      </c>
      <c r="V224" s="53"/>
      <c r="W224" s="53"/>
      <c r="X224" s="53"/>
      <c r="Y224" s="53"/>
      <c r="Z224" s="53"/>
    </row>
    <row r="225" spans="1:26" ht="14.4">
      <c r="A225" s="194" t="s">
        <v>417</v>
      </c>
      <c r="B225" s="195">
        <v>0</v>
      </c>
      <c r="C225" s="195">
        <v>0</v>
      </c>
      <c r="D225" s="195">
        <v>0</v>
      </c>
      <c r="E225" s="195">
        <v>0</v>
      </c>
      <c r="F225" s="195">
        <v>0</v>
      </c>
      <c r="G225" s="197">
        <v>0</v>
      </c>
      <c r="H225" s="196">
        <v>0</v>
      </c>
      <c r="I225" s="198">
        <v>0</v>
      </c>
      <c r="J225" s="199">
        <v>0</v>
      </c>
      <c r="K225" s="199">
        <v>0</v>
      </c>
      <c r="L225" s="199">
        <v>0</v>
      </c>
      <c r="M225" s="199">
        <v>0</v>
      </c>
      <c r="N225" s="199">
        <v>0</v>
      </c>
      <c r="O225" s="199">
        <v>0</v>
      </c>
      <c r="P225" s="199">
        <v>0</v>
      </c>
      <c r="Q225" s="199">
        <v>0</v>
      </c>
      <c r="R225" s="199">
        <v>0</v>
      </c>
      <c r="S225" s="199">
        <v>0</v>
      </c>
      <c r="T225" s="200" t="s">
        <v>188</v>
      </c>
      <c r="U225" s="200">
        <v>0</v>
      </c>
      <c r="V225" s="53"/>
      <c r="W225" s="53"/>
      <c r="X225" s="53"/>
      <c r="Y225" s="53"/>
      <c r="Z225" s="53"/>
    </row>
    <row r="226" spans="1:26" ht="14.4">
      <c r="A226" s="194" t="s">
        <v>418</v>
      </c>
      <c r="B226" s="195">
        <v>685814</v>
      </c>
      <c r="C226" s="195">
        <v>203496</v>
      </c>
      <c r="D226" s="195">
        <v>35336</v>
      </c>
      <c r="E226" s="195">
        <v>21010</v>
      </c>
      <c r="F226" s="195">
        <v>259842</v>
      </c>
      <c r="G226" s="197">
        <v>-609</v>
      </c>
      <c r="H226" s="196">
        <v>259233</v>
      </c>
      <c r="I226" s="198">
        <v>0.379</v>
      </c>
      <c r="J226" s="199">
        <v>0</v>
      </c>
      <c r="K226" s="199">
        <v>434981</v>
      </c>
      <c r="L226" s="199">
        <v>470249</v>
      </c>
      <c r="M226" s="199">
        <v>486393</v>
      </c>
      <c r="N226" s="199">
        <v>424149</v>
      </c>
      <c r="O226" s="199">
        <v>250538</v>
      </c>
      <c r="P226" s="199">
        <v>199820</v>
      </c>
      <c r="Q226" s="199">
        <v>201226</v>
      </c>
      <c r="R226" s="199">
        <v>213164</v>
      </c>
      <c r="S226" s="199">
        <v>427226</v>
      </c>
      <c r="T226" s="200">
        <v>265098</v>
      </c>
      <c r="U226" s="200">
        <v>259233</v>
      </c>
      <c r="V226" s="53"/>
      <c r="W226" s="53"/>
      <c r="X226" s="53"/>
      <c r="Y226" s="53"/>
      <c r="Z226" s="53"/>
    </row>
    <row r="227" spans="1:26" ht="14.4">
      <c r="A227" s="194" t="s">
        <v>419</v>
      </c>
      <c r="B227" s="195">
        <v>0</v>
      </c>
      <c r="C227" s="195">
        <v>0</v>
      </c>
      <c r="D227" s="195">
        <v>0</v>
      </c>
      <c r="E227" s="195">
        <v>0</v>
      </c>
      <c r="F227" s="195">
        <v>0</v>
      </c>
      <c r="G227" s="197">
        <v>0</v>
      </c>
      <c r="H227" s="196">
        <v>0</v>
      </c>
      <c r="I227" s="198">
        <v>0</v>
      </c>
      <c r="J227" s="199">
        <v>0</v>
      </c>
      <c r="K227" s="199">
        <v>0</v>
      </c>
      <c r="L227" s="199">
        <v>0</v>
      </c>
      <c r="M227" s="199">
        <v>0</v>
      </c>
      <c r="N227" s="199">
        <v>0</v>
      </c>
      <c r="O227" s="199">
        <v>0</v>
      </c>
      <c r="P227" s="199">
        <v>0</v>
      </c>
      <c r="Q227" s="199">
        <v>0</v>
      </c>
      <c r="R227" s="199">
        <v>0</v>
      </c>
      <c r="S227" s="199">
        <v>0</v>
      </c>
      <c r="T227" s="200" t="s">
        <v>188</v>
      </c>
      <c r="U227" s="200">
        <v>0</v>
      </c>
      <c r="V227" s="53"/>
      <c r="W227" s="53"/>
      <c r="X227" s="53"/>
      <c r="Y227" s="53"/>
      <c r="Z227" s="53"/>
    </row>
    <row r="228" spans="1:26" ht="14.4">
      <c r="A228" s="194" t="s">
        <v>420</v>
      </c>
      <c r="B228" s="195">
        <v>0</v>
      </c>
      <c r="C228" s="195">
        <v>0</v>
      </c>
      <c r="D228" s="195">
        <v>0</v>
      </c>
      <c r="E228" s="195">
        <v>0</v>
      </c>
      <c r="F228" s="195">
        <v>0</v>
      </c>
      <c r="G228" s="197">
        <v>0</v>
      </c>
      <c r="H228" s="196">
        <v>0</v>
      </c>
      <c r="I228" s="198">
        <v>0</v>
      </c>
      <c r="J228" s="199">
        <v>0</v>
      </c>
      <c r="K228" s="199">
        <v>0</v>
      </c>
      <c r="L228" s="199">
        <v>0</v>
      </c>
      <c r="M228" s="199">
        <v>0</v>
      </c>
      <c r="N228" s="199">
        <v>0</v>
      </c>
      <c r="O228" s="199">
        <v>0</v>
      </c>
      <c r="P228" s="199">
        <v>0</v>
      </c>
      <c r="Q228" s="199">
        <v>0</v>
      </c>
      <c r="R228" s="199">
        <v>0</v>
      </c>
      <c r="S228" s="199">
        <v>0</v>
      </c>
      <c r="T228" s="200" t="s">
        <v>188</v>
      </c>
      <c r="U228" s="200">
        <v>0</v>
      </c>
      <c r="V228" s="53"/>
      <c r="W228" s="53"/>
      <c r="X228" s="53"/>
      <c r="Y228" s="53"/>
      <c r="Z228" s="53"/>
    </row>
    <row r="229" spans="1:26" ht="14.4">
      <c r="A229" s="194" t="s">
        <v>421</v>
      </c>
      <c r="B229" s="195">
        <v>0</v>
      </c>
      <c r="C229" s="195">
        <v>0</v>
      </c>
      <c r="D229" s="195">
        <v>0</v>
      </c>
      <c r="E229" s="195">
        <v>0</v>
      </c>
      <c r="F229" s="195">
        <v>0</v>
      </c>
      <c r="G229" s="197">
        <v>0</v>
      </c>
      <c r="H229" s="196">
        <v>0</v>
      </c>
      <c r="I229" s="198">
        <v>0</v>
      </c>
      <c r="J229" s="199">
        <v>0</v>
      </c>
      <c r="K229" s="199">
        <v>0</v>
      </c>
      <c r="L229" s="199">
        <v>0</v>
      </c>
      <c r="M229" s="199">
        <v>0</v>
      </c>
      <c r="N229" s="199">
        <v>0</v>
      </c>
      <c r="O229" s="199">
        <v>0</v>
      </c>
      <c r="P229" s="199">
        <v>0</v>
      </c>
      <c r="Q229" s="199">
        <v>0</v>
      </c>
      <c r="R229" s="199">
        <v>0</v>
      </c>
      <c r="S229" s="199">
        <v>0</v>
      </c>
      <c r="T229" s="200" t="s">
        <v>188</v>
      </c>
      <c r="U229" s="200">
        <v>0</v>
      </c>
      <c r="V229" s="53"/>
      <c r="W229" s="53"/>
      <c r="X229" s="53"/>
      <c r="Y229" s="53"/>
      <c r="Z229" s="53"/>
    </row>
    <row r="230" spans="1:26" ht="14.4">
      <c r="A230" s="194" t="s">
        <v>422</v>
      </c>
      <c r="B230" s="195">
        <v>0</v>
      </c>
      <c r="C230" s="195">
        <v>0</v>
      </c>
      <c r="D230" s="195">
        <v>0</v>
      </c>
      <c r="E230" s="195">
        <v>0</v>
      </c>
      <c r="F230" s="195">
        <v>0</v>
      </c>
      <c r="G230" s="197">
        <v>0</v>
      </c>
      <c r="H230" s="196">
        <v>0</v>
      </c>
      <c r="I230" s="198">
        <v>0</v>
      </c>
      <c r="J230" s="199">
        <v>0</v>
      </c>
      <c r="K230" s="199">
        <v>0</v>
      </c>
      <c r="L230" s="199">
        <v>0</v>
      </c>
      <c r="M230" s="199">
        <v>0</v>
      </c>
      <c r="N230" s="199">
        <v>0</v>
      </c>
      <c r="O230" s="199">
        <v>0</v>
      </c>
      <c r="P230" s="199">
        <v>0</v>
      </c>
      <c r="Q230" s="199">
        <v>0</v>
      </c>
      <c r="R230" s="199">
        <v>0</v>
      </c>
      <c r="S230" s="199">
        <v>0</v>
      </c>
      <c r="T230" s="200" t="s">
        <v>188</v>
      </c>
      <c r="U230" s="200">
        <v>0</v>
      </c>
      <c r="V230" s="53"/>
      <c r="W230" s="53"/>
      <c r="X230" s="53"/>
      <c r="Y230" s="53"/>
      <c r="Z230" s="53"/>
    </row>
    <row r="231" spans="1:26" ht="14.4">
      <c r="A231" s="194" t="s">
        <v>423</v>
      </c>
      <c r="B231" s="195">
        <v>746494</v>
      </c>
      <c r="C231" s="195">
        <v>221501</v>
      </c>
      <c r="D231" s="195">
        <v>0</v>
      </c>
      <c r="E231" s="195">
        <v>0</v>
      </c>
      <c r="F231" s="195">
        <v>221501</v>
      </c>
      <c r="G231" s="197">
        <v>-162</v>
      </c>
      <c r="H231" s="196">
        <v>221339</v>
      </c>
      <c r="I231" s="198">
        <v>0.29699999999999999</v>
      </c>
      <c r="J231" s="199">
        <v>490281</v>
      </c>
      <c r="K231" s="199">
        <v>518116</v>
      </c>
      <c r="L231" s="199">
        <v>550595</v>
      </c>
      <c r="M231" s="199">
        <v>582110</v>
      </c>
      <c r="N231" s="199">
        <v>409935</v>
      </c>
      <c r="O231" s="199">
        <v>217563</v>
      </c>
      <c r="P231" s="199">
        <v>173471</v>
      </c>
      <c r="Q231" s="199">
        <v>176213</v>
      </c>
      <c r="R231" s="199">
        <v>179895</v>
      </c>
      <c r="S231" s="199">
        <v>361990</v>
      </c>
      <c r="T231" s="200">
        <v>224563</v>
      </c>
      <c r="U231" s="200">
        <v>221339</v>
      </c>
      <c r="V231" s="53"/>
      <c r="W231" s="53"/>
      <c r="X231" s="53"/>
      <c r="Y231" s="53"/>
      <c r="Z231" s="53"/>
    </row>
    <row r="232" spans="1:26" ht="14.4">
      <c r="A232" s="194" t="s">
        <v>424</v>
      </c>
      <c r="B232" s="195">
        <v>67460</v>
      </c>
      <c r="C232" s="195">
        <v>20017</v>
      </c>
      <c r="D232" s="195">
        <v>47443</v>
      </c>
      <c r="E232" s="195">
        <v>0</v>
      </c>
      <c r="F232" s="195">
        <v>67460</v>
      </c>
      <c r="G232" s="197">
        <v>0</v>
      </c>
      <c r="H232" s="196">
        <v>67460</v>
      </c>
      <c r="I232" s="198">
        <v>1</v>
      </c>
      <c r="J232" s="199">
        <v>0</v>
      </c>
      <c r="K232" s="199">
        <v>0</v>
      </c>
      <c r="L232" s="199">
        <v>0</v>
      </c>
      <c r="M232" s="199">
        <v>0</v>
      </c>
      <c r="N232" s="199">
        <v>0</v>
      </c>
      <c r="O232" s="199">
        <v>0</v>
      </c>
      <c r="P232" s="199">
        <v>0</v>
      </c>
      <c r="Q232" s="199">
        <v>0</v>
      </c>
      <c r="R232" s="199">
        <v>62479</v>
      </c>
      <c r="S232" s="199">
        <v>64148</v>
      </c>
      <c r="T232" s="200">
        <v>65080</v>
      </c>
      <c r="U232" s="200">
        <v>67460</v>
      </c>
      <c r="V232" s="53"/>
      <c r="W232" s="53"/>
      <c r="X232" s="53"/>
      <c r="Y232" s="53"/>
      <c r="Z232" s="53"/>
    </row>
    <row r="233" spans="1:26" ht="14.4">
      <c r="A233" s="194" t="s">
        <v>425</v>
      </c>
      <c r="B233" s="195">
        <v>247665</v>
      </c>
      <c r="C233" s="195">
        <v>73488</v>
      </c>
      <c r="D233" s="195">
        <v>0</v>
      </c>
      <c r="E233" s="195">
        <v>0</v>
      </c>
      <c r="F233" s="195">
        <v>73488</v>
      </c>
      <c r="G233" s="197">
        <v>-54</v>
      </c>
      <c r="H233" s="196">
        <v>73434</v>
      </c>
      <c r="I233" s="198">
        <v>0.29699999999999999</v>
      </c>
      <c r="J233" s="199">
        <v>0</v>
      </c>
      <c r="K233" s="199">
        <v>0</v>
      </c>
      <c r="L233" s="199">
        <v>0</v>
      </c>
      <c r="M233" s="199">
        <v>0</v>
      </c>
      <c r="N233" s="199">
        <v>141606</v>
      </c>
      <c r="O233" s="199">
        <v>74530</v>
      </c>
      <c r="P233" s="199">
        <v>58366</v>
      </c>
      <c r="Q233" s="199">
        <v>58177</v>
      </c>
      <c r="R233" s="199">
        <v>60523</v>
      </c>
      <c r="S233" s="199">
        <v>119752</v>
      </c>
      <c r="T233" s="200">
        <v>74635</v>
      </c>
      <c r="U233" s="200">
        <v>73434</v>
      </c>
      <c r="V233" s="53"/>
      <c r="W233" s="53"/>
      <c r="X233" s="53"/>
      <c r="Y233" s="53"/>
      <c r="Z233" s="53"/>
    </row>
    <row r="234" spans="1:26" ht="14.4">
      <c r="A234" s="194" t="s">
        <v>426</v>
      </c>
      <c r="B234" s="195">
        <v>0</v>
      </c>
      <c r="C234" s="195">
        <v>0</v>
      </c>
      <c r="D234" s="195">
        <v>0</v>
      </c>
      <c r="E234" s="195">
        <v>0</v>
      </c>
      <c r="F234" s="195">
        <v>0</v>
      </c>
      <c r="G234" s="197">
        <v>0</v>
      </c>
      <c r="H234" s="196">
        <v>0</v>
      </c>
      <c r="I234" s="198">
        <v>0</v>
      </c>
      <c r="J234" s="199">
        <v>0</v>
      </c>
      <c r="K234" s="199">
        <v>0</v>
      </c>
      <c r="L234" s="199">
        <v>0</v>
      </c>
      <c r="M234" s="199">
        <v>0</v>
      </c>
      <c r="N234" s="199">
        <v>0</v>
      </c>
      <c r="O234" s="199">
        <v>0</v>
      </c>
      <c r="P234" s="199">
        <v>0</v>
      </c>
      <c r="Q234" s="199">
        <v>0</v>
      </c>
      <c r="R234" s="199">
        <v>0</v>
      </c>
      <c r="S234" s="199">
        <v>0</v>
      </c>
      <c r="T234" s="200" t="s">
        <v>188</v>
      </c>
      <c r="U234" s="200">
        <v>0</v>
      </c>
      <c r="V234" s="53"/>
      <c r="W234" s="53"/>
      <c r="X234" s="53"/>
      <c r="Y234" s="53"/>
      <c r="Z234" s="53"/>
    </row>
    <row r="235" spans="1:26" ht="14.4">
      <c r="A235" s="194" t="s">
        <v>427</v>
      </c>
      <c r="B235" s="195">
        <v>0</v>
      </c>
      <c r="C235" s="195">
        <v>0</v>
      </c>
      <c r="D235" s="195">
        <v>0</v>
      </c>
      <c r="E235" s="195">
        <v>0</v>
      </c>
      <c r="F235" s="195">
        <v>0</v>
      </c>
      <c r="G235" s="197">
        <v>0</v>
      </c>
      <c r="H235" s="196">
        <v>0</v>
      </c>
      <c r="I235" s="198">
        <v>0</v>
      </c>
      <c r="J235" s="199">
        <v>0</v>
      </c>
      <c r="K235" s="199">
        <v>0</v>
      </c>
      <c r="L235" s="199">
        <v>0</v>
      </c>
      <c r="M235" s="199">
        <v>0</v>
      </c>
      <c r="N235" s="199">
        <v>0</v>
      </c>
      <c r="O235" s="199">
        <v>0</v>
      </c>
      <c r="P235" s="199">
        <v>0</v>
      </c>
      <c r="Q235" s="199">
        <v>0</v>
      </c>
      <c r="R235" s="199">
        <v>0</v>
      </c>
      <c r="S235" s="199">
        <v>0</v>
      </c>
      <c r="T235" s="200" t="s">
        <v>188</v>
      </c>
      <c r="U235" s="200">
        <v>0</v>
      </c>
      <c r="V235" s="53"/>
      <c r="W235" s="53"/>
      <c r="X235" s="53"/>
      <c r="Y235" s="53"/>
      <c r="Z235" s="53"/>
    </row>
    <row r="236" spans="1:26" ht="14.4">
      <c r="A236" s="194" t="s">
        <v>428</v>
      </c>
      <c r="B236" s="195">
        <v>0</v>
      </c>
      <c r="C236" s="195">
        <v>0</v>
      </c>
      <c r="D236" s="195">
        <v>0</v>
      </c>
      <c r="E236" s="195">
        <v>0</v>
      </c>
      <c r="F236" s="195">
        <v>0</v>
      </c>
      <c r="G236" s="197">
        <v>0</v>
      </c>
      <c r="H236" s="196">
        <v>0</v>
      </c>
      <c r="I236" s="198">
        <v>0</v>
      </c>
      <c r="J236" s="199">
        <v>0</v>
      </c>
      <c r="K236" s="199">
        <v>0</v>
      </c>
      <c r="L236" s="199">
        <v>0</v>
      </c>
      <c r="M236" s="199">
        <v>0</v>
      </c>
      <c r="N236" s="199">
        <v>0</v>
      </c>
      <c r="O236" s="199">
        <v>0</v>
      </c>
      <c r="P236" s="199">
        <v>0</v>
      </c>
      <c r="Q236" s="199">
        <v>0</v>
      </c>
      <c r="R236" s="199">
        <v>0</v>
      </c>
      <c r="S236" s="199">
        <v>0</v>
      </c>
      <c r="T236" s="200" t="s">
        <v>188</v>
      </c>
      <c r="U236" s="200">
        <v>0</v>
      </c>
      <c r="V236" s="53"/>
      <c r="W236" s="53"/>
      <c r="X236" s="53"/>
      <c r="Y236" s="53"/>
      <c r="Z236" s="53"/>
    </row>
    <row r="237" spans="1:26" ht="14.4">
      <c r="A237" s="194" t="s">
        <v>429</v>
      </c>
      <c r="B237" s="195">
        <v>40872</v>
      </c>
      <c r="C237" s="195">
        <v>12128</v>
      </c>
      <c r="D237" s="195">
        <v>28744</v>
      </c>
      <c r="E237" s="195">
        <v>0</v>
      </c>
      <c r="F237" s="195">
        <v>40872</v>
      </c>
      <c r="G237" s="197">
        <v>0</v>
      </c>
      <c r="H237" s="196">
        <v>40872</v>
      </c>
      <c r="I237" s="198">
        <v>1</v>
      </c>
      <c r="J237" s="199">
        <v>0</v>
      </c>
      <c r="K237" s="199">
        <v>0</v>
      </c>
      <c r="L237" s="199">
        <v>0</v>
      </c>
      <c r="M237" s="199">
        <v>0</v>
      </c>
      <c r="N237" s="199">
        <v>37823.46</v>
      </c>
      <c r="O237" s="199">
        <v>38413</v>
      </c>
      <c r="P237" s="199">
        <v>38758</v>
      </c>
      <c r="Q237" s="199">
        <v>59413</v>
      </c>
      <c r="R237" s="199">
        <v>17754</v>
      </c>
      <c r="S237" s="199">
        <v>40758</v>
      </c>
      <c r="T237" s="200">
        <v>41419</v>
      </c>
      <c r="U237" s="200">
        <v>40872</v>
      </c>
      <c r="V237" s="53"/>
      <c r="W237" s="53"/>
      <c r="X237" s="53"/>
      <c r="Y237" s="53"/>
      <c r="Z237" s="53"/>
    </row>
    <row r="238" spans="1:26" ht="14.4">
      <c r="A238" s="194" t="s">
        <v>430</v>
      </c>
      <c r="B238" s="195">
        <v>0</v>
      </c>
      <c r="C238" s="195">
        <v>0</v>
      </c>
      <c r="D238" s="195">
        <v>0</v>
      </c>
      <c r="E238" s="195">
        <v>0</v>
      </c>
      <c r="F238" s="195">
        <v>0</v>
      </c>
      <c r="G238" s="197">
        <v>0</v>
      </c>
      <c r="H238" s="196">
        <v>0</v>
      </c>
      <c r="I238" s="198">
        <v>0</v>
      </c>
      <c r="J238" s="199">
        <v>0</v>
      </c>
      <c r="K238" s="199">
        <v>0</v>
      </c>
      <c r="L238" s="199">
        <v>0</v>
      </c>
      <c r="M238" s="199">
        <v>0</v>
      </c>
      <c r="N238" s="199">
        <v>0</v>
      </c>
      <c r="O238" s="199">
        <v>0</v>
      </c>
      <c r="P238" s="199">
        <v>0</v>
      </c>
      <c r="Q238" s="199">
        <v>0</v>
      </c>
      <c r="R238" s="199">
        <v>0</v>
      </c>
      <c r="S238" s="199">
        <v>0</v>
      </c>
      <c r="T238" s="200" t="s">
        <v>188</v>
      </c>
      <c r="U238" s="200">
        <v>0</v>
      </c>
      <c r="V238" s="53"/>
      <c r="W238" s="53"/>
      <c r="X238" s="53"/>
      <c r="Y238" s="53"/>
      <c r="Z238" s="53"/>
    </row>
    <row r="239" spans="1:26" ht="14.4">
      <c r="A239" s="194" t="s">
        <v>431</v>
      </c>
      <c r="B239" s="195">
        <v>0</v>
      </c>
      <c r="C239" s="195">
        <v>0</v>
      </c>
      <c r="D239" s="195">
        <v>0</v>
      </c>
      <c r="E239" s="195">
        <v>0</v>
      </c>
      <c r="F239" s="195">
        <v>0</v>
      </c>
      <c r="G239" s="197">
        <v>0</v>
      </c>
      <c r="H239" s="196">
        <v>0</v>
      </c>
      <c r="I239" s="198">
        <v>0</v>
      </c>
      <c r="J239" s="199">
        <v>0</v>
      </c>
      <c r="K239" s="199">
        <v>0</v>
      </c>
      <c r="L239" s="199">
        <v>0</v>
      </c>
      <c r="M239" s="199">
        <v>0</v>
      </c>
      <c r="N239" s="199">
        <v>0</v>
      </c>
      <c r="O239" s="199">
        <v>0</v>
      </c>
      <c r="P239" s="199">
        <v>0</v>
      </c>
      <c r="Q239" s="199">
        <v>0</v>
      </c>
      <c r="R239" s="199">
        <v>0</v>
      </c>
      <c r="S239" s="199">
        <v>0</v>
      </c>
      <c r="T239" s="200" t="s">
        <v>188</v>
      </c>
      <c r="U239" s="200">
        <v>0</v>
      </c>
      <c r="V239" s="53"/>
      <c r="W239" s="53"/>
      <c r="X239" s="53"/>
      <c r="Y239" s="53"/>
      <c r="Z239" s="53"/>
    </row>
    <row r="240" spans="1:26" ht="14.4">
      <c r="A240" s="194" t="s">
        <v>432</v>
      </c>
      <c r="B240" s="195">
        <v>0</v>
      </c>
      <c r="C240" s="195">
        <v>0</v>
      </c>
      <c r="D240" s="195">
        <v>0</v>
      </c>
      <c r="E240" s="195">
        <v>0</v>
      </c>
      <c r="F240" s="195">
        <v>0</v>
      </c>
      <c r="G240" s="197">
        <v>0</v>
      </c>
      <c r="H240" s="196">
        <v>0</v>
      </c>
      <c r="I240" s="198">
        <v>0</v>
      </c>
      <c r="J240" s="199">
        <v>0</v>
      </c>
      <c r="K240" s="199">
        <v>0</v>
      </c>
      <c r="L240" s="199">
        <v>0</v>
      </c>
      <c r="M240" s="199">
        <v>0</v>
      </c>
      <c r="N240" s="199">
        <v>0</v>
      </c>
      <c r="O240" s="199">
        <v>0</v>
      </c>
      <c r="P240" s="199">
        <v>0</v>
      </c>
      <c r="Q240" s="199">
        <v>0</v>
      </c>
      <c r="R240" s="199">
        <v>0</v>
      </c>
      <c r="S240" s="199">
        <v>0</v>
      </c>
      <c r="T240" s="200" t="s">
        <v>188</v>
      </c>
      <c r="U240" s="200">
        <v>0</v>
      </c>
      <c r="V240" s="53"/>
      <c r="W240" s="53"/>
      <c r="X240" s="53"/>
      <c r="Y240" s="53"/>
      <c r="Z240" s="53"/>
    </row>
    <row r="241" spans="1:26" ht="14.4">
      <c r="A241" s="194" t="s">
        <v>433</v>
      </c>
      <c r="B241" s="195">
        <v>2000108</v>
      </c>
      <c r="C241" s="195">
        <v>593477</v>
      </c>
      <c r="D241" s="195">
        <v>0</v>
      </c>
      <c r="E241" s="195">
        <v>0</v>
      </c>
      <c r="F241" s="195">
        <v>593477</v>
      </c>
      <c r="G241" s="197">
        <v>-429</v>
      </c>
      <c r="H241" s="196">
        <v>593048</v>
      </c>
      <c r="I241" s="198">
        <v>0.29699999999999999</v>
      </c>
      <c r="J241" s="199">
        <v>1081593</v>
      </c>
      <c r="K241" s="199">
        <v>1095674</v>
      </c>
      <c r="L241" s="199">
        <v>1197325</v>
      </c>
      <c r="M241" s="199">
        <v>1258952</v>
      </c>
      <c r="N241" s="199">
        <v>991055</v>
      </c>
      <c r="O241" s="199">
        <v>537596</v>
      </c>
      <c r="P241" s="199">
        <v>439750</v>
      </c>
      <c r="Q241" s="199">
        <v>442947</v>
      </c>
      <c r="R241" s="199">
        <v>473804</v>
      </c>
      <c r="S241" s="199">
        <v>942963</v>
      </c>
      <c r="T241" s="200">
        <v>594787</v>
      </c>
      <c r="U241" s="200">
        <v>593048</v>
      </c>
      <c r="V241" s="53"/>
      <c r="W241" s="53"/>
      <c r="X241" s="53"/>
      <c r="Y241" s="53"/>
      <c r="Z241" s="53"/>
    </row>
    <row r="242" spans="1:26" ht="14.4">
      <c r="A242" s="194" t="s">
        <v>434</v>
      </c>
      <c r="B242" s="195">
        <v>79918</v>
      </c>
      <c r="C242" s="195">
        <v>23713</v>
      </c>
      <c r="D242" s="195">
        <v>0</v>
      </c>
      <c r="E242" s="195">
        <v>0</v>
      </c>
      <c r="F242" s="195">
        <v>23713</v>
      </c>
      <c r="G242" s="197">
        <v>-18</v>
      </c>
      <c r="H242" s="196">
        <v>23695</v>
      </c>
      <c r="I242" s="198">
        <v>0.29699999999999999</v>
      </c>
      <c r="J242" s="199">
        <v>0</v>
      </c>
      <c r="K242" s="199">
        <v>0</v>
      </c>
      <c r="L242" s="199">
        <v>0</v>
      </c>
      <c r="M242" s="199">
        <v>0</v>
      </c>
      <c r="N242" s="199">
        <v>0</v>
      </c>
      <c r="O242" s="199">
        <v>20379</v>
      </c>
      <c r="P242" s="199">
        <v>15562</v>
      </c>
      <c r="Q242" s="199">
        <v>15421</v>
      </c>
      <c r="R242" s="199">
        <v>15758</v>
      </c>
      <c r="S242" s="199">
        <v>35429</v>
      </c>
      <c r="T242" s="200">
        <v>25180</v>
      </c>
      <c r="U242" s="200">
        <v>23695</v>
      </c>
      <c r="V242" s="53"/>
      <c r="W242" s="53"/>
      <c r="X242" s="53"/>
      <c r="Y242" s="53"/>
      <c r="Z242" s="53"/>
    </row>
    <row r="243" spans="1:26" ht="14.4">
      <c r="A243" s="194" t="s">
        <v>435</v>
      </c>
      <c r="B243" s="195">
        <v>0</v>
      </c>
      <c r="C243" s="195">
        <v>0</v>
      </c>
      <c r="D243" s="195">
        <v>0</v>
      </c>
      <c r="E243" s="195">
        <v>0</v>
      </c>
      <c r="F243" s="195">
        <v>0</v>
      </c>
      <c r="G243" s="197">
        <v>0</v>
      </c>
      <c r="H243" s="196">
        <v>0</v>
      </c>
      <c r="I243" s="198">
        <v>0</v>
      </c>
      <c r="J243" s="199">
        <v>0</v>
      </c>
      <c r="K243" s="199">
        <v>0</v>
      </c>
      <c r="L243" s="199">
        <v>0</v>
      </c>
      <c r="M243" s="199">
        <v>0</v>
      </c>
      <c r="N243" s="199">
        <v>0</v>
      </c>
      <c r="O243" s="199">
        <v>0</v>
      </c>
      <c r="P243" s="199">
        <v>0</v>
      </c>
      <c r="Q243" s="199">
        <v>0</v>
      </c>
      <c r="R243" s="199">
        <v>0</v>
      </c>
      <c r="S243" s="199">
        <v>0</v>
      </c>
      <c r="T243" s="200" t="s">
        <v>188</v>
      </c>
      <c r="U243" s="200">
        <v>0</v>
      </c>
      <c r="V243" s="53"/>
      <c r="W243" s="53"/>
      <c r="X243" s="53"/>
      <c r="Y243" s="53"/>
      <c r="Z243" s="53"/>
    </row>
    <row r="244" spans="1:26" ht="14.4">
      <c r="A244" s="194" t="s">
        <v>436</v>
      </c>
      <c r="B244" s="195">
        <v>449236</v>
      </c>
      <c r="C244" s="195">
        <v>133298</v>
      </c>
      <c r="D244" s="195">
        <v>40384</v>
      </c>
      <c r="E244" s="195">
        <v>24011</v>
      </c>
      <c r="F244" s="195">
        <v>197693</v>
      </c>
      <c r="G244" s="197">
        <v>-623</v>
      </c>
      <c r="H244" s="196">
        <v>197070</v>
      </c>
      <c r="I244" s="198">
        <v>0.44</v>
      </c>
      <c r="J244" s="199">
        <v>0</v>
      </c>
      <c r="K244" s="199">
        <v>281309</v>
      </c>
      <c r="L244" s="199">
        <v>312081</v>
      </c>
      <c r="M244" s="199">
        <v>326013</v>
      </c>
      <c r="N244" s="199">
        <v>303676</v>
      </c>
      <c r="O244" s="199">
        <v>183134</v>
      </c>
      <c r="P244" s="199">
        <v>148909</v>
      </c>
      <c r="Q244" s="199">
        <v>143975</v>
      </c>
      <c r="R244" s="199">
        <v>158284</v>
      </c>
      <c r="S244" s="199">
        <v>321169</v>
      </c>
      <c r="T244" s="200">
        <v>202130</v>
      </c>
      <c r="U244" s="200">
        <v>197070</v>
      </c>
      <c r="V244" s="53"/>
      <c r="W244" s="53"/>
      <c r="X244" s="53"/>
      <c r="Y244" s="53"/>
      <c r="Z244" s="53"/>
    </row>
    <row r="245" spans="1:26" ht="14.4">
      <c r="A245" s="194" t="s">
        <v>437</v>
      </c>
      <c r="B245" s="195">
        <v>1506995</v>
      </c>
      <c r="C245" s="195">
        <v>447159</v>
      </c>
      <c r="D245" s="195">
        <v>0</v>
      </c>
      <c r="E245" s="195">
        <v>0</v>
      </c>
      <c r="F245" s="195">
        <v>447159</v>
      </c>
      <c r="G245" s="197">
        <v>-318</v>
      </c>
      <c r="H245" s="196">
        <v>446841</v>
      </c>
      <c r="I245" s="198">
        <v>0.29699999999999999</v>
      </c>
      <c r="J245" s="199">
        <v>0</v>
      </c>
      <c r="K245" s="199">
        <v>0</v>
      </c>
      <c r="L245" s="199">
        <v>0</v>
      </c>
      <c r="M245" s="199">
        <v>1122761</v>
      </c>
      <c r="N245" s="199">
        <v>761415</v>
      </c>
      <c r="O245" s="199">
        <v>434442</v>
      </c>
      <c r="P245" s="199">
        <v>336836</v>
      </c>
      <c r="Q245" s="199">
        <v>323410</v>
      </c>
      <c r="R245" s="199">
        <v>339694</v>
      </c>
      <c r="S245" s="199">
        <v>716211</v>
      </c>
      <c r="T245" s="200">
        <v>442034</v>
      </c>
      <c r="U245" s="200">
        <v>446841</v>
      </c>
      <c r="V245" s="53"/>
      <c r="W245" s="53"/>
      <c r="X245" s="53"/>
      <c r="Y245" s="53"/>
      <c r="Z245" s="53"/>
    </row>
    <row r="246" spans="1:26" ht="14.4">
      <c r="A246" s="194" t="s">
        <v>438</v>
      </c>
      <c r="B246" s="195">
        <v>699228</v>
      </c>
      <c r="C246" s="195">
        <v>207477</v>
      </c>
      <c r="D246" s="195">
        <v>0</v>
      </c>
      <c r="E246" s="195">
        <v>0</v>
      </c>
      <c r="F246" s="195">
        <v>207477</v>
      </c>
      <c r="G246" s="197">
        <v>-150</v>
      </c>
      <c r="H246" s="196">
        <v>207327</v>
      </c>
      <c r="I246" s="198">
        <v>0.29699999999999999</v>
      </c>
      <c r="J246" s="199">
        <v>0</v>
      </c>
      <c r="K246" s="199">
        <v>0</v>
      </c>
      <c r="L246" s="199">
        <v>486043</v>
      </c>
      <c r="M246" s="199">
        <v>522236</v>
      </c>
      <c r="N246" s="199">
        <v>366741</v>
      </c>
      <c r="O246" s="199">
        <v>217209</v>
      </c>
      <c r="P246" s="199">
        <v>170140</v>
      </c>
      <c r="Q246" s="199">
        <v>166586</v>
      </c>
      <c r="R246" s="199">
        <v>171393</v>
      </c>
      <c r="S246" s="199">
        <v>335967</v>
      </c>
      <c r="T246" s="200">
        <v>208281</v>
      </c>
      <c r="U246" s="200">
        <v>207327</v>
      </c>
      <c r="V246" s="53"/>
      <c r="W246" s="53"/>
      <c r="X246" s="53"/>
      <c r="Y246" s="53"/>
      <c r="Z246" s="53"/>
    </row>
    <row r="247" spans="1:26" ht="14.4">
      <c r="A247" s="194" t="s">
        <v>439</v>
      </c>
      <c r="B247" s="195">
        <v>0</v>
      </c>
      <c r="C247" s="195">
        <v>0</v>
      </c>
      <c r="D247" s="195">
        <v>0</v>
      </c>
      <c r="E247" s="195">
        <v>0</v>
      </c>
      <c r="F247" s="195">
        <v>0</v>
      </c>
      <c r="G247" s="197">
        <v>0</v>
      </c>
      <c r="H247" s="196">
        <v>0</v>
      </c>
      <c r="I247" s="198">
        <v>0</v>
      </c>
      <c r="J247" s="199">
        <v>0</v>
      </c>
      <c r="K247" s="199">
        <v>0</v>
      </c>
      <c r="L247" s="199">
        <v>0</v>
      </c>
      <c r="M247" s="199">
        <v>0</v>
      </c>
      <c r="N247" s="199">
        <v>0</v>
      </c>
      <c r="O247" s="199">
        <v>0</v>
      </c>
      <c r="P247" s="199">
        <v>0</v>
      </c>
      <c r="Q247" s="199">
        <v>0</v>
      </c>
      <c r="R247" s="199">
        <v>0</v>
      </c>
      <c r="S247" s="199">
        <v>0</v>
      </c>
      <c r="T247" s="200" t="s">
        <v>188</v>
      </c>
      <c r="U247" s="200">
        <v>0</v>
      </c>
      <c r="V247" s="53"/>
      <c r="W247" s="53"/>
      <c r="X247" s="53"/>
      <c r="Y247" s="53"/>
      <c r="Z247" s="53"/>
    </row>
    <row r="248" spans="1:26" ht="14.4">
      <c r="A248" s="194" t="s">
        <v>440</v>
      </c>
      <c r="B248" s="195">
        <v>0</v>
      </c>
      <c r="C248" s="195">
        <v>0</v>
      </c>
      <c r="D248" s="195">
        <v>0</v>
      </c>
      <c r="E248" s="195">
        <v>0</v>
      </c>
      <c r="F248" s="195">
        <v>0</v>
      </c>
      <c r="G248" s="197">
        <v>0</v>
      </c>
      <c r="H248" s="196">
        <v>0</v>
      </c>
      <c r="I248" s="198">
        <v>0</v>
      </c>
      <c r="J248" s="199">
        <v>0</v>
      </c>
      <c r="K248" s="199">
        <v>0</v>
      </c>
      <c r="L248" s="199">
        <v>0</v>
      </c>
      <c r="M248" s="199">
        <v>0</v>
      </c>
      <c r="N248" s="199">
        <v>0</v>
      </c>
      <c r="O248" s="199">
        <v>0</v>
      </c>
      <c r="P248" s="199">
        <v>0</v>
      </c>
      <c r="Q248" s="199">
        <v>0</v>
      </c>
      <c r="R248" s="199">
        <v>0</v>
      </c>
      <c r="S248" s="199">
        <v>0</v>
      </c>
      <c r="T248" s="200" t="s">
        <v>188</v>
      </c>
      <c r="U248" s="200">
        <v>0</v>
      </c>
      <c r="V248" s="53"/>
      <c r="W248" s="53"/>
      <c r="X248" s="53"/>
      <c r="Y248" s="53"/>
      <c r="Z248" s="53"/>
    </row>
    <row r="249" spans="1:26" ht="14.4">
      <c r="A249" s="194" t="s">
        <v>441</v>
      </c>
      <c r="B249" s="195">
        <v>185816</v>
      </c>
      <c r="C249" s="195">
        <v>55136</v>
      </c>
      <c r="D249" s="195">
        <v>0</v>
      </c>
      <c r="E249" s="195">
        <v>0</v>
      </c>
      <c r="F249" s="195">
        <v>55136</v>
      </c>
      <c r="G249" s="197">
        <v>-41</v>
      </c>
      <c r="H249" s="196">
        <v>55095</v>
      </c>
      <c r="I249" s="198">
        <v>0.29699999999999999</v>
      </c>
      <c r="J249" s="199">
        <v>0</v>
      </c>
      <c r="K249" s="199">
        <v>0</v>
      </c>
      <c r="L249" s="199">
        <v>0</v>
      </c>
      <c r="M249" s="199">
        <v>0</v>
      </c>
      <c r="N249" s="199">
        <v>0</v>
      </c>
      <c r="O249" s="199">
        <v>0</v>
      </c>
      <c r="P249" s="199">
        <v>43123</v>
      </c>
      <c r="Q249" s="199">
        <v>43730</v>
      </c>
      <c r="R249" s="199">
        <v>45396</v>
      </c>
      <c r="S249" s="199">
        <v>90636</v>
      </c>
      <c r="T249" s="200">
        <v>56449</v>
      </c>
      <c r="U249" s="200">
        <v>55095</v>
      </c>
      <c r="V249" s="53"/>
      <c r="W249" s="53"/>
      <c r="X249" s="53"/>
      <c r="Y249" s="53"/>
      <c r="Z249" s="53"/>
    </row>
    <row r="250" spans="1:26" ht="14.4">
      <c r="A250" s="194" t="s">
        <v>442</v>
      </c>
      <c r="B250" s="195">
        <v>0</v>
      </c>
      <c r="C250" s="195">
        <v>0</v>
      </c>
      <c r="D250" s="195">
        <v>0</v>
      </c>
      <c r="E250" s="195">
        <v>0</v>
      </c>
      <c r="F250" s="195">
        <v>0</v>
      </c>
      <c r="G250" s="197">
        <v>0</v>
      </c>
      <c r="H250" s="196">
        <v>0</v>
      </c>
      <c r="I250" s="198">
        <v>0</v>
      </c>
      <c r="J250" s="199">
        <v>0</v>
      </c>
      <c r="K250" s="199">
        <v>0</v>
      </c>
      <c r="L250" s="199">
        <v>0</v>
      </c>
      <c r="M250" s="199">
        <v>0</v>
      </c>
      <c r="N250" s="199">
        <v>0</v>
      </c>
      <c r="O250" s="199">
        <v>0</v>
      </c>
      <c r="P250" s="199">
        <v>0</v>
      </c>
      <c r="Q250" s="199">
        <v>0</v>
      </c>
      <c r="R250" s="199">
        <v>0</v>
      </c>
      <c r="S250" s="199">
        <v>0</v>
      </c>
      <c r="T250" s="200" t="s">
        <v>188</v>
      </c>
      <c r="U250" s="200">
        <v>0</v>
      </c>
      <c r="V250" s="53"/>
      <c r="W250" s="53"/>
      <c r="X250" s="53"/>
      <c r="Y250" s="53"/>
      <c r="Z250" s="53"/>
    </row>
    <row r="251" spans="1:26" ht="14.4">
      <c r="A251" s="194" t="s">
        <v>443</v>
      </c>
      <c r="B251" s="195">
        <v>0</v>
      </c>
      <c r="C251" s="195">
        <v>0</v>
      </c>
      <c r="D251" s="195">
        <v>0</v>
      </c>
      <c r="E251" s="195">
        <v>0</v>
      </c>
      <c r="F251" s="195">
        <v>0</v>
      </c>
      <c r="G251" s="197">
        <v>0</v>
      </c>
      <c r="H251" s="196">
        <v>0</v>
      </c>
      <c r="I251" s="198">
        <v>0</v>
      </c>
      <c r="J251" s="199">
        <v>0</v>
      </c>
      <c r="K251" s="199">
        <v>0</v>
      </c>
      <c r="L251" s="199">
        <v>0</v>
      </c>
      <c r="M251" s="199">
        <v>0</v>
      </c>
      <c r="N251" s="199">
        <v>0</v>
      </c>
      <c r="O251" s="199">
        <v>0</v>
      </c>
      <c r="P251" s="199">
        <v>0</v>
      </c>
      <c r="Q251" s="199">
        <v>0</v>
      </c>
      <c r="R251" s="199">
        <v>0</v>
      </c>
      <c r="S251" s="199">
        <v>0</v>
      </c>
      <c r="T251" s="200" t="s">
        <v>188</v>
      </c>
      <c r="U251" s="200">
        <v>0</v>
      </c>
      <c r="V251" s="53"/>
      <c r="W251" s="53"/>
      <c r="X251" s="53"/>
      <c r="Y251" s="53"/>
      <c r="Z251" s="53"/>
    </row>
    <row r="252" spans="1:26" ht="14.4">
      <c r="A252" s="194" t="s">
        <v>444</v>
      </c>
      <c r="B252" s="195">
        <v>0</v>
      </c>
      <c r="C252" s="195">
        <v>0</v>
      </c>
      <c r="D252" s="195">
        <v>0</v>
      </c>
      <c r="E252" s="195">
        <v>0</v>
      </c>
      <c r="F252" s="195">
        <v>0</v>
      </c>
      <c r="G252" s="197">
        <v>0</v>
      </c>
      <c r="H252" s="196">
        <v>0</v>
      </c>
      <c r="I252" s="198">
        <v>0</v>
      </c>
      <c r="J252" s="199">
        <v>0</v>
      </c>
      <c r="K252" s="199">
        <v>0</v>
      </c>
      <c r="L252" s="199">
        <v>0</v>
      </c>
      <c r="M252" s="199">
        <v>0</v>
      </c>
      <c r="N252" s="199">
        <v>0</v>
      </c>
      <c r="O252" s="199">
        <v>0</v>
      </c>
      <c r="P252" s="199">
        <v>0</v>
      </c>
      <c r="Q252" s="199">
        <v>0</v>
      </c>
      <c r="R252" s="199">
        <v>0</v>
      </c>
      <c r="S252" s="199">
        <v>0</v>
      </c>
      <c r="T252" s="200" t="s">
        <v>188</v>
      </c>
      <c r="U252" s="200">
        <v>0</v>
      </c>
      <c r="V252" s="53"/>
      <c r="W252" s="53"/>
      <c r="X252" s="53"/>
      <c r="Y252" s="53"/>
      <c r="Z252" s="53"/>
    </row>
    <row r="253" spans="1:26" ht="14.4">
      <c r="A253" s="194" t="s">
        <v>445</v>
      </c>
      <c r="B253" s="195">
        <v>0</v>
      </c>
      <c r="C253" s="195">
        <v>0</v>
      </c>
      <c r="D253" s="195">
        <v>0</v>
      </c>
      <c r="E253" s="195">
        <v>0</v>
      </c>
      <c r="F253" s="195">
        <v>0</v>
      </c>
      <c r="G253" s="197">
        <v>0</v>
      </c>
      <c r="H253" s="196">
        <v>0</v>
      </c>
      <c r="I253" s="198">
        <v>0</v>
      </c>
      <c r="J253" s="199">
        <v>0</v>
      </c>
      <c r="K253" s="199">
        <v>0</v>
      </c>
      <c r="L253" s="199">
        <v>0</v>
      </c>
      <c r="M253" s="199">
        <v>0</v>
      </c>
      <c r="N253" s="199">
        <v>0</v>
      </c>
      <c r="O253" s="199">
        <v>0</v>
      </c>
      <c r="P253" s="199">
        <v>0</v>
      </c>
      <c r="Q253" s="199">
        <v>0</v>
      </c>
      <c r="R253" s="199">
        <v>0</v>
      </c>
      <c r="S253" s="199">
        <v>0</v>
      </c>
      <c r="T253" s="200" t="s">
        <v>188</v>
      </c>
      <c r="U253" s="200">
        <v>0</v>
      </c>
      <c r="V253" s="53"/>
      <c r="W253" s="53"/>
      <c r="X253" s="53"/>
      <c r="Y253" s="53"/>
      <c r="Z253" s="53"/>
    </row>
    <row r="254" spans="1:26" ht="14.4">
      <c r="A254" s="194" t="s">
        <v>446</v>
      </c>
      <c r="B254" s="195">
        <v>459666</v>
      </c>
      <c r="C254" s="195">
        <v>136393</v>
      </c>
      <c r="D254" s="195">
        <v>35336</v>
      </c>
      <c r="E254" s="195">
        <v>21010</v>
      </c>
      <c r="F254" s="195">
        <v>192739</v>
      </c>
      <c r="G254" s="197">
        <v>-560</v>
      </c>
      <c r="H254" s="196">
        <v>192179</v>
      </c>
      <c r="I254" s="198">
        <v>0.41899999999999998</v>
      </c>
      <c r="J254" s="199">
        <v>299695</v>
      </c>
      <c r="K254" s="199">
        <v>330388</v>
      </c>
      <c r="L254" s="199">
        <v>342760</v>
      </c>
      <c r="M254" s="199">
        <v>319086</v>
      </c>
      <c r="N254" s="199">
        <v>325227</v>
      </c>
      <c r="O254" s="199">
        <v>189570</v>
      </c>
      <c r="P254" s="199">
        <v>149668</v>
      </c>
      <c r="Q254" s="199">
        <v>156398</v>
      </c>
      <c r="R254" s="199">
        <v>157694</v>
      </c>
      <c r="S254" s="199">
        <v>319073</v>
      </c>
      <c r="T254" s="200">
        <v>197145</v>
      </c>
      <c r="U254" s="200">
        <v>192179</v>
      </c>
      <c r="V254" s="53"/>
      <c r="W254" s="53"/>
      <c r="X254" s="53"/>
      <c r="Y254" s="53"/>
      <c r="Z254" s="53"/>
    </row>
    <row r="255" spans="1:26" ht="14.4">
      <c r="A255" s="194" t="s">
        <v>447</v>
      </c>
      <c r="B255" s="195">
        <v>0</v>
      </c>
      <c r="C255" s="195">
        <v>0</v>
      </c>
      <c r="D255" s="195">
        <v>0</v>
      </c>
      <c r="E255" s="195">
        <v>0</v>
      </c>
      <c r="F255" s="195">
        <v>0</v>
      </c>
      <c r="G255" s="197">
        <v>0</v>
      </c>
      <c r="H255" s="196">
        <v>0</v>
      </c>
      <c r="I255" s="198">
        <v>0</v>
      </c>
      <c r="J255" s="199">
        <v>0</v>
      </c>
      <c r="K255" s="199">
        <v>0</v>
      </c>
      <c r="L255" s="199">
        <v>0</v>
      </c>
      <c r="M255" s="199">
        <v>0</v>
      </c>
      <c r="N255" s="199">
        <v>0</v>
      </c>
      <c r="O255" s="199">
        <v>0</v>
      </c>
      <c r="P255" s="199">
        <v>0</v>
      </c>
      <c r="Q255" s="199">
        <v>0</v>
      </c>
      <c r="R255" s="199">
        <v>0</v>
      </c>
      <c r="S255" s="199">
        <v>0</v>
      </c>
      <c r="T255" s="200" t="s">
        <v>188</v>
      </c>
      <c r="U255" s="200">
        <v>0</v>
      </c>
      <c r="V255" s="53"/>
      <c r="W255" s="53"/>
      <c r="X255" s="53"/>
      <c r="Y255" s="53"/>
      <c r="Z255" s="53"/>
    </row>
    <row r="256" spans="1:26" ht="14.4">
      <c r="A256" s="194" t="s">
        <v>448</v>
      </c>
      <c r="B256" s="195">
        <v>377756</v>
      </c>
      <c r="C256" s="195">
        <v>112089</v>
      </c>
      <c r="D256" s="195">
        <v>50480</v>
      </c>
      <c r="E256" s="195">
        <v>30014</v>
      </c>
      <c r="F256" s="195">
        <v>192583</v>
      </c>
      <c r="G256" s="197">
        <v>-737</v>
      </c>
      <c r="H256" s="196">
        <v>191846</v>
      </c>
      <c r="I256" s="198">
        <v>0.51</v>
      </c>
      <c r="J256" s="199">
        <v>226855</v>
      </c>
      <c r="K256" s="199">
        <v>238895</v>
      </c>
      <c r="L256" s="199">
        <v>256382</v>
      </c>
      <c r="M256" s="199">
        <v>264974</v>
      </c>
      <c r="N256" s="199">
        <v>289340.99</v>
      </c>
      <c r="O256" s="199">
        <v>184847</v>
      </c>
      <c r="P256" s="199">
        <v>148279</v>
      </c>
      <c r="Q256" s="199">
        <v>149683</v>
      </c>
      <c r="R256" s="199">
        <v>154453</v>
      </c>
      <c r="S256" s="199">
        <v>312487</v>
      </c>
      <c r="T256" s="200">
        <v>195544</v>
      </c>
      <c r="U256" s="200">
        <v>191846</v>
      </c>
      <c r="V256" s="53"/>
      <c r="W256" s="53"/>
      <c r="X256" s="53"/>
      <c r="Y256" s="53"/>
      <c r="Z256" s="53"/>
    </row>
    <row r="257" spans="1:26" ht="14.4">
      <c r="A257" s="194" t="s">
        <v>449</v>
      </c>
      <c r="B257" s="195">
        <v>16890</v>
      </c>
      <c r="C257" s="195">
        <v>5012</v>
      </c>
      <c r="D257" s="195">
        <v>11878</v>
      </c>
      <c r="E257" s="195">
        <v>0</v>
      </c>
      <c r="F257" s="195">
        <v>16890</v>
      </c>
      <c r="G257" s="197">
        <v>0</v>
      </c>
      <c r="H257" s="196">
        <v>16890</v>
      </c>
      <c r="I257" s="198">
        <v>1</v>
      </c>
      <c r="J257" s="199">
        <v>0</v>
      </c>
      <c r="K257" s="199">
        <v>0</v>
      </c>
      <c r="L257" s="199">
        <v>0</v>
      </c>
      <c r="M257" s="199">
        <v>0</v>
      </c>
      <c r="N257" s="199">
        <v>0</v>
      </c>
      <c r="O257" s="199">
        <v>0</v>
      </c>
      <c r="P257" s="199">
        <v>18586</v>
      </c>
      <c r="Q257" s="199">
        <v>18709</v>
      </c>
      <c r="R257" s="199">
        <v>18872</v>
      </c>
      <c r="S257" s="199">
        <v>18818</v>
      </c>
      <c r="T257" s="200">
        <v>16159</v>
      </c>
      <c r="U257" s="200">
        <v>16890</v>
      </c>
      <c r="V257" s="53"/>
      <c r="W257" s="53"/>
      <c r="X257" s="53"/>
      <c r="Y257" s="53"/>
      <c r="Z257" s="53"/>
    </row>
    <row r="258" spans="1:26" ht="14.4">
      <c r="A258" s="194" t="s">
        <v>450</v>
      </c>
      <c r="B258" s="195">
        <v>0</v>
      </c>
      <c r="C258" s="195">
        <v>0</v>
      </c>
      <c r="D258" s="195">
        <v>0</v>
      </c>
      <c r="E258" s="195">
        <v>0</v>
      </c>
      <c r="F258" s="195">
        <v>0</v>
      </c>
      <c r="G258" s="197">
        <v>0</v>
      </c>
      <c r="H258" s="196">
        <v>0</v>
      </c>
      <c r="I258" s="198">
        <v>0</v>
      </c>
      <c r="J258" s="199">
        <v>0</v>
      </c>
      <c r="K258" s="199">
        <v>0</v>
      </c>
      <c r="L258" s="199">
        <v>0</v>
      </c>
      <c r="M258" s="199">
        <v>0</v>
      </c>
      <c r="N258" s="199">
        <v>0</v>
      </c>
      <c r="O258" s="199">
        <v>0</v>
      </c>
      <c r="P258" s="199">
        <v>0</v>
      </c>
      <c r="Q258" s="199">
        <v>0</v>
      </c>
      <c r="R258" s="199">
        <v>0</v>
      </c>
      <c r="S258" s="199">
        <v>0</v>
      </c>
      <c r="T258" s="200" t="s">
        <v>188</v>
      </c>
      <c r="U258" s="200">
        <v>0</v>
      </c>
      <c r="V258" s="53"/>
      <c r="W258" s="53"/>
      <c r="X258" s="53"/>
      <c r="Y258" s="53"/>
      <c r="Z258" s="53"/>
    </row>
    <row r="259" spans="1:26" ht="14.4">
      <c r="A259" s="194" t="s">
        <v>451</v>
      </c>
      <c r="B259" s="195">
        <v>0</v>
      </c>
      <c r="C259" s="195">
        <v>0</v>
      </c>
      <c r="D259" s="195">
        <v>0</v>
      </c>
      <c r="E259" s="195">
        <v>0</v>
      </c>
      <c r="F259" s="195">
        <v>0</v>
      </c>
      <c r="G259" s="197">
        <v>0</v>
      </c>
      <c r="H259" s="196">
        <v>0</v>
      </c>
      <c r="I259" s="198">
        <v>0</v>
      </c>
      <c r="J259" s="199">
        <v>0</v>
      </c>
      <c r="K259" s="199">
        <v>0</v>
      </c>
      <c r="L259" s="199">
        <v>0</v>
      </c>
      <c r="M259" s="199">
        <v>0</v>
      </c>
      <c r="N259" s="199">
        <v>0</v>
      </c>
      <c r="O259" s="199">
        <v>0</v>
      </c>
      <c r="P259" s="199">
        <v>0</v>
      </c>
      <c r="Q259" s="199">
        <v>0</v>
      </c>
      <c r="R259" s="199">
        <v>0</v>
      </c>
      <c r="S259" s="199">
        <v>0</v>
      </c>
      <c r="T259" s="200" t="s">
        <v>188</v>
      </c>
      <c r="U259" s="200">
        <v>0</v>
      </c>
      <c r="V259" s="53"/>
      <c r="W259" s="53"/>
      <c r="X259" s="53"/>
      <c r="Y259" s="53"/>
      <c r="Z259" s="53"/>
    </row>
    <row r="260" spans="1:26" ht="14.4">
      <c r="A260" s="194" t="s">
        <v>452</v>
      </c>
      <c r="B260" s="195">
        <v>524153</v>
      </c>
      <c r="C260" s="195">
        <v>155528</v>
      </c>
      <c r="D260" s="195">
        <v>0</v>
      </c>
      <c r="E260" s="195">
        <v>0</v>
      </c>
      <c r="F260" s="195">
        <v>155528</v>
      </c>
      <c r="G260" s="197">
        <v>-122</v>
      </c>
      <c r="H260" s="196">
        <v>155406</v>
      </c>
      <c r="I260" s="198">
        <v>0.29699999999999999</v>
      </c>
      <c r="J260" s="199">
        <v>0</v>
      </c>
      <c r="K260" s="199">
        <v>0</v>
      </c>
      <c r="L260" s="199">
        <v>0</v>
      </c>
      <c r="M260" s="199">
        <v>0</v>
      </c>
      <c r="N260" s="199">
        <v>0</v>
      </c>
      <c r="O260" s="199">
        <v>0</v>
      </c>
      <c r="P260" s="199">
        <v>0</v>
      </c>
      <c r="Q260" s="199">
        <v>0</v>
      </c>
      <c r="R260" s="199">
        <v>0</v>
      </c>
      <c r="S260" s="199">
        <v>0</v>
      </c>
      <c r="T260" s="200">
        <v>169707</v>
      </c>
      <c r="U260" s="200">
        <v>155406</v>
      </c>
      <c r="V260" s="53"/>
      <c r="W260" s="53"/>
      <c r="X260" s="53"/>
      <c r="Y260" s="53"/>
      <c r="Z260" s="53"/>
    </row>
    <row r="261" spans="1:26" ht="14.4">
      <c r="A261" s="194" t="s">
        <v>453</v>
      </c>
      <c r="B261" s="195">
        <v>0</v>
      </c>
      <c r="C261" s="195">
        <v>0</v>
      </c>
      <c r="D261" s="195">
        <v>0</v>
      </c>
      <c r="E261" s="195">
        <v>0</v>
      </c>
      <c r="F261" s="195">
        <v>0</v>
      </c>
      <c r="G261" s="197">
        <v>0</v>
      </c>
      <c r="H261" s="196">
        <v>0</v>
      </c>
      <c r="I261" s="198">
        <v>0</v>
      </c>
      <c r="J261" s="199">
        <v>0</v>
      </c>
      <c r="K261" s="199">
        <v>0</v>
      </c>
      <c r="L261" s="199">
        <v>0</v>
      </c>
      <c r="M261" s="199">
        <v>0</v>
      </c>
      <c r="N261" s="199">
        <v>0</v>
      </c>
      <c r="O261" s="199">
        <v>0</v>
      </c>
      <c r="P261" s="199">
        <v>0</v>
      </c>
      <c r="Q261" s="199">
        <v>0</v>
      </c>
      <c r="R261" s="199">
        <v>0</v>
      </c>
      <c r="S261" s="199">
        <v>0</v>
      </c>
      <c r="T261" s="200" t="s">
        <v>188</v>
      </c>
      <c r="U261" s="200">
        <v>0</v>
      </c>
      <c r="V261" s="53"/>
      <c r="W261" s="53"/>
      <c r="X261" s="53"/>
      <c r="Y261" s="53"/>
      <c r="Z261" s="53"/>
    </row>
    <row r="262" spans="1:26" ht="14.4">
      <c r="A262" s="194" t="s">
        <v>454</v>
      </c>
      <c r="B262" s="195">
        <v>0</v>
      </c>
      <c r="C262" s="195">
        <v>0</v>
      </c>
      <c r="D262" s="195">
        <v>0</v>
      </c>
      <c r="E262" s="195">
        <v>0</v>
      </c>
      <c r="F262" s="195">
        <v>0</v>
      </c>
      <c r="G262" s="197">
        <v>0</v>
      </c>
      <c r="H262" s="196">
        <v>0</v>
      </c>
      <c r="I262" s="198">
        <v>0</v>
      </c>
      <c r="J262" s="199">
        <v>0</v>
      </c>
      <c r="K262" s="199">
        <v>0</v>
      </c>
      <c r="L262" s="199">
        <v>0</v>
      </c>
      <c r="M262" s="199">
        <v>0</v>
      </c>
      <c r="N262" s="199">
        <v>0</v>
      </c>
      <c r="O262" s="199">
        <v>0</v>
      </c>
      <c r="P262" s="199">
        <v>0</v>
      </c>
      <c r="Q262" s="199">
        <v>0</v>
      </c>
      <c r="R262" s="199">
        <v>0</v>
      </c>
      <c r="S262" s="199">
        <v>0</v>
      </c>
      <c r="T262" s="200" t="s">
        <v>188</v>
      </c>
      <c r="U262" s="200">
        <v>0</v>
      </c>
      <c r="V262" s="53"/>
      <c r="W262" s="53"/>
      <c r="X262" s="53"/>
      <c r="Y262" s="53"/>
      <c r="Z262" s="53"/>
    </row>
    <row r="263" spans="1:26" ht="14.4">
      <c r="A263" s="194" t="s">
        <v>455</v>
      </c>
      <c r="B263" s="195">
        <v>1537526</v>
      </c>
      <c r="C263" s="195">
        <v>456218</v>
      </c>
      <c r="D263" s="195">
        <v>25240</v>
      </c>
      <c r="E263" s="195">
        <v>15007</v>
      </c>
      <c r="F263" s="195">
        <v>496465</v>
      </c>
      <c r="G263" s="197">
        <v>-664</v>
      </c>
      <c r="H263" s="196">
        <v>495801</v>
      </c>
      <c r="I263" s="198">
        <v>0.32299999999999995</v>
      </c>
      <c r="J263" s="199">
        <v>0</v>
      </c>
      <c r="K263" s="199">
        <v>1042173</v>
      </c>
      <c r="L263" s="199">
        <v>1132717</v>
      </c>
      <c r="M263" s="199">
        <v>1176759</v>
      </c>
      <c r="N263" s="199">
        <v>872536</v>
      </c>
      <c r="O263" s="199">
        <v>472490</v>
      </c>
      <c r="P263" s="199">
        <v>373572</v>
      </c>
      <c r="Q263" s="199">
        <v>376464</v>
      </c>
      <c r="R263" s="199">
        <v>390124</v>
      </c>
      <c r="S263" s="199">
        <v>795548</v>
      </c>
      <c r="T263" s="200">
        <v>507334</v>
      </c>
      <c r="U263" s="200">
        <v>495801</v>
      </c>
      <c r="V263" s="53"/>
      <c r="W263" s="53"/>
      <c r="X263" s="53"/>
      <c r="Y263" s="53"/>
      <c r="Z263" s="53"/>
    </row>
    <row r="264" spans="1:26" ht="14.4">
      <c r="A264" s="194" t="s">
        <v>456</v>
      </c>
      <c r="B264" s="195">
        <v>0</v>
      </c>
      <c r="C264" s="195">
        <v>0</v>
      </c>
      <c r="D264" s="195">
        <v>0</v>
      </c>
      <c r="E264" s="195">
        <v>0</v>
      </c>
      <c r="F264" s="195">
        <v>0</v>
      </c>
      <c r="G264" s="197">
        <v>0</v>
      </c>
      <c r="H264" s="196">
        <v>0</v>
      </c>
      <c r="I264" s="198">
        <v>0</v>
      </c>
      <c r="J264" s="199">
        <v>0</v>
      </c>
      <c r="K264" s="199">
        <v>0</v>
      </c>
      <c r="L264" s="199">
        <v>0</v>
      </c>
      <c r="M264" s="199">
        <v>0</v>
      </c>
      <c r="N264" s="199">
        <v>0</v>
      </c>
      <c r="O264" s="199">
        <v>0</v>
      </c>
      <c r="P264" s="199">
        <v>0</v>
      </c>
      <c r="Q264" s="199">
        <v>0</v>
      </c>
      <c r="R264" s="199">
        <v>0</v>
      </c>
      <c r="S264" s="199">
        <v>0</v>
      </c>
      <c r="T264" s="200" t="s">
        <v>188</v>
      </c>
      <c r="U264" s="200">
        <v>0</v>
      </c>
      <c r="V264" s="53"/>
      <c r="W264" s="53"/>
      <c r="X264" s="53"/>
      <c r="Y264" s="53"/>
      <c r="Z264" s="53"/>
    </row>
    <row r="265" spans="1:26" ht="14.4">
      <c r="A265" s="194" t="s">
        <v>457</v>
      </c>
      <c r="B265" s="195">
        <v>0</v>
      </c>
      <c r="C265" s="195">
        <v>0</v>
      </c>
      <c r="D265" s="195">
        <v>0</v>
      </c>
      <c r="E265" s="195">
        <v>0</v>
      </c>
      <c r="F265" s="195">
        <v>0</v>
      </c>
      <c r="G265" s="197">
        <v>0</v>
      </c>
      <c r="H265" s="196">
        <v>0</v>
      </c>
      <c r="I265" s="198">
        <v>0</v>
      </c>
      <c r="J265" s="199">
        <v>0</v>
      </c>
      <c r="K265" s="199">
        <v>0</v>
      </c>
      <c r="L265" s="199">
        <v>0</v>
      </c>
      <c r="M265" s="199">
        <v>0</v>
      </c>
      <c r="N265" s="199">
        <v>0</v>
      </c>
      <c r="O265" s="199">
        <v>0</v>
      </c>
      <c r="P265" s="199">
        <v>0</v>
      </c>
      <c r="Q265" s="199">
        <v>0</v>
      </c>
      <c r="R265" s="199">
        <v>0</v>
      </c>
      <c r="S265" s="199">
        <v>0</v>
      </c>
      <c r="T265" s="200" t="s">
        <v>188</v>
      </c>
      <c r="U265" s="200">
        <v>0</v>
      </c>
      <c r="V265" s="53"/>
      <c r="W265" s="53"/>
      <c r="X265" s="53"/>
      <c r="Y265" s="53"/>
      <c r="Z265" s="53"/>
    </row>
    <row r="266" spans="1:26" ht="14.4">
      <c r="A266" s="194" t="s">
        <v>458</v>
      </c>
      <c r="B266" s="195">
        <v>1201962</v>
      </c>
      <c r="C266" s="195">
        <v>356649</v>
      </c>
      <c r="D266" s="195">
        <v>25240</v>
      </c>
      <c r="E266" s="195">
        <v>15007</v>
      </c>
      <c r="F266" s="195">
        <v>396896</v>
      </c>
      <c r="G266" s="197">
        <v>-592</v>
      </c>
      <c r="H266" s="196">
        <v>396304</v>
      </c>
      <c r="I266" s="198">
        <v>0.33</v>
      </c>
      <c r="J266" s="199">
        <v>686222</v>
      </c>
      <c r="K266" s="199">
        <v>721362</v>
      </c>
      <c r="L266" s="199">
        <v>785869</v>
      </c>
      <c r="M266" s="199">
        <v>843940</v>
      </c>
      <c r="N266" s="199">
        <v>683297</v>
      </c>
      <c r="O266" s="199">
        <v>376762</v>
      </c>
      <c r="P266" s="199">
        <v>299907</v>
      </c>
      <c r="Q266" s="199">
        <v>299740</v>
      </c>
      <c r="R266" s="199">
        <v>321562</v>
      </c>
      <c r="S266" s="199">
        <v>648377</v>
      </c>
      <c r="T266" s="200">
        <v>407734</v>
      </c>
      <c r="U266" s="200">
        <v>396304</v>
      </c>
      <c r="V266" s="53"/>
      <c r="W266" s="53"/>
      <c r="X266" s="53"/>
      <c r="Y266" s="53"/>
      <c r="Z266" s="53"/>
    </row>
    <row r="267" spans="1:26" ht="14.4">
      <c r="A267" s="194" t="s">
        <v>459</v>
      </c>
      <c r="B267" s="195">
        <v>288854</v>
      </c>
      <c r="C267" s="195">
        <v>85709</v>
      </c>
      <c r="D267" s="195">
        <v>0</v>
      </c>
      <c r="E267" s="195">
        <v>0</v>
      </c>
      <c r="F267" s="195">
        <v>85709</v>
      </c>
      <c r="G267" s="197">
        <v>-64</v>
      </c>
      <c r="H267" s="196">
        <v>85645</v>
      </c>
      <c r="I267" s="198">
        <v>0.29699999999999999</v>
      </c>
      <c r="J267" s="199">
        <v>0</v>
      </c>
      <c r="K267" s="199">
        <v>0</v>
      </c>
      <c r="L267" s="199">
        <v>0</v>
      </c>
      <c r="M267" s="199">
        <v>0</v>
      </c>
      <c r="N267" s="199">
        <v>0</v>
      </c>
      <c r="O267" s="199">
        <v>0</v>
      </c>
      <c r="P267" s="199">
        <v>73559</v>
      </c>
      <c r="Q267" s="199">
        <v>71802</v>
      </c>
      <c r="R267" s="199">
        <v>73194</v>
      </c>
      <c r="S267" s="199">
        <v>144414</v>
      </c>
      <c r="T267" s="200">
        <v>88006</v>
      </c>
      <c r="U267" s="200">
        <v>85645</v>
      </c>
      <c r="V267" s="53"/>
      <c r="W267" s="53"/>
      <c r="X267" s="53"/>
      <c r="Y267" s="53"/>
      <c r="Z267" s="53"/>
    </row>
    <row r="268" spans="1:26" ht="14.4">
      <c r="A268" s="194" t="s">
        <v>460</v>
      </c>
      <c r="B268" s="195">
        <v>464416</v>
      </c>
      <c r="C268" s="195">
        <v>137803</v>
      </c>
      <c r="D268" s="195">
        <v>0</v>
      </c>
      <c r="E268" s="195">
        <v>0</v>
      </c>
      <c r="F268" s="195">
        <v>137803</v>
      </c>
      <c r="G268" s="197">
        <v>-96</v>
      </c>
      <c r="H268" s="196">
        <v>137707</v>
      </c>
      <c r="I268" s="198">
        <v>0.29699999999999999</v>
      </c>
      <c r="J268" s="199">
        <v>0</v>
      </c>
      <c r="K268" s="199">
        <v>0</v>
      </c>
      <c r="L268" s="199">
        <v>315293</v>
      </c>
      <c r="M268" s="199">
        <v>333180</v>
      </c>
      <c r="N268" s="199">
        <v>241064</v>
      </c>
      <c r="O268" s="199">
        <v>128685</v>
      </c>
      <c r="P268" s="199">
        <v>98535</v>
      </c>
      <c r="Q268" s="199">
        <v>99744</v>
      </c>
      <c r="R268" s="199">
        <v>104831</v>
      </c>
      <c r="S268" s="199">
        <v>211420</v>
      </c>
      <c r="T268" s="200">
        <v>133387</v>
      </c>
      <c r="U268" s="200">
        <v>137707</v>
      </c>
      <c r="V268" s="53"/>
      <c r="W268" s="53"/>
      <c r="X268" s="53"/>
      <c r="Y268" s="53"/>
      <c r="Z268" s="53"/>
    </row>
    <row r="269" spans="1:26" ht="14.4">
      <c r="A269" s="194" t="s">
        <v>461</v>
      </c>
      <c r="B269" s="195">
        <v>0</v>
      </c>
      <c r="C269" s="195">
        <v>0</v>
      </c>
      <c r="D269" s="195">
        <v>0</v>
      </c>
      <c r="E269" s="195">
        <v>0</v>
      </c>
      <c r="F269" s="195">
        <v>0</v>
      </c>
      <c r="G269" s="197">
        <v>0</v>
      </c>
      <c r="H269" s="196">
        <v>0</v>
      </c>
      <c r="I269" s="198">
        <v>0</v>
      </c>
      <c r="J269" s="199">
        <v>0</v>
      </c>
      <c r="K269" s="199">
        <v>0</v>
      </c>
      <c r="L269" s="199">
        <v>0</v>
      </c>
      <c r="M269" s="199">
        <v>0</v>
      </c>
      <c r="N269" s="199">
        <v>0</v>
      </c>
      <c r="O269" s="199">
        <v>0</v>
      </c>
      <c r="P269" s="199">
        <v>0</v>
      </c>
      <c r="Q269" s="199">
        <v>0</v>
      </c>
      <c r="R269" s="199">
        <v>0</v>
      </c>
      <c r="S269" s="199">
        <v>0</v>
      </c>
      <c r="T269" s="200" t="s">
        <v>188</v>
      </c>
      <c r="U269" s="200">
        <v>0</v>
      </c>
      <c r="V269" s="53"/>
      <c r="W269" s="53"/>
      <c r="X269" s="53"/>
      <c r="Y269" s="53"/>
      <c r="Z269" s="53"/>
    </row>
    <row r="270" spans="1:26" ht="14.4">
      <c r="A270" s="194" t="s">
        <v>462</v>
      </c>
      <c r="B270" s="195">
        <v>0</v>
      </c>
      <c r="C270" s="195">
        <v>0</v>
      </c>
      <c r="D270" s="195">
        <v>0</v>
      </c>
      <c r="E270" s="195">
        <v>0</v>
      </c>
      <c r="F270" s="195">
        <v>0</v>
      </c>
      <c r="G270" s="197">
        <v>0</v>
      </c>
      <c r="H270" s="196">
        <v>0</v>
      </c>
      <c r="I270" s="198">
        <v>0</v>
      </c>
      <c r="J270" s="199">
        <v>0</v>
      </c>
      <c r="K270" s="199">
        <v>0</v>
      </c>
      <c r="L270" s="199">
        <v>0</v>
      </c>
      <c r="M270" s="199">
        <v>0</v>
      </c>
      <c r="N270" s="199">
        <v>0</v>
      </c>
      <c r="O270" s="199">
        <v>0</v>
      </c>
      <c r="P270" s="199">
        <v>0</v>
      </c>
      <c r="Q270" s="199">
        <v>0</v>
      </c>
      <c r="R270" s="199">
        <v>0</v>
      </c>
      <c r="S270" s="199">
        <v>0</v>
      </c>
      <c r="T270" s="200" t="s">
        <v>188</v>
      </c>
      <c r="U270" s="200">
        <v>0</v>
      </c>
      <c r="V270" s="53"/>
      <c r="W270" s="53"/>
      <c r="X270" s="53"/>
      <c r="Y270" s="53"/>
      <c r="Z270" s="53"/>
    </row>
    <row r="271" spans="1:26" ht="14.4">
      <c r="A271" s="194" t="s">
        <v>463</v>
      </c>
      <c r="B271" s="195">
        <v>0</v>
      </c>
      <c r="C271" s="195">
        <v>0</v>
      </c>
      <c r="D271" s="195">
        <v>0</v>
      </c>
      <c r="E271" s="195">
        <v>0</v>
      </c>
      <c r="F271" s="195">
        <v>0</v>
      </c>
      <c r="G271" s="197">
        <v>0</v>
      </c>
      <c r="H271" s="196">
        <v>0</v>
      </c>
      <c r="I271" s="198">
        <v>0</v>
      </c>
      <c r="J271" s="199">
        <v>0</v>
      </c>
      <c r="K271" s="199">
        <v>0</v>
      </c>
      <c r="L271" s="199">
        <v>0</v>
      </c>
      <c r="M271" s="199">
        <v>0</v>
      </c>
      <c r="N271" s="199">
        <v>0</v>
      </c>
      <c r="O271" s="199">
        <v>0</v>
      </c>
      <c r="P271" s="199">
        <v>0</v>
      </c>
      <c r="Q271" s="199">
        <v>0</v>
      </c>
      <c r="R271" s="199">
        <v>0</v>
      </c>
      <c r="S271" s="199">
        <v>0</v>
      </c>
      <c r="T271" s="200" t="s">
        <v>188</v>
      </c>
      <c r="U271" s="200">
        <v>0</v>
      </c>
      <c r="V271" s="53"/>
      <c r="W271" s="53"/>
      <c r="X271" s="53"/>
      <c r="Y271" s="53"/>
      <c r="Z271" s="53"/>
    </row>
    <row r="272" spans="1:26" ht="14.4">
      <c r="A272" s="194" t="s">
        <v>464</v>
      </c>
      <c r="B272" s="195">
        <v>0</v>
      </c>
      <c r="C272" s="195">
        <v>0</v>
      </c>
      <c r="D272" s="195">
        <v>0</v>
      </c>
      <c r="E272" s="195">
        <v>0</v>
      </c>
      <c r="F272" s="195">
        <v>0</v>
      </c>
      <c r="G272" s="197">
        <v>0</v>
      </c>
      <c r="H272" s="196">
        <v>0</v>
      </c>
      <c r="I272" s="198">
        <v>0</v>
      </c>
      <c r="J272" s="199">
        <v>0</v>
      </c>
      <c r="K272" s="199">
        <v>0</v>
      </c>
      <c r="L272" s="199">
        <v>0</v>
      </c>
      <c r="M272" s="199">
        <v>0</v>
      </c>
      <c r="N272" s="199">
        <v>0</v>
      </c>
      <c r="O272" s="199">
        <v>0</v>
      </c>
      <c r="P272" s="199">
        <v>0</v>
      </c>
      <c r="Q272" s="199">
        <v>0</v>
      </c>
      <c r="R272" s="199">
        <v>0</v>
      </c>
      <c r="S272" s="199">
        <v>0</v>
      </c>
      <c r="T272" s="200" t="s">
        <v>188</v>
      </c>
      <c r="U272" s="200">
        <v>0</v>
      </c>
      <c r="V272" s="53"/>
      <c r="W272" s="53"/>
      <c r="X272" s="53"/>
      <c r="Y272" s="53"/>
      <c r="Z272" s="53"/>
    </row>
    <row r="273" spans="1:26" ht="14.4">
      <c r="A273" s="194" t="s">
        <v>465</v>
      </c>
      <c r="B273" s="195">
        <v>0</v>
      </c>
      <c r="C273" s="195">
        <v>0</v>
      </c>
      <c r="D273" s="195">
        <v>0</v>
      </c>
      <c r="E273" s="195">
        <v>0</v>
      </c>
      <c r="F273" s="195">
        <v>0</v>
      </c>
      <c r="G273" s="197">
        <v>0</v>
      </c>
      <c r="H273" s="196">
        <v>0</v>
      </c>
      <c r="I273" s="198">
        <v>0</v>
      </c>
      <c r="J273" s="199">
        <v>0</v>
      </c>
      <c r="K273" s="199">
        <v>0</v>
      </c>
      <c r="L273" s="199">
        <v>0</v>
      </c>
      <c r="M273" s="199">
        <v>0</v>
      </c>
      <c r="N273" s="199">
        <v>0</v>
      </c>
      <c r="O273" s="199">
        <v>0</v>
      </c>
      <c r="P273" s="199">
        <v>0</v>
      </c>
      <c r="Q273" s="199">
        <v>0</v>
      </c>
      <c r="R273" s="199">
        <v>0</v>
      </c>
      <c r="S273" s="199">
        <v>0</v>
      </c>
      <c r="T273" s="200" t="s">
        <v>188</v>
      </c>
      <c r="U273" s="200">
        <v>0</v>
      </c>
      <c r="V273" s="53"/>
      <c r="W273" s="53"/>
      <c r="X273" s="53"/>
      <c r="Y273" s="53"/>
      <c r="Z273" s="53"/>
    </row>
    <row r="274" spans="1:26" ht="14.4">
      <c r="A274" s="194" t="s">
        <v>466</v>
      </c>
      <c r="B274" s="195">
        <v>38513</v>
      </c>
      <c r="C274" s="195">
        <v>11428</v>
      </c>
      <c r="D274" s="195">
        <v>0</v>
      </c>
      <c r="E274" s="195">
        <v>0</v>
      </c>
      <c r="F274" s="195">
        <v>11428</v>
      </c>
      <c r="G274" s="197">
        <v>-8</v>
      </c>
      <c r="H274" s="196">
        <v>11420</v>
      </c>
      <c r="I274" s="198">
        <v>0.29699999999999999</v>
      </c>
      <c r="J274" s="199">
        <v>0</v>
      </c>
      <c r="K274" s="199">
        <v>0</v>
      </c>
      <c r="L274" s="199">
        <v>0</v>
      </c>
      <c r="M274" s="199">
        <v>0</v>
      </c>
      <c r="N274" s="199">
        <v>0</v>
      </c>
      <c r="O274" s="199">
        <v>11979</v>
      </c>
      <c r="P274" s="199">
        <v>9157</v>
      </c>
      <c r="Q274" s="199">
        <v>9341</v>
      </c>
      <c r="R274" s="199">
        <v>9622</v>
      </c>
      <c r="S274" s="199">
        <v>19353</v>
      </c>
      <c r="T274" s="200">
        <v>11731</v>
      </c>
      <c r="U274" s="200">
        <v>11420</v>
      </c>
      <c r="V274" s="53"/>
      <c r="W274" s="53"/>
      <c r="X274" s="53"/>
      <c r="Y274" s="53"/>
      <c r="Z274" s="53"/>
    </row>
    <row r="275" spans="1:26" ht="14.4">
      <c r="A275" s="194" t="s">
        <v>467</v>
      </c>
      <c r="B275" s="195">
        <v>77584</v>
      </c>
      <c r="C275" s="195">
        <v>23021</v>
      </c>
      <c r="D275" s="195">
        <v>0</v>
      </c>
      <c r="E275" s="195">
        <v>0</v>
      </c>
      <c r="F275" s="195">
        <v>23021</v>
      </c>
      <c r="G275" s="197">
        <v>0</v>
      </c>
      <c r="H275" s="196">
        <v>23021</v>
      </c>
      <c r="I275" s="198">
        <v>0.29699999999999999</v>
      </c>
      <c r="J275" s="199">
        <v>0</v>
      </c>
      <c r="K275" s="199">
        <v>0</v>
      </c>
      <c r="L275" s="199">
        <v>0</v>
      </c>
      <c r="M275" s="199">
        <v>0</v>
      </c>
      <c r="N275" s="199">
        <v>0</v>
      </c>
      <c r="O275" s="199">
        <v>0</v>
      </c>
      <c r="P275" s="199">
        <v>0</v>
      </c>
      <c r="Q275" s="199">
        <v>0</v>
      </c>
      <c r="R275" s="199">
        <v>0</v>
      </c>
      <c r="S275" s="199">
        <v>0</v>
      </c>
      <c r="T275" s="200" t="s">
        <v>188</v>
      </c>
      <c r="U275" s="200">
        <v>23021</v>
      </c>
      <c r="V275" s="53"/>
      <c r="W275" s="53"/>
      <c r="X275" s="53"/>
      <c r="Y275" s="53"/>
      <c r="Z275" s="53"/>
    </row>
    <row r="276" spans="1:26" ht="14.4">
      <c r="A276" s="194" t="s">
        <v>468</v>
      </c>
      <c r="B276" s="195">
        <v>2632630</v>
      </c>
      <c r="C276" s="195">
        <v>781160</v>
      </c>
      <c r="D276" s="195">
        <v>30288</v>
      </c>
      <c r="E276" s="195">
        <v>18008</v>
      </c>
      <c r="F276" s="195">
        <v>829456</v>
      </c>
      <c r="G276" s="197">
        <v>0</v>
      </c>
      <c r="H276" s="196">
        <v>829456</v>
      </c>
      <c r="I276" s="198">
        <v>0.315</v>
      </c>
      <c r="J276" s="199">
        <v>0</v>
      </c>
      <c r="K276" s="199">
        <v>0</v>
      </c>
      <c r="L276" s="199">
        <v>0</v>
      </c>
      <c r="M276" s="199">
        <v>0</v>
      </c>
      <c r="N276" s="199">
        <v>0</v>
      </c>
      <c r="O276" s="199">
        <v>0</v>
      </c>
      <c r="P276" s="199">
        <v>0</v>
      </c>
      <c r="Q276" s="199">
        <v>0</v>
      </c>
      <c r="R276" s="199">
        <v>0</v>
      </c>
      <c r="S276" s="199">
        <v>0</v>
      </c>
      <c r="T276" s="200">
        <v>847028</v>
      </c>
      <c r="U276" s="200">
        <v>829456</v>
      </c>
      <c r="V276" s="53"/>
      <c r="W276" s="53"/>
      <c r="X276" s="53"/>
      <c r="Y276" s="53"/>
      <c r="Z276" s="53"/>
    </row>
    <row r="277" spans="1:26" ht="14.4">
      <c r="A277" s="194" t="s">
        <v>469</v>
      </c>
      <c r="B277" s="195">
        <v>0</v>
      </c>
      <c r="C277" s="195">
        <v>0</v>
      </c>
      <c r="D277" s="195">
        <v>0</v>
      </c>
      <c r="E277" s="195">
        <v>0</v>
      </c>
      <c r="F277" s="195">
        <v>0</v>
      </c>
      <c r="G277" s="197">
        <v>0</v>
      </c>
      <c r="H277" s="196">
        <v>0</v>
      </c>
      <c r="I277" s="198">
        <v>0</v>
      </c>
      <c r="J277" s="199">
        <v>0</v>
      </c>
      <c r="K277" s="199">
        <v>0</v>
      </c>
      <c r="L277" s="199">
        <v>0</v>
      </c>
      <c r="M277" s="199">
        <v>0</v>
      </c>
      <c r="N277" s="199">
        <v>0</v>
      </c>
      <c r="O277" s="199">
        <v>0</v>
      </c>
      <c r="P277" s="199">
        <v>0</v>
      </c>
      <c r="Q277" s="199">
        <v>0</v>
      </c>
      <c r="R277" s="199">
        <v>0</v>
      </c>
      <c r="S277" s="199">
        <v>0</v>
      </c>
      <c r="T277" s="200" t="s">
        <v>188</v>
      </c>
      <c r="U277" s="200">
        <v>0</v>
      </c>
      <c r="V277" s="53"/>
      <c r="W277" s="53"/>
      <c r="X277" s="53"/>
      <c r="Y277" s="53"/>
      <c r="Z277" s="53"/>
    </row>
    <row r="278" spans="1:26" ht="14.4">
      <c r="A278" s="194" t="s">
        <v>470</v>
      </c>
      <c r="B278" s="195">
        <v>186281</v>
      </c>
      <c r="C278" s="195">
        <v>55274</v>
      </c>
      <c r="D278" s="195">
        <v>60576</v>
      </c>
      <c r="E278" s="195">
        <v>36017</v>
      </c>
      <c r="F278" s="195">
        <v>151867</v>
      </c>
      <c r="G278" s="197">
        <v>-827</v>
      </c>
      <c r="H278" s="196">
        <v>151040</v>
      </c>
      <c r="I278" s="198">
        <v>0.81499999999999995</v>
      </c>
      <c r="J278" s="199">
        <v>85347</v>
      </c>
      <c r="K278" s="199">
        <v>99960</v>
      </c>
      <c r="L278" s="199">
        <v>114660</v>
      </c>
      <c r="M278" s="199">
        <v>129942</v>
      </c>
      <c r="N278" s="199">
        <v>135411.28</v>
      </c>
      <c r="O278" s="199">
        <v>144815</v>
      </c>
      <c r="P278" s="199">
        <v>122592</v>
      </c>
      <c r="Q278" s="199">
        <v>125248</v>
      </c>
      <c r="R278" s="199">
        <v>128090</v>
      </c>
      <c r="S278" s="199">
        <v>176238</v>
      </c>
      <c r="T278" s="200">
        <v>155204</v>
      </c>
      <c r="U278" s="200">
        <v>151040</v>
      </c>
      <c r="V278" s="53"/>
      <c r="W278" s="53"/>
      <c r="X278" s="53"/>
      <c r="Y278" s="53"/>
      <c r="Z278" s="53"/>
    </row>
    <row r="279" spans="1:26" ht="14.4">
      <c r="A279" s="194" t="s">
        <v>471</v>
      </c>
      <c r="B279" s="195">
        <v>290370</v>
      </c>
      <c r="C279" s="195">
        <v>86159</v>
      </c>
      <c r="D279" s="195">
        <v>0</v>
      </c>
      <c r="E279" s="195">
        <v>0</v>
      </c>
      <c r="F279" s="195">
        <v>86159</v>
      </c>
      <c r="G279" s="197">
        <v>-63</v>
      </c>
      <c r="H279" s="196">
        <v>86096</v>
      </c>
      <c r="I279" s="198">
        <v>0.29699999999999999</v>
      </c>
      <c r="J279" s="199">
        <v>188653</v>
      </c>
      <c r="K279" s="199">
        <v>202990</v>
      </c>
      <c r="L279" s="199">
        <v>212542</v>
      </c>
      <c r="M279" s="199">
        <v>229176</v>
      </c>
      <c r="N279" s="199">
        <v>154952</v>
      </c>
      <c r="O279" s="199">
        <v>87329</v>
      </c>
      <c r="P279" s="199">
        <v>67354</v>
      </c>
      <c r="Q279" s="199">
        <v>68247</v>
      </c>
      <c r="R279" s="199">
        <v>70869</v>
      </c>
      <c r="S279" s="199">
        <v>142766</v>
      </c>
      <c r="T279" s="200">
        <v>87733</v>
      </c>
      <c r="U279" s="200">
        <v>86096</v>
      </c>
      <c r="V279" s="53"/>
      <c r="W279" s="53"/>
      <c r="X279" s="53"/>
      <c r="Y279" s="53"/>
      <c r="Z279" s="53"/>
    </row>
    <row r="280" spans="1:26" ht="14.4">
      <c r="A280" s="194" t="s">
        <v>472</v>
      </c>
      <c r="B280" s="195">
        <v>0</v>
      </c>
      <c r="C280" s="195">
        <v>0</v>
      </c>
      <c r="D280" s="195">
        <v>0</v>
      </c>
      <c r="E280" s="195">
        <v>0</v>
      </c>
      <c r="F280" s="195">
        <v>0</v>
      </c>
      <c r="G280" s="197">
        <v>0</v>
      </c>
      <c r="H280" s="196">
        <v>0</v>
      </c>
      <c r="I280" s="198">
        <v>0</v>
      </c>
      <c r="J280" s="199">
        <v>0</v>
      </c>
      <c r="K280" s="199">
        <v>0</v>
      </c>
      <c r="L280" s="199">
        <v>0</v>
      </c>
      <c r="M280" s="199">
        <v>0</v>
      </c>
      <c r="N280" s="199">
        <v>0</v>
      </c>
      <c r="O280" s="199">
        <v>0</v>
      </c>
      <c r="P280" s="199">
        <v>0</v>
      </c>
      <c r="Q280" s="199">
        <v>0</v>
      </c>
      <c r="R280" s="199">
        <v>0</v>
      </c>
      <c r="S280" s="199">
        <v>0</v>
      </c>
      <c r="T280" s="200" t="s">
        <v>188</v>
      </c>
      <c r="U280" s="200">
        <v>0</v>
      </c>
      <c r="V280" s="53"/>
      <c r="W280" s="53"/>
      <c r="X280" s="53"/>
      <c r="Y280" s="53"/>
      <c r="Z280" s="53"/>
    </row>
    <row r="281" spans="1:26" ht="14.4">
      <c r="A281" s="194" t="s">
        <v>473</v>
      </c>
      <c r="B281" s="195">
        <v>277915</v>
      </c>
      <c r="C281" s="195">
        <v>82464</v>
      </c>
      <c r="D281" s="195">
        <v>60576</v>
      </c>
      <c r="E281" s="195">
        <v>36017</v>
      </c>
      <c r="F281" s="195">
        <v>179057</v>
      </c>
      <c r="G281" s="197">
        <v>-850</v>
      </c>
      <c r="H281" s="196">
        <v>178207</v>
      </c>
      <c r="I281" s="198">
        <v>0.64400000000000002</v>
      </c>
      <c r="J281" s="199">
        <v>140911</v>
      </c>
      <c r="K281" s="199">
        <v>155493</v>
      </c>
      <c r="L281" s="199">
        <v>186921</v>
      </c>
      <c r="M281" s="199">
        <v>213948</v>
      </c>
      <c r="N281" s="199">
        <v>224425.34</v>
      </c>
      <c r="O281" s="199">
        <v>176194</v>
      </c>
      <c r="P281" s="199">
        <v>139600</v>
      </c>
      <c r="Q281" s="199">
        <v>139344</v>
      </c>
      <c r="R281" s="199">
        <v>145520</v>
      </c>
      <c r="S281" s="199">
        <v>251288</v>
      </c>
      <c r="T281" s="200">
        <v>187238</v>
      </c>
      <c r="U281" s="200">
        <v>178207</v>
      </c>
      <c r="V281" s="53"/>
      <c r="W281" s="53"/>
      <c r="X281" s="53"/>
      <c r="Y281" s="53"/>
      <c r="Z281" s="53"/>
    </row>
    <row r="282" spans="1:26" ht="14.4">
      <c r="A282" s="194" t="s">
        <v>474</v>
      </c>
      <c r="B282" s="195">
        <v>0</v>
      </c>
      <c r="C282" s="195">
        <v>0</v>
      </c>
      <c r="D282" s="195">
        <v>0</v>
      </c>
      <c r="E282" s="195">
        <v>0</v>
      </c>
      <c r="F282" s="195">
        <v>0</v>
      </c>
      <c r="G282" s="197">
        <v>0</v>
      </c>
      <c r="H282" s="196">
        <v>0</v>
      </c>
      <c r="I282" s="198">
        <v>0</v>
      </c>
      <c r="J282" s="199">
        <v>0</v>
      </c>
      <c r="K282" s="199">
        <v>0</v>
      </c>
      <c r="L282" s="199">
        <v>0</v>
      </c>
      <c r="M282" s="199">
        <v>0</v>
      </c>
      <c r="N282" s="199">
        <v>0</v>
      </c>
      <c r="O282" s="199">
        <v>0</v>
      </c>
      <c r="P282" s="199">
        <v>0</v>
      </c>
      <c r="Q282" s="199">
        <v>0</v>
      </c>
      <c r="R282" s="199">
        <v>0</v>
      </c>
      <c r="S282" s="199">
        <v>0</v>
      </c>
      <c r="T282" s="200" t="s">
        <v>188</v>
      </c>
      <c r="U282" s="200">
        <v>0</v>
      </c>
      <c r="V282" s="53"/>
      <c r="W282" s="53"/>
      <c r="X282" s="53"/>
      <c r="Y282" s="53"/>
      <c r="Z282" s="53"/>
    </row>
    <row r="283" spans="1:26" ht="14.4">
      <c r="A283" s="194" t="s">
        <v>475</v>
      </c>
      <c r="B283" s="195">
        <v>0</v>
      </c>
      <c r="C283" s="195">
        <v>0</v>
      </c>
      <c r="D283" s="195">
        <v>0</v>
      </c>
      <c r="E283" s="195">
        <v>0</v>
      </c>
      <c r="F283" s="195">
        <v>0</v>
      </c>
      <c r="G283" s="197">
        <v>0</v>
      </c>
      <c r="H283" s="196">
        <v>0</v>
      </c>
      <c r="I283" s="198">
        <v>0</v>
      </c>
      <c r="J283" s="199">
        <v>0</v>
      </c>
      <c r="K283" s="199">
        <v>0</v>
      </c>
      <c r="L283" s="199">
        <v>0</v>
      </c>
      <c r="M283" s="199">
        <v>0</v>
      </c>
      <c r="N283" s="199">
        <v>0</v>
      </c>
      <c r="O283" s="199">
        <v>0</v>
      </c>
      <c r="P283" s="199">
        <v>0</v>
      </c>
      <c r="Q283" s="199">
        <v>0</v>
      </c>
      <c r="R283" s="199">
        <v>0</v>
      </c>
      <c r="S283" s="199">
        <v>0</v>
      </c>
      <c r="T283" s="200" t="s">
        <v>188</v>
      </c>
      <c r="U283" s="200">
        <v>0</v>
      </c>
      <c r="V283" s="53"/>
      <c r="W283" s="53"/>
      <c r="X283" s="53"/>
      <c r="Y283" s="53"/>
      <c r="Z283" s="53"/>
    </row>
    <row r="284" spans="1:26" ht="14.4">
      <c r="A284" s="194" t="s">
        <v>476</v>
      </c>
      <c r="B284" s="195">
        <v>0</v>
      </c>
      <c r="C284" s="195">
        <v>0</v>
      </c>
      <c r="D284" s="195">
        <v>0</v>
      </c>
      <c r="E284" s="195">
        <v>0</v>
      </c>
      <c r="F284" s="195">
        <v>0</v>
      </c>
      <c r="G284" s="197">
        <v>0</v>
      </c>
      <c r="H284" s="196">
        <v>0</v>
      </c>
      <c r="I284" s="198">
        <v>0</v>
      </c>
      <c r="J284" s="199">
        <v>0</v>
      </c>
      <c r="K284" s="199">
        <v>0</v>
      </c>
      <c r="L284" s="199">
        <v>0</v>
      </c>
      <c r="M284" s="199">
        <v>0</v>
      </c>
      <c r="N284" s="199">
        <v>0</v>
      </c>
      <c r="O284" s="199">
        <v>0</v>
      </c>
      <c r="P284" s="199">
        <v>0</v>
      </c>
      <c r="Q284" s="199">
        <v>0</v>
      </c>
      <c r="R284" s="199">
        <v>0</v>
      </c>
      <c r="S284" s="199">
        <v>0</v>
      </c>
      <c r="T284" s="200" t="s">
        <v>188</v>
      </c>
      <c r="U284" s="200">
        <v>0</v>
      </c>
      <c r="V284" s="53"/>
      <c r="W284" s="53"/>
      <c r="X284" s="53"/>
      <c r="Y284" s="53"/>
      <c r="Z284" s="53"/>
    </row>
    <row r="285" spans="1:26" ht="14.4">
      <c r="A285" s="194" t="s">
        <v>477</v>
      </c>
      <c r="B285" s="195">
        <v>167721</v>
      </c>
      <c r="C285" s="195">
        <v>49767</v>
      </c>
      <c r="D285" s="195">
        <v>40384</v>
      </c>
      <c r="E285" s="195">
        <v>24011</v>
      </c>
      <c r="F285" s="195">
        <v>114162</v>
      </c>
      <c r="G285" s="197">
        <v>-560</v>
      </c>
      <c r="H285" s="196">
        <v>113602</v>
      </c>
      <c r="I285" s="198">
        <v>0.68099999999999994</v>
      </c>
      <c r="J285" s="199">
        <v>72980</v>
      </c>
      <c r="K285" s="199">
        <v>101571</v>
      </c>
      <c r="L285" s="199">
        <v>110902</v>
      </c>
      <c r="M285" s="199">
        <v>125395</v>
      </c>
      <c r="N285" s="199">
        <v>139520.01</v>
      </c>
      <c r="O285" s="199">
        <v>110325</v>
      </c>
      <c r="P285" s="199">
        <v>93683</v>
      </c>
      <c r="Q285" s="199">
        <v>87783</v>
      </c>
      <c r="R285" s="199">
        <v>90036</v>
      </c>
      <c r="S285" s="199">
        <v>151797</v>
      </c>
      <c r="T285" s="200">
        <v>114655</v>
      </c>
      <c r="U285" s="200">
        <v>113602</v>
      </c>
      <c r="V285" s="53"/>
      <c r="W285" s="53"/>
      <c r="X285" s="53"/>
      <c r="Y285" s="53"/>
      <c r="Z285" s="53"/>
    </row>
    <row r="286" spans="1:26" ht="14.4">
      <c r="A286" s="194" t="s">
        <v>478</v>
      </c>
      <c r="B286" s="195">
        <v>0</v>
      </c>
      <c r="C286" s="195">
        <v>0</v>
      </c>
      <c r="D286" s="195">
        <v>0</v>
      </c>
      <c r="E286" s="195">
        <v>0</v>
      </c>
      <c r="F286" s="195">
        <v>0</v>
      </c>
      <c r="G286" s="197">
        <v>0</v>
      </c>
      <c r="H286" s="196">
        <v>0</v>
      </c>
      <c r="I286" s="198">
        <v>0</v>
      </c>
      <c r="J286" s="199">
        <v>0</v>
      </c>
      <c r="K286" s="199">
        <v>0</v>
      </c>
      <c r="L286" s="199">
        <v>0</v>
      </c>
      <c r="M286" s="199">
        <v>0</v>
      </c>
      <c r="N286" s="199">
        <v>0</v>
      </c>
      <c r="O286" s="199">
        <v>0</v>
      </c>
      <c r="P286" s="199">
        <v>0</v>
      </c>
      <c r="Q286" s="199">
        <v>0</v>
      </c>
      <c r="R286" s="199">
        <v>0</v>
      </c>
      <c r="S286" s="199">
        <v>0</v>
      </c>
      <c r="T286" s="200" t="s">
        <v>188</v>
      </c>
      <c r="U286" s="200">
        <v>0</v>
      </c>
      <c r="V286" s="53"/>
      <c r="W286" s="53"/>
      <c r="X286" s="53"/>
      <c r="Y286" s="53"/>
      <c r="Z286" s="53"/>
    </row>
    <row r="287" spans="1:26" ht="14.4">
      <c r="A287" s="194" t="s">
        <v>479</v>
      </c>
      <c r="B287" s="195">
        <v>604602</v>
      </c>
      <c r="C287" s="195">
        <v>179399</v>
      </c>
      <c r="D287" s="195">
        <v>0</v>
      </c>
      <c r="E287" s="195">
        <v>0</v>
      </c>
      <c r="F287" s="195">
        <v>179399</v>
      </c>
      <c r="G287" s="197">
        <v>-125</v>
      </c>
      <c r="H287" s="196">
        <v>179274</v>
      </c>
      <c r="I287" s="198">
        <v>0.29699999999999999</v>
      </c>
      <c r="J287" s="199">
        <v>0</v>
      </c>
      <c r="K287" s="199">
        <v>0</v>
      </c>
      <c r="L287" s="199">
        <v>0</v>
      </c>
      <c r="M287" s="199">
        <v>0</v>
      </c>
      <c r="N287" s="199">
        <v>0</v>
      </c>
      <c r="O287" s="199">
        <v>172490</v>
      </c>
      <c r="P287" s="199">
        <v>137764</v>
      </c>
      <c r="Q287" s="199">
        <v>135068</v>
      </c>
      <c r="R287" s="199">
        <v>138317</v>
      </c>
      <c r="S287" s="199">
        <v>277928</v>
      </c>
      <c r="T287" s="200">
        <v>173872</v>
      </c>
      <c r="U287" s="200">
        <v>179274</v>
      </c>
      <c r="V287" s="53"/>
      <c r="W287" s="53"/>
      <c r="X287" s="53"/>
      <c r="Y287" s="53"/>
      <c r="Z287" s="53"/>
    </row>
    <row r="288" spans="1:26" ht="14.4">
      <c r="A288" s="194" t="s">
        <v>480</v>
      </c>
      <c r="B288" s="195">
        <v>518724</v>
      </c>
      <c r="C288" s="195">
        <v>153917</v>
      </c>
      <c r="D288" s="195">
        <v>40384</v>
      </c>
      <c r="E288" s="195">
        <v>24011</v>
      </c>
      <c r="F288" s="195">
        <v>218312</v>
      </c>
      <c r="G288" s="197">
        <v>-636</v>
      </c>
      <c r="H288" s="196">
        <v>217676</v>
      </c>
      <c r="I288" s="198">
        <v>0.42100000000000004</v>
      </c>
      <c r="J288" s="199">
        <v>302236</v>
      </c>
      <c r="K288" s="199">
        <v>331284</v>
      </c>
      <c r="L288" s="199">
        <v>364777</v>
      </c>
      <c r="M288" s="199">
        <v>390888</v>
      </c>
      <c r="N288" s="199">
        <v>369084</v>
      </c>
      <c r="O288" s="199">
        <v>219912</v>
      </c>
      <c r="P288" s="199">
        <v>176222</v>
      </c>
      <c r="Q288" s="199">
        <v>172219</v>
      </c>
      <c r="R288" s="199">
        <v>174492</v>
      </c>
      <c r="S288" s="199">
        <v>350046</v>
      </c>
      <c r="T288" s="200">
        <v>220425</v>
      </c>
      <c r="U288" s="200">
        <v>217676</v>
      </c>
      <c r="V288" s="53"/>
      <c r="W288" s="53"/>
      <c r="X288" s="53"/>
      <c r="Y288" s="53"/>
      <c r="Z288" s="53"/>
    </row>
    <row r="289" spans="1:26" ht="14.4">
      <c r="A289" s="194" t="s">
        <v>481</v>
      </c>
      <c r="B289" s="195">
        <v>399920</v>
      </c>
      <c r="C289" s="195">
        <v>118665</v>
      </c>
      <c r="D289" s="195">
        <v>55528</v>
      </c>
      <c r="E289" s="195">
        <v>33015</v>
      </c>
      <c r="F289" s="195">
        <v>207208</v>
      </c>
      <c r="G289" s="197">
        <v>-808</v>
      </c>
      <c r="H289" s="196">
        <v>206400</v>
      </c>
      <c r="I289" s="198">
        <v>0.51800000000000002</v>
      </c>
      <c r="J289" s="199">
        <v>213239</v>
      </c>
      <c r="K289" s="199">
        <v>271839</v>
      </c>
      <c r="L289" s="199">
        <v>295919</v>
      </c>
      <c r="M289" s="199">
        <v>323526</v>
      </c>
      <c r="N289" s="199">
        <v>327012</v>
      </c>
      <c r="O289" s="199">
        <v>199860</v>
      </c>
      <c r="P289" s="199">
        <v>153260</v>
      </c>
      <c r="Q289" s="199">
        <v>150853</v>
      </c>
      <c r="R289" s="199">
        <v>162860</v>
      </c>
      <c r="S289" s="199">
        <v>349082</v>
      </c>
      <c r="T289" s="200">
        <v>211373</v>
      </c>
      <c r="U289" s="200">
        <v>206400</v>
      </c>
      <c r="V289" s="53"/>
      <c r="W289" s="53"/>
      <c r="X289" s="53"/>
      <c r="Y289" s="53"/>
      <c r="Z289" s="53"/>
    </row>
    <row r="290" spans="1:26" ht="14.4">
      <c r="A290" s="194" t="s">
        <v>482</v>
      </c>
      <c r="B290" s="195">
        <v>1668843</v>
      </c>
      <c r="C290" s="195">
        <v>495183</v>
      </c>
      <c r="D290" s="195">
        <v>25240</v>
      </c>
      <c r="E290" s="195">
        <v>15007</v>
      </c>
      <c r="F290" s="195">
        <v>535430</v>
      </c>
      <c r="G290" s="197">
        <v>-701</v>
      </c>
      <c r="H290" s="196">
        <v>534729</v>
      </c>
      <c r="I290" s="198">
        <v>0.32100000000000001</v>
      </c>
      <c r="J290" s="199">
        <v>1090772</v>
      </c>
      <c r="K290" s="199">
        <v>1105972</v>
      </c>
      <c r="L290" s="199">
        <v>1248806</v>
      </c>
      <c r="M290" s="199">
        <v>1307615</v>
      </c>
      <c r="N290" s="199">
        <v>965898</v>
      </c>
      <c r="O290" s="199">
        <v>539676</v>
      </c>
      <c r="P290" s="199">
        <v>431234</v>
      </c>
      <c r="Q290" s="199">
        <v>431743</v>
      </c>
      <c r="R290" s="199">
        <v>443953</v>
      </c>
      <c r="S290" s="199">
        <v>895751</v>
      </c>
      <c r="T290" s="200">
        <v>559382</v>
      </c>
      <c r="U290" s="200">
        <v>534729</v>
      </c>
      <c r="V290" s="53"/>
      <c r="W290" s="53"/>
      <c r="X290" s="53"/>
      <c r="Y290" s="53"/>
      <c r="Z290" s="53"/>
    </row>
    <row r="291" spans="1:26" ht="14.4">
      <c r="A291" s="194" t="s">
        <v>483</v>
      </c>
      <c r="B291" s="195">
        <v>97823</v>
      </c>
      <c r="C291" s="195">
        <v>29026</v>
      </c>
      <c r="D291" s="195">
        <v>68797</v>
      </c>
      <c r="E291" s="195">
        <v>0</v>
      </c>
      <c r="F291" s="195">
        <v>97823</v>
      </c>
      <c r="G291" s="197">
        <v>0</v>
      </c>
      <c r="H291" s="196">
        <v>97823</v>
      </c>
      <c r="I291" s="198">
        <v>1</v>
      </c>
      <c r="J291" s="199">
        <v>0</v>
      </c>
      <c r="K291" s="199">
        <v>0</v>
      </c>
      <c r="L291" s="199">
        <v>0</v>
      </c>
      <c r="M291" s="199">
        <v>0</v>
      </c>
      <c r="N291" s="199">
        <v>0</v>
      </c>
      <c r="O291" s="199">
        <v>0</v>
      </c>
      <c r="P291" s="199">
        <v>0</v>
      </c>
      <c r="Q291" s="199">
        <v>0</v>
      </c>
      <c r="R291" s="199">
        <v>89806</v>
      </c>
      <c r="S291" s="199">
        <v>92977</v>
      </c>
      <c r="T291" s="200">
        <v>95458</v>
      </c>
      <c r="U291" s="200">
        <v>97823</v>
      </c>
      <c r="V291" s="53"/>
      <c r="W291" s="53"/>
      <c r="X291" s="53"/>
      <c r="Y291" s="53"/>
      <c r="Z291" s="53"/>
    </row>
    <row r="292" spans="1:26" ht="14.4">
      <c r="A292" s="194" t="s">
        <v>484</v>
      </c>
      <c r="B292" s="195">
        <v>0</v>
      </c>
      <c r="C292" s="195">
        <v>0</v>
      </c>
      <c r="D292" s="195">
        <v>0</v>
      </c>
      <c r="E292" s="195">
        <v>0</v>
      </c>
      <c r="F292" s="195">
        <v>0</v>
      </c>
      <c r="G292" s="197">
        <v>0</v>
      </c>
      <c r="H292" s="196">
        <v>0</v>
      </c>
      <c r="I292" s="198">
        <v>0</v>
      </c>
      <c r="J292" s="199">
        <v>0</v>
      </c>
      <c r="K292" s="199">
        <v>0</v>
      </c>
      <c r="L292" s="199">
        <v>0</v>
      </c>
      <c r="M292" s="199">
        <v>0</v>
      </c>
      <c r="N292" s="199">
        <v>0</v>
      </c>
      <c r="O292" s="199">
        <v>0</v>
      </c>
      <c r="P292" s="199">
        <v>0</v>
      </c>
      <c r="Q292" s="199">
        <v>0</v>
      </c>
      <c r="R292" s="199">
        <v>0</v>
      </c>
      <c r="S292" s="199">
        <v>0</v>
      </c>
      <c r="T292" s="200" t="s">
        <v>188</v>
      </c>
      <c r="U292" s="200">
        <v>0</v>
      </c>
      <c r="V292" s="53"/>
      <c r="W292" s="53"/>
      <c r="X292" s="53"/>
      <c r="Y292" s="53"/>
      <c r="Z292" s="53"/>
    </row>
    <row r="293" spans="1:26" ht="14.4">
      <c r="A293" s="194" t="s">
        <v>485</v>
      </c>
      <c r="B293" s="195">
        <v>0</v>
      </c>
      <c r="C293" s="195">
        <v>0</v>
      </c>
      <c r="D293" s="195">
        <v>0</v>
      </c>
      <c r="E293" s="195">
        <v>0</v>
      </c>
      <c r="F293" s="195">
        <v>0</v>
      </c>
      <c r="G293" s="197">
        <v>0</v>
      </c>
      <c r="H293" s="196">
        <v>0</v>
      </c>
      <c r="I293" s="198">
        <v>0</v>
      </c>
      <c r="J293" s="199">
        <v>0</v>
      </c>
      <c r="K293" s="199">
        <v>0</v>
      </c>
      <c r="L293" s="199">
        <v>0</v>
      </c>
      <c r="M293" s="199">
        <v>0</v>
      </c>
      <c r="N293" s="199">
        <v>0</v>
      </c>
      <c r="O293" s="199">
        <v>0</v>
      </c>
      <c r="P293" s="199">
        <v>0</v>
      </c>
      <c r="Q293" s="199">
        <v>0</v>
      </c>
      <c r="R293" s="199">
        <v>0</v>
      </c>
      <c r="S293" s="199">
        <v>0</v>
      </c>
      <c r="T293" s="200" t="s">
        <v>188</v>
      </c>
      <c r="U293" s="200">
        <v>0</v>
      </c>
      <c r="V293" s="53"/>
      <c r="W293" s="53"/>
      <c r="X293" s="53"/>
      <c r="Y293" s="53"/>
      <c r="Z293" s="53"/>
    </row>
    <row r="294" spans="1:26" ht="14.4">
      <c r="A294" s="194" t="s">
        <v>486</v>
      </c>
      <c r="B294" s="195">
        <v>269833</v>
      </c>
      <c r="C294" s="195">
        <v>80065</v>
      </c>
      <c r="D294" s="195">
        <v>0</v>
      </c>
      <c r="E294" s="195">
        <v>0</v>
      </c>
      <c r="F294" s="195">
        <v>80065</v>
      </c>
      <c r="G294" s="197">
        <v>-58</v>
      </c>
      <c r="H294" s="196">
        <v>80007</v>
      </c>
      <c r="I294" s="198">
        <v>0.29699999999999999</v>
      </c>
      <c r="J294" s="199">
        <v>0</v>
      </c>
      <c r="K294" s="199">
        <v>0</v>
      </c>
      <c r="L294" s="199">
        <v>0</v>
      </c>
      <c r="M294" s="199">
        <v>0</v>
      </c>
      <c r="N294" s="199">
        <v>0</v>
      </c>
      <c r="O294" s="199">
        <v>0</v>
      </c>
      <c r="P294" s="199">
        <v>61829</v>
      </c>
      <c r="Q294" s="199">
        <v>61605</v>
      </c>
      <c r="R294" s="199">
        <v>65226</v>
      </c>
      <c r="S294" s="199">
        <v>129652</v>
      </c>
      <c r="T294" s="200">
        <v>81329</v>
      </c>
      <c r="U294" s="200">
        <v>80007</v>
      </c>
      <c r="V294" s="53"/>
      <c r="W294" s="53"/>
      <c r="X294" s="53"/>
      <c r="Y294" s="53"/>
      <c r="Z294" s="53"/>
    </row>
    <row r="295" spans="1:26" ht="14.4">
      <c r="A295" s="194" t="s">
        <v>487</v>
      </c>
      <c r="B295" s="195">
        <v>0</v>
      </c>
      <c r="C295" s="195">
        <v>0</v>
      </c>
      <c r="D295" s="195">
        <v>0</v>
      </c>
      <c r="E295" s="195">
        <v>0</v>
      </c>
      <c r="F295" s="195">
        <v>0</v>
      </c>
      <c r="G295" s="197">
        <v>0</v>
      </c>
      <c r="H295" s="196">
        <v>0</v>
      </c>
      <c r="I295" s="198">
        <v>0</v>
      </c>
      <c r="J295" s="199">
        <v>0</v>
      </c>
      <c r="K295" s="199">
        <v>0</v>
      </c>
      <c r="L295" s="199">
        <v>0</v>
      </c>
      <c r="M295" s="199">
        <v>0</v>
      </c>
      <c r="N295" s="199">
        <v>0</v>
      </c>
      <c r="O295" s="199">
        <v>0</v>
      </c>
      <c r="P295" s="199">
        <v>0</v>
      </c>
      <c r="Q295" s="199">
        <v>0</v>
      </c>
      <c r="R295" s="199">
        <v>0</v>
      </c>
      <c r="S295" s="199">
        <v>0</v>
      </c>
      <c r="T295" s="200" t="s">
        <v>188</v>
      </c>
      <c r="U295" s="200">
        <v>0</v>
      </c>
      <c r="V295" s="53"/>
      <c r="W295" s="53"/>
      <c r="X295" s="53"/>
      <c r="Y295" s="53"/>
      <c r="Z295" s="53"/>
    </row>
    <row r="296" spans="1:26" ht="14.4">
      <c r="A296" s="194" t="s">
        <v>488</v>
      </c>
      <c r="B296" s="195">
        <v>111339</v>
      </c>
      <c r="C296" s="195">
        <v>33037</v>
      </c>
      <c r="D296" s="195">
        <v>65624</v>
      </c>
      <c r="E296" s="195">
        <v>12678</v>
      </c>
      <c r="F296" s="195">
        <v>111339</v>
      </c>
      <c r="G296" s="197">
        <v>0</v>
      </c>
      <c r="H296" s="196">
        <v>111339</v>
      </c>
      <c r="I296" s="198">
        <v>1</v>
      </c>
      <c r="J296" s="199">
        <v>0</v>
      </c>
      <c r="K296" s="199">
        <v>0</v>
      </c>
      <c r="L296" s="199">
        <v>0</v>
      </c>
      <c r="M296" s="199">
        <v>0</v>
      </c>
      <c r="N296" s="199">
        <v>118073.95</v>
      </c>
      <c r="O296" s="199">
        <v>115710</v>
      </c>
      <c r="P296" s="199">
        <v>97263</v>
      </c>
      <c r="Q296" s="199">
        <v>97263</v>
      </c>
      <c r="R296" s="199">
        <v>98792</v>
      </c>
      <c r="S296" s="199">
        <v>113157</v>
      </c>
      <c r="T296" s="200">
        <v>96466</v>
      </c>
      <c r="U296" s="200">
        <v>111339</v>
      </c>
      <c r="V296" s="53"/>
      <c r="W296" s="53"/>
      <c r="X296" s="53"/>
      <c r="Y296" s="53"/>
      <c r="Z296" s="53"/>
    </row>
    <row r="297" spans="1:26" ht="14.4">
      <c r="A297" s="194" t="s">
        <v>489</v>
      </c>
      <c r="B297" s="195">
        <v>750338</v>
      </c>
      <c r="C297" s="195">
        <v>222642</v>
      </c>
      <c r="D297" s="195">
        <v>0</v>
      </c>
      <c r="E297" s="195">
        <v>0</v>
      </c>
      <c r="F297" s="195">
        <v>222642</v>
      </c>
      <c r="G297" s="197">
        <v>-161</v>
      </c>
      <c r="H297" s="196">
        <v>222481</v>
      </c>
      <c r="I297" s="198">
        <v>0.29699999999999999</v>
      </c>
      <c r="J297" s="199">
        <v>0</v>
      </c>
      <c r="K297" s="199">
        <v>0</v>
      </c>
      <c r="L297" s="199">
        <v>0</v>
      </c>
      <c r="M297" s="199">
        <v>527848</v>
      </c>
      <c r="N297" s="199">
        <v>371095</v>
      </c>
      <c r="O297" s="199">
        <v>193036</v>
      </c>
      <c r="P297" s="199">
        <v>153518</v>
      </c>
      <c r="Q297" s="199">
        <v>152811</v>
      </c>
      <c r="R297" s="199">
        <v>178610</v>
      </c>
      <c r="S297" s="199">
        <v>359940</v>
      </c>
      <c r="T297" s="200">
        <v>223303</v>
      </c>
      <c r="U297" s="200">
        <v>222481</v>
      </c>
      <c r="V297" s="53"/>
      <c r="W297" s="53"/>
      <c r="X297" s="53"/>
      <c r="Y297" s="53"/>
      <c r="Z297" s="53"/>
    </row>
    <row r="298" spans="1:26" ht="14.4">
      <c r="A298" s="194" t="s">
        <v>490</v>
      </c>
      <c r="B298" s="195">
        <v>555026</v>
      </c>
      <c r="C298" s="195">
        <v>164689</v>
      </c>
      <c r="D298" s="195">
        <v>35336</v>
      </c>
      <c r="E298" s="195">
        <v>21010</v>
      </c>
      <c r="F298" s="195">
        <v>221035</v>
      </c>
      <c r="G298" s="197">
        <v>-574</v>
      </c>
      <c r="H298" s="196">
        <v>220461</v>
      </c>
      <c r="I298" s="198">
        <v>0.39799999999999996</v>
      </c>
      <c r="J298" s="199">
        <v>0</v>
      </c>
      <c r="K298" s="199">
        <v>0</v>
      </c>
      <c r="L298" s="199">
        <v>286756</v>
      </c>
      <c r="M298" s="199">
        <v>323223</v>
      </c>
      <c r="N298" s="199">
        <v>312865</v>
      </c>
      <c r="O298" s="199">
        <v>181149</v>
      </c>
      <c r="P298" s="199">
        <v>153020</v>
      </c>
      <c r="Q298" s="199">
        <v>151058</v>
      </c>
      <c r="R298" s="199">
        <v>162823</v>
      </c>
      <c r="S298" s="199">
        <v>322037</v>
      </c>
      <c r="T298" s="200">
        <v>216745</v>
      </c>
      <c r="U298" s="200">
        <v>220461</v>
      </c>
      <c r="V298" s="53"/>
      <c r="W298" s="53"/>
      <c r="X298" s="53"/>
      <c r="Y298" s="53"/>
      <c r="Z298" s="53"/>
    </row>
    <row r="299" spans="1:26" ht="14.4">
      <c r="A299" s="194" t="s">
        <v>491</v>
      </c>
      <c r="B299" s="195">
        <v>0</v>
      </c>
      <c r="C299" s="195">
        <v>0</v>
      </c>
      <c r="D299" s="195">
        <v>0</v>
      </c>
      <c r="E299" s="195">
        <v>0</v>
      </c>
      <c r="F299" s="195">
        <v>0</v>
      </c>
      <c r="G299" s="197">
        <v>0</v>
      </c>
      <c r="H299" s="196">
        <v>0</v>
      </c>
      <c r="I299" s="198">
        <v>0</v>
      </c>
      <c r="J299" s="199">
        <v>0</v>
      </c>
      <c r="K299" s="199">
        <v>0</v>
      </c>
      <c r="L299" s="199">
        <v>0</v>
      </c>
      <c r="M299" s="199">
        <v>0</v>
      </c>
      <c r="N299" s="199">
        <v>0</v>
      </c>
      <c r="O299" s="199">
        <v>0</v>
      </c>
      <c r="P299" s="199">
        <v>0</v>
      </c>
      <c r="Q299" s="199">
        <v>0</v>
      </c>
      <c r="R299" s="199">
        <v>0</v>
      </c>
      <c r="S299" s="199">
        <v>0</v>
      </c>
      <c r="T299" s="200" t="s">
        <v>188</v>
      </c>
      <c r="U299" s="200">
        <v>0</v>
      </c>
      <c r="V299" s="53"/>
      <c r="W299" s="53"/>
      <c r="X299" s="53"/>
      <c r="Y299" s="53"/>
      <c r="Z299" s="53"/>
    </row>
    <row r="300" spans="1:26" ht="14.4">
      <c r="A300" s="194" t="s">
        <v>492</v>
      </c>
      <c r="B300" s="195">
        <v>0</v>
      </c>
      <c r="C300" s="195">
        <v>0</v>
      </c>
      <c r="D300" s="195">
        <v>0</v>
      </c>
      <c r="E300" s="195">
        <v>0</v>
      </c>
      <c r="F300" s="195">
        <v>0</v>
      </c>
      <c r="G300" s="197">
        <v>0</v>
      </c>
      <c r="H300" s="196">
        <v>0</v>
      </c>
      <c r="I300" s="198">
        <v>0</v>
      </c>
      <c r="J300" s="199">
        <v>0</v>
      </c>
      <c r="K300" s="199">
        <v>0</v>
      </c>
      <c r="L300" s="199">
        <v>0</v>
      </c>
      <c r="M300" s="199">
        <v>0</v>
      </c>
      <c r="N300" s="199">
        <v>0</v>
      </c>
      <c r="O300" s="199">
        <v>0</v>
      </c>
      <c r="P300" s="199">
        <v>0</v>
      </c>
      <c r="Q300" s="199">
        <v>0</v>
      </c>
      <c r="R300" s="199">
        <v>0</v>
      </c>
      <c r="S300" s="199">
        <v>0</v>
      </c>
      <c r="T300" s="200" t="s">
        <v>188</v>
      </c>
      <c r="U300" s="200">
        <v>0</v>
      </c>
      <c r="V300" s="53"/>
      <c r="W300" s="53"/>
      <c r="X300" s="53"/>
      <c r="Y300" s="53"/>
      <c r="Z300" s="53"/>
    </row>
    <row r="301" spans="1:26" ht="14.4">
      <c r="A301" s="194" t="s">
        <v>493</v>
      </c>
      <c r="B301" s="195">
        <v>0</v>
      </c>
      <c r="C301" s="195">
        <v>0</v>
      </c>
      <c r="D301" s="195">
        <v>0</v>
      </c>
      <c r="E301" s="195">
        <v>0</v>
      </c>
      <c r="F301" s="195">
        <v>0</v>
      </c>
      <c r="G301" s="197">
        <v>0</v>
      </c>
      <c r="H301" s="196">
        <v>0</v>
      </c>
      <c r="I301" s="198">
        <v>0</v>
      </c>
      <c r="J301" s="199">
        <v>0</v>
      </c>
      <c r="K301" s="199">
        <v>0</v>
      </c>
      <c r="L301" s="199">
        <v>0</v>
      </c>
      <c r="M301" s="199">
        <v>0</v>
      </c>
      <c r="N301" s="199">
        <v>0</v>
      </c>
      <c r="O301" s="199">
        <v>0</v>
      </c>
      <c r="P301" s="199">
        <v>0</v>
      </c>
      <c r="Q301" s="199">
        <v>0</v>
      </c>
      <c r="R301" s="199">
        <v>0</v>
      </c>
      <c r="S301" s="199">
        <v>0</v>
      </c>
      <c r="T301" s="200" t="s">
        <v>188</v>
      </c>
      <c r="U301" s="200">
        <v>0</v>
      </c>
      <c r="V301" s="53"/>
      <c r="W301" s="53"/>
      <c r="X301" s="53"/>
      <c r="Y301" s="53"/>
      <c r="Z301" s="53"/>
    </row>
    <row r="302" spans="1:26" ht="14.4">
      <c r="A302" s="194" t="s">
        <v>494</v>
      </c>
      <c r="B302" s="195">
        <v>396818</v>
      </c>
      <c r="C302" s="195">
        <v>117745</v>
      </c>
      <c r="D302" s="195">
        <v>40384</v>
      </c>
      <c r="E302" s="195">
        <v>24011</v>
      </c>
      <c r="F302" s="195">
        <v>182140</v>
      </c>
      <c r="G302" s="197">
        <v>-610</v>
      </c>
      <c r="H302" s="196">
        <v>181530</v>
      </c>
      <c r="I302" s="198">
        <v>0.45899999999999996</v>
      </c>
      <c r="J302" s="199">
        <v>0</v>
      </c>
      <c r="K302" s="199">
        <v>246726</v>
      </c>
      <c r="L302" s="199">
        <v>269955</v>
      </c>
      <c r="M302" s="199">
        <v>275795</v>
      </c>
      <c r="N302" s="199">
        <v>281388</v>
      </c>
      <c r="O302" s="199">
        <v>172650</v>
      </c>
      <c r="P302" s="199">
        <v>142687</v>
      </c>
      <c r="Q302" s="199">
        <v>139912</v>
      </c>
      <c r="R302" s="199">
        <v>145331</v>
      </c>
      <c r="S302" s="199">
        <v>293288</v>
      </c>
      <c r="T302" s="200">
        <v>184717</v>
      </c>
      <c r="U302" s="200">
        <v>181530</v>
      </c>
      <c r="V302" s="53"/>
      <c r="W302" s="53"/>
      <c r="X302" s="53"/>
      <c r="Y302" s="53"/>
      <c r="Z302" s="53"/>
    </row>
    <row r="303" spans="1:26" ht="14.4">
      <c r="A303" s="194" t="s">
        <v>495</v>
      </c>
      <c r="B303" s="195">
        <v>470329</v>
      </c>
      <c r="C303" s="195">
        <v>139557</v>
      </c>
      <c r="D303" s="195">
        <v>55528</v>
      </c>
      <c r="E303" s="195">
        <v>33015</v>
      </c>
      <c r="F303" s="195">
        <v>228100</v>
      </c>
      <c r="G303" s="197">
        <v>-757</v>
      </c>
      <c r="H303" s="196">
        <v>227343</v>
      </c>
      <c r="I303" s="198">
        <v>0.48499999999999999</v>
      </c>
      <c r="J303" s="199">
        <v>310487</v>
      </c>
      <c r="K303" s="199">
        <v>328691</v>
      </c>
      <c r="L303" s="199">
        <v>357681</v>
      </c>
      <c r="M303" s="199">
        <v>375208</v>
      </c>
      <c r="N303" s="199">
        <v>357231</v>
      </c>
      <c r="O303" s="199">
        <v>223756</v>
      </c>
      <c r="P303" s="199">
        <v>174457</v>
      </c>
      <c r="Q303" s="199">
        <v>173450</v>
      </c>
      <c r="R303" s="199">
        <v>182982</v>
      </c>
      <c r="S303" s="199">
        <v>360475</v>
      </c>
      <c r="T303" s="200">
        <v>223585</v>
      </c>
      <c r="U303" s="200">
        <v>227343</v>
      </c>
      <c r="V303" s="53"/>
      <c r="W303" s="53"/>
      <c r="X303" s="53"/>
      <c r="Y303" s="53"/>
      <c r="Z303" s="53"/>
    </row>
    <row r="304" spans="1:26" ht="14.4">
      <c r="A304" s="194" t="s">
        <v>496</v>
      </c>
      <c r="B304" s="195">
        <v>0</v>
      </c>
      <c r="C304" s="195">
        <v>0</v>
      </c>
      <c r="D304" s="195">
        <v>0</v>
      </c>
      <c r="E304" s="195">
        <v>0</v>
      </c>
      <c r="F304" s="195">
        <v>0</v>
      </c>
      <c r="G304" s="197">
        <v>0</v>
      </c>
      <c r="H304" s="196">
        <v>0</v>
      </c>
      <c r="I304" s="198">
        <v>0</v>
      </c>
      <c r="J304" s="199">
        <v>0</v>
      </c>
      <c r="K304" s="199">
        <v>0</v>
      </c>
      <c r="L304" s="199">
        <v>0</v>
      </c>
      <c r="M304" s="199">
        <v>0</v>
      </c>
      <c r="N304" s="199">
        <v>0</v>
      </c>
      <c r="O304" s="199">
        <v>0</v>
      </c>
      <c r="P304" s="199">
        <v>0</v>
      </c>
      <c r="Q304" s="199">
        <v>0</v>
      </c>
      <c r="R304" s="199">
        <v>0</v>
      </c>
      <c r="S304" s="199">
        <v>0</v>
      </c>
      <c r="T304" s="200" t="s">
        <v>188</v>
      </c>
      <c r="U304" s="200">
        <v>0</v>
      </c>
      <c r="V304" s="53"/>
      <c r="W304" s="53"/>
      <c r="X304" s="53"/>
      <c r="Y304" s="53"/>
      <c r="Z304" s="53"/>
    </row>
    <row r="305" spans="1:26" ht="14.4">
      <c r="A305" s="194" t="s">
        <v>497</v>
      </c>
      <c r="B305" s="195">
        <v>344783</v>
      </c>
      <c r="C305" s="195">
        <v>102305</v>
      </c>
      <c r="D305" s="195">
        <v>55528</v>
      </c>
      <c r="E305" s="195">
        <v>33015</v>
      </c>
      <c r="F305" s="195">
        <v>190848</v>
      </c>
      <c r="G305" s="197">
        <v>-797</v>
      </c>
      <c r="H305" s="196">
        <v>190051</v>
      </c>
      <c r="I305" s="198">
        <v>0.55399999999999994</v>
      </c>
      <c r="J305" s="199">
        <v>177832</v>
      </c>
      <c r="K305" s="199">
        <v>223744</v>
      </c>
      <c r="L305" s="199">
        <v>241693</v>
      </c>
      <c r="M305" s="199">
        <v>251203</v>
      </c>
      <c r="N305" s="199">
        <v>275221</v>
      </c>
      <c r="O305" s="199">
        <v>167506</v>
      </c>
      <c r="P305" s="199">
        <v>140278</v>
      </c>
      <c r="Q305" s="199">
        <v>137947</v>
      </c>
      <c r="R305" s="199">
        <v>155437</v>
      </c>
      <c r="S305" s="199">
        <v>312711</v>
      </c>
      <c r="T305" s="200">
        <v>195448</v>
      </c>
      <c r="U305" s="200">
        <v>190051</v>
      </c>
      <c r="V305" s="53"/>
      <c r="W305" s="53"/>
      <c r="X305" s="53"/>
      <c r="Y305" s="53"/>
      <c r="Z305" s="53"/>
    </row>
    <row r="306" spans="1:26" ht="14.4">
      <c r="A306" s="194" t="s">
        <v>498</v>
      </c>
      <c r="B306" s="195">
        <v>0</v>
      </c>
      <c r="C306" s="195">
        <v>0</v>
      </c>
      <c r="D306" s="195">
        <v>0</v>
      </c>
      <c r="E306" s="195">
        <v>0</v>
      </c>
      <c r="F306" s="195">
        <v>0</v>
      </c>
      <c r="G306" s="197">
        <v>0</v>
      </c>
      <c r="H306" s="196">
        <v>0</v>
      </c>
      <c r="I306" s="198">
        <v>0</v>
      </c>
      <c r="J306" s="199">
        <v>0</v>
      </c>
      <c r="K306" s="199">
        <v>0</v>
      </c>
      <c r="L306" s="199">
        <v>0</v>
      </c>
      <c r="M306" s="199">
        <v>0</v>
      </c>
      <c r="N306" s="199">
        <v>0</v>
      </c>
      <c r="O306" s="199">
        <v>0</v>
      </c>
      <c r="P306" s="199">
        <v>0</v>
      </c>
      <c r="Q306" s="199">
        <v>0</v>
      </c>
      <c r="R306" s="199">
        <v>0</v>
      </c>
      <c r="S306" s="199">
        <v>0</v>
      </c>
      <c r="T306" s="200" t="s">
        <v>188</v>
      </c>
      <c r="U306" s="200">
        <v>0</v>
      </c>
      <c r="V306" s="53"/>
      <c r="W306" s="53"/>
      <c r="X306" s="53"/>
      <c r="Y306" s="53"/>
      <c r="Z306" s="53"/>
    </row>
    <row r="307" spans="1:26" ht="14.4">
      <c r="A307" s="194" t="s">
        <v>499</v>
      </c>
      <c r="B307" s="195">
        <v>0</v>
      </c>
      <c r="C307" s="195">
        <v>0</v>
      </c>
      <c r="D307" s="195">
        <v>0</v>
      </c>
      <c r="E307" s="195">
        <v>0</v>
      </c>
      <c r="F307" s="195">
        <v>0</v>
      </c>
      <c r="G307" s="197">
        <v>0</v>
      </c>
      <c r="H307" s="196">
        <v>0</v>
      </c>
      <c r="I307" s="198">
        <v>0</v>
      </c>
      <c r="J307" s="199">
        <v>0</v>
      </c>
      <c r="K307" s="199">
        <v>0</v>
      </c>
      <c r="L307" s="199">
        <v>0</v>
      </c>
      <c r="M307" s="199">
        <v>0</v>
      </c>
      <c r="N307" s="199">
        <v>0</v>
      </c>
      <c r="O307" s="199">
        <v>0</v>
      </c>
      <c r="P307" s="199">
        <v>0</v>
      </c>
      <c r="Q307" s="199">
        <v>0</v>
      </c>
      <c r="R307" s="199">
        <v>0</v>
      </c>
      <c r="S307" s="199">
        <v>0</v>
      </c>
      <c r="T307" s="200" t="s">
        <v>188</v>
      </c>
      <c r="U307" s="200">
        <v>0</v>
      </c>
      <c r="V307" s="53"/>
      <c r="W307" s="53"/>
      <c r="X307" s="53"/>
      <c r="Y307" s="53"/>
      <c r="Z307" s="53"/>
    </row>
    <row r="308" spans="1:26" ht="14.4">
      <c r="A308" s="194" t="s">
        <v>500</v>
      </c>
      <c r="B308" s="195">
        <v>0</v>
      </c>
      <c r="C308" s="195">
        <v>0</v>
      </c>
      <c r="D308" s="195">
        <v>0</v>
      </c>
      <c r="E308" s="195">
        <v>0</v>
      </c>
      <c r="F308" s="195">
        <v>0</v>
      </c>
      <c r="G308" s="197">
        <v>0</v>
      </c>
      <c r="H308" s="196">
        <v>0</v>
      </c>
      <c r="I308" s="198">
        <v>0</v>
      </c>
      <c r="J308" s="199">
        <v>0</v>
      </c>
      <c r="K308" s="199">
        <v>0</v>
      </c>
      <c r="L308" s="199">
        <v>0</v>
      </c>
      <c r="M308" s="199">
        <v>0</v>
      </c>
      <c r="N308" s="199">
        <v>0</v>
      </c>
      <c r="O308" s="199">
        <v>0</v>
      </c>
      <c r="P308" s="199">
        <v>0</v>
      </c>
      <c r="Q308" s="199">
        <v>0</v>
      </c>
      <c r="R308" s="199">
        <v>0</v>
      </c>
      <c r="S308" s="199">
        <v>0</v>
      </c>
      <c r="T308" s="200" t="s">
        <v>188</v>
      </c>
      <c r="U308" s="200">
        <v>0</v>
      </c>
      <c r="V308" s="53"/>
      <c r="W308" s="53"/>
      <c r="X308" s="53"/>
      <c r="Y308" s="53"/>
      <c r="Z308" s="53"/>
    </row>
    <row r="309" spans="1:26" ht="14.4">
      <c r="A309" s="194" t="s">
        <v>501</v>
      </c>
      <c r="B309" s="195">
        <v>0</v>
      </c>
      <c r="C309" s="195">
        <v>0</v>
      </c>
      <c r="D309" s="195">
        <v>0</v>
      </c>
      <c r="E309" s="195">
        <v>0</v>
      </c>
      <c r="F309" s="195">
        <v>0</v>
      </c>
      <c r="G309" s="197">
        <v>0</v>
      </c>
      <c r="H309" s="196">
        <v>0</v>
      </c>
      <c r="I309" s="198">
        <v>0</v>
      </c>
      <c r="J309" s="199">
        <v>0</v>
      </c>
      <c r="K309" s="199">
        <v>0</v>
      </c>
      <c r="L309" s="199">
        <v>0</v>
      </c>
      <c r="M309" s="199">
        <v>0</v>
      </c>
      <c r="N309" s="199">
        <v>0</v>
      </c>
      <c r="O309" s="199">
        <v>0</v>
      </c>
      <c r="P309" s="199">
        <v>0</v>
      </c>
      <c r="Q309" s="199">
        <v>0</v>
      </c>
      <c r="R309" s="199">
        <v>0</v>
      </c>
      <c r="S309" s="199">
        <v>0</v>
      </c>
      <c r="T309" s="200" t="s">
        <v>188</v>
      </c>
      <c r="U309" s="200">
        <v>0</v>
      </c>
      <c r="V309" s="53"/>
      <c r="W309" s="53"/>
      <c r="X309" s="53"/>
      <c r="Y309" s="53"/>
      <c r="Z309" s="53"/>
    </row>
    <row r="310" spans="1:26" ht="14.4">
      <c r="A310" s="194" t="s">
        <v>502</v>
      </c>
      <c r="B310" s="195">
        <v>2602933</v>
      </c>
      <c r="C310" s="195">
        <v>772349</v>
      </c>
      <c r="D310" s="195">
        <v>0</v>
      </c>
      <c r="E310" s="195">
        <v>0</v>
      </c>
      <c r="F310" s="195">
        <v>772349</v>
      </c>
      <c r="G310" s="197">
        <v>-574</v>
      </c>
      <c r="H310" s="196">
        <v>771775</v>
      </c>
      <c r="I310" s="198">
        <v>0.29699999999999999</v>
      </c>
      <c r="J310" s="199">
        <v>0</v>
      </c>
      <c r="K310" s="199">
        <v>0</v>
      </c>
      <c r="L310" s="199">
        <v>1813306</v>
      </c>
      <c r="M310" s="199">
        <v>1894850</v>
      </c>
      <c r="N310" s="199">
        <v>1306958</v>
      </c>
      <c r="O310" s="199">
        <v>729210</v>
      </c>
      <c r="P310" s="199">
        <v>604435</v>
      </c>
      <c r="Q310" s="199">
        <v>619472</v>
      </c>
      <c r="R310" s="199">
        <v>642082</v>
      </c>
      <c r="S310" s="199">
        <v>1288644</v>
      </c>
      <c r="T310" s="200">
        <v>796422</v>
      </c>
      <c r="U310" s="200">
        <v>771775</v>
      </c>
      <c r="V310" s="53"/>
      <c r="W310" s="53"/>
      <c r="X310" s="53"/>
      <c r="Y310" s="53"/>
      <c r="Z310" s="53"/>
    </row>
    <row r="311" spans="1:26" ht="14.4">
      <c r="A311" s="194" t="s">
        <v>503</v>
      </c>
      <c r="B311" s="195">
        <v>0</v>
      </c>
      <c r="C311" s="195">
        <v>0</v>
      </c>
      <c r="D311" s="195">
        <v>0</v>
      </c>
      <c r="E311" s="195">
        <v>0</v>
      </c>
      <c r="F311" s="195">
        <v>0</v>
      </c>
      <c r="G311" s="197">
        <v>0</v>
      </c>
      <c r="H311" s="196">
        <v>0</v>
      </c>
      <c r="I311" s="198">
        <v>0</v>
      </c>
      <c r="J311" s="199">
        <v>0</v>
      </c>
      <c r="K311" s="199">
        <v>0</v>
      </c>
      <c r="L311" s="199">
        <v>0</v>
      </c>
      <c r="M311" s="199">
        <v>0</v>
      </c>
      <c r="N311" s="199">
        <v>0</v>
      </c>
      <c r="O311" s="199">
        <v>0</v>
      </c>
      <c r="P311" s="199">
        <v>0</v>
      </c>
      <c r="Q311" s="199">
        <v>0</v>
      </c>
      <c r="R311" s="199">
        <v>0</v>
      </c>
      <c r="S311" s="199">
        <v>0</v>
      </c>
      <c r="T311" s="200" t="s">
        <v>188</v>
      </c>
      <c r="U311" s="200">
        <v>0</v>
      </c>
      <c r="V311" s="53"/>
      <c r="W311" s="53"/>
      <c r="X311" s="53"/>
      <c r="Y311" s="53"/>
      <c r="Z311" s="53"/>
    </row>
    <row r="312" spans="1:26" ht="14.4">
      <c r="A312" s="194" t="s">
        <v>504</v>
      </c>
      <c r="B312" s="195">
        <v>634893</v>
      </c>
      <c r="C312" s="195">
        <v>188387</v>
      </c>
      <c r="D312" s="195">
        <v>35336</v>
      </c>
      <c r="E312" s="195">
        <v>21010</v>
      </c>
      <c r="F312" s="195">
        <v>244733</v>
      </c>
      <c r="G312" s="197">
        <v>-532</v>
      </c>
      <c r="H312" s="196">
        <v>244201</v>
      </c>
      <c r="I312" s="198">
        <v>0.38600000000000001</v>
      </c>
      <c r="J312" s="199">
        <v>349938</v>
      </c>
      <c r="K312" s="199">
        <v>436112</v>
      </c>
      <c r="L312" s="199">
        <v>519385</v>
      </c>
      <c r="M312" s="199">
        <v>540480</v>
      </c>
      <c r="N312" s="199">
        <v>442642</v>
      </c>
      <c r="O312" s="199">
        <v>251396</v>
      </c>
      <c r="P312" s="199">
        <v>197198</v>
      </c>
      <c r="Q312" s="199">
        <v>195008</v>
      </c>
      <c r="R312" s="199">
        <v>198862</v>
      </c>
      <c r="S312" s="199">
        <v>389397</v>
      </c>
      <c r="T312" s="200">
        <v>243381</v>
      </c>
      <c r="U312" s="200">
        <v>244201</v>
      </c>
      <c r="V312" s="53"/>
      <c r="W312" s="53"/>
      <c r="X312" s="53"/>
      <c r="Y312" s="53"/>
      <c r="Z312" s="53"/>
    </row>
    <row r="313" spans="1:26" ht="14.4">
      <c r="A313" s="194" t="s">
        <v>505</v>
      </c>
      <c r="B313" s="195">
        <v>0</v>
      </c>
      <c r="C313" s="195">
        <v>0</v>
      </c>
      <c r="D313" s="195">
        <v>0</v>
      </c>
      <c r="E313" s="195">
        <v>0</v>
      </c>
      <c r="F313" s="195">
        <v>0</v>
      </c>
      <c r="G313" s="197">
        <v>0</v>
      </c>
      <c r="H313" s="196">
        <v>0</v>
      </c>
      <c r="I313" s="198">
        <v>0</v>
      </c>
      <c r="J313" s="199">
        <v>0</v>
      </c>
      <c r="K313" s="199">
        <v>0</v>
      </c>
      <c r="L313" s="199">
        <v>0</v>
      </c>
      <c r="M313" s="199">
        <v>0</v>
      </c>
      <c r="N313" s="199">
        <v>0</v>
      </c>
      <c r="O313" s="199">
        <v>0</v>
      </c>
      <c r="P313" s="199">
        <v>0</v>
      </c>
      <c r="Q313" s="199">
        <v>0</v>
      </c>
      <c r="R313" s="199">
        <v>0</v>
      </c>
      <c r="S313" s="199">
        <v>0</v>
      </c>
      <c r="T313" s="200" t="s">
        <v>188</v>
      </c>
      <c r="U313" s="200">
        <v>0</v>
      </c>
      <c r="V313" s="53"/>
      <c r="W313" s="53"/>
      <c r="X313" s="53"/>
      <c r="Y313" s="53"/>
      <c r="Z313" s="53"/>
    </row>
    <row r="314" spans="1:26" ht="14.4">
      <c r="A314" s="194" t="s">
        <v>506</v>
      </c>
      <c r="B314" s="195">
        <v>0</v>
      </c>
      <c r="C314" s="195">
        <v>0</v>
      </c>
      <c r="D314" s="195">
        <v>0</v>
      </c>
      <c r="E314" s="195">
        <v>0</v>
      </c>
      <c r="F314" s="195">
        <v>0</v>
      </c>
      <c r="G314" s="197">
        <v>0</v>
      </c>
      <c r="H314" s="196">
        <v>0</v>
      </c>
      <c r="I314" s="198">
        <v>0</v>
      </c>
      <c r="J314" s="199">
        <v>0</v>
      </c>
      <c r="K314" s="199">
        <v>0</v>
      </c>
      <c r="L314" s="199">
        <v>0</v>
      </c>
      <c r="M314" s="199">
        <v>0</v>
      </c>
      <c r="N314" s="199">
        <v>0</v>
      </c>
      <c r="O314" s="199">
        <v>0</v>
      </c>
      <c r="P314" s="199">
        <v>0</v>
      </c>
      <c r="Q314" s="199">
        <v>0</v>
      </c>
      <c r="R314" s="199">
        <v>0</v>
      </c>
      <c r="S314" s="199">
        <v>0</v>
      </c>
      <c r="T314" s="200" t="s">
        <v>188</v>
      </c>
      <c r="U314" s="200">
        <v>0</v>
      </c>
      <c r="V314" s="53"/>
      <c r="W314" s="53"/>
      <c r="X314" s="53"/>
      <c r="Y314" s="53"/>
      <c r="Z314" s="53"/>
    </row>
    <row r="315" spans="1:26" ht="14.4">
      <c r="A315" s="194" t="s">
        <v>507</v>
      </c>
      <c r="B315" s="195">
        <v>0</v>
      </c>
      <c r="C315" s="195">
        <v>0</v>
      </c>
      <c r="D315" s="195">
        <v>0</v>
      </c>
      <c r="E315" s="195">
        <v>0</v>
      </c>
      <c r="F315" s="195">
        <v>0</v>
      </c>
      <c r="G315" s="197">
        <v>0</v>
      </c>
      <c r="H315" s="196">
        <v>0</v>
      </c>
      <c r="I315" s="198">
        <v>0</v>
      </c>
      <c r="J315" s="199">
        <v>0</v>
      </c>
      <c r="K315" s="199">
        <v>0</v>
      </c>
      <c r="L315" s="199">
        <v>0</v>
      </c>
      <c r="M315" s="199">
        <v>0</v>
      </c>
      <c r="N315" s="199">
        <v>0</v>
      </c>
      <c r="O315" s="199">
        <v>0</v>
      </c>
      <c r="P315" s="199">
        <v>0</v>
      </c>
      <c r="Q315" s="199">
        <v>0</v>
      </c>
      <c r="R315" s="199">
        <v>0</v>
      </c>
      <c r="S315" s="199">
        <v>0</v>
      </c>
      <c r="T315" s="200" t="s">
        <v>188</v>
      </c>
      <c r="U315" s="200">
        <v>0</v>
      </c>
      <c r="V315" s="53"/>
      <c r="W315" s="53"/>
      <c r="X315" s="53"/>
      <c r="Y315" s="53"/>
      <c r="Z315" s="53"/>
    </row>
    <row r="316" spans="1:26" ht="14.4">
      <c r="A316" s="194" t="s">
        <v>508</v>
      </c>
      <c r="B316" s="195">
        <v>0</v>
      </c>
      <c r="C316" s="195">
        <v>0</v>
      </c>
      <c r="D316" s="195">
        <v>0</v>
      </c>
      <c r="E316" s="195">
        <v>0</v>
      </c>
      <c r="F316" s="195">
        <v>0</v>
      </c>
      <c r="G316" s="197">
        <v>0</v>
      </c>
      <c r="H316" s="196">
        <v>0</v>
      </c>
      <c r="I316" s="198">
        <v>0</v>
      </c>
      <c r="J316" s="199">
        <v>0</v>
      </c>
      <c r="K316" s="199">
        <v>0</v>
      </c>
      <c r="L316" s="199">
        <v>0</v>
      </c>
      <c r="M316" s="199">
        <v>0</v>
      </c>
      <c r="N316" s="199">
        <v>0</v>
      </c>
      <c r="O316" s="199">
        <v>0</v>
      </c>
      <c r="P316" s="199">
        <v>0</v>
      </c>
      <c r="Q316" s="199">
        <v>0</v>
      </c>
      <c r="R316" s="199">
        <v>0</v>
      </c>
      <c r="S316" s="199">
        <v>0</v>
      </c>
      <c r="T316" s="200" t="s">
        <v>188</v>
      </c>
      <c r="U316" s="200">
        <v>0</v>
      </c>
      <c r="V316" s="53"/>
      <c r="W316" s="53"/>
      <c r="X316" s="53"/>
      <c r="Y316" s="53"/>
      <c r="Z316" s="53"/>
    </row>
    <row r="317" spans="1:26" ht="14.4">
      <c r="A317" s="194" t="s">
        <v>509</v>
      </c>
      <c r="B317" s="195">
        <v>742233</v>
      </c>
      <c r="C317" s="195">
        <v>220237</v>
      </c>
      <c r="D317" s="195">
        <v>0</v>
      </c>
      <c r="E317" s="195">
        <v>0</v>
      </c>
      <c r="F317" s="195">
        <v>220237</v>
      </c>
      <c r="G317" s="197">
        <v>-152</v>
      </c>
      <c r="H317" s="196">
        <v>220085</v>
      </c>
      <c r="I317" s="198">
        <v>0.29699999999999999</v>
      </c>
      <c r="J317" s="199">
        <v>447456</v>
      </c>
      <c r="K317" s="199">
        <v>465413</v>
      </c>
      <c r="L317" s="199">
        <v>526703</v>
      </c>
      <c r="M317" s="199">
        <v>577711</v>
      </c>
      <c r="N317" s="199">
        <v>401077</v>
      </c>
      <c r="O317" s="199">
        <v>224375</v>
      </c>
      <c r="P317" s="199">
        <v>179104</v>
      </c>
      <c r="Q317" s="199">
        <v>183029</v>
      </c>
      <c r="R317" s="199">
        <v>179660</v>
      </c>
      <c r="S317" s="199">
        <v>332496</v>
      </c>
      <c r="T317" s="200">
        <v>210765</v>
      </c>
      <c r="U317" s="200">
        <v>220085</v>
      </c>
      <c r="V317" s="53"/>
      <c r="W317" s="53"/>
      <c r="X317" s="53"/>
      <c r="Y317" s="53"/>
      <c r="Z317" s="53"/>
    </row>
    <row r="318" spans="1:26" ht="14.4">
      <c r="A318" s="194" t="s">
        <v>510</v>
      </c>
      <c r="B318" s="195">
        <v>0</v>
      </c>
      <c r="C318" s="195">
        <v>0</v>
      </c>
      <c r="D318" s="195">
        <v>0</v>
      </c>
      <c r="E318" s="195">
        <v>0</v>
      </c>
      <c r="F318" s="195">
        <v>0</v>
      </c>
      <c r="G318" s="197">
        <v>0</v>
      </c>
      <c r="H318" s="196">
        <v>0</v>
      </c>
      <c r="I318" s="198">
        <v>0</v>
      </c>
      <c r="J318" s="199">
        <v>0</v>
      </c>
      <c r="K318" s="199">
        <v>0</v>
      </c>
      <c r="L318" s="199">
        <v>0</v>
      </c>
      <c r="M318" s="199">
        <v>0</v>
      </c>
      <c r="N318" s="199">
        <v>0</v>
      </c>
      <c r="O318" s="199">
        <v>0</v>
      </c>
      <c r="P318" s="199">
        <v>0</v>
      </c>
      <c r="Q318" s="199">
        <v>0</v>
      </c>
      <c r="R318" s="199">
        <v>0</v>
      </c>
      <c r="S318" s="199">
        <v>0</v>
      </c>
      <c r="T318" s="200" t="s">
        <v>188</v>
      </c>
      <c r="U318" s="200">
        <v>0</v>
      </c>
      <c r="V318" s="53"/>
      <c r="W318" s="53"/>
      <c r="X318" s="53"/>
      <c r="Y318" s="53"/>
      <c r="Z318" s="53"/>
    </row>
    <row r="319" spans="1:26" ht="14.4">
      <c r="A319" s="194" t="s">
        <v>511</v>
      </c>
      <c r="B319" s="195">
        <v>1084115</v>
      </c>
      <c r="C319" s="195">
        <v>321681</v>
      </c>
      <c r="D319" s="195">
        <v>0</v>
      </c>
      <c r="E319" s="195">
        <v>0</v>
      </c>
      <c r="F319" s="195">
        <v>321681</v>
      </c>
      <c r="G319" s="197">
        <v>-230</v>
      </c>
      <c r="H319" s="196">
        <v>321451</v>
      </c>
      <c r="I319" s="198">
        <v>0.29699999999999999</v>
      </c>
      <c r="J319" s="199">
        <v>559717</v>
      </c>
      <c r="K319" s="199">
        <v>586852</v>
      </c>
      <c r="L319" s="199">
        <v>640420</v>
      </c>
      <c r="M319" s="199">
        <v>710976</v>
      </c>
      <c r="N319" s="199">
        <v>510994</v>
      </c>
      <c r="O319" s="199">
        <v>277307</v>
      </c>
      <c r="P319" s="199">
        <v>227925</v>
      </c>
      <c r="Q319" s="199">
        <v>236724</v>
      </c>
      <c r="R319" s="199">
        <v>251233</v>
      </c>
      <c r="S319" s="199">
        <v>508375</v>
      </c>
      <c r="T319" s="200">
        <v>319760</v>
      </c>
      <c r="U319" s="200">
        <v>321451</v>
      </c>
      <c r="V319" s="53"/>
      <c r="W319" s="53"/>
      <c r="X319" s="53"/>
      <c r="Y319" s="53"/>
      <c r="Z319" s="53"/>
    </row>
    <row r="320" spans="1:26" ht="14.4">
      <c r="A320" s="194" t="s">
        <v>512</v>
      </c>
      <c r="B320" s="195">
        <v>434850</v>
      </c>
      <c r="C320" s="195">
        <v>129030</v>
      </c>
      <c r="D320" s="195">
        <v>40384</v>
      </c>
      <c r="E320" s="195">
        <v>24011</v>
      </c>
      <c r="F320" s="195">
        <v>193425</v>
      </c>
      <c r="G320" s="197">
        <v>-622</v>
      </c>
      <c r="H320" s="196">
        <v>192803</v>
      </c>
      <c r="I320" s="198">
        <v>0.44500000000000001</v>
      </c>
      <c r="J320" s="199">
        <v>0</v>
      </c>
      <c r="K320" s="199">
        <v>290133</v>
      </c>
      <c r="L320" s="199">
        <v>308324</v>
      </c>
      <c r="M320" s="199">
        <v>332702</v>
      </c>
      <c r="N320" s="199">
        <v>311144</v>
      </c>
      <c r="O320" s="199">
        <v>186280</v>
      </c>
      <c r="P320" s="199">
        <v>156669</v>
      </c>
      <c r="Q320" s="199">
        <v>155067</v>
      </c>
      <c r="R320" s="199">
        <v>157309</v>
      </c>
      <c r="S320" s="199">
        <v>319521</v>
      </c>
      <c r="T320" s="200">
        <v>201054</v>
      </c>
      <c r="U320" s="200">
        <v>192803</v>
      </c>
      <c r="V320" s="53"/>
      <c r="W320" s="53"/>
      <c r="X320" s="53"/>
      <c r="Y320" s="53"/>
      <c r="Z320" s="53"/>
    </row>
    <row r="321" spans="1:26" ht="14.4">
      <c r="A321" s="194" t="s">
        <v>513</v>
      </c>
      <c r="B321" s="195">
        <v>0</v>
      </c>
      <c r="C321" s="195">
        <v>0</v>
      </c>
      <c r="D321" s="195">
        <v>0</v>
      </c>
      <c r="E321" s="195">
        <v>0</v>
      </c>
      <c r="F321" s="195">
        <v>0</v>
      </c>
      <c r="G321" s="197">
        <v>0</v>
      </c>
      <c r="H321" s="196">
        <v>0</v>
      </c>
      <c r="I321" s="198">
        <v>0</v>
      </c>
      <c r="J321" s="199">
        <v>0</v>
      </c>
      <c r="K321" s="199">
        <v>0</v>
      </c>
      <c r="L321" s="199">
        <v>0</v>
      </c>
      <c r="M321" s="199">
        <v>0</v>
      </c>
      <c r="N321" s="199">
        <v>0</v>
      </c>
      <c r="O321" s="199">
        <v>0</v>
      </c>
      <c r="P321" s="199">
        <v>0</v>
      </c>
      <c r="Q321" s="199">
        <v>0</v>
      </c>
      <c r="R321" s="199">
        <v>0</v>
      </c>
      <c r="S321" s="199">
        <v>0</v>
      </c>
      <c r="T321" s="200" t="s">
        <v>188</v>
      </c>
      <c r="U321" s="200">
        <v>0</v>
      </c>
      <c r="V321" s="53"/>
      <c r="W321" s="53"/>
      <c r="X321" s="53"/>
      <c r="Y321" s="53"/>
      <c r="Z321" s="53"/>
    </row>
    <row r="322" spans="1:26" ht="14.4">
      <c r="A322" s="194" t="s">
        <v>514</v>
      </c>
      <c r="B322" s="195">
        <v>309891</v>
      </c>
      <c r="C322" s="195">
        <v>91952</v>
      </c>
      <c r="D322" s="195">
        <v>55528</v>
      </c>
      <c r="E322" s="195">
        <v>33015</v>
      </c>
      <c r="F322" s="195">
        <v>180495</v>
      </c>
      <c r="G322" s="197">
        <v>-789</v>
      </c>
      <c r="H322" s="196">
        <v>179706</v>
      </c>
      <c r="I322" s="198">
        <v>0.58200000000000007</v>
      </c>
      <c r="J322" s="199">
        <v>0</v>
      </c>
      <c r="K322" s="199">
        <v>0</v>
      </c>
      <c r="L322" s="199">
        <v>223738</v>
      </c>
      <c r="M322" s="199">
        <v>237714</v>
      </c>
      <c r="N322" s="199">
        <v>264570.92</v>
      </c>
      <c r="O322" s="199">
        <v>178251</v>
      </c>
      <c r="P322" s="199">
        <v>140007</v>
      </c>
      <c r="Q322" s="199">
        <v>138252</v>
      </c>
      <c r="R322" s="199">
        <v>141644</v>
      </c>
      <c r="S322" s="199">
        <v>285234</v>
      </c>
      <c r="T322" s="200">
        <v>184094</v>
      </c>
      <c r="U322" s="200">
        <v>179706</v>
      </c>
      <c r="V322" s="53"/>
      <c r="W322" s="53"/>
      <c r="X322" s="53"/>
      <c r="Y322" s="53"/>
      <c r="Z322" s="53"/>
    </row>
    <row r="323" spans="1:26" ht="14.4">
      <c r="A323" s="194" t="s">
        <v>515</v>
      </c>
      <c r="B323" s="195">
        <v>183617</v>
      </c>
      <c r="C323" s="195">
        <v>54483</v>
      </c>
      <c r="D323" s="195">
        <v>0</v>
      </c>
      <c r="E323" s="195">
        <v>0</v>
      </c>
      <c r="F323" s="195">
        <v>54483</v>
      </c>
      <c r="G323" s="197">
        <v>-39</v>
      </c>
      <c r="H323" s="196">
        <v>54444</v>
      </c>
      <c r="I323" s="198">
        <v>0.29699999999999999</v>
      </c>
      <c r="J323" s="199">
        <v>0</v>
      </c>
      <c r="K323" s="199">
        <v>0</v>
      </c>
      <c r="L323" s="199">
        <v>0</v>
      </c>
      <c r="M323" s="199">
        <v>0</v>
      </c>
      <c r="N323" s="199">
        <v>107863</v>
      </c>
      <c r="O323" s="199">
        <v>57110</v>
      </c>
      <c r="P323" s="199">
        <v>44529</v>
      </c>
      <c r="Q323" s="199">
        <v>43684</v>
      </c>
      <c r="R323" s="199">
        <v>45340</v>
      </c>
      <c r="S323" s="199">
        <v>89360</v>
      </c>
      <c r="T323" s="200">
        <v>54129</v>
      </c>
      <c r="U323" s="200">
        <v>54444</v>
      </c>
      <c r="V323" s="53"/>
      <c r="W323" s="53"/>
      <c r="X323" s="53"/>
      <c r="Y323" s="53"/>
      <c r="Z323" s="53"/>
    </row>
    <row r="324" spans="1:26" ht="14.4">
      <c r="A324" s="194" t="s">
        <v>516</v>
      </c>
      <c r="B324" s="195">
        <v>159697</v>
      </c>
      <c r="C324" s="195">
        <v>47386</v>
      </c>
      <c r="D324" s="195">
        <v>0</v>
      </c>
      <c r="E324" s="195">
        <v>0</v>
      </c>
      <c r="F324" s="195">
        <v>47386</v>
      </c>
      <c r="G324" s="197">
        <v>-33</v>
      </c>
      <c r="H324" s="196">
        <v>47353</v>
      </c>
      <c r="I324" s="198">
        <v>0.29699999999999999</v>
      </c>
      <c r="J324" s="199">
        <v>0</v>
      </c>
      <c r="K324" s="199">
        <v>0</v>
      </c>
      <c r="L324" s="199">
        <v>0</v>
      </c>
      <c r="M324" s="199">
        <v>0</v>
      </c>
      <c r="N324" s="199">
        <v>0</v>
      </c>
      <c r="O324" s="199">
        <v>40786</v>
      </c>
      <c r="P324" s="199">
        <v>33453</v>
      </c>
      <c r="Q324" s="199">
        <v>34183</v>
      </c>
      <c r="R324" s="199">
        <v>35296</v>
      </c>
      <c r="S324" s="199">
        <v>71624</v>
      </c>
      <c r="T324" s="200">
        <v>45394</v>
      </c>
      <c r="U324" s="200">
        <v>47353</v>
      </c>
      <c r="V324" s="53"/>
      <c r="W324" s="53"/>
      <c r="X324" s="53"/>
      <c r="Y324" s="53"/>
      <c r="Z324" s="53"/>
    </row>
    <row r="325" spans="1:26" ht="14.4">
      <c r="A325" s="194" t="s">
        <v>517</v>
      </c>
      <c r="B325" s="195">
        <v>0</v>
      </c>
      <c r="C325" s="195">
        <v>0</v>
      </c>
      <c r="D325" s="195">
        <v>0</v>
      </c>
      <c r="E325" s="195">
        <v>0</v>
      </c>
      <c r="F325" s="195">
        <v>0</v>
      </c>
      <c r="G325" s="197">
        <v>0</v>
      </c>
      <c r="H325" s="196">
        <v>0</v>
      </c>
      <c r="I325" s="198">
        <v>0</v>
      </c>
      <c r="J325" s="199">
        <v>0</v>
      </c>
      <c r="K325" s="199">
        <v>0</v>
      </c>
      <c r="L325" s="199">
        <v>0</v>
      </c>
      <c r="M325" s="199">
        <v>0</v>
      </c>
      <c r="N325" s="199">
        <v>0</v>
      </c>
      <c r="O325" s="199">
        <v>0</v>
      </c>
      <c r="P325" s="199">
        <v>0</v>
      </c>
      <c r="Q325" s="199">
        <v>0</v>
      </c>
      <c r="R325" s="199">
        <v>0</v>
      </c>
      <c r="S325" s="199">
        <v>0</v>
      </c>
      <c r="T325" s="200" t="s">
        <v>188</v>
      </c>
      <c r="U325" s="200">
        <v>0</v>
      </c>
      <c r="V325" s="53"/>
      <c r="W325" s="53"/>
      <c r="X325" s="53"/>
      <c r="Y325" s="53"/>
      <c r="Z325" s="53"/>
    </row>
    <row r="326" spans="1:26" ht="14.4">
      <c r="A326" s="194" t="s">
        <v>518</v>
      </c>
      <c r="B326" s="195">
        <v>276272</v>
      </c>
      <c r="C326" s="195">
        <v>81976</v>
      </c>
      <c r="D326" s="195">
        <v>50480</v>
      </c>
      <c r="E326" s="195">
        <v>30014</v>
      </c>
      <c r="F326" s="195">
        <v>162470</v>
      </c>
      <c r="G326" s="197">
        <v>-716</v>
      </c>
      <c r="H326" s="196">
        <v>161754</v>
      </c>
      <c r="I326" s="198">
        <v>0.58799999999999997</v>
      </c>
      <c r="J326" s="199">
        <v>0</v>
      </c>
      <c r="K326" s="199">
        <v>0</v>
      </c>
      <c r="L326" s="199">
        <v>0</v>
      </c>
      <c r="M326" s="199">
        <v>211064</v>
      </c>
      <c r="N326" s="199">
        <v>218618.37</v>
      </c>
      <c r="O326" s="199">
        <v>157651</v>
      </c>
      <c r="P326" s="199">
        <v>124342</v>
      </c>
      <c r="Q326" s="199">
        <v>124485</v>
      </c>
      <c r="R326" s="199">
        <v>128859</v>
      </c>
      <c r="S326" s="199">
        <v>257183</v>
      </c>
      <c r="T326" s="200">
        <v>166120</v>
      </c>
      <c r="U326" s="200">
        <v>161754</v>
      </c>
      <c r="V326" s="53"/>
      <c r="W326" s="53"/>
      <c r="X326" s="53"/>
      <c r="Y326" s="53"/>
      <c r="Z326" s="53"/>
    </row>
    <row r="327" spans="1:26" ht="14.4">
      <c r="A327" s="194" t="s">
        <v>519</v>
      </c>
      <c r="B327" s="195">
        <v>351480</v>
      </c>
      <c r="C327" s="195">
        <v>104292</v>
      </c>
      <c r="D327" s="195">
        <v>0</v>
      </c>
      <c r="E327" s="195">
        <v>0</v>
      </c>
      <c r="F327" s="195">
        <v>104292</v>
      </c>
      <c r="G327" s="197">
        <v>-84</v>
      </c>
      <c r="H327" s="196">
        <v>104208</v>
      </c>
      <c r="I327" s="198">
        <v>0.29699999999999999</v>
      </c>
      <c r="J327" s="199">
        <v>0</v>
      </c>
      <c r="K327" s="199">
        <v>0</v>
      </c>
      <c r="L327" s="199">
        <v>0</v>
      </c>
      <c r="M327" s="199">
        <v>0</v>
      </c>
      <c r="N327" s="199">
        <v>0</v>
      </c>
      <c r="O327" s="199">
        <v>0</v>
      </c>
      <c r="P327" s="199">
        <v>78983</v>
      </c>
      <c r="Q327" s="199">
        <v>104620</v>
      </c>
      <c r="R327" s="199">
        <v>106594</v>
      </c>
      <c r="S327" s="199">
        <v>191615</v>
      </c>
      <c r="T327" s="200">
        <v>116538</v>
      </c>
      <c r="U327" s="200">
        <v>104208</v>
      </c>
      <c r="V327" s="53"/>
      <c r="W327" s="53"/>
      <c r="X327" s="53"/>
      <c r="Y327" s="53"/>
      <c r="Z327" s="53"/>
    </row>
    <row r="328" spans="1:26" ht="14.4">
      <c r="A328" s="194" t="s">
        <v>520</v>
      </c>
      <c r="B328" s="195">
        <v>0</v>
      </c>
      <c r="C328" s="195">
        <v>0</v>
      </c>
      <c r="D328" s="195">
        <v>0</v>
      </c>
      <c r="E328" s="195">
        <v>0</v>
      </c>
      <c r="F328" s="195">
        <v>0</v>
      </c>
      <c r="G328" s="197">
        <v>0</v>
      </c>
      <c r="H328" s="196">
        <v>0</v>
      </c>
      <c r="I328" s="198">
        <v>0</v>
      </c>
      <c r="J328" s="199">
        <v>0</v>
      </c>
      <c r="K328" s="199">
        <v>0</v>
      </c>
      <c r="L328" s="199">
        <v>0</v>
      </c>
      <c r="M328" s="199">
        <v>0</v>
      </c>
      <c r="N328" s="199">
        <v>0</v>
      </c>
      <c r="O328" s="199">
        <v>0</v>
      </c>
      <c r="P328" s="199">
        <v>0</v>
      </c>
      <c r="Q328" s="199">
        <v>0</v>
      </c>
      <c r="R328" s="199">
        <v>0</v>
      </c>
      <c r="S328" s="199">
        <v>0</v>
      </c>
      <c r="T328" s="200" t="s">
        <v>188</v>
      </c>
      <c r="U328" s="200">
        <v>0</v>
      </c>
      <c r="V328" s="53"/>
      <c r="W328" s="53"/>
      <c r="X328" s="53"/>
      <c r="Y328" s="53"/>
      <c r="Z328" s="53"/>
    </row>
    <row r="329" spans="1:26" ht="14.4">
      <c r="A329" s="194" t="s">
        <v>521</v>
      </c>
      <c r="B329" s="195">
        <v>362087</v>
      </c>
      <c r="C329" s="195">
        <v>107439</v>
      </c>
      <c r="D329" s="195">
        <v>40384</v>
      </c>
      <c r="E329" s="195">
        <v>24011</v>
      </c>
      <c r="F329" s="195">
        <v>171834</v>
      </c>
      <c r="G329" s="197">
        <v>-603</v>
      </c>
      <c r="H329" s="196">
        <v>171231</v>
      </c>
      <c r="I329" s="198">
        <v>0.47499999999999998</v>
      </c>
      <c r="J329" s="199">
        <v>0</v>
      </c>
      <c r="K329" s="199">
        <v>0</v>
      </c>
      <c r="L329" s="199">
        <v>282544</v>
      </c>
      <c r="M329" s="199">
        <v>289224</v>
      </c>
      <c r="N329" s="199">
        <v>277486</v>
      </c>
      <c r="O329" s="199">
        <v>165984</v>
      </c>
      <c r="P329" s="199">
        <v>132306</v>
      </c>
      <c r="Q329" s="199">
        <v>131782</v>
      </c>
      <c r="R329" s="199">
        <v>136222</v>
      </c>
      <c r="S329" s="199">
        <v>279558</v>
      </c>
      <c r="T329" s="200">
        <v>174047</v>
      </c>
      <c r="U329" s="200">
        <v>171231</v>
      </c>
      <c r="V329" s="53"/>
      <c r="W329" s="53"/>
      <c r="X329" s="53"/>
      <c r="Y329" s="53"/>
      <c r="Z329" s="53"/>
    </row>
    <row r="330" spans="1:26" ht="14.4">
      <c r="A330" s="194" t="s">
        <v>522</v>
      </c>
      <c r="B330" s="195">
        <v>0</v>
      </c>
      <c r="C330" s="195">
        <v>0</v>
      </c>
      <c r="D330" s="195">
        <v>0</v>
      </c>
      <c r="E330" s="195">
        <v>0</v>
      </c>
      <c r="F330" s="195">
        <v>0</v>
      </c>
      <c r="G330" s="197">
        <v>0</v>
      </c>
      <c r="H330" s="196">
        <v>0</v>
      </c>
      <c r="I330" s="198">
        <v>0</v>
      </c>
      <c r="J330" s="199">
        <v>0</v>
      </c>
      <c r="K330" s="199">
        <v>0</v>
      </c>
      <c r="L330" s="199">
        <v>0</v>
      </c>
      <c r="M330" s="199">
        <v>0</v>
      </c>
      <c r="N330" s="199">
        <v>0</v>
      </c>
      <c r="O330" s="199">
        <v>0</v>
      </c>
      <c r="P330" s="199">
        <v>0</v>
      </c>
      <c r="Q330" s="199">
        <v>0</v>
      </c>
      <c r="R330" s="199">
        <v>0</v>
      </c>
      <c r="S330" s="199">
        <v>0</v>
      </c>
      <c r="T330" s="200" t="s">
        <v>188</v>
      </c>
      <c r="U330" s="200">
        <v>0</v>
      </c>
      <c r="V330" s="53"/>
      <c r="W330" s="53"/>
      <c r="X330" s="53"/>
      <c r="Y330" s="53"/>
      <c r="Z330" s="53"/>
    </row>
    <row r="331" spans="1:26" ht="14.4">
      <c r="A331" s="194" t="s">
        <v>523</v>
      </c>
      <c r="B331" s="195">
        <v>403776</v>
      </c>
      <c r="C331" s="195">
        <v>119809</v>
      </c>
      <c r="D331" s="195">
        <v>0</v>
      </c>
      <c r="E331" s="195">
        <v>0</v>
      </c>
      <c r="F331" s="195">
        <v>119809</v>
      </c>
      <c r="G331" s="197">
        <v>-89</v>
      </c>
      <c r="H331" s="196">
        <v>119720</v>
      </c>
      <c r="I331" s="198">
        <v>0.29699999999999999</v>
      </c>
      <c r="J331" s="199">
        <v>224236</v>
      </c>
      <c r="K331" s="199">
        <v>241365</v>
      </c>
      <c r="L331" s="199">
        <v>276378</v>
      </c>
      <c r="M331" s="199">
        <v>308891</v>
      </c>
      <c r="N331" s="199">
        <v>218051</v>
      </c>
      <c r="O331" s="199">
        <v>116528</v>
      </c>
      <c r="P331" s="199">
        <v>94335</v>
      </c>
      <c r="Q331" s="199">
        <v>93961</v>
      </c>
      <c r="R331" s="199">
        <v>100208</v>
      </c>
      <c r="S331" s="199">
        <v>200302</v>
      </c>
      <c r="T331" s="200">
        <v>122813</v>
      </c>
      <c r="U331" s="200">
        <v>119720</v>
      </c>
      <c r="V331" s="53"/>
      <c r="W331" s="53"/>
      <c r="X331" s="53"/>
      <c r="Y331" s="53"/>
      <c r="Z331" s="53"/>
    </row>
    <row r="332" spans="1:26" ht="14.4">
      <c r="A332" s="194" t="s">
        <v>524</v>
      </c>
      <c r="B332" s="195">
        <v>1570542</v>
      </c>
      <c r="C332" s="195">
        <v>466015</v>
      </c>
      <c r="D332" s="195">
        <v>30288</v>
      </c>
      <c r="E332" s="195">
        <v>18008</v>
      </c>
      <c r="F332" s="195">
        <v>514311</v>
      </c>
      <c r="G332" s="197">
        <v>-728</v>
      </c>
      <c r="H332" s="196">
        <v>513583</v>
      </c>
      <c r="I332" s="198">
        <v>0.32799999999999996</v>
      </c>
      <c r="J332" s="199">
        <v>1005454</v>
      </c>
      <c r="K332" s="199">
        <v>1078627</v>
      </c>
      <c r="L332" s="199">
        <v>1137231</v>
      </c>
      <c r="M332" s="199">
        <v>1190322</v>
      </c>
      <c r="N332" s="199">
        <v>885461</v>
      </c>
      <c r="O332" s="199">
        <v>485429</v>
      </c>
      <c r="P332" s="199">
        <v>386547</v>
      </c>
      <c r="Q332" s="199">
        <v>385895</v>
      </c>
      <c r="R332" s="199">
        <v>402455</v>
      </c>
      <c r="S332" s="199">
        <v>818612</v>
      </c>
      <c r="T332" s="200">
        <v>514377</v>
      </c>
      <c r="U332" s="200">
        <v>513583</v>
      </c>
      <c r="V332" s="53"/>
      <c r="W332" s="53"/>
      <c r="X332" s="53"/>
      <c r="Y332" s="53"/>
      <c r="Z332" s="53"/>
    </row>
    <row r="333" spans="1:26" ht="14.4">
      <c r="A333" s="194" t="s">
        <v>525</v>
      </c>
      <c r="B333" s="195">
        <v>0</v>
      </c>
      <c r="C333" s="195">
        <v>0</v>
      </c>
      <c r="D333" s="195">
        <v>0</v>
      </c>
      <c r="E333" s="195">
        <v>0</v>
      </c>
      <c r="F333" s="195">
        <v>0</v>
      </c>
      <c r="G333" s="197">
        <v>0</v>
      </c>
      <c r="H333" s="196">
        <v>0</v>
      </c>
      <c r="I333" s="198">
        <v>0</v>
      </c>
      <c r="J333" s="199">
        <v>0</v>
      </c>
      <c r="K333" s="199">
        <v>0</v>
      </c>
      <c r="L333" s="199">
        <v>0</v>
      </c>
      <c r="M333" s="199">
        <v>0</v>
      </c>
      <c r="N333" s="199">
        <v>0</v>
      </c>
      <c r="O333" s="199">
        <v>0</v>
      </c>
      <c r="P333" s="199">
        <v>0</v>
      </c>
      <c r="Q333" s="199">
        <v>0</v>
      </c>
      <c r="R333" s="199">
        <v>0</v>
      </c>
      <c r="S333" s="199">
        <v>0</v>
      </c>
      <c r="T333" s="200" t="s">
        <v>188</v>
      </c>
      <c r="U333" s="200">
        <v>0</v>
      </c>
      <c r="V333" s="53"/>
      <c r="W333" s="53"/>
      <c r="X333" s="53"/>
      <c r="Y333" s="53"/>
      <c r="Z333" s="53"/>
    </row>
    <row r="334" spans="1:26" ht="14.4">
      <c r="A334" s="194" t="s">
        <v>526</v>
      </c>
      <c r="B334" s="195">
        <v>0</v>
      </c>
      <c r="C334" s="195">
        <v>0</v>
      </c>
      <c r="D334" s="195">
        <v>0</v>
      </c>
      <c r="E334" s="195">
        <v>0</v>
      </c>
      <c r="F334" s="195">
        <v>0</v>
      </c>
      <c r="G334" s="197">
        <v>0</v>
      </c>
      <c r="H334" s="196">
        <v>0</v>
      </c>
      <c r="I334" s="198">
        <v>0</v>
      </c>
      <c r="J334" s="199">
        <v>0</v>
      </c>
      <c r="K334" s="199">
        <v>0</v>
      </c>
      <c r="L334" s="199">
        <v>0</v>
      </c>
      <c r="M334" s="199">
        <v>0</v>
      </c>
      <c r="N334" s="199">
        <v>0</v>
      </c>
      <c r="O334" s="199">
        <v>0</v>
      </c>
      <c r="P334" s="199">
        <v>0</v>
      </c>
      <c r="Q334" s="199">
        <v>0</v>
      </c>
      <c r="R334" s="199">
        <v>0</v>
      </c>
      <c r="S334" s="199">
        <v>0</v>
      </c>
      <c r="T334" s="200" t="s">
        <v>188</v>
      </c>
      <c r="U334" s="200">
        <v>0</v>
      </c>
      <c r="V334" s="53"/>
      <c r="W334" s="53"/>
      <c r="X334" s="53"/>
      <c r="Y334" s="53"/>
      <c r="Z334" s="53"/>
    </row>
    <row r="335" spans="1:26" ht="14.4">
      <c r="A335" s="194" t="s">
        <v>527</v>
      </c>
      <c r="B335" s="195">
        <v>1895797</v>
      </c>
      <c r="C335" s="195">
        <v>562525</v>
      </c>
      <c r="D335" s="195">
        <v>25240</v>
      </c>
      <c r="E335" s="195">
        <v>15007</v>
      </c>
      <c r="F335" s="195">
        <v>602772</v>
      </c>
      <c r="G335" s="197">
        <v>-816</v>
      </c>
      <c r="H335" s="196">
        <v>601956</v>
      </c>
      <c r="I335" s="198">
        <v>0.318</v>
      </c>
      <c r="J335" s="199">
        <v>1122336</v>
      </c>
      <c r="K335" s="199">
        <v>1189090</v>
      </c>
      <c r="L335" s="199">
        <v>1315380</v>
      </c>
      <c r="M335" s="199">
        <v>1404486</v>
      </c>
      <c r="N335" s="199">
        <v>1065215</v>
      </c>
      <c r="O335" s="199">
        <v>582830</v>
      </c>
      <c r="P335" s="199">
        <v>470359</v>
      </c>
      <c r="Q335" s="199">
        <v>468394</v>
      </c>
      <c r="R335" s="199">
        <v>502911</v>
      </c>
      <c r="S335" s="199">
        <v>999622</v>
      </c>
      <c r="T335" s="200">
        <v>635954</v>
      </c>
      <c r="U335" s="200">
        <v>601956</v>
      </c>
      <c r="V335" s="53"/>
      <c r="W335" s="53"/>
      <c r="X335" s="53"/>
      <c r="Y335" s="53"/>
      <c r="Z335" s="53"/>
    </row>
    <row r="336" spans="1:26" ht="14.4">
      <c r="A336" s="194" t="s">
        <v>528</v>
      </c>
      <c r="B336" s="195">
        <v>456081</v>
      </c>
      <c r="C336" s="195">
        <v>135329</v>
      </c>
      <c r="D336" s="195">
        <v>0</v>
      </c>
      <c r="E336" s="195">
        <v>0</v>
      </c>
      <c r="F336" s="195">
        <v>135329</v>
      </c>
      <c r="G336" s="197">
        <v>-100</v>
      </c>
      <c r="H336" s="196">
        <v>135229</v>
      </c>
      <c r="I336" s="198">
        <v>0.29699999999999999</v>
      </c>
      <c r="J336" s="199">
        <v>296150</v>
      </c>
      <c r="K336" s="199">
        <v>310535</v>
      </c>
      <c r="L336" s="199">
        <v>324421</v>
      </c>
      <c r="M336" s="199">
        <v>339198</v>
      </c>
      <c r="N336" s="199">
        <v>242421</v>
      </c>
      <c r="O336" s="199">
        <v>126347</v>
      </c>
      <c r="P336" s="199">
        <v>103501</v>
      </c>
      <c r="Q336" s="199">
        <v>104918</v>
      </c>
      <c r="R336" s="199">
        <v>110399</v>
      </c>
      <c r="S336" s="199">
        <v>221426</v>
      </c>
      <c r="T336" s="200">
        <v>138599</v>
      </c>
      <c r="U336" s="200">
        <v>135229</v>
      </c>
      <c r="V336" s="53"/>
      <c r="W336" s="53"/>
      <c r="X336" s="53"/>
      <c r="Y336" s="53"/>
      <c r="Z336" s="53"/>
    </row>
    <row r="337" spans="1:26" ht="14.4">
      <c r="A337" s="194" t="s">
        <v>529</v>
      </c>
      <c r="B337" s="195">
        <v>0</v>
      </c>
      <c r="C337" s="195">
        <v>0</v>
      </c>
      <c r="D337" s="195">
        <v>0</v>
      </c>
      <c r="E337" s="195">
        <v>0</v>
      </c>
      <c r="F337" s="195">
        <v>0</v>
      </c>
      <c r="G337" s="197">
        <v>0</v>
      </c>
      <c r="H337" s="196">
        <v>0</v>
      </c>
      <c r="I337" s="198">
        <v>0</v>
      </c>
      <c r="J337" s="199">
        <v>0</v>
      </c>
      <c r="K337" s="199">
        <v>0</v>
      </c>
      <c r="L337" s="199">
        <v>0</v>
      </c>
      <c r="M337" s="199">
        <v>0</v>
      </c>
      <c r="N337" s="199">
        <v>0</v>
      </c>
      <c r="O337" s="199">
        <v>0</v>
      </c>
      <c r="P337" s="199">
        <v>0</v>
      </c>
      <c r="Q337" s="199">
        <v>0</v>
      </c>
      <c r="R337" s="199">
        <v>0</v>
      </c>
      <c r="S337" s="199">
        <v>0</v>
      </c>
      <c r="T337" s="200" t="s">
        <v>188</v>
      </c>
      <c r="U337" s="200">
        <v>0</v>
      </c>
      <c r="V337" s="53"/>
      <c r="W337" s="53"/>
      <c r="X337" s="53"/>
      <c r="Y337" s="53"/>
      <c r="Z337" s="53"/>
    </row>
    <row r="338" spans="1:26" ht="14.4">
      <c r="A338" s="194" t="s">
        <v>530</v>
      </c>
      <c r="B338" s="195">
        <v>624412</v>
      </c>
      <c r="C338" s="195">
        <v>185277</v>
      </c>
      <c r="D338" s="195">
        <v>0</v>
      </c>
      <c r="E338" s="195">
        <v>0</v>
      </c>
      <c r="F338" s="195">
        <v>185277</v>
      </c>
      <c r="G338" s="197">
        <v>-134</v>
      </c>
      <c r="H338" s="196">
        <v>185143</v>
      </c>
      <c r="I338" s="198">
        <v>0.29699999999999999</v>
      </c>
      <c r="J338" s="199">
        <v>0</v>
      </c>
      <c r="K338" s="199">
        <v>0</v>
      </c>
      <c r="L338" s="199">
        <v>470101</v>
      </c>
      <c r="M338" s="199">
        <v>489141</v>
      </c>
      <c r="N338" s="199">
        <v>347789</v>
      </c>
      <c r="O338" s="199">
        <v>184401</v>
      </c>
      <c r="P338" s="199">
        <v>143908</v>
      </c>
      <c r="Q338" s="199">
        <v>144114</v>
      </c>
      <c r="R338" s="199">
        <v>149163</v>
      </c>
      <c r="S338" s="199">
        <v>298933</v>
      </c>
      <c r="T338" s="200">
        <v>185701</v>
      </c>
      <c r="U338" s="200">
        <v>185143</v>
      </c>
      <c r="V338" s="53"/>
      <c r="W338" s="53"/>
      <c r="X338" s="53"/>
      <c r="Y338" s="53"/>
      <c r="Z338" s="53"/>
    </row>
    <row r="339" spans="1:26" ht="14.4">
      <c r="A339" s="194" t="s">
        <v>531</v>
      </c>
      <c r="B339" s="195">
        <v>78153</v>
      </c>
      <c r="C339" s="195">
        <v>23190</v>
      </c>
      <c r="D339" s="195">
        <v>54963</v>
      </c>
      <c r="E339" s="195">
        <v>0</v>
      </c>
      <c r="F339" s="195">
        <v>78153</v>
      </c>
      <c r="G339" s="197">
        <v>0</v>
      </c>
      <c r="H339" s="196">
        <v>78153</v>
      </c>
      <c r="I339" s="198">
        <v>1</v>
      </c>
      <c r="J339" s="199">
        <v>0</v>
      </c>
      <c r="K339" s="199">
        <v>0</v>
      </c>
      <c r="L339" s="199">
        <v>0</v>
      </c>
      <c r="M339" s="199">
        <v>0</v>
      </c>
      <c r="N339" s="199">
        <v>0</v>
      </c>
      <c r="O339" s="199">
        <v>0</v>
      </c>
      <c r="P339" s="199">
        <v>65711</v>
      </c>
      <c r="Q339" s="199">
        <v>66109</v>
      </c>
      <c r="R339" s="199">
        <v>68340</v>
      </c>
      <c r="S339" s="199">
        <v>70944</v>
      </c>
      <c r="T339" s="200">
        <v>72155</v>
      </c>
      <c r="U339" s="200">
        <v>78153</v>
      </c>
      <c r="V339" s="53"/>
      <c r="W339" s="53"/>
      <c r="X339" s="53"/>
      <c r="Y339" s="53"/>
      <c r="Z339" s="53"/>
    </row>
    <row r="340" spans="1:26" ht="14.4">
      <c r="A340" s="194" t="s">
        <v>532</v>
      </c>
      <c r="B340" s="195">
        <v>0</v>
      </c>
      <c r="C340" s="195">
        <v>0</v>
      </c>
      <c r="D340" s="195">
        <v>0</v>
      </c>
      <c r="E340" s="195">
        <v>0</v>
      </c>
      <c r="F340" s="195">
        <v>0</v>
      </c>
      <c r="G340" s="197">
        <v>0</v>
      </c>
      <c r="H340" s="196">
        <v>0</v>
      </c>
      <c r="I340" s="198">
        <v>0</v>
      </c>
      <c r="J340" s="199">
        <v>0</v>
      </c>
      <c r="K340" s="199">
        <v>0</v>
      </c>
      <c r="L340" s="199">
        <v>0</v>
      </c>
      <c r="M340" s="199">
        <v>0</v>
      </c>
      <c r="N340" s="199">
        <v>0</v>
      </c>
      <c r="O340" s="199">
        <v>0</v>
      </c>
      <c r="P340" s="199">
        <v>0</v>
      </c>
      <c r="Q340" s="199">
        <v>0</v>
      </c>
      <c r="R340" s="199">
        <v>0</v>
      </c>
      <c r="S340" s="199">
        <v>0</v>
      </c>
      <c r="T340" s="200" t="s">
        <v>188</v>
      </c>
      <c r="U340" s="200">
        <v>0</v>
      </c>
      <c r="V340" s="53"/>
      <c r="W340" s="53"/>
      <c r="X340" s="53"/>
      <c r="Y340" s="53"/>
      <c r="Z340" s="53"/>
    </row>
    <row r="341" spans="1:26" ht="14.4">
      <c r="A341" s="194" t="s">
        <v>533</v>
      </c>
      <c r="B341" s="195">
        <v>320017</v>
      </c>
      <c r="C341" s="195">
        <v>94956</v>
      </c>
      <c r="D341" s="195">
        <v>0</v>
      </c>
      <c r="E341" s="195">
        <v>0</v>
      </c>
      <c r="F341" s="195">
        <v>94956</v>
      </c>
      <c r="G341" s="197">
        <v>-69</v>
      </c>
      <c r="H341" s="196">
        <v>94887</v>
      </c>
      <c r="I341" s="198">
        <v>0.29699999999999999</v>
      </c>
      <c r="J341" s="199">
        <v>0</v>
      </c>
      <c r="K341" s="199">
        <v>192240</v>
      </c>
      <c r="L341" s="199">
        <v>220556</v>
      </c>
      <c r="M341" s="199">
        <v>245781</v>
      </c>
      <c r="N341" s="199">
        <v>173352</v>
      </c>
      <c r="O341" s="199">
        <v>93260</v>
      </c>
      <c r="P341" s="199">
        <v>74297</v>
      </c>
      <c r="Q341" s="199">
        <v>75182</v>
      </c>
      <c r="R341" s="199">
        <v>79718</v>
      </c>
      <c r="S341" s="199">
        <v>157477</v>
      </c>
      <c r="T341" s="200">
        <v>96941</v>
      </c>
      <c r="U341" s="200">
        <v>94887</v>
      </c>
      <c r="V341" s="53"/>
      <c r="W341" s="53"/>
      <c r="X341" s="53"/>
      <c r="Y341" s="53"/>
      <c r="Z341" s="53"/>
    </row>
    <row r="342" spans="1:26" ht="14.4">
      <c r="A342" s="194" t="s">
        <v>534</v>
      </c>
      <c r="B342" s="195">
        <v>0</v>
      </c>
      <c r="C342" s="195">
        <v>0</v>
      </c>
      <c r="D342" s="195">
        <v>0</v>
      </c>
      <c r="E342" s="195">
        <v>0</v>
      </c>
      <c r="F342" s="195">
        <v>0</v>
      </c>
      <c r="G342" s="197">
        <v>0</v>
      </c>
      <c r="H342" s="196">
        <v>0</v>
      </c>
      <c r="I342" s="198">
        <v>0</v>
      </c>
      <c r="J342" s="199">
        <v>0</v>
      </c>
      <c r="K342" s="199">
        <v>0</v>
      </c>
      <c r="L342" s="199">
        <v>0</v>
      </c>
      <c r="M342" s="199">
        <v>0</v>
      </c>
      <c r="N342" s="199">
        <v>0</v>
      </c>
      <c r="O342" s="199">
        <v>0</v>
      </c>
      <c r="P342" s="199">
        <v>0</v>
      </c>
      <c r="Q342" s="199">
        <v>0</v>
      </c>
      <c r="R342" s="199">
        <v>0</v>
      </c>
      <c r="S342" s="199">
        <v>0</v>
      </c>
      <c r="T342" s="200" t="s">
        <v>188</v>
      </c>
      <c r="U342" s="200">
        <v>0</v>
      </c>
      <c r="V342" s="53"/>
      <c r="W342" s="53"/>
      <c r="X342" s="53"/>
      <c r="Y342" s="53"/>
      <c r="Z342" s="53"/>
    </row>
    <row r="343" spans="1:26" ht="14.4">
      <c r="A343" s="194" t="s">
        <v>535</v>
      </c>
      <c r="B343" s="195">
        <v>213217</v>
      </c>
      <c r="C343" s="195">
        <v>63266</v>
      </c>
      <c r="D343" s="195">
        <v>0</v>
      </c>
      <c r="E343" s="195">
        <v>0</v>
      </c>
      <c r="F343" s="195">
        <v>63266</v>
      </c>
      <c r="G343" s="197">
        <v>-47</v>
      </c>
      <c r="H343" s="196">
        <v>63219</v>
      </c>
      <c r="I343" s="198">
        <v>0.29699999999999999</v>
      </c>
      <c r="J343" s="199">
        <v>125877</v>
      </c>
      <c r="K343" s="199">
        <v>140391</v>
      </c>
      <c r="L343" s="199">
        <v>159932</v>
      </c>
      <c r="M343" s="199">
        <v>173115</v>
      </c>
      <c r="N343" s="199">
        <v>122334</v>
      </c>
      <c r="O343" s="199">
        <v>66562</v>
      </c>
      <c r="P343" s="199">
        <v>53187</v>
      </c>
      <c r="Q343" s="199">
        <v>53826</v>
      </c>
      <c r="R343" s="199">
        <v>56821</v>
      </c>
      <c r="S343" s="199">
        <v>108760</v>
      </c>
      <c r="T343" s="200">
        <v>65599</v>
      </c>
      <c r="U343" s="200">
        <v>63219</v>
      </c>
      <c r="V343" s="53"/>
      <c r="W343" s="53"/>
      <c r="X343" s="53"/>
      <c r="Y343" s="53"/>
      <c r="Z343" s="53"/>
    </row>
    <row r="344" spans="1:26" ht="14.4">
      <c r="A344" s="194" t="s">
        <v>536</v>
      </c>
      <c r="B344" s="195">
        <v>0</v>
      </c>
      <c r="C344" s="195">
        <v>0</v>
      </c>
      <c r="D344" s="195">
        <v>0</v>
      </c>
      <c r="E344" s="195">
        <v>0</v>
      </c>
      <c r="F344" s="195">
        <v>0</v>
      </c>
      <c r="G344" s="197">
        <v>0</v>
      </c>
      <c r="H344" s="196">
        <v>0</v>
      </c>
      <c r="I344" s="198">
        <v>0</v>
      </c>
      <c r="J344" s="199">
        <v>0</v>
      </c>
      <c r="K344" s="199">
        <v>0</v>
      </c>
      <c r="L344" s="199">
        <v>0</v>
      </c>
      <c r="M344" s="199">
        <v>0</v>
      </c>
      <c r="N344" s="199">
        <v>0</v>
      </c>
      <c r="O344" s="199">
        <v>0</v>
      </c>
      <c r="P344" s="199">
        <v>0</v>
      </c>
      <c r="Q344" s="199">
        <v>0</v>
      </c>
      <c r="R344" s="199">
        <v>0</v>
      </c>
      <c r="S344" s="199">
        <v>0</v>
      </c>
      <c r="T344" s="200" t="s">
        <v>188</v>
      </c>
      <c r="U344" s="200">
        <v>0</v>
      </c>
      <c r="V344" s="53"/>
      <c r="W344" s="53"/>
      <c r="X344" s="53"/>
      <c r="Y344" s="53"/>
      <c r="Z344" s="53"/>
    </row>
    <row r="345" spans="1:26" ht="14.4">
      <c r="A345" s="194" t="s">
        <v>537</v>
      </c>
      <c r="B345" s="195">
        <v>0</v>
      </c>
      <c r="C345" s="195">
        <v>0</v>
      </c>
      <c r="D345" s="195">
        <v>0</v>
      </c>
      <c r="E345" s="195">
        <v>0</v>
      </c>
      <c r="F345" s="195">
        <v>0</v>
      </c>
      <c r="G345" s="197">
        <v>0</v>
      </c>
      <c r="H345" s="196">
        <v>0</v>
      </c>
      <c r="I345" s="198">
        <v>0</v>
      </c>
      <c r="J345" s="199">
        <v>0</v>
      </c>
      <c r="K345" s="199">
        <v>0</v>
      </c>
      <c r="L345" s="199">
        <v>0</v>
      </c>
      <c r="M345" s="199">
        <v>0</v>
      </c>
      <c r="N345" s="199">
        <v>0</v>
      </c>
      <c r="O345" s="199">
        <v>0</v>
      </c>
      <c r="P345" s="199">
        <v>0</v>
      </c>
      <c r="Q345" s="199">
        <v>0</v>
      </c>
      <c r="R345" s="199">
        <v>0</v>
      </c>
      <c r="S345" s="199">
        <v>0</v>
      </c>
      <c r="T345" s="200" t="s">
        <v>188</v>
      </c>
      <c r="U345" s="200">
        <v>0</v>
      </c>
      <c r="V345" s="53"/>
      <c r="W345" s="53"/>
      <c r="X345" s="53"/>
      <c r="Y345" s="53"/>
      <c r="Z345" s="53"/>
    </row>
    <row r="346" spans="1:26" ht="14.4">
      <c r="A346" s="194" t="s">
        <v>538</v>
      </c>
      <c r="B346" s="195">
        <v>0</v>
      </c>
      <c r="C346" s="195">
        <v>0</v>
      </c>
      <c r="D346" s="195">
        <v>0</v>
      </c>
      <c r="E346" s="195">
        <v>0</v>
      </c>
      <c r="F346" s="195">
        <v>0</v>
      </c>
      <c r="G346" s="197">
        <v>0</v>
      </c>
      <c r="H346" s="196">
        <v>0</v>
      </c>
      <c r="I346" s="198">
        <v>0</v>
      </c>
      <c r="J346" s="199">
        <v>0</v>
      </c>
      <c r="K346" s="199">
        <v>0</v>
      </c>
      <c r="L346" s="199">
        <v>0</v>
      </c>
      <c r="M346" s="199">
        <v>0</v>
      </c>
      <c r="N346" s="199">
        <v>0</v>
      </c>
      <c r="O346" s="199">
        <v>0</v>
      </c>
      <c r="P346" s="199">
        <v>0</v>
      </c>
      <c r="Q346" s="199">
        <v>0</v>
      </c>
      <c r="R346" s="199">
        <v>0</v>
      </c>
      <c r="S346" s="199">
        <v>0</v>
      </c>
      <c r="T346" s="200" t="s">
        <v>188</v>
      </c>
      <c r="U346" s="200">
        <v>0</v>
      </c>
      <c r="V346" s="53"/>
      <c r="W346" s="53"/>
      <c r="X346" s="53"/>
      <c r="Y346" s="53"/>
      <c r="Z346" s="53"/>
    </row>
    <row r="347" spans="1:26" ht="14.4">
      <c r="A347" s="194" t="s">
        <v>539</v>
      </c>
      <c r="B347" s="195">
        <v>0</v>
      </c>
      <c r="C347" s="195">
        <v>0</v>
      </c>
      <c r="D347" s="195">
        <v>0</v>
      </c>
      <c r="E347" s="195">
        <v>0</v>
      </c>
      <c r="F347" s="195">
        <v>0</v>
      </c>
      <c r="G347" s="197">
        <v>0</v>
      </c>
      <c r="H347" s="196">
        <v>0</v>
      </c>
      <c r="I347" s="198">
        <v>0</v>
      </c>
      <c r="J347" s="199">
        <v>0</v>
      </c>
      <c r="K347" s="199">
        <v>0</v>
      </c>
      <c r="L347" s="199">
        <v>0</v>
      </c>
      <c r="M347" s="199">
        <v>0</v>
      </c>
      <c r="N347" s="199">
        <v>0</v>
      </c>
      <c r="O347" s="199">
        <v>0</v>
      </c>
      <c r="P347" s="199">
        <v>0</v>
      </c>
      <c r="Q347" s="199">
        <v>0</v>
      </c>
      <c r="R347" s="199">
        <v>0</v>
      </c>
      <c r="S347" s="199">
        <v>0</v>
      </c>
      <c r="T347" s="200" t="s">
        <v>188</v>
      </c>
      <c r="U347" s="200">
        <v>0</v>
      </c>
      <c r="V347" s="53"/>
      <c r="W347" s="53"/>
      <c r="X347" s="53"/>
      <c r="Y347" s="53"/>
      <c r="Z347" s="53"/>
    </row>
    <row r="348" spans="1:26" ht="14.4">
      <c r="A348" s="194" t="s">
        <v>540</v>
      </c>
      <c r="B348" s="195">
        <v>0</v>
      </c>
      <c r="C348" s="195">
        <v>0</v>
      </c>
      <c r="D348" s="195">
        <v>0</v>
      </c>
      <c r="E348" s="195">
        <v>0</v>
      </c>
      <c r="F348" s="195">
        <v>0</v>
      </c>
      <c r="G348" s="197">
        <v>0</v>
      </c>
      <c r="H348" s="196">
        <v>0</v>
      </c>
      <c r="I348" s="198">
        <v>0</v>
      </c>
      <c r="J348" s="199">
        <v>0</v>
      </c>
      <c r="K348" s="199">
        <v>0</v>
      </c>
      <c r="L348" s="199">
        <v>0</v>
      </c>
      <c r="M348" s="199">
        <v>0</v>
      </c>
      <c r="N348" s="199">
        <v>0</v>
      </c>
      <c r="O348" s="199">
        <v>0</v>
      </c>
      <c r="P348" s="199">
        <v>0</v>
      </c>
      <c r="Q348" s="199">
        <v>0</v>
      </c>
      <c r="R348" s="199">
        <v>0</v>
      </c>
      <c r="S348" s="199">
        <v>0</v>
      </c>
      <c r="T348" s="200" t="s">
        <v>188</v>
      </c>
      <c r="U348" s="200">
        <v>0</v>
      </c>
      <c r="V348" s="53"/>
      <c r="W348" s="53"/>
      <c r="X348" s="53"/>
      <c r="Y348" s="53"/>
      <c r="Z348" s="53"/>
    </row>
    <row r="349" spans="1:26" ht="14.4">
      <c r="A349" s="194" t="s">
        <v>541</v>
      </c>
      <c r="B349" s="195">
        <v>0</v>
      </c>
      <c r="C349" s="195">
        <v>0</v>
      </c>
      <c r="D349" s="195">
        <v>0</v>
      </c>
      <c r="E349" s="195">
        <v>0</v>
      </c>
      <c r="F349" s="195">
        <v>0</v>
      </c>
      <c r="G349" s="197">
        <v>0</v>
      </c>
      <c r="H349" s="196">
        <v>0</v>
      </c>
      <c r="I349" s="198">
        <v>0</v>
      </c>
      <c r="J349" s="199">
        <v>0</v>
      </c>
      <c r="K349" s="199">
        <v>0</v>
      </c>
      <c r="L349" s="199">
        <v>0</v>
      </c>
      <c r="M349" s="199">
        <v>0</v>
      </c>
      <c r="N349" s="199">
        <v>0</v>
      </c>
      <c r="O349" s="199">
        <v>0</v>
      </c>
      <c r="P349" s="199">
        <v>0</v>
      </c>
      <c r="Q349" s="199">
        <v>0</v>
      </c>
      <c r="R349" s="199">
        <v>0</v>
      </c>
      <c r="S349" s="199">
        <v>0</v>
      </c>
      <c r="T349" s="200" t="s">
        <v>188</v>
      </c>
      <c r="U349" s="200">
        <v>0</v>
      </c>
      <c r="V349" s="53"/>
      <c r="W349" s="53"/>
      <c r="X349" s="53"/>
      <c r="Y349" s="53"/>
      <c r="Z349" s="53"/>
    </row>
    <row r="350" spans="1:26" ht="14.4">
      <c r="A350" s="194" t="s">
        <v>542</v>
      </c>
      <c r="B350" s="195">
        <v>0</v>
      </c>
      <c r="C350" s="195">
        <v>0</v>
      </c>
      <c r="D350" s="195">
        <v>0</v>
      </c>
      <c r="E350" s="195">
        <v>0</v>
      </c>
      <c r="F350" s="195">
        <v>0</v>
      </c>
      <c r="G350" s="197">
        <v>0</v>
      </c>
      <c r="H350" s="196">
        <v>0</v>
      </c>
      <c r="I350" s="198">
        <v>0</v>
      </c>
      <c r="J350" s="199">
        <v>0</v>
      </c>
      <c r="K350" s="199">
        <v>0</v>
      </c>
      <c r="L350" s="199">
        <v>0</v>
      </c>
      <c r="M350" s="199">
        <v>0</v>
      </c>
      <c r="N350" s="199">
        <v>0</v>
      </c>
      <c r="O350" s="199">
        <v>0</v>
      </c>
      <c r="P350" s="199">
        <v>0</v>
      </c>
      <c r="Q350" s="199">
        <v>0</v>
      </c>
      <c r="R350" s="199">
        <v>0</v>
      </c>
      <c r="S350" s="199">
        <v>0</v>
      </c>
      <c r="T350" s="200" t="s">
        <v>188</v>
      </c>
      <c r="U350" s="200">
        <v>0</v>
      </c>
      <c r="V350" s="53"/>
      <c r="W350" s="53"/>
      <c r="X350" s="53"/>
      <c r="Y350" s="53"/>
      <c r="Z350" s="53"/>
    </row>
    <row r="351" spans="1:26" ht="14.4">
      <c r="A351" s="194" t="s">
        <v>543</v>
      </c>
      <c r="B351" s="195">
        <v>0</v>
      </c>
      <c r="C351" s="195">
        <v>0</v>
      </c>
      <c r="D351" s="195">
        <v>0</v>
      </c>
      <c r="E351" s="195">
        <v>0</v>
      </c>
      <c r="F351" s="195">
        <v>0</v>
      </c>
      <c r="G351" s="197">
        <v>0</v>
      </c>
      <c r="H351" s="196">
        <v>0</v>
      </c>
      <c r="I351" s="198">
        <v>0</v>
      </c>
      <c r="J351" s="199">
        <v>0</v>
      </c>
      <c r="K351" s="199">
        <v>0</v>
      </c>
      <c r="L351" s="199">
        <v>0</v>
      </c>
      <c r="M351" s="199">
        <v>0</v>
      </c>
      <c r="N351" s="199">
        <v>0</v>
      </c>
      <c r="O351" s="199">
        <v>0</v>
      </c>
      <c r="P351" s="199">
        <v>0</v>
      </c>
      <c r="Q351" s="199">
        <v>0</v>
      </c>
      <c r="R351" s="199">
        <v>0</v>
      </c>
      <c r="S351" s="199">
        <v>0</v>
      </c>
      <c r="T351" s="200" t="s">
        <v>188</v>
      </c>
      <c r="U351" s="200">
        <v>0</v>
      </c>
      <c r="V351" s="53"/>
      <c r="W351" s="53"/>
      <c r="X351" s="53"/>
      <c r="Y351" s="53"/>
      <c r="Z351" s="53"/>
    </row>
    <row r="352" spans="1:26" ht="14.4">
      <c r="A352" s="194" t="s">
        <v>544</v>
      </c>
      <c r="B352" s="195">
        <v>0</v>
      </c>
      <c r="C352" s="195">
        <v>0</v>
      </c>
      <c r="D352" s="195">
        <v>0</v>
      </c>
      <c r="E352" s="195">
        <v>0</v>
      </c>
      <c r="F352" s="195">
        <v>0</v>
      </c>
      <c r="G352" s="197">
        <v>0</v>
      </c>
      <c r="H352" s="196">
        <v>0</v>
      </c>
      <c r="I352" s="198">
        <v>0</v>
      </c>
      <c r="J352" s="199">
        <v>0</v>
      </c>
      <c r="K352" s="199">
        <v>0</v>
      </c>
      <c r="L352" s="199">
        <v>0</v>
      </c>
      <c r="M352" s="199">
        <v>0</v>
      </c>
      <c r="N352" s="199">
        <v>0</v>
      </c>
      <c r="O352" s="199">
        <v>0</v>
      </c>
      <c r="P352" s="199">
        <v>0</v>
      </c>
      <c r="Q352" s="199">
        <v>0</v>
      </c>
      <c r="R352" s="199">
        <v>0</v>
      </c>
      <c r="S352" s="199">
        <v>0</v>
      </c>
      <c r="T352" s="200" t="s">
        <v>188</v>
      </c>
      <c r="U352" s="200">
        <v>0</v>
      </c>
      <c r="V352" s="53"/>
      <c r="W352" s="53"/>
      <c r="X352" s="53"/>
      <c r="Y352" s="53"/>
      <c r="Z352" s="53"/>
    </row>
    <row r="353" spans="1:26" ht="14.4">
      <c r="A353" s="194" t="s">
        <v>545</v>
      </c>
      <c r="B353" s="195">
        <v>1549926</v>
      </c>
      <c r="C353" s="195">
        <v>459898</v>
      </c>
      <c r="D353" s="195">
        <v>25240</v>
      </c>
      <c r="E353" s="195">
        <v>15007</v>
      </c>
      <c r="F353" s="195">
        <v>500145</v>
      </c>
      <c r="G353" s="197">
        <v>-669</v>
      </c>
      <c r="H353" s="196">
        <v>499476</v>
      </c>
      <c r="I353" s="198">
        <v>0.32299999999999995</v>
      </c>
      <c r="J353" s="199">
        <v>0</v>
      </c>
      <c r="K353" s="199">
        <v>1076698</v>
      </c>
      <c r="L353" s="199">
        <v>1099144</v>
      </c>
      <c r="M353" s="199">
        <v>1182628</v>
      </c>
      <c r="N353" s="199">
        <v>850920</v>
      </c>
      <c r="O353" s="199">
        <v>473978</v>
      </c>
      <c r="P353" s="199">
        <v>383829</v>
      </c>
      <c r="Q353" s="199">
        <v>395056</v>
      </c>
      <c r="R353" s="199">
        <v>412255</v>
      </c>
      <c r="S353" s="199">
        <v>835617</v>
      </c>
      <c r="T353" s="200">
        <v>515487</v>
      </c>
      <c r="U353" s="200">
        <v>499476</v>
      </c>
      <c r="V353" s="53"/>
      <c r="W353" s="53"/>
      <c r="X353" s="53"/>
      <c r="Y353" s="53"/>
      <c r="Z353" s="53"/>
    </row>
    <row r="354" spans="1:26" ht="14.4">
      <c r="A354" s="53"/>
      <c r="B354" s="53"/>
      <c r="C354" s="53"/>
      <c r="D354" s="53"/>
      <c r="E354" s="53"/>
      <c r="F354" s="53"/>
      <c r="G354" s="215"/>
      <c r="H354" s="53">
        <v>0</v>
      </c>
      <c r="I354" s="78"/>
      <c r="J354" s="53"/>
      <c r="K354" s="53"/>
      <c r="L354" s="53"/>
      <c r="M354" s="53"/>
      <c r="N354" s="53"/>
      <c r="O354" s="53"/>
      <c r="P354" s="53"/>
      <c r="Q354" s="53"/>
      <c r="R354" s="53"/>
      <c r="S354" s="53"/>
      <c r="T354" s="200"/>
      <c r="U354" s="200">
        <v>0</v>
      </c>
      <c r="V354" s="53"/>
      <c r="W354" s="53"/>
      <c r="X354" s="53"/>
      <c r="Y354" s="53"/>
      <c r="Z354" s="53"/>
    </row>
    <row r="355" spans="1:26" ht="14.4">
      <c r="A355" s="212" t="s">
        <v>16</v>
      </c>
      <c r="B355" s="213">
        <v>106158158</v>
      </c>
      <c r="C355" s="214">
        <v>31499506</v>
      </c>
      <c r="D355" s="214">
        <v>3192736</v>
      </c>
      <c r="E355" s="214">
        <v>1653710</v>
      </c>
      <c r="F355" s="214">
        <v>36345952</v>
      </c>
      <c r="G355" s="218">
        <v>-55252</v>
      </c>
      <c r="H355" s="216">
        <v>36290700</v>
      </c>
      <c r="I355" s="217"/>
      <c r="J355" s="214">
        <v>30822218</v>
      </c>
      <c r="K355" s="214">
        <v>46337391</v>
      </c>
      <c r="L355" s="214">
        <v>58666783</v>
      </c>
      <c r="M355" s="214">
        <v>68131814</v>
      </c>
      <c r="N355" s="214">
        <v>54614430</v>
      </c>
      <c r="O355" s="214">
        <v>31581103</v>
      </c>
      <c r="P355" s="214">
        <v>25867695</v>
      </c>
      <c r="Q355" s="214">
        <v>26182297</v>
      </c>
      <c r="R355" s="214">
        <v>27712465</v>
      </c>
      <c r="S355" s="214">
        <v>54894003</v>
      </c>
      <c r="T355" s="219">
        <v>36136504</v>
      </c>
      <c r="U355" s="219">
        <v>36290700</v>
      </c>
      <c r="V355" s="53"/>
      <c r="W355" s="53"/>
      <c r="X355" s="53"/>
      <c r="Y355" s="53"/>
      <c r="Z355" s="53"/>
    </row>
    <row r="356" spans="1:26" ht="14.4">
      <c r="A356" s="208"/>
      <c r="B356" s="53"/>
      <c r="C356" s="53"/>
      <c r="D356" s="53"/>
      <c r="E356" s="53"/>
      <c r="F356" s="53"/>
      <c r="G356" s="53"/>
      <c r="H356" s="53"/>
      <c r="I356" s="78"/>
      <c r="J356" s="53"/>
      <c r="K356" s="53"/>
      <c r="L356" s="53"/>
      <c r="M356" s="53"/>
      <c r="N356" s="53"/>
      <c r="O356" s="53"/>
      <c r="P356" s="53"/>
      <c r="Q356" s="53"/>
      <c r="R356" s="53"/>
      <c r="S356" s="53"/>
      <c r="T356" s="53"/>
      <c r="U356" s="53"/>
      <c r="V356" s="53"/>
      <c r="W356" s="53"/>
      <c r="X356" s="53"/>
      <c r="Y356" s="53"/>
      <c r="Z356" s="53"/>
    </row>
    <row r="357" spans="1:26" ht="14.4">
      <c r="A357" s="208"/>
      <c r="B357" s="53"/>
      <c r="C357" s="53"/>
      <c r="D357" s="53"/>
      <c r="E357" s="53"/>
      <c r="F357" s="53"/>
      <c r="G357" s="53"/>
      <c r="H357" s="200"/>
      <c r="I357" s="78"/>
      <c r="J357" s="53"/>
      <c r="K357" s="53"/>
      <c r="L357" s="53"/>
      <c r="M357" s="53"/>
      <c r="N357" s="53"/>
      <c r="O357" s="53"/>
      <c r="P357" s="53"/>
      <c r="Q357" s="53"/>
      <c r="R357" s="53"/>
      <c r="S357" s="53"/>
      <c r="T357" s="53"/>
      <c r="U357" s="53"/>
      <c r="V357" s="53"/>
      <c r="W357" s="53"/>
      <c r="X357" s="53"/>
      <c r="Y357" s="53"/>
      <c r="Z357" s="53"/>
    </row>
    <row r="358" spans="1:26" ht="14.4">
      <c r="A358" s="53"/>
      <c r="B358" s="274" t="s">
        <v>548</v>
      </c>
      <c r="C358" s="268"/>
      <c r="D358" s="268"/>
      <c r="E358" s="268"/>
      <c r="F358" s="268"/>
      <c r="G358" s="268"/>
      <c r="H358" s="268"/>
      <c r="I358" s="268"/>
      <c r="J358" s="53"/>
      <c r="K358" s="53"/>
      <c r="L358" s="53"/>
      <c r="M358" s="53"/>
      <c r="N358" s="53"/>
      <c r="O358" s="53"/>
      <c r="P358" s="53"/>
      <c r="Q358" s="53"/>
      <c r="R358" s="53"/>
      <c r="S358" s="53"/>
      <c r="T358" s="53"/>
      <c r="U358" s="53"/>
      <c r="V358" s="53"/>
      <c r="W358" s="53"/>
      <c r="X358" s="53"/>
      <c r="Y358" s="53"/>
      <c r="Z358" s="53"/>
    </row>
    <row r="359" spans="1:26" ht="16.5" customHeight="1">
      <c r="A359" s="53"/>
      <c r="B359" s="268"/>
      <c r="C359" s="268"/>
      <c r="D359" s="268"/>
      <c r="E359" s="268"/>
      <c r="F359" s="268"/>
      <c r="G359" s="268"/>
      <c r="H359" s="268"/>
      <c r="I359" s="268"/>
      <c r="J359" s="53"/>
      <c r="K359" s="53"/>
      <c r="L359" s="53"/>
      <c r="M359" s="53"/>
      <c r="N359" s="53"/>
      <c r="O359" s="53"/>
      <c r="P359" s="53"/>
      <c r="Q359" s="53"/>
      <c r="R359" s="211"/>
      <c r="S359" s="211"/>
      <c r="T359" s="211"/>
      <c r="U359" s="211"/>
      <c r="V359" s="53"/>
      <c r="W359" s="53"/>
      <c r="X359" s="53"/>
      <c r="Y359" s="53"/>
      <c r="Z359" s="53"/>
    </row>
    <row r="360" spans="1:26" ht="14.4">
      <c r="A360" s="53"/>
      <c r="B360" s="268"/>
      <c r="C360" s="268"/>
      <c r="D360" s="268"/>
      <c r="E360" s="268"/>
      <c r="F360" s="268"/>
      <c r="G360" s="268"/>
      <c r="H360" s="268"/>
      <c r="I360" s="268"/>
      <c r="J360" s="53"/>
      <c r="K360" s="53"/>
      <c r="L360" s="53"/>
      <c r="M360" s="53"/>
      <c r="N360" s="53"/>
      <c r="O360" s="53"/>
      <c r="P360" s="53"/>
      <c r="Q360" s="53"/>
      <c r="R360" s="53"/>
      <c r="S360" s="53"/>
      <c r="T360" s="53"/>
      <c r="U360" s="53"/>
      <c r="V360" s="53"/>
      <c r="W360" s="53"/>
      <c r="X360" s="53"/>
      <c r="Y360" s="53"/>
      <c r="Z360" s="53"/>
    </row>
    <row r="361" spans="1:26" ht="14.4">
      <c r="A361" s="53"/>
      <c r="B361" s="53"/>
      <c r="C361" s="53"/>
      <c r="D361" s="53"/>
      <c r="E361" s="53"/>
      <c r="F361" s="53"/>
      <c r="G361" s="53"/>
      <c r="H361" s="53"/>
      <c r="I361" s="78"/>
      <c r="J361" s="53"/>
      <c r="K361" s="53"/>
      <c r="L361" s="53"/>
      <c r="M361" s="53"/>
      <c r="N361" s="53"/>
      <c r="O361" s="53"/>
      <c r="P361" s="53"/>
      <c r="Q361" s="53"/>
      <c r="R361" s="53"/>
      <c r="S361" s="53"/>
      <c r="T361" s="53"/>
      <c r="U361" s="53"/>
      <c r="V361" s="53"/>
      <c r="W361" s="53"/>
      <c r="X361" s="53"/>
      <c r="Y361" s="53"/>
      <c r="Z361" s="53"/>
    </row>
    <row r="362" spans="1:26" ht="14.4">
      <c r="A362" s="53"/>
      <c r="B362" s="53"/>
      <c r="C362" s="53"/>
      <c r="D362" s="53"/>
      <c r="E362" s="53"/>
      <c r="F362" s="53"/>
      <c r="G362" s="53"/>
      <c r="H362" s="53"/>
      <c r="I362" s="78"/>
      <c r="J362" s="53"/>
      <c r="K362" s="53"/>
      <c r="L362" s="53"/>
      <c r="M362" s="53"/>
      <c r="N362" s="53"/>
      <c r="O362" s="53"/>
      <c r="P362" s="53"/>
      <c r="Q362" s="53"/>
      <c r="R362" s="53"/>
      <c r="S362" s="53"/>
      <c r="T362" s="53"/>
      <c r="U362" s="53"/>
      <c r="V362" s="53"/>
      <c r="W362" s="53"/>
      <c r="X362" s="53"/>
      <c r="Y362" s="53"/>
      <c r="Z362" s="53"/>
    </row>
    <row r="363" spans="1:26" ht="14.4">
      <c r="A363" s="53"/>
      <c r="B363" s="53"/>
      <c r="C363" s="53"/>
      <c r="D363" s="53"/>
      <c r="E363" s="53"/>
      <c r="F363" s="53"/>
      <c r="G363" s="53"/>
      <c r="H363" s="53"/>
      <c r="I363" s="78"/>
      <c r="J363" s="53"/>
      <c r="K363" s="53"/>
      <c r="L363" s="53"/>
      <c r="M363" s="53"/>
      <c r="N363" s="53"/>
      <c r="O363" s="53"/>
      <c r="P363" s="53"/>
      <c r="Q363" s="53"/>
      <c r="R363" s="53"/>
      <c r="S363" s="53"/>
      <c r="T363" s="53"/>
      <c r="U363" s="53"/>
      <c r="V363" s="53"/>
      <c r="W363" s="53"/>
      <c r="X363" s="53"/>
      <c r="Y363" s="53"/>
      <c r="Z363" s="53"/>
    </row>
    <row r="364" spans="1:26" ht="14.4">
      <c r="A364" s="53"/>
      <c r="B364" s="53"/>
      <c r="C364" s="53"/>
      <c r="D364" s="53"/>
      <c r="E364" s="53"/>
      <c r="F364" s="53"/>
      <c r="G364" s="53"/>
      <c r="H364" s="53"/>
      <c r="I364" s="78"/>
      <c r="J364" s="53"/>
      <c r="K364" s="53"/>
      <c r="L364" s="53"/>
      <c r="M364" s="53"/>
      <c r="N364" s="53"/>
      <c r="O364" s="53"/>
      <c r="P364" s="53"/>
      <c r="Q364" s="53"/>
      <c r="R364" s="53"/>
      <c r="S364" s="53"/>
      <c r="T364" s="53"/>
      <c r="U364" s="53"/>
      <c r="V364" s="53"/>
      <c r="W364" s="53"/>
      <c r="X364" s="53"/>
      <c r="Y364" s="53"/>
      <c r="Z364" s="53"/>
    </row>
    <row r="365" spans="1:26" ht="14.4">
      <c r="A365" s="53"/>
      <c r="B365" s="53"/>
      <c r="C365" s="53"/>
      <c r="D365" s="53"/>
      <c r="E365" s="53"/>
      <c r="F365" s="53"/>
      <c r="G365" s="53"/>
      <c r="H365" s="53"/>
      <c r="I365" s="78"/>
      <c r="J365" s="53"/>
      <c r="K365" s="53"/>
      <c r="L365" s="53"/>
      <c r="M365" s="53"/>
      <c r="N365" s="53"/>
      <c r="O365" s="53"/>
      <c r="P365" s="53"/>
      <c r="Q365" s="53"/>
      <c r="R365" s="53"/>
      <c r="S365" s="53"/>
      <c r="T365" s="53"/>
      <c r="U365" s="53"/>
      <c r="V365" s="53"/>
      <c r="W365" s="53"/>
      <c r="X365" s="53"/>
      <c r="Y365" s="53"/>
      <c r="Z365" s="53"/>
    </row>
    <row r="366" spans="1:26" ht="14.4">
      <c r="A366" s="53"/>
      <c r="B366" s="53"/>
      <c r="C366" s="53"/>
      <c r="D366" s="53"/>
      <c r="E366" s="53"/>
      <c r="F366" s="53"/>
      <c r="G366" s="53"/>
      <c r="H366" s="53"/>
      <c r="I366" s="78"/>
      <c r="J366" s="53"/>
      <c r="K366" s="53"/>
      <c r="L366" s="53"/>
      <c r="M366" s="53"/>
      <c r="N366" s="53"/>
      <c r="O366" s="53"/>
      <c r="P366" s="53"/>
      <c r="Q366" s="53"/>
      <c r="R366" s="53"/>
      <c r="S366" s="53"/>
      <c r="T366" s="53"/>
      <c r="U366" s="53"/>
      <c r="V366" s="53"/>
      <c r="W366" s="53"/>
      <c r="X366" s="53"/>
      <c r="Y366" s="53"/>
      <c r="Z366" s="53"/>
    </row>
    <row r="367" spans="1:26" ht="14.4">
      <c r="A367" s="53"/>
      <c r="B367" s="53"/>
      <c r="C367" s="53"/>
      <c r="D367" s="53"/>
      <c r="E367" s="53"/>
      <c r="F367" s="53"/>
      <c r="G367" s="53"/>
      <c r="H367" s="53"/>
      <c r="I367" s="78"/>
      <c r="J367" s="53"/>
      <c r="K367" s="53"/>
      <c r="L367" s="53"/>
      <c r="M367" s="53"/>
      <c r="N367" s="53"/>
      <c r="O367" s="53"/>
      <c r="P367" s="53"/>
      <c r="Q367" s="53"/>
      <c r="R367" s="53"/>
      <c r="S367" s="53"/>
      <c r="T367" s="53"/>
      <c r="U367" s="53"/>
      <c r="V367" s="53"/>
      <c r="W367" s="53"/>
      <c r="X367" s="53"/>
      <c r="Y367" s="53"/>
      <c r="Z367" s="53"/>
    </row>
    <row r="368" spans="1:26" ht="14.4">
      <c r="A368" s="53"/>
      <c r="B368" s="53"/>
      <c r="C368" s="53"/>
      <c r="D368" s="53"/>
      <c r="E368" s="53"/>
      <c r="F368" s="53"/>
      <c r="G368" s="53"/>
      <c r="H368" s="53"/>
      <c r="I368" s="78"/>
      <c r="J368" s="53"/>
      <c r="K368" s="53"/>
      <c r="L368" s="53"/>
      <c r="M368" s="53"/>
      <c r="N368" s="53"/>
      <c r="O368" s="53"/>
      <c r="P368" s="53"/>
      <c r="Q368" s="53"/>
      <c r="R368" s="53"/>
      <c r="S368" s="53"/>
      <c r="T368" s="53"/>
      <c r="U368" s="53"/>
      <c r="V368" s="53"/>
      <c r="W368" s="53"/>
      <c r="X368" s="53"/>
      <c r="Y368" s="53"/>
      <c r="Z368" s="53"/>
    </row>
    <row r="369" spans="1:26" ht="14.4">
      <c r="A369" s="53"/>
      <c r="B369" s="53"/>
      <c r="C369" s="53"/>
      <c r="D369" s="53"/>
      <c r="E369" s="53"/>
      <c r="F369" s="53"/>
      <c r="G369" s="53"/>
      <c r="H369" s="53"/>
      <c r="I369" s="78"/>
      <c r="J369" s="53"/>
      <c r="K369" s="53"/>
      <c r="L369" s="53"/>
      <c r="M369" s="53"/>
      <c r="N369" s="53"/>
      <c r="O369" s="53"/>
      <c r="P369" s="53"/>
      <c r="Q369" s="53"/>
      <c r="R369" s="53"/>
      <c r="S369" s="53"/>
      <c r="T369" s="53"/>
      <c r="U369" s="53"/>
      <c r="V369" s="53"/>
      <c r="W369" s="53"/>
      <c r="X369" s="53"/>
      <c r="Y369" s="53"/>
      <c r="Z369" s="53"/>
    </row>
    <row r="370" spans="1:26" ht="14.4">
      <c r="A370" s="53"/>
      <c r="B370" s="53"/>
      <c r="C370" s="53"/>
      <c r="D370" s="53"/>
      <c r="E370" s="53"/>
      <c r="F370" s="53"/>
      <c r="G370" s="53"/>
      <c r="H370" s="53"/>
      <c r="I370" s="78"/>
      <c r="J370" s="53"/>
      <c r="K370" s="53"/>
      <c r="L370" s="53"/>
      <c r="M370" s="53"/>
      <c r="N370" s="53"/>
      <c r="O370" s="53"/>
      <c r="P370" s="53"/>
      <c r="Q370" s="53"/>
      <c r="R370" s="53"/>
      <c r="S370" s="53"/>
      <c r="T370" s="53"/>
      <c r="U370" s="53"/>
      <c r="V370" s="53"/>
      <c r="W370" s="53"/>
      <c r="X370" s="53"/>
      <c r="Y370" s="53"/>
      <c r="Z370" s="53"/>
    </row>
    <row r="371" spans="1:26" ht="14.4">
      <c r="A371" s="53"/>
      <c r="B371" s="53"/>
      <c r="C371" s="53"/>
      <c r="D371" s="53"/>
      <c r="E371" s="53"/>
      <c r="F371" s="53"/>
      <c r="G371" s="53"/>
      <c r="H371" s="53"/>
      <c r="I371" s="78"/>
      <c r="J371" s="53"/>
      <c r="K371" s="53"/>
      <c r="L371" s="53"/>
      <c r="M371" s="53"/>
      <c r="N371" s="53"/>
      <c r="O371" s="53"/>
      <c r="P371" s="53"/>
      <c r="Q371" s="53"/>
      <c r="R371" s="53"/>
      <c r="S371" s="53"/>
      <c r="T371" s="53"/>
      <c r="U371" s="53"/>
      <c r="V371" s="53"/>
      <c r="W371" s="53"/>
      <c r="X371" s="53"/>
      <c r="Y371" s="53"/>
      <c r="Z371" s="53"/>
    </row>
    <row r="372" spans="1:26" ht="14.4">
      <c r="A372" s="53"/>
      <c r="B372" s="53"/>
      <c r="C372" s="53"/>
      <c r="D372" s="53"/>
      <c r="E372" s="53"/>
      <c r="F372" s="53"/>
      <c r="G372" s="53"/>
      <c r="H372" s="53"/>
      <c r="I372" s="78"/>
      <c r="J372" s="53"/>
      <c r="K372" s="53"/>
      <c r="L372" s="53"/>
      <c r="M372" s="53"/>
      <c r="N372" s="53"/>
      <c r="O372" s="53"/>
      <c r="P372" s="53"/>
      <c r="Q372" s="53"/>
      <c r="R372" s="53"/>
      <c r="S372" s="53"/>
      <c r="T372" s="53"/>
      <c r="U372" s="53"/>
      <c r="V372" s="53"/>
      <c r="W372" s="53"/>
      <c r="X372" s="53"/>
      <c r="Y372" s="53"/>
      <c r="Z372" s="53"/>
    </row>
    <row r="373" spans="1:26" ht="14.4">
      <c r="A373" s="53"/>
      <c r="B373" s="53"/>
      <c r="C373" s="53"/>
      <c r="D373" s="53"/>
      <c r="E373" s="53"/>
      <c r="F373" s="53"/>
      <c r="G373" s="53"/>
      <c r="H373" s="53"/>
      <c r="I373" s="78"/>
      <c r="J373" s="53"/>
      <c r="K373" s="53"/>
      <c r="L373" s="53"/>
      <c r="M373" s="53"/>
      <c r="N373" s="53"/>
      <c r="O373" s="53"/>
      <c r="P373" s="53"/>
      <c r="Q373" s="53"/>
      <c r="R373" s="53"/>
      <c r="S373" s="53"/>
      <c r="T373" s="53"/>
      <c r="U373" s="53"/>
      <c r="V373" s="53"/>
      <c r="W373" s="53"/>
      <c r="X373" s="53"/>
      <c r="Y373" s="53"/>
      <c r="Z373" s="53"/>
    </row>
    <row r="374" spans="1:26" ht="14.4">
      <c r="A374" s="53"/>
      <c r="B374" s="53"/>
      <c r="C374" s="53"/>
      <c r="D374" s="53"/>
      <c r="E374" s="53"/>
      <c r="F374" s="53"/>
      <c r="G374" s="53"/>
      <c r="H374" s="53"/>
      <c r="I374" s="78"/>
      <c r="J374" s="53"/>
      <c r="K374" s="53"/>
      <c r="L374" s="53"/>
      <c r="M374" s="53"/>
      <c r="N374" s="53"/>
      <c r="O374" s="53"/>
      <c r="P374" s="53"/>
      <c r="Q374" s="53"/>
      <c r="R374" s="53"/>
      <c r="S374" s="53"/>
      <c r="T374" s="53"/>
      <c r="U374" s="53"/>
      <c r="V374" s="53"/>
      <c r="W374" s="53"/>
      <c r="X374" s="53"/>
      <c r="Y374" s="53"/>
      <c r="Z374" s="53"/>
    </row>
    <row r="375" spans="1:26" ht="14.4">
      <c r="A375" s="53"/>
      <c r="B375" s="53"/>
      <c r="C375" s="53"/>
      <c r="D375" s="53"/>
      <c r="E375" s="53"/>
      <c r="F375" s="53"/>
      <c r="G375" s="53"/>
      <c r="H375" s="53"/>
      <c r="I375" s="78"/>
      <c r="J375" s="53"/>
      <c r="K375" s="53"/>
      <c r="L375" s="53"/>
      <c r="M375" s="53"/>
      <c r="N375" s="53"/>
      <c r="O375" s="53"/>
      <c r="P375" s="53"/>
      <c r="Q375" s="53"/>
      <c r="R375" s="53"/>
      <c r="S375" s="53"/>
      <c r="T375" s="53"/>
      <c r="U375" s="53"/>
      <c r="V375" s="53"/>
      <c r="W375" s="53"/>
      <c r="X375" s="53"/>
      <c r="Y375" s="53"/>
      <c r="Z375" s="53"/>
    </row>
    <row r="376" spans="1:26" ht="14.4">
      <c r="A376" s="53"/>
      <c r="B376" s="53"/>
      <c r="C376" s="53"/>
      <c r="D376" s="53"/>
      <c r="E376" s="53"/>
      <c r="F376" s="53"/>
      <c r="G376" s="53"/>
      <c r="H376" s="53"/>
      <c r="I376" s="78"/>
      <c r="J376" s="53"/>
      <c r="K376" s="53"/>
      <c r="L376" s="53"/>
      <c r="M376" s="53"/>
      <c r="N376" s="53"/>
      <c r="O376" s="53"/>
      <c r="P376" s="53"/>
      <c r="Q376" s="53"/>
      <c r="R376" s="53"/>
      <c r="S376" s="53"/>
      <c r="T376" s="53"/>
      <c r="U376" s="53"/>
      <c r="V376" s="53"/>
      <c r="W376" s="53"/>
      <c r="X376" s="53"/>
      <c r="Y376" s="53"/>
      <c r="Z376" s="53"/>
    </row>
    <row r="377" spans="1:26" ht="14.4">
      <c r="A377" s="53"/>
      <c r="B377" s="53"/>
      <c r="C377" s="53"/>
      <c r="D377" s="53"/>
      <c r="E377" s="53"/>
      <c r="F377" s="53"/>
      <c r="G377" s="53"/>
      <c r="H377" s="53"/>
      <c r="I377" s="78"/>
      <c r="J377" s="53"/>
      <c r="K377" s="53"/>
      <c r="L377" s="53"/>
      <c r="M377" s="53"/>
      <c r="N377" s="53"/>
      <c r="O377" s="53"/>
      <c r="P377" s="53"/>
      <c r="Q377" s="53"/>
      <c r="R377" s="53"/>
      <c r="S377" s="53"/>
      <c r="T377" s="53"/>
      <c r="U377" s="53"/>
      <c r="V377" s="53"/>
      <c r="W377" s="53"/>
      <c r="X377" s="53"/>
      <c r="Y377" s="53"/>
      <c r="Z377" s="53"/>
    </row>
    <row r="378" spans="1:26" ht="14.4">
      <c r="A378" s="53"/>
      <c r="B378" s="53"/>
      <c r="C378" s="53"/>
      <c r="D378" s="53"/>
      <c r="E378" s="53"/>
      <c r="F378" s="53"/>
      <c r="G378" s="53"/>
      <c r="H378" s="53"/>
      <c r="I378" s="78"/>
      <c r="J378" s="53"/>
      <c r="K378" s="53"/>
      <c r="L378" s="53"/>
      <c r="M378" s="53"/>
      <c r="N378" s="53"/>
      <c r="O378" s="53"/>
      <c r="P378" s="53"/>
      <c r="Q378" s="53"/>
      <c r="R378" s="53"/>
      <c r="S378" s="53"/>
      <c r="T378" s="53"/>
      <c r="U378" s="53"/>
      <c r="V378" s="53"/>
      <c r="W378" s="53"/>
      <c r="X378" s="53"/>
      <c r="Y378" s="53"/>
      <c r="Z378" s="53"/>
    </row>
    <row r="379" spans="1:26" ht="14.4">
      <c r="A379" s="53"/>
      <c r="B379" s="53"/>
      <c r="C379" s="53"/>
      <c r="D379" s="53"/>
      <c r="E379" s="53"/>
      <c r="F379" s="53"/>
      <c r="G379" s="53"/>
      <c r="H379" s="53"/>
      <c r="I379" s="78"/>
      <c r="J379" s="53"/>
      <c r="K379" s="53"/>
      <c r="L379" s="53"/>
      <c r="M379" s="53"/>
      <c r="N379" s="53"/>
      <c r="O379" s="53"/>
      <c r="P379" s="53"/>
      <c r="Q379" s="53"/>
      <c r="R379" s="53"/>
      <c r="S379" s="53"/>
      <c r="T379" s="53"/>
      <c r="U379" s="53"/>
      <c r="V379" s="53"/>
      <c r="W379" s="53"/>
      <c r="X379" s="53"/>
      <c r="Y379" s="53"/>
      <c r="Z379" s="53"/>
    </row>
    <row r="380" spans="1:26" ht="14.4">
      <c r="A380" s="53"/>
      <c r="B380" s="53"/>
      <c r="C380" s="53"/>
      <c r="D380" s="53"/>
      <c r="E380" s="53"/>
      <c r="F380" s="53"/>
      <c r="G380" s="53"/>
      <c r="H380" s="53"/>
      <c r="I380" s="78"/>
      <c r="J380" s="53"/>
      <c r="K380" s="53"/>
      <c r="L380" s="53"/>
      <c r="M380" s="53"/>
      <c r="N380" s="53"/>
      <c r="O380" s="53"/>
      <c r="P380" s="53"/>
      <c r="Q380" s="53"/>
      <c r="R380" s="53"/>
      <c r="S380" s="53"/>
      <c r="T380" s="53"/>
      <c r="U380" s="53"/>
      <c r="V380" s="53"/>
      <c r="W380" s="53"/>
      <c r="X380" s="53"/>
      <c r="Y380" s="53"/>
      <c r="Z380" s="53"/>
    </row>
    <row r="381" spans="1:26" ht="14.4">
      <c r="A381" s="53"/>
      <c r="B381" s="53"/>
      <c r="C381" s="53"/>
      <c r="D381" s="53"/>
      <c r="E381" s="53"/>
      <c r="F381" s="53"/>
      <c r="G381" s="53"/>
      <c r="H381" s="53"/>
      <c r="I381" s="78"/>
      <c r="J381" s="53"/>
      <c r="K381" s="53"/>
      <c r="L381" s="53"/>
      <c r="M381" s="53"/>
      <c r="N381" s="53"/>
      <c r="O381" s="53"/>
      <c r="P381" s="53"/>
      <c r="Q381" s="53"/>
      <c r="R381" s="53"/>
      <c r="S381" s="53"/>
      <c r="T381" s="53"/>
      <c r="U381" s="53"/>
      <c r="V381" s="53"/>
      <c r="W381" s="53"/>
      <c r="X381" s="53"/>
      <c r="Y381" s="53"/>
      <c r="Z381" s="53"/>
    </row>
    <row r="382" spans="1:26" ht="14.4">
      <c r="A382" s="53"/>
      <c r="B382" s="53"/>
      <c r="C382" s="53"/>
      <c r="D382" s="53"/>
      <c r="E382" s="53"/>
      <c r="F382" s="53"/>
      <c r="G382" s="53"/>
      <c r="H382" s="53"/>
      <c r="I382" s="78"/>
      <c r="J382" s="53"/>
      <c r="K382" s="53"/>
      <c r="L382" s="53"/>
      <c r="M382" s="53"/>
      <c r="N382" s="53"/>
      <c r="O382" s="53"/>
      <c r="P382" s="53"/>
      <c r="Q382" s="53"/>
      <c r="R382" s="53"/>
      <c r="S382" s="53"/>
      <c r="T382" s="53"/>
      <c r="U382" s="53"/>
      <c r="V382" s="53"/>
      <c r="W382" s="53"/>
      <c r="X382" s="53"/>
      <c r="Y382" s="53"/>
      <c r="Z382" s="53"/>
    </row>
    <row r="383" spans="1:26" ht="14.4">
      <c r="A383" s="53"/>
      <c r="B383" s="53"/>
      <c r="C383" s="53"/>
      <c r="D383" s="53"/>
      <c r="E383" s="53"/>
      <c r="F383" s="53"/>
      <c r="G383" s="53"/>
      <c r="H383" s="53"/>
      <c r="I383" s="78"/>
      <c r="J383" s="53"/>
      <c r="K383" s="53"/>
      <c r="L383" s="53"/>
      <c r="M383" s="53"/>
      <c r="N383" s="53"/>
      <c r="O383" s="53"/>
      <c r="P383" s="53"/>
      <c r="Q383" s="53"/>
      <c r="R383" s="53"/>
      <c r="S383" s="53"/>
      <c r="T383" s="53"/>
      <c r="U383" s="53"/>
      <c r="V383" s="53"/>
      <c r="W383" s="53"/>
      <c r="X383" s="53"/>
      <c r="Y383" s="53"/>
      <c r="Z383" s="53"/>
    </row>
    <row r="384" spans="1:26" ht="14.4">
      <c r="A384" s="53"/>
      <c r="B384" s="53"/>
      <c r="C384" s="53"/>
      <c r="D384" s="53"/>
      <c r="E384" s="53"/>
      <c r="F384" s="53"/>
      <c r="G384" s="53"/>
      <c r="H384" s="53"/>
      <c r="I384" s="78"/>
      <c r="J384" s="53"/>
      <c r="K384" s="53"/>
      <c r="L384" s="53"/>
      <c r="M384" s="53"/>
      <c r="N384" s="53"/>
      <c r="O384" s="53"/>
      <c r="P384" s="53"/>
      <c r="Q384" s="53"/>
      <c r="R384" s="53"/>
      <c r="S384" s="53"/>
      <c r="T384" s="53"/>
      <c r="U384" s="53"/>
      <c r="V384" s="53"/>
      <c r="W384" s="53"/>
      <c r="X384" s="53"/>
      <c r="Y384" s="53"/>
      <c r="Z384" s="53"/>
    </row>
    <row r="385" spans="1:26" ht="14.4">
      <c r="A385" s="53"/>
      <c r="B385" s="53"/>
      <c r="C385" s="53"/>
      <c r="D385" s="53"/>
      <c r="E385" s="53"/>
      <c r="F385" s="53"/>
      <c r="G385" s="53"/>
      <c r="H385" s="53"/>
      <c r="I385" s="78"/>
      <c r="J385" s="53"/>
      <c r="K385" s="53"/>
      <c r="L385" s="53"/>
      <c r="M385" s="53"/>
      <c r="N385" s="53"/>
      <c r="O385" s="53"/>
      <c r="P385" s="53"/>
      <c r="Q385" s="53"/>
      <c r="R385" s="53"/>
      <c r="S385" s="53"/>
      <c r="T385" s="53"/>
      <c r="U385" s="53"/>
      <c r="V385" s="53"/>
      <c r="W385" s="53"/>
      <c r="X385" s="53"/>
      <c r="Y385" s="53"/>
      <c r="Z385" s="53"/>
    </row>
    <row r="386" spans="1:26" ht="14.4">
      <c r="A386" s="53"/>
      <c r="B386" s="53"/>
      <c r="C386" s="53"/>
      <c r="D386" s="53"/>
      <c r="E386" s="53"/>
      <c r="F386" s="53"/>
      <c r="G386" s="53"/>
      <c r="H386" s="53"/>
      <c r="I386" s="78"/>
      <c r="J386" s="53"/>
      <c r="K386" s="53"/>
      <c r="L386" s="53"/>
      <c r="M386" s="53"/>
      <c r="N386" s="53"/>
      <c r="O386" s="53"/>
      <c r="P386" s="53"/>
      <c r="Q386" s="53"/>
      <c r="R386" s="53"/>
      <c r="S386" s="53"/>
      <c r="T386" s="53"/>
      <c r="U386" s="53"/>
      <c r="V386" s="53"/>
      <c r="W386" s="53"/>
      <c r="X386" s="53"/>
      <c r="Y386" s="53"/>
      <c r="Z386" s="53"/>
    </row>
    <row r="387" spans="1:26" ht="14.4">
      <c r="A387" s="53"/>
      <c r="B387" s="53"/>
      <c r="C387" s="53"/>
      <c r="D387" s="53"/>
      <c r="E387" s="53"/>
      <c r="F387" s="53"/>
      <c r="G387" s="53"/>
      <c r="H387" s="53"/>
      <c r="I387" s="78"/>
      <c r="J387" s="53"/>
      <c r="K387" s="53"/>
      <c r="L387" s="53"/>
      <c r="M387" s="53"/>
      <c r="N387" s="53"/>
      <c r="O387" s="53"/>
      <c r="P387" s="53"/>
      <c r="Q387" s="53"/>
      <c r="R387" s="53"/>
      <c r="S387" s="53"/>
      <c r="T387" s="53"/>
      <c r="U387" s="53"/>
      <c r="V387" s="53"/>
      <c r="W387" s="53"/>
      <c r="X387" s="53"/>
      <c r="Y387" s="53"/>
      <c r="Z387" s="53"/>
    </row>
    <row r="388" spans="1:26" ht="14.4">
      <c r="A388" s="53"/>
      <c r="B388" s="53"/>
      <c r="C388" s="53"/>
      <c r="D388" s="53"/>
      <c r="E388" s="53"/>
      <c r="F388" s="53"/>
      <c r="G388" s="53"/>
      <c r="H388" s="53"/>
      <c r="I388" s="78"/>
      <c r="J388" s="53"/>
      <c r="K388" s="53"/>
      <c r="L388" s="53"/>
      <c r="M388" s="53"/>
      <c r="N388" s="53"/>
      <c r="O388" s="53"/>
      <c r="P388" s="53"/>
      <c r="Q388" s="53"/>
      <c r="R388" s="53"/>
      <c r="S388" s="53"/>
      <c r="T388" s="53"/>
      <c r="U388" s="53"/>
      <c r="V388" s="53"/>
      <c r="W388" s="53"/>
      <c r="X388" s="53"/>
      <c r="Y388" s="53"/>
      <c r="Z388" s="53"/>
    </row>
    <row r="389" spans="1:26" ht="14.4">
      <c r="A389" s="53"/>
      <c r="B389" s="53"/>
      <c r="C389" s="53"/>
      <c r="D389" s="53"/>
      <c r="E389" s="53"/>
      <c r="F389" s="53"/>
      <c r="G389" s="53"/>
      <c r="H389" s="53"/>
      <c r="I389" s="78"/>
      <c r="J389" s="53"/>
      <c r="K389" s="53"/>
      <c r="L389" s="53"/>
      <c r="M389" s="53"/>
      <c r="N389" s="53"/>
      <c r="O389" s="53"/>
      <c r="P389" s="53"/>
      <c r="Q389" s="53"/>
      <c r="R389" s="53"/>
      <c r="S389" s="53"/>
      <c r="T389" s="53"/>
      <c r="U389" s="53"/>
      <c r="V389" s="53"/>
      <c r="W389" s="53"/>
      <c r="X389" s="53"/>
      <c r="Y389" s="53"/>
      <c r="Z389" s="53"/>
    </row>
    <row r="390" spans="1:26" ht="14.4">
      <c r="A390" s="53"/>
      <c r="B390" s="53"/>
      <c r="C390" s="53"/>
      <c r="D390" s="53"/>
      <c r="E390" s="53"/>
      <c r="F390" s="53"/>
      <c r="G390" s="53"/>
      <c r="H390" s="53"/>
      <c r="I390" s="78"/>
      <c r="J390" s="53"/>
      <c r="K390" s="53"/>
      <c r="L390" s="53"/>
      <c r="M390" s="53"/>
      <c r="N390" s="53"/>
      <c r="O390" s="53"/>
      <c r="P390" s="53"/>
      <c r="Q390" s="53"/>
      <c r="R390" s="53"/>
      <c r="S390" s="53"/>
      <c r="T390" s="53"/>
      <c r="U390" s="53"/>
      <c r="V390" s="53"/>
      <c r="W390" s="53"/>
      <c r="X390" s="53"/>
      <c r="Y390" s="53"/>
      <c r="Z390" s="53"/>
    </row>
    <row r="391" spans="1:26" ht="14.4">
      <c r="A391" s="53"/>
      <c r="B391" s="53"/>
      <c r="C391" s="53"/>
      <c r="D391" s="53"/>
      <c r="E391" s="53"/>
      <c r="F391" s="53"/>
      <c r="G391" s="53"/>
      <c r="H391" s="53"/>
      <c r="I391" s="78"/>
      <c r="J391" s="53"/>
      <c r="K391" s="53"/>
      <c r="L391" s="53"/>
      <c r="M391" s="53"/>
      <c r="N391" s="53"/>
      <c r="O391" s="53"/>
      <c r="P391" s="53"/>
      <c r="Q391" s="53"/>
      <c r="R391" s="53"/>
      <c r="S391" s="53"/>
      <c r="T391" s="53"/>
      <c r="U391" s="53"/>
      <c r="V391" s="53"/>
      <c r="W391" s="53"/>
      <c r="X391" s="53"/>
      <c r="Y391" s="53"/>
      <c r="Z391" s="53"/>
    </row>
    <row r="392" spans="1:26" ht="14.4">
      <c r="A392" s="53"/>
      <c r="B392" s="53"/>
      <c r="C392" s="53"/>
      <c r="D392" s="53"/>
      <c r="E392" s="53"/>
      <c r="F392" s="53"/>
      <c r="G392" s="53"/>
      <c r="H392" s="53"/>
      <c r="I392" s="78"/>
      <c r="J392" s="53"/>
      <c r="K392" s="53"/>
      <c r="L392" s="53"/>
      <c r="M392" s="53"/>
      <c r="N392" s="53"/>
      <c r="O392" s="53"/>
      <c r="P392" s="53"/>
      <c r="Q392" s="53"/>
      <c r="R392" s="53"/>
      <c r="S392" s="53"/>
      <c r="T392" s="53"/>
      <c r="U392" s="53"/>
      <c r="V392" s="53"/>
      <c r="W392" s="53"/>
      <c r="X392" s="53"/>
      <c r="Y392" s="53"/>
      <c r="Z392" s="53"/>
    </row>
    <row r="393" spans="1:26" ht="14.4">
      <c r="A393" s="53"/>
      <c r="B393" s="53"/>
      <c r="C393" s="53"/>
      <c r="D393" s="53"/>
      <c r="E393" s="53"/>
      <c r="F393" s="53"/>
      <c r="G393" s="53"/>
      <c r="H393" s="53"/>
      <c r="I393" s="78"/>
      <c r="J393" s="53"/>
      <c r="K393" s="53"/>
      <c r="L393" s="53"/>
      <c r="M393" s="53"/>
      <c r="N393" s="53"/>
      <c r="O393" s="53"/>
      <c r="P393" s="53"/>
      <c r="Q393" s="53"/>
      <c r="R393" s="53"/>
      <c r="S393" s="53"/>
      <c r="T393" s="53"/>
      <c r="U393" s="53"/>
      <c r="V393" s="53"/>
      <c r="W393" s="53"/>
      <c r="X393" s="53"/>
      <c r="Y393" s="53"/>
      <c r="Z393" s="53"/>
    </row>
    <row r="394" spans="1:26" ht="14.4">
      <c r="A394" s="53"/>
      <c r="B394" s="53"/>
      <c r="C394" s="53"/>
      <c r="D394" s="53"/>
      <c r="E394" s="53"/>
      <c r="F394" s="53"/>
      <c r="G394" s="53"/>
      <c r="H394" s="53"/>
      <c r="I394" s="78"/>
      <c r="J394" s="53"/>
      <c r="K394" s="53"/>
      <c r="L394" s="53"/>
      <c r="M394" s="53"/>
      <c r="N394" s="53"/>
      <c r="O394" s="53"/>
      <c r="P394" s="53"/>
      <c r="Q394" s="53"/>
      <c r="R394" s="53"/>
      <c r="S394" s="53"/>
      <c r="T394" s="53"/>
      <c r="U394" s="53"/>
      <c r="V394" s="53"/>
      <c r="W394" s="53"/>
      <c r="X394" s="53"/>
      <c r="Y394" s="53"/>
      <c r="Z394" s="53"/>
    </row>
    <row r="395" spans="1:26" ht="14.4">
      <c r="A395" s="53"/>
      <c r="B395" s="53"/>
      <c r="C395" s="53"/>
      <c r="D395" s="53"/>
      <c r="E395" s="53"/>
      <c r="F395" s="53"/>
      <c r="G395" s="53"/>
      <c r="H395" s="53"/>
      <c r="I395" s="78"/>
      <c r="J395" s="53"/>
      <c r="K395" s="53"/>
      <c r="L395" s="53"/>
      <c r="M395" s="53"/>
      <c r="N395" s="53"/>
      <c r="O395" s="53"/>
      <c r="P395" s="53"/>
      <c r="Q395" s="53"/>
      <c r="R395" s="53"/>
      <c r="S395" s="53"/>
      <c r="T395" s="53"/>
      <c r="U395" s="53"/>
      <c r="V395" s="53"/>
      <c r="W395" s="53"/>
      <c r="X395" s="53"/>
      <c r="Y395" s="53"/>
      <c r="Z395" s="53"/>
    </row>
    <row r="396" spans="1:26" ht="14.4">
      <c r="A396" s="53"/>
      <c r="B396" s="53"/>
      <c r="C396" s="53"/>
      <c r="D396" s="53"/>
      <c r="E396" s="53"/>
      <c r="F396" s="53"/>
      <c r="G396" s="53"/>
      <c r="H396" s="53"/>
      <c r="I396" s="78"/>
      <c r="J396" s="53"/>
      <c r="K396" s="53"/>
      <c r="L396" s="53"/>
      <c r="M396" s="53"/>
      <c r="N396" s="53"/>
      <c r="O396" s="53"/>
      <c r="P396" s="53"/>
      <c r="Q396" s="53"/>
      <c r="R396" s="53"/>
      <c r="S396" s="53"/>
      <c r="T396" s="53"/>
      <c r="U396" s="53"/>
      <c r="V396" s="53"/>
      <c r="W396" s="53"/>
      <c r="X396" s="53"/>
      <c r="Y396" s="53"/>
      <c r="Z396" s="53"/>
    </row>
    <row r="397" spans="1:26" ht="14.4">
      <c r="A397" s="53"/>
      <c r="B397" s="53"/>
      <c r="C397" s="53"/>
      <c r="D397" s="53"/>
      <c r="E397" s="53"/>
      <c r="F397" s="53"/>
      <c r="G397" s="53"/>
      <c r="H397" s="53"/>
      <c r="I397" s="78"/>
      <c r="J397" s="53"/>
      <c r="K397" s="53"/>
      <c r="L397" s="53"/>
      <c r="M397" s="53"/>
      <c r="N397" s="53"/>
      <c r="O397" s="53"/>
      <c r="P397" s="53"/>
      <c r="Q397" s="53"/>
      <c r="R397" s="53"/>
      <c r="S397" s="53"/>
      <c r="T397" s="53"/>
      <c r="U397" s="53"/>
      <c r="V397" s="53"/>
      <c r="W397" s="53"/>
      <c r="X397" s="53"/>
      <c r="Y397" s="53"/>
      <c r="Z397" s="53"/>
    </row>
    <row r="398" spans="1:26" ht="14.4">
      <c r="A398" s="53"/>
      <c r="B398" s="53"/>
      <c r="C398" s="53"/>
      <c r="D398" s="53"/>
      <c r="E398" s="53"/>
      <c r="F398" s="53"/>
      <c r="G398" s="53"/>
      <c r="H398" s="53"/>
      <c r="I398" s="78"/>
      <c r="J398" s="53"/>
      <c r="K398" s="53"/>
      <c r="L398" s="53"/>
      <c r="M398" s="53"/>
      <c r="N398" s="53"/>
      <c r="O398" s="53"/>
      <c r="P398" s="53"/>
      <c r="Q398" s="53"/>
      <c r="R398" s="53"/>
      <c r="S398" s="53"/>
      <c r="T398" s="53"/>
      <c r="U398" s="53"/>
      <c r="V398" s="53"/>
      <c r="W398" s="53"/>
      <c r="X398" s="53"/>
      <c r="Y398" s="53"/>
      <c r="Z398" s="53"/>
    </row>
    <row r="399" spans="1:26" ht="14.4">
      <c r="A399" s="53"/>
      <c r="B399" s="53"/>
      <c r="C399" s="53"/>
      <c r="D399" s="53"/>
      <c r="E399" s="53"/>
      <c r="F399" s="53"/>
      <c r="G399" s="53"/>
      <c r="H399" s="53"/>
      <c r="I399" s="78"/>
      <c r="J399" s="53"/>
      <c r="K399" s="53"/>
      <c r="L399" s="53"/>
      <c r="M399" s="53"/>
      <c r="N399" s="53"/>
      <c r="O399" s="53"/>
      <c r="P399" s="53"/>
      <c r="Q399" s="53"/>
      <c r="R399" s="53"/>
      <c r="S399" s="53"/>
      <c r="T399" s="53"/>
      <c r="U399" s="53"/>
      <c r="V399" s="53"/>
      <c r="W399" s="53"/>
      <c r="X399" s="53"/>
      <c r="Y399" s="53"/>
      <c r="Z399" s="53"/>
    </row>
    <row r="400" spans="1:26" ht="14.4">
      <c r="A400" s="53"/>
      <c r="B400" s="53"/>
      <c r="C400" s="53"/>
      <c r="D400" s="53"/>
      <c r="E400" s="53"/>
      <c r="F400" s="53"/>
      <c r="G400" s="53"/>
      <c r="H400" s="53"/>
      <c r="I400" s="78"/>
      <c r="J400" s="53"/>
      <c r="K400" s="53"/>
      <c r="L400" s="53"/>
      <c r="M400" s="53"/>
      <c r="N400" s="53"/>
      <c r="O400" s="53"/>
      <c r="P400" s="53"/>
      <c r="Q400" s="53"/>
      <c r="R400" s="53"/>
      <c r="S400" s="53"/>
      <c r="T400" s="53"/>
      <c r="U400" s="53"/>
      <c r="V400" s="53"/>
      <c r="W400" s="53"/>
      <c r="X400" s="53"/>
      <c r="Y400" s="53"/>
      <c r="Z400" s="53"/>
    </row>
    <row r="401" spans="1:26" ht="14.4">
      <c r="A401" s="53"/>
      <c r="B401" s="53"/>
      <c r="C401" s="53"/>
      <c r="D401" s="53"/>
      <c r="E401" s="53"/>
      <c r="F401" s="53"/>
      <c r="G401" s="53"/>
      <c r="H401" s="53"/>
      <c r="I401" s="78"/>
      <c r="J401" s="53"/>
      <c r="K401" s="53"/>
      <c r="L401" s="53"/>
      <c r="M401" s="53"/>
      <c r="N401" s="53"/>
      <c r="O401" s="53"/>
      <c r="P401" s="53"/>
      <c r="Q401" s="53"/>
      <c r="R401" s="53"/>
      <c r="S401" s="53"/>
      <c r="T401" s="53"/>
      <c r="U401" s="53"/>
      <c r="V401" s="53"/>
      <c r="W401" s="53"/>
      <c r="X401" s="53"/>
      <c r="Y401" s="53"/>
      <c r="Z401" s="53"/>
    </row>
    <row r="402" spans="1:26" ht="14.4">
      <c r="A402" s="53"/>
      <c r="B402" s="53"/>
      <c r="C402" s="53"/>
      <c r="D402" s="53"/>
      <c r="E402" s="53"/>
      <c r="F402" s="53"/>
      <c r="G402" s="53"/>
      <c r="H402" s="53"/>
      <c r="I402" s="78"/>
      <c r="J402" s="53"/>
      <c r="K402" s="53"/>
      <c r="L402" s="53"/>
      <c r="M402" s="53"/>
      <c r="N402" s="53"/>
      <c r="O402" s="53"/>
      <c r="P402" s="53"/>
      <c r="Q402" s="53"/>
      <c r="R402" s="53"/>
      <c r="S402" s="53"/>
      <c r="T402" s="53"/>
      <c r="U402" s="53"/>
      <c r="V402" s="53"/>
      <c r="W402" s="53"/>
      <c r="X402" s="53"/>
      <c r="Y402" s="53"/>
      <c r="Z402" s="53"/>
    </row>
    <row r="403" spans="1:26" ht="14.4">
      <c r="A403" s="53"/>
      <c r="B403" s="53"/>
      <c r="C403" s="53"/>
      <c r="D403" s="53"/>
      <c r="E403" s="53"/>
      <c r="F403" s="53"/>
      <c r="G403" s="53"/>
      <c r="H403" s="53"/>
      <c r="I403" s="78"/>
      <c r="J403" s="53"/>
      <c r="K403" s="53"/>
      <c r="L403" s="53"/>
      <c r="M403" s="53"/>
      <c r="N403" s="53"/>
      <c r="O403" s="53"/>
      <c r="P403" s="53"/>
      <c r="Q403" s="53"/>
      <c r="R403" s="53"/>
      <c r="S403" s="53"/>
      <c r="T403" s="53"/>
      <c r="U403" s="53"/>
      <c r="V403" s="53"/>
      <c r="W403" s="53"/>
      <c r="X403" s="53"/>
      <c r="Y403" s="53"/>
      <c r="Z403" s="53"/>
    </row>
    <row r="404" spans="1:26" ht="14.4">
      <c r="A404" s="53"/>
      <c r="B404" s="53"/>
      <c r="C404" s="53"/>
      <c r="D404" s="53"/>
      <c r="E404" s="53"/>
      <c r="F404" s="53"/>
      <c r="G404" s="53"/>
      <c r="H404" s="53"/>
      <c r="I404" s="78"/>
      <c r="J404" s="53"/>
      <c r="K404" s="53"/>
      <c r="L404" s="53"/>
      <c r="M404" s="53"/>
      <c r="N404" s="53"/>
      <c r="O404" s="53"/>
      <c r="P404" s="53"/>
      <c r="Q404" s="53"/>
      <c r="R404" s="53"/>
      <c r="S404" s="53"/>
      <c r="T404" s="53"/>
      <c r="U404" s="53"/>
      <c r="V404" s="53"/>
      <c r="W404" s="53"/>
      <c r="X404" s="53"/>
      <c r="Y404" s="53"/>
      <c r="Z404" s="53"/>
    </row>
    <row r="405" spans="1:26" ht="14.4">
      <c r="A405" s="53"/>
      <c r="B405" s="53"/>
      <c r="C405" s="53"/>
      <c r="D405" s="53"/>
      <c r="E405" s="53"/>
      <c r="F405" s="53"/>
      <c r="G405" s="53"/>
      <c r="H405" s="53"/>
      <c r="I405" s="78"/>
      <c r="J405" s="53"/>
      <c r="K405" s="53"/>
      <c r="L405" s="53"/>
      <c r="M405" s="53"/>
      <c r="N405" s="53"/>
      <c r="O405" s="53"/>
      <c r="P405" s="53"/>
      <c r="Q405" s="53"/>
      <c r="R405" s="53"/>
      <c r="S405" s="53"/>
      <c r="T405" s="53"/>
      <c r="U405" s="53"/>
      <c r="V405" s="53"/>
      <c r="W405" s="53"/>
      <c r="X405" s="53"/>
      <c r="Y405" s="53"/>
      <c r="Z405" s="53"/>
    </row>
    <row r="406" spans="1:26" ht="14.4">
      <c r="A406" s="53"/>
      <c r="B406" s="53"/>
      <c r="C406" s="53"/>
      <c r="D406" s="53"/>
      <c r="E406" s="53"/>
      <c r="F406" s="53"/>
      <c r="G406" s="53"/>
      <c r="H406" s="53"/>
      <c r="I406" s="78"/>
      <c r="J406" s="53"/>
      <c r="K406" s="53"/>
      <c r="L406" s="53"/>
      <c r="M406" s="53"/>
      <c r="N406" s="53"/>
      <c r="O406" s="53"/>
      <c r="P406" s="53"/>
      <c r="Q406" s="53"/>
      <c r="R406" s="53"/>
      <c r="S406" s="53"/>
      <c r="T406" s="53"/>
      <c r="U406" s="53"/>
      <c r="V406" s="53"/>
      <c r="W406" s="53"/>
      <c r="X406" s="53"/>
      <c r="Y406" s="53"/>
      <c r="Z406" s="53"/>
    </row>
    <row r="407" spans="1:26" ht="14.4">
      <c r="A407" s="53"/>
      <c r="B407" s="53"/>
      <c r="C407" s="53"/>
      <c r="D407" s="53"/>
      <c r="E407" s="53"/>
      <c r="F407" s="53"/>
      <c r="G407" s="53"/>
      <c r="H407" s="53"/>
      <c r="I407" s="78"/>
      <c r="J407" s="53"/>
      <c r="K407" s="53"/>
      <c r="L407" s="53"/>
      <c r="M407" s="53"/>
      <c r="N407" s="53"/>
      <c r="O407" s="53"/>
      <c r="P407" s="53"/>
      <c r="Q407" s="53"/>
      <c r="R407" s="53"/>
      <c r="S407" s="53"/>
      <c r="T407" s="53"/>
      <c r="U407" s="53"/>
      <c r="V407" s="53"/>
      <c r="W407" s="53"/>
      <c r="X407" s="53"/>
      <c r="Y407" s="53"/>
      <c r="Z407" s="53"/>
    </row>
    <row r="408" spans="1:26" ht="14.4">
      <c r="A408" s="53"/>
      <c r="B408" s="53"/>
      <c r="C408" s="53"/>
      <c r="D408" s="53"/>
      <c r="E408" s="53"/>
      <c r="F408" s="53"/>
      <c r="G408" s="53"/>
      <c r="H408" s="53"/>
      <c r="I408" s="78"/>
      <c r="J408" s="53"/>
      <c r="K408" s="53"/>
      <c r="L408" s="53"/>
      <c r="M408" s="53"/>
      <c r="N408" s="53"/>
      <c r="O408" s="53"/>
      <c r="P408" s="53"/>
      <c r="Q408" s="53"/>
      <c r="R408" s="53"/>
      <c r="S408" s="53"/>
      <c r="T408" s="53"/>
      <c r="U408" s="53"/>
      <c r="V408" s="53"/>
      <c r="W408" s="53"/>
      <c r="X408" s="53"/>
      <c r="Y408" s="53"/>
      <c r="Z408" s="53"/>
    </row>
    <row r="409" spans="1:26" ht="14.4">
      <c r="A409" s="53"/>
      <c r="B409" s="53"/>
      <c r="C409" s="53"/>
      <c r="D409" s="53"/>
      <c r="E409" s="53"/>
      <c r="F409" s="53"/>
      <c r="G409" s="53"/>
      <c r="H409" s="53"/>
      <c r="I409" s="78"/>
      <c r="J409" s="53"/>
      <c r="K409" s="53"/>
      <c r="L409" s="53"/>
      <c r="M409" s="53"/>
      <c r="N409" s="53"/>
      <c r="O409" s="53"/>
      <c r="P409" s="53"/>
      <c r="Q409" s="53"/>
      <c r="R409" s="53"/>
      <c r="S409" s="53"/>
      <c r="T409" s="53"/>
      <c r="U409" s="53"/>
      <c r="V409" s="53"/>
      <c r="W409" s="53"/>
      <c r="X409" s="53"/>
      <c r="Y409" s="53"/>
      <c r="Z409" s="53"/>
    </row>
    <row r="410" spans="1:26" ht="14.4">
      <c r="A410" s="53"/>
      <c r="B410" s="53"/>
      <c r="C410" s="53"/>
      <c r="D410" s="53"/>
      <c r="E410" s="53"/>
      <c r="F410" s="53"/>
      <c r="G410" s="53"/>
      <c r="H410" s="53"/>
      <c r="I410" s="78"/>
      <c r="J410" s="53"/>
      <c r="K410" s="53"/>
      <c r="L410" s="53"/>
      <c r="M410" s="53"/>
      <c r="N410" s="53"/>
      <c r="O410" s="53"/>
      <c r="P410" s="53"/>
      <c r="Q410" s="53"/>
      <c r="R410" s="53"/>
      <c r="S410" s="53"/>
      <c r="T410" s="53"/>
      <c r="U410" s="53"/>
      <c r="V410" s="53"/>
      <c r="W410" s="53"/>
      <c r="X410" s="53"/>
      <c r="Y410" s="53"/>
      <c r="Z410" s="53"/>
    </row>
    <row r="411" spans="1:26" ht="14.4">
      <c r="A411" s="53"/>
      <c r="B411" s="53"/>
      <c r="C411" s="53"/>
      <c r="D411" s="53"/>
      <c r="E411" s="53"/>
      <c r="F411" s="53"/>
      <c r="G411" s="53"/>
      <c r="H411" s="53"/>
      <c r="I411" s="78"/>
      <c r="J411" s="53"/>
      <c r="K411" s="53"/>
      <c r="L411" s="53"/>
      <c r="M411" s="53"/>
      <c r="N411" s="53"/>
      <c r="O411" s="53"/>
      <c r="P411" s="53"/>
      <c r="Q411" s="53"/>
      <c r="R411" s="53"/>
      <c r="S411" s="53"/>
      <c r="T411" s="53"/>
      <c r="U411" s="53"/>
      <c r="V411" s="53"/>
      <c r="W411" s="53"/>
      <c r="X411" s="53"/>
      <c r="Y411" s="53"/>
      <c r="Z411" s="53"/>
    </row>
    <row r="412" spans="1:26" ht="14.4">
      <c r="A412" s="53"/>
      <c r="B412" s="53"/>
      <c r="C412" s="53"/>
      <c r="D412" s="53"/>
      <c r="E412" s="53"/>
      <c r="F412" s="53"/>
      <c r="G412" s="53"/>
      <c r="H412" s="53"/>
      <c r="I412" s="78"/>
      <c r="J412" s="53"/>
      <c r="K412" s="53"/>
      <c r="L412" s="53"/>
      <c r="M412" s="53"/>
      <c r="N412" s="53"/>
      <c r="O412" s="53"/>
      <c r="P412" s="53"/>
      <c r="Q412" s="53"/>
      <c r="R412" s="53"/>
      <c r="S412" s="53"/>
      <c r="T412" s="53"/>
      <c r="U412" s="53"/>
      <c r="V412" s="53"/>
      <c r="W412" s="53"/>
      <c r="X412" s="53"/>
      <c r="Y412" s="53"/>
      <c r="Z412" s="53"/>
    </row>
    <row r="413" spans="1:26" ht="14.4">
      <c r="A413" s="53"/>
      <c r="B413" s="53"/>
      <c r="C413" s="53"/>
      <c r="D413" s="53"/>
      <c r="E413" s="53"/>
      <c r="F413" s="53"/>
      <c r="G413" s="53"/>
      <c r="H413" s="53"/>
      <c r="I413" s="78"/>
      <c r="J413" s="53"/>
      <c r="K413" s="53"/>
      <c r="L413" s="53"/>
      <c r="M413" s="53"/>
      <c r="N413" s="53"/>
      <c r="O413" s="53"/>
      <c r="P413" s="53"/>
      <c r="Q413" s="53"/>
      <c r="R413" s="53"/>
      <c r="S413" s="53"/>
      <c r="T413" s="53"/>
      <c r="U413" s="53"/>
      <c r="V413" s="53"/>
      <c r="W413" s="53"/>
      <c r="X413" s="53"/>
      <c r="Y413" s="53"/>
      <c r="Z413" s="53"/>
    </row>
    <row r="414" spans="1:26" ht="14.4">
      <c r="A414" s="53"/>
      <c r="B414" s="53"/>
      <c r="C414" s="53"/>
      <c r="D414" s="53"/>
      <c r="E414" s="53"/>
      <c r="F414" s="53"/>
      <c r="G414" s="53"/>
      <c r="H414" s="53"/>
      <c r="I414" s="78"/>
      <c r="J414" s="53"/>
      <c r="K414" s="53"/>
      <c r="L414" s="53"/>
      <c r="M414" s="53"/>
      <c r="N414" s="53"/>
      <c r="O414" s="53"/>
      <c r="P414" s="53"/>
      <c r="Q414" s="53"/>
      <c r="R414" s="53"/>
      <c r="S414" s="53"/>
      <c r="T414" s="53"/>
      <c r="U414" s="53"/>
      <c r="V414" s="53"/>
      <c r="W414" s="53"/>
      <c r="X414" s="53"/>
      <c r="Y414" s="53"/>
      <c r="Z414" s="53"/>
    </row>
    <row r="415" spans="1:26" ht="14.4">
      <c r="A415" s="53"/>
      <c r="B415" s="53"/>
      <c r="C415" s="53"/>
      <c r="D415" s="53"/>
      <c r="E415" s="53"/>
      <c r="F415" s="53"/>
      <c r="G415" s="53"/>
      <c r="H415" s="53"/>
      <c r="I415" s="78"/>
      <c r="J415" s="53"/>
      <c r="K415" s="53"/>
      <c r="L415" s="53"/>
      <c r="M415" s="53"/>
      <c r="N415" s="53"/>
      <c r="O415" s="53"/>
      <c r="P415" s="53"/>
      <c r="Q415" s="53"/>
      <c r="R415" s="53"/>
      <c r="S415" s="53"/>
      <c r="T415" s="53"/>
      <c r="U415" s="53"/>
      <c r="V415" s="53"/>
      <c r="W415" s="53"/>
      <c r="X415" s="53"/>
      <c r="Y415" s="53"/>
      <c r="Z415" s="53"/>
    </row>
    <row r="416" spans="1:26" ht="14.4">
      <c r="A416" s="53"/>
      <c r="B416" s="53"/>
      <c r="C416" s="53"/>
      <c r="D416" s="53"/>
      <c r="E416" s="53"/>
      <c r="F416" s="53"/>
      <c r="G416" s="53"/>
      <c r="H416" s="53"/>
      <c r="I416" s="78"/>
      <c r="J416" s="53"/>
      <c r="K416" s="53"/>
      <c r="L416" s="53"/>
      <c r="M416" s="53"/>
      <c r="N416" s="53"/>
      <c r="O416" s="53"/>
      <c r="P416" s="53"/>
      <c r="Q416" s="53"/>
      <c r="R416" s="53"/>
      <c r="S416" s="53"/>
      <c r="T416" s="53"/>
      <c r="U416" s="53"/>
      <c r="V416" s="53"/>
      <c r="W416" s="53"/>
      <c r="X416" s="53"/>
      <c r="Y416" s="53"/>
      <c r="Z416" s="53"/>
    </row>
    <row r="417" spans="1:26" ht="14.4">
      <c r="A417" s="53"/>
      <c r="B417" s="53"/>
      <c r="C417" s="53"/>
      <c r="D417" s="53"/>
      <c r="E417" s="53"/>
      <c r="F417" s="53"/>
      <c r="G417" s="53"/>
      <c r="H417" s="53"/>
      <c r="I417" s="78"/>
      <c r="J417" s="53"/>
      <c r="K417" s="53"/>
      <c r="L417" s="53"/>
      <c r="M417" s="53"/>
      <c r="N417" s="53"/>
      <c r="O417" s="53"/>
      <c r="P417" s="53"/>
      <c r="Q417" s="53"/>
      <c r="R417" s="53"/>
      <c r="S417" s="53"/>
      <c r="T417" s="53"/>
      <c r="U417" s="53"/>
      <c r="V417" s="53"/>
      <c r="W417" s="53"/>
      <c r="X417" s="53"/>
      <c r="Y417" s="53"/>
      <c r="Z417" s="53"/>
    </row>
    <row r="418" spans="1:26" ht="14.4">
      <c r="A418" s="53"/>
      <c r="B418" s="53"/>
      <c r="C418" s="53"/>
      <c r="D418" s="53"/>
      <c r="E418" s="53"/>
      <c r="F418" s="53"/>
      <c r="G418" s="53"/>
      <c r="H418" s="53"/>
      <c r="I418" s="78"/>
      <c r="J418" s="53"/>
      <c r="K418" s="53"/>
      <c r="L418" s="53"/>
      <c r="M418" s="53"/>
      <c r="N418" s="53"/>
      <c r="O418" s="53"/>
      <c r="P418" s="53"/>
      <c r="Q418" s="53"/>
      <c r="R418" s="53"/>
      <c r="S418" s="53"/>
      <c r="T418" s="53"/>
      <c r="U418" s="53"/>
      <c r="V418" s="53"/>
      <c r="W418" s="53"/>
      <c r="X418" s="53"/>
      <c r="Y418" s="53"/>
      <c r="Z418" s="53"/>
    </row>
    <row r="419" spans="1:26" ht="14.4">
      <c r="A419" s="53"/>
      <c r="B419" s="53"/>
      <c r="C419" s="53"/>
      <c r="D419" s="53"/>
      <c r="E419" s="53"/>
      <c r="F419" s="53"/>
      <c r="G419" s="53"/>
      <c r="H419" s="53"/>
      <c r="I419" s="78"/>
      <c r="J419" s="53"/>
      <c r="K419" s="53"/>
      <c r="L419" s="53"/>
      <c r="M419" s="53"/>
      <c r="N419" s="53"/>
      <c r="O419" s="53"/>
      <c r="P419" s="53"/>
      <c r="Q419" s="53"/>
      <c r="R419" s="53"/>
      <c r="S419" s="53"/>
      <c r="T419" s="53"/>
      <c r="U419" s="53"/>
      <c r="V419" s="53"/>
      <c r="W419" s="53"/>
      <c r="X419" s="53"/>
      <c r="Y419" s="53"/>
      <c r="Z419" s="53"/>
    </row>
    <row r="420" spans="1:26" ht="14.4">
      <c r="A420" s="53"/>
      <c r="B420" s="53"/>
      <c r="C420" s="53"/>
      <c r="D420" s="53"/>
      <c r="E420" s="53"/>
      <c r="F420" s="53"/>
      <c r="G420" s="53"/>
      <c r="H420" s="53"/>
      <c r="I420" s="78"/>
      <c r="J420" s="53"/>
      <c r="K420" s="53"/>
      <c r="L420" s="53"/>
      <c r="M420" s="53"/>
      <c r="N420" s="53"/>
      <c r="O420" s="53"/>
      <c r="P420" s="53"/>
      <c r="Q420" s="53"/>
      <c r="R420" s="53"/>
      <c r="S420" s="53"/>
      <c r="T420" s="53"/>
      <c r="U420" s="53"/>
      <c r="V420" s="53"/>
      <c r="W420" s="53"/>
      <c r="X420" s="53"/>
      <c r="Y420" s="53"/>
      <c r="Z420" s="53"/>
    </row>
    <row r="421" spans="1:26" ht="14.4">
      <c r="A421" s="53"/>
      <c r="B421" s="53"/>
      <c r="C421" s="53"/>
      <c r="D421" s="53"/>
      <c r="E421" s="53"/>
      <c r="F421" s="53"/>
      <c r="G421" s="53"/>
      <c r="H421" s="53"/>
      <c r="I421" s="78"/>
      <c r="J421" s="53"/>
      <c r="K421" s="53"/>
      <c r="L421" s="53"/>
      <c r="M421" s="53"/>
      <c r="N421" s="53"/>
      <c r="O421" s="53"/>
      <c r="P421" s="53"/>
      <c r="Q421" s="53"/>
      <c r="R421" s="53"/>
      <c r="S421" s="53"/>
      <c r="T421" s="53"/>
      <c r="U421" s="53"/>
      <c r="V421" s="53"/>
      <c r="W421" s="53"/>
      <c r="X421" s="53"/>
      <c r="Y421" s="53"/>
      <c r="Z421" s="53"/>
    </row>
    <row r="422" spans="1:26" ht="14.4">
      <c r="A422" s="53"/>
      <c r="B422" s="53"/>
      <c r="C422" s="53"/>
      <c r="D422" s="53"/>
      <c r="E422" s="53"/>
      <c r="F422" s="53"/>
      <c r="G422" s="53"/>
      <c r="H422" s="53"/>
      <c r="I422" s="78"/>
      <c r="J422" s="53"/>
      <c r="K422" s="53"/>
      <c r="L422" s="53"/>
      <c r="M422" s="53"/>
      <c r="N422" s="53"/>
      <c r="O422" s="53"/>
      <c r="P422" s="53"/>
      <c r="Q422" s="53"/>
      <c r="R422" s="53"/>
      <c r="S422" s="53"/>
      <c r="T422" s="53"/>
      <c r="U422" s="53"/>
      <c r="V422" s="53"/>
      <c r="W422" s="53"/>
      <c r="X422" s="53"/>
      <c r="Y422" s="53"/>
      <c r="Z422" s="53"/>
    </row>
    <row r="423" spans="1:26" ht="14.4">
      <c r="A423" s="53"/>
      <c r="B423" s="53"/>
      <c r="C423" s="53"/>
      <c r="D423" s="53"/>
      <c r="E423" s="53"/>
      <c r="F423" s="53"/>
      <c r="G423" s="53"/>
      <c r="H423" s="53"/>
      <c r="I423" s="78"/>
      <c r="J423" s="53"/>
      <c r="K423" s="53"/>
      <c r="L423" s="53"/>
      <c r="M423" s="53"/>
      <c r="N423" s="53"/>
      <c r="O423" s="53"/>
      <c r="P423" s="53"/>
      <c r="Q423" s="53"/>
      <c r="R423" s="53"/>
      <c r="S423" s="53"/>
      <c r="T423" s="53"/>
      <c r="U423" s="53"/>
      <c r="V423" s="53"/>
      <c r="W423" s="53"/>
      <c r="X423" s="53"/>
      <c r="Y423" s="53"/>
      <c r="Z423" s="53"/>
    </row>
    <row r="424" spans="1:26" ht="14.4">
      <c r="A424" s="53"/>
      <c r="B424" s="53"/>
      <c r="C424" s="53"/>
      <c r="D424" s="53"/>
      <c r="E424" s="53"/>
      <c r="F424" s="53"/>
      <c r="G424" s="53"/>
      <c r="H424" s="53"/>
      <c r="I424" s="78"/>
      <c r="J424" s="53"/>
      <c r="K424" s="53"/>
      <c r="L424" s="53"/>
      <c r="M424" s="53"/>
      <c r="N424" s="53"/>
      <c r="O424" s="53"/>
      <c r="P424" s="53"/>
      <c r="Q424" s="53"/>
      <c r="R424" s="53"/>
      <c r="S424" s="53"/>
      <c r="T424" s="53"/>
      <c r="U424" s="53"/>
      <c r="V424" s="53"/>
      <c r="W424" s="53"/>
      <c r="X424" s="53"/>
      <c r="Y424" s="53"/>
      <c r="Z424" s="53"/>
    </row>
    <row r="425" spans="1:26" ht="14.4">
      <c r="A425" s="53"/>
      <c r="B425" s="53"/>
      <c r="C425" s="53"/>
      <c r="D425" s="53"/>
      <c r="E425" s="53"/>
      <c r="F425" s="53"/>
      <c r="G425" s="53"/>
      <c r="H425" s="53"/>
      <c r="I425" s="78"/>
      <c r="J425" s="53"/>
      <c r="K425" s="53"/>
      <c r="L425" s="53"/>
      <c r="M425" s="53"/>
      <c r="N425" s="53"/>
      <c r="O425" s="53"/>
      <c r="P425" s="53"/>
      <c r="Q425" s="53"/>
      <c r="R425" s="53"/>
      <c r="S425" s="53"/>
      <c r="T425" s="53"/>
      <c r="U425" s="53"/>
      <c r="V425" s="53"/>
      <c r="W425" s="53"/>
      <c r="X425" s="53"/>
      <c r="Y425" s="53"/>
      <c r="Z425" s="53"/>
    </row>
    <row r="426" spans="1:26" ht="14.4">
      <c r="A426" s="53"/>
      <c r="B426" s="53"/>
      <c r="C426" s="53"/>
      <c r="D426" s="53"/>
      <c r="E426" s="53"/>
      <c r="F426" s="53"/>
      <c r="G426" s="53"/>
      <c r="H426" s="53"/>
      <c r="I426" s="78"/>
      <c r="J426" s="53"/>
      <c r="K426" s="53"/>
      <c r="L426" s="53"/>
      <c r="M426" s="53"/>
      <c r="N426" s="53"/>
      <c r="O426" s="53"/>
      <c r="P426" s="53"/>
      <c r="Q426" s="53"/>
      <c r="R426" s="53"/>
      <c r="S426" s="53"/>
      <c r="T426" s="53"/>
      <c r="U426" s="53"/>
      <c r="V426" s="53"/>
      <c r="W426" s="53"/>
      <c r="X426" s="53"/>
      <c r="Y426" s="53"/>
      <c r="Z426" s="53"/>
    </row>
    <row r="427" spans="1:26" ht="14.4">
      <c r="A427" s="53"/>
      <c r="B427" s="53"/>
      <c r="C427" s="53"/>
      <c r="D427" s="53"/>
      <c r="E427" s="53"/>
      <c r="F427" s="53"/>
      <c r="G427" s="53"/>
      <c r="H427" s="53"/>
      <c r="I427" s="78"/>
      <c r="J427" s="53"/>
      <c r="K427" s="53"/>
      <c r="L427" s="53"/>
      <c r="M427" s="53"/>
      <c r="N427" s="53"/>
      <c r="O427" s="53"/>
      <c r="P427" s="53"/>
      <c r="Q427" s="53"/>
      <c r="R427" s="53"/>
      <c r="S427" s="53"/>
      <c r="T427" s="53"/>
      <c r="U427" s="53"/>
      <c r="V427" s="53"/>
      <c r="W427" s="53"/>
      <c r="X427" s="53"/>
      <c r="Y427" s="53"/>
      <c r="Z427" s="53"/>
    </row>
    <row r="428" spans="1:26" ht="14.4">
      <c r="A428" s="53"/>
      <c r="B428" s="53"/>
      <c r="C428" s="53"/>
      <c r="D428" s="53"/>
      <c r="E428" s="53"/>
      <c r="F428" s="53"/>
      <c r="G428" s="53"/>
      <c r="H428" s="53"/>
      <c r="I428" s="78"/>
      <c r="J428" s="53"/>
      <c r="K428" s="53"/>
      <c r="L428" s="53"/>
      <c r="M428" s="53"/>
      <c r="N428" s="53"/>
      <c r="O428" s="53"/>
      <c r="P428" s="53"/>
      <c r="Q428" s="53"/>
      <c r="R428" s="53"/>
      <c r="S428" s="53"/>
      <c r="T428" s="53"/>
      <c r="U428" s="53"/>
      <c r="V428" s="53"/>
      <c r="W428" s="53"/>
      <c r="X428" s="53"/>
      <c r="Y428" s="53"/>
      <c r="Z428" s="53"/>
    </row>
    <row r="429" spans="1:26" ht="14.4">
      <c r="A429" s="53"/>
      <c r="B429" s="53"/>
      <c r="C429" s="53"/>
      <c r="D429" s="53"/>
      <c r="E429" s="53"/>
      <c r="F429" s="53"/>
      <c r="G429" s="53"/>
      <c r="H429" s="53"/>
      <c r="I429" s="78"/>
      <c r="J429" s="53"/>
      <c r="K429" s="53"/>
      <c r="L429" s="53"/>
      <c r="M429" s="53"/>
      <c r="N429" s="53"/>
      <c r="O429" s="53"/>
      <c r="P429" s="53"/>
      <c r="Q429" s="53"/>
      <c r="R429" s="53"/>
      <c r="S429" s="53"/>
      <c r="T429" s="53"/>
      <c r="U429" s="53"/>
      <c r="V429" s="53"/>
      <c r="W429" s="53"/>
      <c r="X429" s="53"/>
      <c r="Y429" s="53"/>
      <c r="Z429" s="53"/>
    </row>
    <row r="430" spans="1:26" ht="14.4">
      <c r="A430" s="53"/>
      <c r="B430" s="53"/>
      <c r="C430" s="53"/>
      <c r="D430" s="53"/>
      <c r="E430" s="53"/>
      <c r="F430" s="53"/>
      <c r="G430" s="53"/>
      <c r="H430" s="53"/>
      <c r="I430" s="78"/>
      <c r="J430" s="53"/>
      <c r="K430" s="53"/>
      <c r="L430" s="53"/>
      <c r="M430" s="53"/>
      <c r="N430" s="53"/>
      <c r="O430" s="53"/>
      <c r="P430" s="53"/>
      <c r="Q430" s="53"/>
      <c r="R430" s="53"/>
      <c r="S430" s="53"/>
      <c r="T430" s="53"/>
      <c r="U430" s="53"/>
      <c r="V430" s="53"/>
      <c r="W430" s="53"/>
      <c r="X430" s="53"/>
      <c r="Y430" s="53"/>
      <c r="Z430" s="53"/>
    </row>
    <row r="431" spans="1:26" ht="14.4">
      <c r="A431" s="53"/>
      <c r="B431" s="53"/>
      <c r="C431" s="53"/>
      <c r="D431" s="53"/>
      <c r="E431" s="53"/>
      <c r="F431" s="53"/>
      <c r="G431" s="53"/>
      <c r="H431" s="53"/>
      <c r="I431" s="78"/>
      <c r="J431" s="53"/>
      <c r="K431" s="53"/>
      <c r="L431" s="53"/>
      <c r="M431" s="53"/>
      <c r="N431" s="53"/>
      <c r="O431" s="53"/>
      <c r="P431" s="53"/>
      <c r="Q431" s="53"/>
      <c r="R431" s="53"/>
      <c r="S431" s="53"/>
      <c r="T431" s="53"/>
      <c r="U431" s="53"/>
      <c r="V431" s="53"/>
      <c r="W431" s="53"/>
      <c r="X431" s="53"/>
      <c r="Y431" s="53"/>
      <c r="Z431" s="53"/>
    </row>
    <row r="432" spans="1:26" ht="14.4">
      <c r="A432" s="53"/>
      <c r="B432" s="53"/>
      <c r="C432" s="53"/>
      <c r="D432" s="53"/>
      <c r="E432" s="53"/>
      <c r="F432" s="53"/>
      <c r="G432" s="53"/>
      <c r="H432" s="53"/>
      <c r="I432" s="78"/>
      <c r="J432" s="53"/>
      <c r="K432" s="53"/>
      <c r="L432" s="53"/>
      <c r="M432" s="53"/>
      <c r="N432" s="53"/>
      <c r="O432" s="53"/>
      <c r="P432" s="53"/>
      <c r="Q432" s="53"/>
      <c r="R432" s="53"/>
      <c r="S432" s="53"/>
      <c r="T432" s="53"/>
      <c r="U432" s="53"/>
      <c r="V432" s="53"/>
      <c r="W432" s="53"/>
      <c r="X432" s="53"/>
      <c r="Y432" s="53"/>
      <c r="Z432" s="53"/>
    </row>
    <row r="433" spans="1:26" ht="14.4">
      <c r="A433" s="53"/>
      <c r="B433" s="53"/>
      <c r="C433" s="53"/>
      <c r="D433" s="53"/>
      <c r="E433" s="53"/>
      <c r="F433" s="53"/>
      <c r="G433" s="53"/>
      <c r="H433" s="53"/>
      <c r="I433" s="78"/>
      <c r="J433" s="53"/>
      <c r="K433" s="53"/>
      <c r="L433" s="53"/>
      <c r="M433" s="53"/>
      <c r="N433" s="53"/>
      <c r="O433" s="53"/>
      <c r="P433" s="53"/>
      <c r="Q433" s="53"/>
      <c r="R433" s="53"/>
      <c r="S433" s="53"/>
      <c r="T433" s="53"/>
      <c r="U433" s="53"/>
      <c r="V433" s="53"/>
      <c r="W433" s="53"/>
      <c r="X433" s="53"/>
      <c r="Y433" s="53"/>
      <c r="Z433" s="53"/>
    </row>
    <row r="434" spans="1:26" ht="14.4">
      <c r="A434" s="53"/>
      <c r="B434" s="53"/>
      <c r="C434" s="53"/>
      <c r="D434" s="53"/>
      <c r="E434" s="53"/>
      <c r="F434" s="53"/>
      <c r="G434" s="53"/>
      <c r="H434" s="53"/>
      <c r="I434" s="78"/>
      <c r="J434" s="53"/>
      <c r="K434" s="53"/>
      <c r="L434" s="53"/>
      <c r="M434" s="53"/>
      <c r="N434" s="53"/>
      <c r="O434" s="53"/>
      <c r="P434" s="53"/>
      <c r="Q434" s="53"/>
      <c r="R434" s="53"/>
      <c r="S434" s="53"/>
      <c r="T434" s="53"/>
      <c r="U434" s="53"/>
      <c r="V434" s="53"/>
      <c r="W434" s="53"/>
      <c r="X434" s="53"/>
      <c r="Y434" s="53"/>
      <c r="Z434" s="53"/>
    </row>
    <row r="435" spans="1:26" ht="14.4">
      <c r="A435" s="53"/>
      <c r="B435" s="53"/>
      <c r="C435" s="53"/>
      <c r="D435" s="53"/>
      <c r="E435" s="53"/>
      <c r="F435" s="53"/>
      <c r="G435" s="53"/>
      <c r="H435" s="53"/>
      <c r="I435" s="78"/>
      <c r="J435" s="53"/>
      <c r="K435" s="53"/>
      <c r="L435" s="53"/>
      <c r="M435" s="53"/>
      <c r="N435" s="53"/>
      <c r="O435" s="53"/>
      <c r="P435" s="53"/>
      <c r="Q435" s="53"/>
      <c r="R435" s="53"/>
      <c r="S435" s="53"/>
      <c r="T435" s="53"/>
      <c r="U435" s="53"/>
      <c r="V435" s="53"/>
      <c r="W435" s="53"/>
      <c r="X435" s="53"/>
      <c r="Y435" s="53"/>
      <c r="Z435" s="53"/>
    </row>
    <row r="436" spans="1:26" ht="14.4">
      <c r="A436" s="53"/>
      <c r="B436" s="53"/>
      <c r="C436" s="53"/>
      <c r="D436" s="53"/>
      <c r="E436" s="53"/>
      <c r="F436" s="53"/>
      <c r="G436" s="53"/>
      <c r="H436" s="53"/>
      <c r="I436" s="78"/>
      <c r="J436" s="53"/>
      <c r="K436" s="53"/>
      <c r="L436" s="53"/>
      <c r="M436" s="53"/>
      <c r="N436" s="53"/>
      <c r="O436" s="53"/>
      <c r="P436" s="53"/>
      <c r="Q436" s="53"/>
      <c r="R436" s="53"/>
      <c r="S436" s="53"/>
      <c r="T436" s="53"/>
      <c r="U436" s="53"/>
      <c r="V436" s="53"/>
      <c r="W436" s="53"/>
      <c r="X436" s="53"/>
      <c r="Y436" s="53"/>
      <c r="Z436" s="53"/>
    </row>
    <row r="437" spans="1:26" ht="14.4">
      <c r="A437" s="53"/>
      <c r="B437" s="53"/>
      <c r="C437" s="53"/>
      <c r="D437" s="53"/>
      <c r="E437" s="53"/>
      <c r="F437" s="53"/>
      <c r="G437" s="53"/>
      <c r="H437" s="53"/>
      <c r="I437" s="78"/>
      <c r="J437" s="53"/>
      <c r="K437" s="53"/>
      <c r="L437" s="53"/>
      <c r="M437" s="53"/>
      <c r="N437" s="53"/>
      <c r="O437" s="53"/>
      <c r="P437" s="53"/>
      <c r="Q437" s="53"/>
      <c r="R437" s="53"/>
      <c r="S437" s="53"/>
      <c r="T437" s="53"/>
      <c r="U437" s="53"/>
      <c r="V437" s="53"/>
      <c r="W437" s="53"/>
      <c r="X437" s="53"/>
      <c r="Y437" s="53"/>
      <c r="Z437" s="53"/>
    </row>
    <row r="438" spans="1:26" ht="14.4">
      <c r="A438" s="53"/>
      <c r="B438" s="53"/>
      <c r="C438" s="53"/>
      <c r="D438" s="53"/>
      <c r="E438" s="53"/>
      <c r="F438" s="53"/>
      <c r="G438" s="53"/>
      <c r="H438" s="53"/>
      <c r="I438" s="78"/>
      <c r="J438" s="53"/>
      <c r="K438" s="53"/>
      <c r="L438" s="53"/>
      <c r="M438" s="53"/>
      <c r="N438" s="53"/>
      <c r="O438" s="53"/>
      <c r="P438" s="53"/>
      <c r="Q438" s="53"/>
      <c r="R438" s="53"/>
      <c r="S438" s="53"/>
      <c r="T438" s="53"/>
      <c r="U438" s="53"/>
      <c r="V438" s="53"/>
      <c r="W438" s="53"/>
      <c r="X438" s="53"/>
      <c r="Y438" s="53"/>
      <c r="Z438" s="53"/>
    </row>
    <row r="439" spans="1:26" ht="14.4">
      <c r="A439" s="53"/>
      <c r="B439" s="53"/>
      <c r="C439" s="53"/>
      <c r="D439" s="53"/>
      <c r="E439" s="53"/>
      <c r="F439" s="53"/>
      <c r="G439" s="53"/>
      <c r="H439" s="53"/>
      <c r="I439" s="78"/>
      <c r="J439" s="53"/>
      <c r="K439" s="53"/>
      <c r="L439" s="53"/>
      <c r="M439" s="53"/>
      <c r="N439" s="53"/>
      <c r="O439" s="53"/>
      <c r="P439" s="53"/>
      <c r="Q439" s="53"/>
      <c r="R439" s="53"/>
      <c r="S439" s="53"/>
      <c r="T439" s="53"/>
      <c r="U439" s="53"/>
      <c r="V439" s="53"/>
      <c r="W439" s="53"/>
      <c r="X439" s="53"/>
      <c r="Y439" s="53"/>
      <c r="Z439" s="53"/>
    </row>
    <row r="440" spans="1:26" ht="14.4">
      <c r="A440" s="53"/>
      <c r="B440" s="53"/>
      <c r="C440" s="53"/>
      <c r="D440" s="53"/>
      <c r="E440" s="53"/>
      <c r="F440" s="53"/>
      <c r="G440" s="53"/>
      <c r="H440" s="53"/>
      <c r="I440" s="78"/>
      <c r="J440" s="53"/>
      <c r="K440" s="53"/>
      <c r="L440" s="53"/>
      <c r="M440" s="53"/>
      <c r="N440" s="53"/>
      <c r="O440" s="53"/>
      <c r="P440" s="53"/>
      <c r="Q440" s="53"/>
      <c r="R440" s="53"/>
      <c r="S440" s="53"/>
      <c r="T440" s="53"/>
      <c r="U440" s="53"/>
      <c r="V440" s="53"/>
      <c r="W440" s="53"/>
      <c r="X440" s="53"/>
      <c r="Y440" s="53"/>
      <c r="Z440" s="53"/>
    </row>
    <row r="441" spans="1:26" ht="14.4">
      <c r="A441" s="53"/>
      <c r="B441" s="53"/>
      <c r="C441" s="53"/>
      <c r="D441" s="53"/>
      <c r="E441" s="53"/>
      <c r="F441" s="53"/>
      <c r="G441" s="53"/>
      <c r="H441" s="53"/>
      <c r="I441" s="78"/>
      <c r="J441" s="53"/>
      <c r="K441" s="53"/>
      <c r="L441" s="53"/>
      <c r="M441" s="53"/>
      <c r="N441" s="53"/>
      <c r="O441" s="53"/>
      <c r="P441" s="53"/>
      <c r="Q441" s="53"/>
      <c r="R441" s="53"/>
      <c r="S441" s="53"/>
      <c r="T441" s="53"/>
      <c r="U441" s="53"/>
      <c r="V441" s="53"/>
      <c r="W441" s="53"/>
      <c r="X441" s="53"/>
      <c r="Y441" s="53"/>
      <c r="Z441" s="53"/>
    </row>
    <row r="442" spans="1:26" ht="14.4">
      <c r="A442" s="53"/>
      <c r="B442" s="53"/>
      <c r="C442" s="53"/>
      <c r="D442" s="53"/>
      <c r="E442" s="53"/>
      <c r="F442" s="53"/>
      <c r="G442" s="53"/>
      <c r="H442" s="53"/>
      <c r="I442" s="78"/>
      <c r="J442" s="53"/>
      <c r="K442" s="53"/>
      <c r="L442" s="53"/>
      <c r="M442" s="53"/>
      <c r="N442" s="53"/>
      <c r="O442" s="53"/>
      <c r="P442" s="53"/>
      <c r="Q442" s="53"/>
      <c r="R442" s="53"/>
      <c r="S442" s="53"/>
      <c r="T442" s="53"/>
      <c r="U442" s="53"/>
      <c r="V442" s="53"/>
      <c r="W442" s="53"/>
      <c r="X442" s="53"/>
      <c r="Y442" s="53"/>
      <c r="Z442" s="53"/>
    </row>
    <row r="443" spans="1:26" ht="14.4">
      <c r="A443" s="53"/>
      <c r="B443" s="53"/>
      <c r="C443" s="53"/>
      <c r="D443" s="53"/>
      <c r="E443" s="53"/>
      <c r="F443" s="53"/>
      <c r="G443" s="53"/>
      <c r="H443" s="53"/>
      <c r="I443" s="78"/>
      <c r="J443" s="53"/>
      <c r="K443" s="53"/>
      <c r="L443" s="53"/>
      <c r="M443" s="53"/>
      <c r="N443" s="53"/>
      <c r="O443" s="53"/>
      <c r="P443" s="53"/>
      <c r="Q443" s="53"/>
      <c r="R443" s="53"/>
      <c r="S443" s="53"/>
      <c r="T443" s="53"/>
      <c r="U443" s="53"/>
      <c r="V443" s="53"/>
      <c r="W443" s="53"/>
      <c r="X443" s="53"/>
      <c r="Y443" s="53"/>
      <c r="Z443" s="53"/>
    </row>
    <row r="444" spans="1:26" ht="14.4">
      <c r="A444" s="53"/>
      <c r="B444" s="53"/>
      <c r="C444" s="53"/>
      <c r="D444" s="53"/>
      <c r="E444" s="53"/>
      <c r="F444" s="53"/>
      <c r="G444" s="53"/>
      <c r="H444" s="53"/>
      <c r="I444" s="78"/>
      <c r="J444" s="53"/>
      <c r="K444" s="53"/>
      <c r="L444" s="53"/>
      <c r="M444" s="53"/>
      <c r="N444" s="53"/>
      <c r="O444" s="53"/>
      <c r="P444" s="53"/>
      <c r="Q444" s="53"/>
      <c r="R444" s="53"/>
      <c r="S444" s="53"/>
      <c r="T444" s="53"/>
      <c r="U444" s="53"/>
      <c r="V444" s="53"/>
      <c r="W444" s="53"/>
      <c r="X444" s="53"/>
      <c r="Y444" s="53"/>
      <c r="Z444" s="53"/>
    </row>
    <row r="445" spans="1:26" ht="14.4">
      <c r="A445" s="53"/>
      <c r="B445" s="53"/>
      <c r="C445" s="53"/>
      <c r="D445" s="53"/>
      <c r="E445" s="53"/>
      <c r="F445" s="53"/>
      <c r="G445" s="53"/>
      <c r="H445" s="53"/>
      <c r="I445" s="78"/>
      <c r="J445" s="53"/>
      <c r="K445" s="53"/>
      <c r="L445" s="53"/>
      <c r="M445" s="53"/>
      <c r="N445" s="53"/>
      <c r="O445" s="53"/>
      <c r="P445" s="53"/>
      <c r="Q445" s="53"/>
      <c r="R445" s="53"/>
      <c r="S445" s="53"/>
      <c r="T445" s="53"/>
      <c r="U445" s="53"/>
      <c r="V445" s="53"/>
      <c r="W445" s="53"/>
      <c r="X445" s="53"/>
      <c r="Y445" s="53"/>
      <c r="Z445" s="53"/>
    </row>
    <row r="446" spans="1:26" ht="14.4">
      <c r="A446" s="53"/>
      <c r="B446" s="53"/>
      <c r="C446" s="53"/>
      <c r="D446" s="53"/>
      <c r="E446" s="53"/>
      <c r="F446" s="53"/>
      <c r="G446" s="53"/>
      <c r="H446" s="53"/>
      <c r="I446" s="78"/>
      <c r="J446" s="53"/>
      <c r="K446" s="53"/>
      <c r="L446" s="53"/>
      <c r="M446" s="53"/>
      <c r="N446" s="53"/>
      <c r="O446" s="53"/>
      <c r="P446" s="53"/>
      <c r="Q446" s="53"/>
      <c r="R446" s="53"/>
      <c r="S446" s="53"/>
      <c r="T446" s="53"/>
      <c r="U446" s="53"/>
      <c r="V446" s="53"/>
      <c r="W446" s="53"/>
      <c r="X446" s="53"/>
      <c r="Y446" s="53"/>
      <c r="Z446" s="53"/>
    </row>
    <row r="447" spans="1:26" ht="14.4">
      <c r="A447" s="53"/>
      <c r="B447" s="53"/>
      <c r="C447" s="53"/>
      <c r="D447" s="53"/>
      <c r="E447" s="53"/>
      <c r="F447" s="53"/>
      <c r="G447" s="53"/>
      <c r="H447" s="53"/>
      <c r="I447" s="78"/>
      <c r="J447" s="53"/>
      <c r="K447" s="53"/>
      <c r="L447" s="53"/>
      <c r="M447" s="53"/>
      <c r="N447" s="53"/>
      <c r="O447" s="53"/>
      <c r="P447" s="53"/>
      <c r="Q447" s="53"/>
      <c r="R447" s="53"/>
      <c r="S447" s="53"/>
      <c r="T447" s="53"/>
      <c r="U447" s="53"/>
      <c r="V447" s="53"/>
      <c r="W447" s="53"/>
      <c r="X447" s="53"/>
      <c r="Y447" s="53"/>
      <c r="Z447" s="53"/>
    </row>
    <row r="448" spans="1:26" ht="14.4">
      <c r="A448" s="53"/>
      <c r="B448" s="53"/>
      <c r="C448" s="53"/>
      <c r="D448" s="53"/>
      <c r="E448" s="53"/>
      <c r="F448" s="53"/>
      <c r="G448" s="53"/>
      <c r="H448" s="53"/>
      <c r="I448" s="78"/>
      <c r="J448" s="53"/>
      <c r="K448" s="53"/>
      <c r="L448" s="53"/>
      <c r="M448" s="53"/>
      <c r="N448" s="53"/>
      <c r="O448" s="53"/>
      <c r="P448" s="53"/>
      <c r="Q448" s="53"/>
      <c r="R448" s="53"/>
      <c r="S448" s="53"/>
      <c r="T448" s="53"/>
      <c r="U448" s="53"/>
      <c r="V448" s="53"/>
      <c r="W448" s="53"/>
      <c r="X448" s="53"/>
      <c r="Y448" s="53"/>
      <c r="Z448" s="53"/>
    </row>
    <row r="449" spans="1:26" ht="14.4">
      <c r="A449" s="53"/>
      <c r="B449" s="53"/>
      <c r="C449" s="53"/>
      <c r="D449" s="53"/>
      <c r="E449" s="53"/>
      <c r="F449" s="53"/>
      <c r="G449" s="53"/>
      <c r="H449" s="53"/>
      <c r="I449" s="78"/>
      <c r="J449" s="53"/>
      <c r="K449" s="53"/>
      <c r="L449" s="53"/>
      <c r="M449" s="53"/>
      <c r="N449" s="53"/>
      <c r="O449" s="53"/>
      <c r="P449" s="53"/>
      <c r="Q449" s="53"/>
      <c r="R449" s="53"/>
      <c r="S449" s="53"/>
      <c r="T449" s="53"/>
      <c r="U449" s="53"/>
      <c r="V449" s="53"/>
      <c r="W449" s="53"/>
      <c r="X449" s="53"/>
      <c r="Y449" s="53"/>
      <c r="Z449" s="53"/>
    </row>
    <row r="450" spans="1:26" ht="14.4">
      <c r="A450" s="53"/>
      <c r="B450" s="53"/>
      <c r="C450" s="53"/>
      <c r="D450" s="53"/>
      <c r="E450" s="53"/>
      <c r="F450" s="53"/>
      <c r="G450" s="53"/>
      <c r="H450" s="53"/>
      <c r="I450" s="78"/>
      <c r="J450" s="53"/>
      <c r="K450" s="53"/>
      <c r="L450" s="53"/>
      <c r="M450" s="53"/>
      <c r="N450" s="53"/>
      <c r="O450" s="53"/>
      <c r="P450" s="53"/>
      <c r="Q450" s="53"/>
      <c r="R450" s="53"/>
      <c r="S450" s="53"/>
      <c r="T450" s="53"/>
      <c r="U450" s="53"/>
      <c r="V450" s="53"/>
      <c r="W450" s="53"/>
      <c r="X450" s="53"/>
      <c r="Y450" s="53"/>
      <c r="Z450" s="53"/>
    </row>
    <row r="451" spans="1:26" ht="14.4">
      <c r="A451" s="53"/>
      <c r="B451" s="53"/>
      <c r="C451" s="53"/>
      <c r="D451" s="53"/>
      <c r="E451" s="53"/>
      <c r="F451" s="53"/>
      <c r="G451" s="53"/>
      <c r="H451" s="53"/>
      <c r="I451" s="78"/>
      <c r="J451" s="53"/>
      <c r="K451" s="53"/>
      <c r="L451" s="53"/>
      <c r="M451" s="53"/>
      <c r="N451" s="53"/>
      <c r="O451" s="53"/>
      <c r="P451" s="53"/>
      <c r="Q451" s="53"/>
      <c r="R451" s="53"/>
      <c r="S451" s="53"/>
      <c r="T451" s="53"/>
      <c r="U451" s="53"/>
      <c r="V451" s="53"/>
      <c r="W451" s="53"/>
      <c r="X451" s="53"/>
      <c r="Y451" s="53"/>
      <c r="Z451" s="53"/>
    </row>
    <row r="452" spans="1:26" ht="14.4">
      <c r="A452" s="53"/>
      <c r="B452" s="53"/>
      <c r="C452" s="53"/>
      <c r="D452" s="53"/>
      <c r="E452" s="53"/>
      <c r="F452" s="53"/>
      <c r="G452" s="53"/>
      <c r="H452" s="53"/>
      <c r="I452" s="78"/>
      <c r="J452" s="53"/>
      <c r="K452" s="53"/>
      <c r="L452" s="53"/>
      <c r="M452" s="53"/>
      <c r="N452" s="53"/>
      <c r="O452" s="53"/>
      <c r="P452" s="53"/>
      <c r="Q452" s="53"/>
      <c r="R452" s="53"/>
      <c r="S452" s="53"/>
      <c r="T452" s="53"/>
      <c r="U452" s="53"/>
      <c r="V452" s="53"/>
      <c r="W452" s="53"/>
      <c r="X452" s="53"/>
      <c r="Y452" s="53"/>
      <c r="Z452" s="53"/>
    </row>
    <row r="453" spans="1:26" ht="14.4">
      <c r="A453" s="53"/>
      <c r="B453" s="53"/>
      <c r="C453" s="53"/>
      <c r="D453" s="53"/>
      <c r="E453" s="53"/>
      <c r="F453" s="53"/>
      <c r="G453" s="53"/>
      <c r="H453" s="53"/>
      <c r="I453" s="78"/>
      <c r="J453" s="53"/>
      <c r="K453" s="53"/>
      <c r="L453" s="53"/>
      <c r="M453" s="53"/>
      <c r="N453" s="53"/>
      <c r="O453" s="53"/>
      <c r="P453" s="53"/>
      <c r="Q453" s="53"/>
      <c r="R453" s="53"/>
      <c r="S453" s="53"/>
      <c r="T453" s="53"/>
      <c r="U453" s="53"/>
      <c r="V453" s="53"/>
      <c r="W453" s="53"/>
      <c r="X453" s="53"/>
      <c r="Y453" s="53"/>
      <c r="Z453" s="53"/>
    </row>
    <row r="454" spans="1:26" ht="14.4">
      <c r="A454" s="53"/>
      <c r="B454" s="53"/>
      <c r="C454" s="53"/>
      <c r="D454" s="53"/>
      <c r="E454" s="53"/>
      <c r="F454" s="53"/>
      <c r="G454" s="53"/>
      <c r="H454" s="53"/>
      <c r="I454" s="78"/>
      <c r="J454" s="53"/>
      <c r="K454" s="53"/>
      <c r="L454" s="53"/>
      <c r="M454" s="53"/>
      <c r="N454" s="53"/>
      <c r="O454" s="53"/>
      <c r="P454" s="53"/>
      <c r="Q454" s="53"/>
      <c r="R454" s="53"/>
      <c r="S454" s="53"/>
      <c r="T454" s="53"/>
      <c r="U454" s="53"/>
      <c r="V454" s="53"/>
      <c r="W454" s="53"/>
      <c r="X454" s="53"/>
      <c r="Y454" s="53"/>
      <c r="Z454" s="53"/>
    </row>
    <row r="455" spans="1:26" ht="14.4">
      <c r="A455" s="53"/>
      <c r="B455" s="53"/>
      <c r="C455" s="53"/>
      <c r="D455" s="53"/>
      <c r="E455" s="53"/>
      <c r="F455" s="53"/>
      <c r="G455" s="53"/>
      <c r="H455" s="53"/>
      <c r="I455" s="78"/>
      <c r="J455" s="53"/>
      <c r="K455" s="53"/>
      <c r="L455" s="53"/>
      <c r="M455" s="53"/>
      <c r="N455" s="53"/>
      <c r="O455" s="53"/>
      <c r="P455" s="53"/>
      <c r="Q455" s="53"/>
      <c r="R455" s="53"/>
      <c r="S455" s="53"/>
      <c r="T455" s="53"/>
      <c r="U455" s="53"/>
      <c r="V455" s="53"/>
      <c r="W455" s="53"/>
      <c r="X455" s="53"/>
      <c r="Y455" s="53"/>
      <c r="Z455" s="53"/>
    </row>
    <row r="456" spans="1:26" ht="14.4">
      <c r="A456" s="53"/>
      <c r="B456" s="53"/>
      <c r="C456" s="53"/>
      <c r="D456" s="53"/>
      <c r="E456" s="53"/>
      <c r="F456" s="53"/>
      <c r="G456" s="53"/>
      <c r="H456" s="53"/>
      <c r="I456" s="78"/>
      <c r="J456" s="53"/>
      <c r="K456" s="53"/>
      <c r="L456" s="53"/>
      <c r="M456" s="53"/>
      <c r="N456" s="53"/>
      <c r="O456" s="53"/>
      <c r="P456" s="53"/>
      <c r="Q456" s="53"/>
      <c r="R456" s="53"/>
      <c r="S456" s="53"/>
      <c r="T456" s="53"/>
      <c r="U456" s="53"/>
      <c r="V456" s="53"/>
      <c r="W456" s="53"/>
      <c r="X456" s="53"/>
      <c r="Y456" s="53"/>
      <c r="Z456" s="53"/>
    </row>
    <row r="457" spans="1:26" ht="14.4">
      <c r="A457" s="53"/>
      <c r="B457" s="53"/>
      <c r="C457" s="53"/>
      <c r="D457" s="53"/>
      <c r="E457" s="53"/>
      <c r="F457" s="53"/>
      <c r="G457" s="53"/>
      <c r="H457" s="53"/>
      <c r="I457" s="78"/>
      <c r="J457" s="53"/>
      <c r="K457" s="53"/>
      <c r="L457" s="53"/>
      <c r="M457" s="53"/>
      <c r="N457" s="53"/>
      <c r="O457" s="53"/>
      <c r="P457" s="53"/>
      <c r="Q457" s="53"/>
      <c r="R457" s="53"/>
      <c r="S457" s="53"/>
      <c r="T457" s="53"/>
      <c r="U457" s="53"/>
      <c r="V457" s="53"/>
      <c r="W457" s="53"/>
      <c r="X457" s="53"/>
      <c r="Y457" s="53"/>
      <c r="Z457" s="53"/>
    </row>
    <row r="458" spans="1:26" ht="14.4">
      <c r="A458" s="53"/>
      <c r="B458" s="53"/>
      <c r="C458" s="53"/>
      <c r="D458" s="53"/>
      <c r="E458" s="53"/>
      <c r="F458" s="53"/>
      <c r="G458" s="53"/>
      <c r="H458" s="53"/>
      <c r="I458" s="78"/>
      <c r="J458" s="53"/>
      <c r="K458" s="53"/>
      <c r="L458" s="53"/>
      <c r="M458" s="53"/>
      <c r="N458" s="53"/>
      <c r="O458" s="53"/>
      <c r="P458" s="53"/>
      <c r="Q458" s="53"/>
      <c r="R458" s="53"/>
      <c r="S458" s="53"/>
      <c r="T458" s="53"/>
      <c r="U458" s="53"/>
      <c r="V458" s="53"/>
      <c r="W458" s="53"/>
      <c r="X458" s="53"/>
      <c r="Y458" s="53"/>
      <c r="Z458" s="53"/>
    </row>
    <row r="459" spans="1:26" ht="14.4">
      <c r="A459" s="53"/>
      <c r="B459" s="53"/>
      <c r="C459" s="53"/>
      <c r="D459" s="53"/>
      <c r="E459" s="53"/>
      <c r="F459" s="53"/>
      <c r="G459" s="53"/>
      <c r="H459" s="53"/>
      <c r="I459" s="78"/>
      <c r="J459" s="53"/>
      <c r="K459" s="53"/>
      <c r="L459" s="53"/>
      <c r="M459" s="53"/>
      <c r="N459" s="53"/>
      <c r="O459" s="53"/>
      <c r="P459" s="53"/>
      <c r="Q459" s="53"/>
      <c r="R459" s="53"/>
      <c r="S459" s="53"/>
      <c r="T459" s="53"/>
      <c r="U459" s="53"/>
      <c r="V459" s="53"/>
      <c r="W459" s="53"/>
      <c r="X459" s="53"/>
      <c r="Y459" s="53"/>
      <c r="Z459" s="53"/>
    </row>
    <row r="460" spans="1:26" ht="14.4">
      <c r="A460" s="53"/>
      <c r="B460" s="53"/>
      <c r="C460" s="53"/>
      <c r="D460" s="53"/>
      <c r="E460" s="53"/>
      <c r="F460" s="53"/>
      <c r="G460" s="53"/>
      <c r="H460" s="53"/>
      <c r="I460" s="78"/>
      <c r="J460" s="53"/>
      <c r="K460" s="53"/>
      <c r="L460" s="53"/>
      <c r="M460" s="53"/>
      <c r="N460" s="53"/>
      <c r="O460" s="53"/>
      <c r="P460" s="53"/>
      <c r="Q460" s="53"/>
      <c r="R460" s="53"/>
      <c r="S460" s="53"/>
      <c r="T460" s="53"/>
      <c r="U460" s="53"/>
      <c r="V460" s="53"/>
      <c r="W460" s="53"/>
      <c r="X460" s="53"/>
      <c r="Y460" s="53"/>
      <c r="Z460" s="53"/>
    </row>
    <row r="461" spans="1:26" ht="14.4">
      <c r="A461" s="53"/>
      <c r="B461" s="53"/>
      <c r="C461" s="53"/>
      <c r="D461" s="53"/>
      <c r="E461" s="53"/>
      <c r="F461" s="53"/>
      <c r="G461" s="53"/>
      <c r="H461" s="53"/>
      <c r="I461" s="78"/>
      <c r="J461" s="53"/>
      <c r="K461" s="53"/>
      <c r="L461" s="53"/>
      <c r="M461" s="53"/>
      <c r="N461" s="53"/>
      <c r="O461" s="53"/>
      <c r="P461" s="53"/>
      <c r="Q461" s="53"/>
      <c r="R461" s="53"/>
      <c r="S461" s="53"/>
      <c r="T461" s="53"/>
      <c r="U461" s="53"/>
      <c r="V461" s="53"/>
      <c r="W461" s="53"/>
      <c r="X461" s="53"/>
      <c r="Y461" s="53"/>
      <c r="Z461" s="53"/>
    </row>
    <row r="462" spans="1:26" ht="14.4">
      <c r="A462" s="53"/>
      <c r="B462" s="53"/>
      <c r="C462" s="53"/>
      <c r="D462" s="53"/>
      <c r="E462" s="53"/>
      <c r="F462" s="53"/>
      <c r="G462" s="53"/>
      <c r="H462" s="53"/>
      <c r="I462" s="78"/>
      <c r="J462" s="53"/>
      <c r="K462" s="53"/>
      <c r="L462" s="53"/>
      <c r="M462" s="53"/>
      <c r="N462" s="53"/>
      <c r="O462" s="53"/>
      <c r="P462" s="53"/>
      <c r="Q462" s="53"/>
      <c r="R462" s="53"/>
      <c r="S462" s="53"/>
      <c r="T462" s="53"/>
      <c r="U462" s="53"/>
      <c r="V462" s="53"/>
      <c r="W462" s="53"/>
      <c r="X462" s="53"/>
      <c r="Y462" s="53"/>
      <c r="Z462" s="53"/>
    </row>
    <row r="463" spans="1:26" ht="14.4">
      <c r="A463" s="53"/>
      <c r="B463" s="53"/>
      <c r="C463" s="53"/>
      <c r="D463" s="53"/>
      <c r="E463" s="53"/>
      <c r="F463" s="53"/>
      <c r="G463" s="53"/>
      <c r="H463" s="53"/>
      <c r="I463" s="78"/>
      <c r="J463" s="53"/>
      <c r="K463" s="53"/>
      <c r="L463" s="53"/>
      <c r="M463" s="53"/>
      <c r="N463" s="53"/>
      <c r="O463" s="53"/>
      <c r="P463" s="53"/>
      <c r="Q463" s="53"/>
      <c r="R463" s="53"/>
      <c r="S463" s="53"/>
      <c r="T463" s="53"/>
      <c r="U463" s="53"/>
      <c r="V463" s="53"/>
      <c r="W463" s="53"/>
      <c r="X463" s="53"/>
      <c r="Y463" s="53"/>
      <c r="Z463" s="53"/>
    </row>
    <row r="464" spans="1:26" ht="14.4">
      <c r="A464" s="53"/>
      <c r="B464" s="53"/>
      <c r="C464" s="53"/>
      <c r="D464" s="53"/>
      <c r="E464" s="53"/>
      <c r="F464" s="53"/>
      <c r="G464" s="53"/>
      <c r="H464" s="53"/>
      <c r="I464" s="78"/>
      <c r="J464" s="53"/>
      <c r="K464" s="53"/>
      <c r="L464" s="53"/>
      <c r="M464" s="53"/>
      <c r="N464" s="53"/>
      <c r="O464" s="53"/>
      <c r="P464" s="53"/>
      <c r="Q464" s="53"/>
      <c r="R464" s="53"/>
      <c r="S464" s="53"/>
      <c r="T464" s="53"/>
      <c r="U464" s="53"/>
      <c r="V464" s="53"/>
      <c r="W464" s="53"/>
      <c r="X464" s="53"/>
      <c r="Y464" s="53"/>
      <c r="Z464" s="53"/>
    </row>
    <row r="465" spans="1:26" ht="14.4">
      <c r="A465" s="53"/>
      <c r="B465" s="53"/>
      <c r="C465" s="53"/>
      <c r="D465" s="53"/>
      <c r="E465" s="53"/>
      <c r="F465" s="53"/>
      <c r="G465" s="53"/>
      <c r="H465" s="53"/>
      <c r="I465" s="78"/>
      <c r="J465" s="53"/>
      <c r="K465" s="53"/>
      <c r="L465" s="53"/>
      <c r="M465" s="53"/>
      <c r="N465" s="53"/>
      <c r="O465" s="53"/>
      <c r="P465" s="53"/>
      <c r="Q465" s="53"/>
      <c r="R465" s="53"/>
      <c r="S465" s="53"/>
      <c r="T465" s="53"/>
      <c r="U465" s="53"/>
      <c r="V465" s="53"/>
      <c r="W465" s="53"/>
      <c r="X465" s="53"/>
      <c r="Y465" s="53"/>
      <c r="Z465" s="53"/>
    </row>
    <row r="466" spans="1:26" ht="14.4">
      <c r="A466" s="53"/>
      <c r="B466" s="53"/>
      <c r="C466" s="53"/>
      <c r="D466" s="53"/>
      <c r="E466" s="53"/>
      <c r="F466" s="53"/>
      <c r="G466" s="53"/>
      <c r="H466" s="53"/>
      <c r="I466" s="78"/>
      <c r="J466" s="53"/>
      <c r="K466" s="53"/>
      <c r="L466" s="53"/>
      <c r="M466" s="53"/>
      <c r="N466" s="53"/>
      <c r="O466" s="53"/>
      <c r="P466" s="53"/>
      <c r="Q466" s="53"/>
      <c r="R466" s="53"/>
      <c r="S466" s="53"/>
      <c r="T466" s="53"/>
      <c r="U466" s="53"/>
      <c r="V466" s="53"/>
      <c r="W466" s="53"/>
      <c r="X466" s="53"/>
      <c r="Y466" s="53"/>
      <c r="Z466" s="53"/>
    </row>
    <row r="467" spans="1:26" ht="14.4">
      <c r="A467" s="53"/>
      <c r="B467" s="53"/>
      <c r="C467" s="53"/>
      <c r="D467" s="53"/>
      <c r="E467" s="53"/>
      <c r="F467" s="53"/>
      <c r="G467" s="53"/>
      <c r="H467" s="53"/>
      <c r="I467" s="78"/>
      <c r="J467" s="53"/>
      <c r="K467" s="53"/>
      <c r="L467" s="53"/>
      <c r="M467" s="53"/>
      <c r="N467" s="53"/>
      <c r="O467" s="53"/>
      <c r="P467" s="53"/>
      <c r="Q467" s="53"/>
      <c r="R467" s="53"/>
      <c r="S467" s="53"/>
      <c r="T467" s="53"/>
      <c r="U467" s="53"/>
      <c r="V467" s="53"/>
      <c r="W467" s="53"/>
      <c r="X467" s="53"/>
      <c r="Y467" s="53"/>
      <c r="Z467" s="53"/>
    </row>
    <row r="468" spans="1:26" ht="14.4">
      <c r="A468" s="53"/>
      <c r="B468" s="53"/>
      <c r="C468" s="53"/>
      <c r="D468" s="53"/>
      <c r="E468" s="53"/>
      <c r="F468" s="53"/>
      <c r="G468" s="53"/>
      <c r="H468" s="53"/>
      <c r="I468" s="78"/>
      <c r="J468" s="53"/>
      <c r="K468" s="53"/>
      <c r="L468" s="53"/>
      <c r="M468" s="53"/>
      <c r="N468" s="53"/>
      <c r="O468" s="53"/>
      <c r="P468" s="53"/>
      <c r="Q468" s="53"/>
      <c r="R468" s="53"/>
      <c r="S468" s="53"/>
      <c r="T468" s="53"/>
      <c r="U468" s="53"/>
      <c r="V468" s="53"/>
      <c r="W468" s="53"/>
      <c r="X468" s="53"/>
      <c r="Y468" s="53"/>
      <c r="Z468" s="53"/>
    </row>
    <row r="469" spans="1:26" ht="14.4">
      <c r="A469" s="53"/>
      <c r="B469" s="53"/>
      <c r="C469" s="53"/>
      <c r="D469" s="53"/>
      <c r="E469" s="53"/>
      <c r="F469" s="53"/>
      <c r="G469" s="53"/>
      <c r="H469" s="53"/>
      <c r="I469" s="78"/>
      <c r="J469" s="53"/>
      <c r="K469" s="53"/>
      <c r="L469" s="53"/>
      <c r="M469" s="53"/>
      <c r="N469" s="53"/>
      <c r="O469" s="53"/>
      <c r="P469" s="53"/>
      <c r="Q469" s="53"/>
      <c r="R469" s="53"/>
      <c r="S469" s="53"/>
      <c r="T469" s="53"/>
      <c r="U469" s="53"/>
      <c r="V469" s="53"/>
      <c r="W469" s="53"/>
      <c r="X469" s="53"/>
      <c r="Y469" s="53"/>
      <c r="Z469" s="53"/>
    </row>
    <row r="470" spans="1:26" ht="14.4">
      <c r="A470" s="53"/>
      <c r="B470" s="53"/>
      <c r="C470" s="53"/>
      <c r="D470" s="53"/>
      <c r="E470" s="53"/>
      <c r="F470" s="53"/>
      <c r="G470" s="53"/>
      <c r="H470" s="53"/>
      <c r="I470" s="78"/>
      <c r="J470" s="53"/>
      <c r="K470" s="53"/>
      <c r="L470" s="53"/>
      <c r="M470" s="53"/>
      <c r="N470" s="53"/>
      <c r="O470" s="53"/>
      <c r="P470" s="53"/>
      <c r="Q470" s="53"/>
      <c r="R470" s="53"/>
      <c r="S470" s="53"/>
      <c r="T470" s="53"/>
      <c r="U470" s="53"/>
      <c r="V470" s="53"/>
      <c r="W470" s="53"/>
      <c r="X470" s="53"/>
      <c r="Y470" s="53"/>
      <c r="Z470" s="53"/>
    </row>
    <row r="471" spans="1:26" ht="14.4">
      <c r="A471" s="53"/>
      <c r="B471" s="53"/>
      <c r="C471" s="53"/>
      <c r="D471" s="53"/>
      <c r="E471" s="53"/>
      <c r="F471" s="53"/>
      <c r="G471" s="53"/>
      <c r="H471" s="53"/>
      <c r="I471" s="78"/>
      <c r="J471" s="53"/>
      <c r="K471" s="53"/>
      <c r="L471" s="53"/>
      <c r="M471" s="53"/>
      <c r="N471" s="53"/>
      <c r="O471" s="53"/>
      <c r="P471" s="53"/>
      <c r="Q471" s="53"/>
      <c r="R471" s="53"/>
      <c r="S471" s="53"/>
      <c r="T471" s="53"/>
      <c r="U471" s="53"/>
      <c r="V471" s="53"/>
      <c r="W471" s="53"/>
      <c r="X471" s="53"/>
      <c r="Y471" s="53"/>
      <c r="Z471" s="53"/>
    </row>
    <row r="472" spans="1:26" ht="14.4">
      <c r="A472" s="53"/>
      <c r="B472" s="53"/>
      <c r="C472" s="53"/>
      <c r="D472" s="53"/>
      <c r="E472" s="53"/>
      <c r="F472" s="53"/>
      <c r="G472" s="53"/>
      <c r="H472" s="53"/>
      <c r="I472" s="78"/>
      <c r="J472" s="53"/>
      <c r="K472" s="53"/>
      <c r="L472" s="53"/>
      <c r="M472" s="53"/>
      <c r="N472" s="53"/>
      <c r="O472" s="53"/>
      <c r="P472" s="53"/>
      <c r="Q472" s="53"/>
      <c r="R472" s="53"/>
      <c r="S472" s="53"/>
      <c r="T472" s="53"/>
      <c r="U472" s="53"/>
      <c r="V472" s="53"/>
      <c r="W472" s="53"/>
      <c r="X472" s="53"/>
      <c r="Y472" s="53"/>
      <c r="Z472" s="53"/>
    </row>
    <row r="473" spans="1:26" ht="14.4">
      <c r="A473" s="53"/>
      <c r="B473" s="53"/>
      <c r="C473" s="53"/>
      <c r="D473" s="53"/>
      <c r="E473" s="53"/>
      <c r="F473" s="53"/>
      <c r="G473" s="53"/>
      <c r="H473" s="53"/>
      <c r="I473" s="78"/>
      <c r="J473" s="53"/>
      <c r="K473" s="53"/>
      <c r="L473" s="53"/>
      <c r="M473" s="53"/>
      <c r="N473" s="53"/>
      <c r="O473" s="53"/>
      <c r="P473" s="53"/>
      <c r="Q473" s="53"/>
      <c r="R473" s="53"/>
      <c r="S473" s="53"/>
      <c r="T473" s="53"/>
      <c r="U473" s="53"/>
      <c r="V473" s="53"/>
      <c r="W473" s="53"/>
      <c r="X473" s="53"/>
      <c r="Y473" s="53"/>
      <c r="Z473" s="53"/>
    </row>
    <row r="474" spans="1:26" ht="14.4">
      <c r="A474" s="53"/>
      <c r="B474" s="53"/>
      <c r="C474" s="53"/>
      <c r="D474" s="53"/>
      <c r="E474" s="53"/>
      <c r="F474" s="53"/>
      <c r="G474" s="53"/>
      <c r="H474" s="53"/>
      <c r="I474" s="78"/>
      <c r="J474" s="53"/>
      <c r="K474" s="53"/>
      <c r="L474" s="53"/>
      <c r="M474" s="53"/>
      <c r="N474" s="53"/>
      <c r="O474" s="53"/>
      <c r="P474" s="53"/>
      <c r="Q474" s="53"/>
      <c r="R474" s="53"/>
      <c r="S474" s="53"/>
      <c r="T474" s="53"/>
      <c r="U474" s="53"/>
      <c r="V474" s="53"/>
      <c r="W474" s="53"/>
      <c r="X474" s="53"/>
      <c r="Y474" s="53"/>
      <c r="Z474" s="53"/>
    </row>
    <row r="475" spans="1:26" ht="14.4">
      <c r="A475" s="53"/>
      <c r="B475" s="53"/>
      <c r="C475" s="53"/>
      <c r="D475" s="53"/>
      <c r="E475" s="53"/>
      <c r="F475" s="53"/>
      <c r="G475" s="53"/>
      <c r="H475" s="53"/>
      <c r="I475" s="78"/>
      <c r="J475" s="53"/>
      <c r="K475" s="53"/>
      <c r="L475" s="53"/>
      <c r="M475" s="53"/>
      <c r="N475" s="53"/>
      <c r="O475" s="53"/>
      <c r="P475" s="53"/>
      <c r="Q475" s="53"/>
      <c r="R475" s="53"/>
      <c r="S475" s="53"/>
      <c r="T475" s="53"/>
      <c r="U475" s="53"/>
      <c r="V475" s="53"/>
      <c r="W475" s="53"/>
      <c r="X475" s="53"/>
      <c r="Y475" s="53"/>
      <c r="Z475" s="53"/>
    </row>
    <row r="476" spans="1:26" ht="14.4">
      <c r="A476" s="53"/>
      <c r="B476" s="53"/>
      <c r="C476" s="53"/>
      <c r="D476" s="53"/>
      <c r="E476" s="53"/>
      <c r="F476" s="53"/>
      <c r="G476" s="53"/>
      <c r="H476" s="53"/>
      <c r="I476" s="78"/>
      <c r="J476" s="53"/>
      <c r="K476" s="53"/>
      <c r="L476" s="53"/>
      <c r="M476" s="53"/>
      <c r="N476" s="53"/>
      <c r="O476" s="53"/>
      <c r="P476" s="53"/>
      <c r="Q476" s="53"/>
      <c r="R476" s="53"/>
      <c r="S476" s="53"/>
      <c r="T476" s="53"/>
      <c r="U476" s="53"/>
      <c r="V476" s="53"/>
      <c r="W476" s="53"/>
      <c r="X476" s="53"/>
      <c r="Y476" s="53"/>
      <c r="Z476" s="53"/>
    </row>
    <row r="477" spans="1:26" ht="14.4">
      <c r="A477" s="53"/>
      <c r="B477" s="53"/>
      <c r="C477" s="53"/>
      <c r="D477" s="53"/>
      <c r="E477" s="53"/>
      <c r="F477" s="53"/>
      <c r="G477" s="53"/>
      <c r="H477" s="53"/>
      <c r="I477" s="78"/>
      <c r="J477" s="53"/>
      <c r="K477" s="53"/>
      <c r="L477" s="53"/>
      <c r="M477" s="53"/>
      <c r="N477" s="53"/>
      <c r="O477" s="53"/>
      <c r="P477" s="53"/>
      <c r="Q477" s="53"/>
      <c r="R477" s="53"/>
      <c r="S477" s="53"/>
      <c r="T477" s="53"/>
      <c r="U477" s="53"/>
      <c r="V477" s="53"/>
      <c r="W477" s="53"/>
      <c r="X477" s="53"/>
      <c r="Y477" s="53"/>
      <c r="Z477" s="53"/>
    </row>
    <row r="478" spans="1:26" ht="14.4">
      <c r="A478" s="53"/>
      <c r="B478" s="53"/>
      <c r="C478" s="53"/>
      <c r="D478" s="53"/>
      <c r="E478" s="53"/>
      <c r="F478" s="53"/>
      <c r="G478" s="53"/>
      <c r="H478" s="53"/>
      <c r="I478" s="78"/>
      <c r="J478" s="53"/>
      <c r="K478" s="53"/>
      <c r="L478" s="53"/>
      <c r="M478" s="53"/>
      <c r="N478" s="53"/>
      <c r="O478" s="53"/>
      <c r="P478" s="53"/>
      <c r="Q478" s="53"/>
      <c r="R478" s="53"/>
      <c r="S478" s="53"/>
      <c r="T478" s="53"/>
      <c r="U478" s="53"/>
      <c r="V478" s="53"/>
      <c r="W478" s="53"/>
      <c r="X478" s="53"/>
      <c r="Y478" s="53"/>
      <c r="Z478" s="53"/>
    </row>
    <row r="479" spans="1:26" ht="14.4">
      <c r="A479" s="53"/>
      <c r="B479" s="53"/>
      <c r="C479" s="53"/>
      <c r="D479" s="53"/>
      <c r="E479" s="53"/>
      <c r="F479" s="53"/>
      <c r="G479" s="53"/>
      <c r="H479" s="53"/>
      <c r="I479" s="78"/>
      <c r="J479" s="53"/>
      <c r="K479" s="53"/>
      <c r="L479" s="53"/>
      <c r="M479" s="53"/>
      <c r="N479" s="53"/>
      <c r="O479" s="53"/>
      <c r="P479" s="53"/>
      <c r="Q479" s="53"/>
      <c r="R479" s="53"/>
      <c r="S479" s="53"/>
      <c r="T479" s="53"/>
      <c r="U479" s="53"/>
      <c r="V479" s="53"/>
      <c r="W479" s="53"/>
      <c r="X479" s="53"/>
      <c r="Y479" s="53"/>
      <c r="Z479" s="53"/>
    </row>
    <row r="480" spans="1:26" ht="14.4">
      <c r="A480" s="53"/>
      <c r="B480" s="53"/>
      <c r="C480" s="53"/>
      <c r="D480" s="53"/>
      <c r="E480" s="53"/>
      <c r="F480" s="53"/>
      <c r="G480" s="53"/>
      <c r="H480" s="53"/>
      <c r="I480" s="78"/>
      <c r="J480" s="53"/>
      <c r="K480" s="53"/>
      <c r="L480" s="53"/>
      <c r="M480" s="53"/>
      <c r="N480" s="53"/>
      <c r="O480" s="53"/>
      <c r="P480" s="53"/>
      <c r="Q480" s="53"/>
      <c r="R480" s="53"/>
      <c r="S480" s="53"/>
      <c r="T480" s="53"/>
      <c r="U480" s="53"/>
      <c r="V480" s="53"/>
      <c r="W480" s="53"/>
      <c r="X480" s="53"/>
      <c r="Y480" s="53"/>
      <c r="Z480" s="53"/>
    </row>
    <row r="481" spans="1:26" ht="14.4">
      <c r="A481" s="53"/>
      <c r="B481" s="53"/>
      <c r="C481" s="53"/>
      <c r="D481" s="53"/>
      <c r="E481" s="53"/>
      <c r="F481" s="53"/>
      <c r="G481" s="53"/>
      <c r="H481" s="53"/>
      <c r="I481" s="78"/>
      <c r="J481" s="53"/>
      <c r="K481" s="53"/>
      <c r="L481" s="53"/>
      <c r="M481" s="53"/>
      <c r="N481" s="53"/>
      <c r="O481" s="53"/>
      <c r="P481" s="53"/>
      <c r="Q481" s="53"/>
      <c r="R481" s="53"/>
      <c r="S481" s="53"/>
      <c r="T481" s="53"/>
      <c r="U481" s="53"/>
      <c r="V481" s="53"/>
      <c r="W481" s="53"/>
      <c r="X481" s="53"/>
      <c r="Y481" s="53"/>
      <c r="Z481" s="53"/>
    </row>
    <row r="482" spans="1:26" ht="14.4">
      <c r="A482" s="53"/>
      <c r="B482" s="53"/>
      <c r="C482" s="53"/>
      <c r="D482" s="53"/>
      <c r="E482" s="53"/>
      <c r="F482" s="53"/>
      <c r="G482" s="53"/>
      <c r="H482" s="53"/>
      <c r="I482" s="78"/>
      <c r="J482" s="53"/>
      <c r="K482" s="53"/>
      <c r="L482" s="53"/>
      <c r="M482" s="53"/>
      <c r="N482" s="53"/>
      <c r="O482" s="53"/>
      <c r="P482" s="53"/>
      <c r="Q482" s="53"/>
      <c r="R482" s="53"/>
      <c r="S482" s="53"/>
      <c r="T482" s="53"/>
      <c r="U482" s="53"/>
      <c r="V482" s="53"/>
      <c r="W482" s="53"/>
      <c r="X482" s="53"/>
      <c r="Y482" s="53"/>
      <c r="Z482" s="53"/>
    </row>
    <row r="483" spans="1:26" ht="14.4">
      <c r="A483" s="53"/>
      <c r="B483" s="53"/>
      <c r="C483" s="53"/>
      <c r="D483" s="53"/>
      <c r="E483" s="53"/>
      <c r="F483" s="53"/>
      <c r="G483" s="53"/>
      <c r="H483" s="53"/>
      <c r="I483" s="78"/>
      <c r="J483" s="53"/>
      <c r="K483" s="53"/>
      <c r="L483" s="53"/>
      <c r="M483" s="53"/>
      <c r="N483" s="53"/>
      <c r="O483" s="53"/>
      <c r="P483" s="53"/>
      <c r="Q483" s="53"/>
      <c r="R483" s="53"/>
      <c r="S483" s="53"/>
      <c r="T483" s="53"/>
      <c r="U483" s="53"/>
      <c r="V483" s="53"/>
      <c r="W483" s="53"/>
      <c r="X483" s="53"/>
      <c r="Y483" s="53"/>
      <c r="Z483" s="53"/>
    </row>
    <row r="484" spans="1:26" ht="14.4">
      <c r="A484" s="53"/>
      <c r="B484" s="53"/>
      <c r="C484" s="53"/>
      <c r="D484" s="53"/>
      <c r="E484" s="53"/>
      <c r="F484" s="53"/>
      <c r="G484" s="53"/>
      <c r="H484" s="53"/>
      <c r="I484" s="78"/>
      <c r="J484" s="53"/>
      <c r="K484" s="53"/>
      <c r="L484" s="53"/>
      <c r="M484" s="53"/>
      <c r="N484" s="53"/>
      <c r="O484" s="53"/>
      <c r="P484" s="53"/>
      <c r="Q484" s="53"/>
      <c r="R484" s="53"/>
      <c r="S484" s="53"/>
      <c r="T484" s="53"/>
      <c r="U484" s="53"/>
      <c r="V484" s="53"/>
      <c r="W484" s="53"/>
      <c r="X484" s="53"/>
      <c r="Y484" s="53"/>
      <c r="Z484" s="53"/>
    </row>
    <row r="485" spans="1:26" ht="14.4">
      <c r="A485" s="53"/>
      <c r="B485" s="53"/>
      <c r="C485" s="53"/>
      <c r="D485" s="53"/>
      <c r="E485" s="53"/>
      <c r="F485" s="53"/>
      <c r="G485" s="53"/>
      <c r="H485" s="53"/>
      <c r="I485" s="78"/>
      <c r="J485" s="53"/>
      <c r="K485" s="53"/>
      <c r="L485" s="53"/>
      <c r="M485" s="53"/>
      <c r="N485" s="53"/>
      <c r="O485" s="53"/>
      <c r="P485" s="53"/>
      <c r="Q485" s="53"/>
      <c r="R485" s="53"/>
      <c r="S485" s="53"/>
      <c r="T485" s="53"/>
      <c r="U485" s="53"/>
      <c r="V485" s="53"/>
      <c r="W485" s="53"/>
      <c r="X485" s="53"/>
      <c r="Y485" s="53"/>
      <c r="Z485" s="53"/>
    </row>
    <row r="486" spans="1:26" ht="14.4">
      <c r="A486" s="53"/>
      <c r="B486" s="53"/>
      <c r="C486" s="53"/>
      <c r="D486" s="53"/>
      <c r="E486" s="53"/>
      <c r="F486" s="53"/>
      <c r="G486" s="53"/>
      <c r="H486" s="53"/>
      <c r="I486" s="78"/>
      <c r="J486" s="53"/>
      <c r="K486" s="53"/>
      <c r="L486" s="53"/>
      <c r="M486" s="53"/>
      <c r="N486" s="53"/>
      <c r="O486" s="53"/>
      <c r="P486" s="53"/>
      <c r="Q486" s="53"/>
      <c r="R486" s="53"/>
      <c r="S486" s="53"/>
      <c r="T486" s="53"/>
      <c r="U486" s="53"/>
      <c r="V486" s="53"/>
      <c r="W486" s="53"/>
      <c r="X486" s="53"/>
      <c r="Y486" s="53"/>
      <c r="Z486" s="53"/>
    </row>
    <row r="487" spans="1:26" ht="14.4">
      <c r="A487" s="53"/>
      <c r="B487" s="53"/>
      <c r="C487" s="53"/>
      <c r="D487" s="53"/>
      <c r="E487" s="53"/>
      <c r="F487" s="53"/>
      <c r="G487" s="53"/>
      <c r="H487" s="53"/>
      <c r="I487" s="78"/>
      <c r="J487" s="53"/>
      <c r="K487" s="53"/>
      <c r="L487" s="53"/>
      <c r="M487" s="53"/>
      <c r="N487" s="53"/>
      <c r="O487" s="53"/>
      <c r="P487" s="53"/>
      <c r="Q487" s="53"/>
      <c r="R487" s="53"/>
      <c r="S487" s="53"/>
      <c r="T487" s="53"/>
      <c r="U487" s="53"/>
      <c r="V487" s="53"/>
      <c r="W487" s="53"/>
      <c r="X487" s="53"/>
      <c r="Y487" s="53"/>
      <c r="Z487" s="53"/>
    </row>
    <row r="488" spans="1:26" ht="14.4">
      <c r="A488" s="53"/>
      <c r="B488" s="53"/>
      <c r="C488" s="53"/>
      <c r="D488" s="53"/>
      <c r="E488" s="53"/>
      <c r="F488" s="53"/>
      <c r="G488" s="53"/>
      <c r="H488" s="53"/>
      <c r="I488" s="78"/>
      <c r="J488" s="53"/>
      <c r="K488" s="53"/>
      <c r="L488" s="53"/>
      <c r="M488" s="53"/>
      <c r="N488" s="53"/>
      <c r="O488" s="53"/>
      <c r="P488" s="53"/>
      <c r="Q488" s="53"/>
      <c r="R488" s="53"/>
      <c r="S488" s="53"/>
      <c r="T488" s="53"/>
      <c r="U488" s="53"/>
      <c r="V488" s="53"/>
      <c r="W488" s="53"/>
      <c r="X488" s="53"/>
      <c r="Y488" s="53"/>
      <c r="Z488" s="53"/>
    </row>
    <row r="489" spans="1:26" ht="14.4">
      <c r="A489" s="53"/>
      <c r="B489" s="53"/>
      <c r="C489" s="53"/>
      <c r="D489" s="53"/>
      <c r="E489" s="53"/>
      <c r="F489" s="53"/>
      <c r="G489" s="53"/>
      <c r="H489" s="53"/>
      <c r="I489" s="78"/>
      <c r="J489" s="53"/>
      <c r="K489" s="53"/>
      <c r="L489" s="53"/>
      <c r="M489" s="53"/>
      <c r="N489" s="53"/>
      <c r="O489" s="53"/>
      <c r="P489" s="53"/>
      <c r="Q489" s="53"/>
      <c r="R489" s="53"/>
      <c r="S489" s="53"/>
      <c r="T489" s="53"/>
      <c r="U489" s="53"/>
      <c r="V489" s="53"/>
      <c r="W489" s="53"/>
      <c r="X489" s="53"/>
      <c r="Y489" s="53"/>
      <c r="Z489" s="53"/>
    </row>
    <row r="490" spans="1:26" ht="14.4">
      <c r="A490" s="53"/>
      <c r="B490" s="53"/>
      <c r="C490" s="53"/>
      <c r="D490" s="53"/>
      <c r="E490" s="53"/>
      <c r="F490" s="53"/>
      <c r="G490" s="53"/>
      <c r="H490" s="53"/>
      <c r="I490" s="78"/>
      <c r="J490" s="53"/>
      <c r="K490" s="53"/>
      <c r="L490" s="53"/>
      <c r="M490" s="53"/>
      <c r="N490" s="53"/>
      <c r="O490" s="53"/>
      <c r="P490" s="53"/>
      <c r="Q490" s="53"/>
      <c r="R490" s="53"/>
      <c r="S490" s="53"/>
      <c r="T490" s="53"/>
      <c r="U490" s="53"/>
      <c r="V490" s="53"/>
      <c r="W490" s="53"/>
      <c r="X490" s="53"/>
      <c r="Y490" s="53"/>
      <c r="Z490" s="53"/>
    </row>
    <row r="491" spans="1:26" ht="14.4">
      <c r="A491" s="53"/>
      <c r="B491" s="53"/>
      <c r="C491" s="53"/>
      <c r="D491" s="53"/>
      <c r="E491" s="53"/>
      <c r="F491" s="53"/>
      <c r="G491" s="53"/>
      <c r="H491" s="53"/>
      <c r="I491" s="78"/>
      <c r="J491" s="53"/>
      <c r="K491" s="53"/>
      <c r="L491" s="53"/>
      <c r="M491" s="53"/>
      <c r="N491" s="53"/>
      <c r="O491" s="53"/>
      <c r="P491" s="53"/>
      <c r="Q491" s="53"/>
      <c r="R491" s="53"/>
      <c r="S491" s="53"/>
      <c r="T491" s="53"/>
      <c r="U491" s="53"/>
      <c r="V491" s="53"/>
      <c r="W491" s="53"/>
      <c r="X491" s="53"/>
      <c r="Y491" s="53"/>
      <c r="Z491" s="53"/>
    </row>
    <row r="492" spans="1:26" ht="14.4">
      <c r="A492" s="53"/>
      <c r="B492" s="53"/>
      <c r="C492" s="53"/>
      <c r="D492" s="53"/>
      <c r="E492" s="53"/>
      <c r="F492" s="53"/>
      <c r="G492" s="53"/>
      <c r="H492" s="53"/>
      <c r="I492" s="78"/>
      <c r="J492" s="53"/>
      <c r="K492" s="53"/>
      <c r="L492" s="53"/>
      <c r="M492" s="53"/>
      <c r="N492" s="53"/>
      <c r="O492" s="53"/>
      <c r="P492" s="53"/>
      <c r="Q492" s="53"/>
      <c r="R492" s="53"/>
      <c r="S492" s="53"/>
      <c r="T492" s="53"/>
      <c r="U492" s="53"/>
      <c r="V492" s="53"/>
      <c r="W492" s="53"/>
      <c r="X492" s="53"/>
      <c r="Y492" s="53"/>
      <c r="Z492" s="53"/>
    </row>
    <row r="493" spans="1:26" ht="14.4">
      <c r="A493" s="53"/>
      <c r="B493" s="53"/>
      <c r="C493" s="53"/>
      <c r="D493" s="53"/>
      <c r="E493" s="53"/>
      <c r="F493" s="53"/>
      <c r="G493" s="53"/>
      <c r="H493" s="53"/>
      <c r="I493" s="78"/>
      <c r="J493" s="53"/>
      <c r="K493" s="53"/>
      <c r="L493" s="53"/>
      <c r="M493" s="53"/>
      <c r="N493" s="53"/>
      <c r="O493" s="53"/>
      <c r="P493" s="53"/>
      <c r="Q493" s="53"/>
      <c r="R493" s="53"/>
      <c r="S493" s="53"/>
      <c r="T493" s="53"/>
      <c r="U493" s="53"/>
      <c r="V493" s="53"/>
      <c r="W493" s="53"/>
      <c r="X493" s="53"/>
      <c r="Y493" s="53"/>
      <c r="Z493" s="53"/>
    </row>
    <row r="494" spans="1:26" ht="14.4">
      <c r="A494" s="53"/>
      <c r="B494" s="53"/>
      <c r="C494" s="53"/>
      <c r="D494" s="53"/>
      <c r="E494" s="53"/>
      <c r="F494" s="53"/>
      <c r="G494" s="53"/>
      <c r="H494" s="53"/>
      <c r="I494" s="78"/>
      <c r="J494" s="53"/>
      <c r="K494" s="53"/>
      <c r="L494" s="53"/>
      <c r="M494" s="53"/>
      <c r="N494" s="53"/>
      <c r="O494" s="53"/>
      <c r="P494" s="53"/>
      <c r="Q494" s="53"/>
      <c r="R494" s="53"/>
      <c r="S494" s="53"/>
      <c r="T494" s="53"/>
      <c r="U494" s="53"/>
      <c r="V494" s="53"/>
      <c r="W494" s="53"/>
      <c r="X494" s="53"/>
      <c r="Y494" s="53"/>
      <c r="Z494" s="53"/>
    </row>
    <row r="495" spans="1:26" ht="14.4">
      <c r="A495" s="53"/>
      <c r="B495" s="53"/>
      <c r="C495" s="53"/>
      <c r="D495" s="53"/>
      <c r="E495" s="53"/>
      <c r="F495" s="53"/>
      <c r="G495" s="53"/>
      <c r="H495" s="53"/>
      <c r="I495" s="78"/>
      <c r="J495" s="53"/>
      <c r="K495" s="53"/>
      <c r="L495" s="53"/>
      <c r="M495" s="53"/>
      <c r="N495" s="53"/>
      <c r="O495" s="53"/>
      <c r="P495" s="53"/>
      <c r="Q495" s="53"/>
      <c r="R495" s="53"/>
      <c r="S495" s="53"/>
      <c r="T495" s="53"/>
      <c r="U495" s="53"/>
      <c r="V495" s="53"/>
      <c r="W495" s="53"/>
      <c r="X495" s="53"/>
      <c r="Y495" s="53"/>
      <c r="Z495" s="53"/>
    </row>
    <row r="496" spans="1:26" ht="14.4">
      <c r="A496" s="53"/>
      <c r="B496" s="53"/>
      <c r="C496" s="53"/>
      <c r="D496" s="53"/>
      <c r="E496" s="53"/>
      <c r="F496" s="53"/>
      <c r="G496" s="53"/>
      <c r="H496" s="53"/>
      <c r="I496" s="78"/>
      <c r="J496" s="53"/>
      <c r="K496" s="53"/>
      <c r="L496" s="53"/>
      <c r="M496" s="53"/>
      <c r="N496" s="53"/>
      <c r="O496" s="53"/>
      <c r="P496" s="53"/>
      <c r="Q496" s="53"/>
      <c r="R496" s="53"/>
      <c r="S496" s="53"/>
      <c r="T496" s="53"/>
      <c r="U496" s="53"/>
      <c r="V496" s="53"/>
      <c r="W496" s="53"/>
      <c r="X496" s="53"/>
      <c r="Y496" s="53"/>
      <c r="Z496" s="53"/>
    </row>
    <row r="497" spans="1:26" ht="14.4">
      <c r="A497" s="53"/>
      <c r="B497" s="53"/>
      <c r="C497" s="53"/>
      <c r="D497" s="53"/>
      <c r="E497" s="53"/>
      <c r="F497" s="53"/>
      <c r="G497" s="53"/>
      <c r="H497" s="53"/>
      <c r="I497" s="78"/>
      <c r="J497" s="53"/>
      <c r="K497" s="53"/>
      <c r="L497" s="53"/>
      <c r="M497" s="53"/>
      <c r="N497" s="53"/>
      <c r="O497" s="53"/>
      <c r="P497" s="53"/>
      <c r="Q497" s="53"/>
      <c r="R497" s="53"/>
      <c r="S497" s="53"/>
      <c r="T497" s="53"/>
      <c r="U497" s="53"/>
      <c r="V497" s="53"/>
      <c r="W497" s="53"/>
      <c r="X497" s="53"/>
      <c r="Y497" s="53"/>
      <c r="Z497" s="53"/>
    </row>
    <row r="498" spans="1:26" ht="14.4">
      <c r="A498" s="53"/>
      <c r="B498" s="53"/>
      <c r="C498" s="53"/>
      <c r="D498" s="53"/>
      <c r="E498" s="53"/>
      <c r="F498" s="53"/>
      <c r="G498" s="53"/>
      <c r="H498" s="53"/>
      <c r="I498" s="78"/>
      <c r="J498" s="53"/>
      <c r="K498" s="53"/>
      <c r="L498" s="53"/>
      <c r="M498" s="53"/>
      <c r="N498" s="53"/>
      <c r="O498" s="53"/>
      <c r="P498" s="53"/>
      <c r="Q498" s="53"/>
      <c r="R498" s="53"/>
      <c r="S498" s="53"/>
      <c r="T498" s="53"/>
      <c r="U498" s="53"/>
      <c r="V498" s="53"/>
      <c r="W498" s="53"/>
      <c r="X498" s="53"/>
      <c r="Y498" s="53"/>
      <c r="Z498" s="53"/>
    </row>
    <row r="499" spans="1:26" ht="14.4">
      <c r="A499" s="53"/>
      <c r="B499" s="53"/>
      <c r="C499" s="53"/>
      <c r="D499" s="53"/>
      <c r="E499" s="53"/>
      <c r="F499" s="53"/>
      <c r="G499" s="53"/>
      <c r="H499" s="53"/>
      <c r="I499" s="78"/>
      <c r="J499" s="53"/>
      <c r="K499" s="53"/>
      <c r="L499" s="53"/>
      <c r="M499" s="53"/>
      <c r="N499" s="53"/>
      <c r="O499" s="53"/>
      <c r="P499" s="53"/>
      <c r="Q499" s="53"/>
      <c r="R499" s="53"/>
      <c r="S499" s="53"/>
      <c r="T499" s="53"/>
      <c r="U499" s="53"/>
      <c r="V499" s="53"/>
      <c r="W499" s="53"/>
      <c r="X499" s="53"/>
      <c r="Y499" s="53"/>
      <c r="Z499" s="53"/>
    </row>
    <row r="500" spans="1:26" ht="14.4">
      <c r="A500" s="53"/>
      <c r="B500" s="53"/>
      <c r="C500" s="53"/>
      <c r="D500" s="53"/>
      <c r="E500" s="53"/>
      <c r="F500" s="53"/>
      <c r="G500" s="53"/>
      <c r="H500" s="53"/>
      <c r="I500" s="78"/>
      <c r="J500" s="53"/>
      <c r="K500" s="53"/>
      <c r="L500" s="53"/>
      <c r="M500" s="53"/>
      <c r="N500" s="53"/>
      <c r="O500" s="53"/>
      <c r="P500" s="53"/>
      <c r="Q500" s="53"/>
      <c r="R500" s="53"/>
      <c r="S500" s="53"/>
      <c r="T500" s="53"/>
      <c r="U500" s="53"/>
      <c r="V500" s="53"/>
      <c r="W500" s="53"/>
      <c r="X500" s="53"/>
      <c r="Y500" s="53"/>
      <c r="Z500" s="53"/>
    </row>
    <row r="501" spans="1:26" ht="14.4">
      <c r="A501" s="53"/>
      <c r="B501" s="53"/>
      <c r="C501" s="53"/>
      <c r="D501" s="53"/>
      <c r="E501" s="53"/>
      <c r="F501" s="53"/>
      <c r="G501" s="53"/>
      <c r="H501" s="53"/>
      <c r="I501" s="78"/>
      <c r="J501" s="53"/>
      <c r="K501" s="53"/>
      <c r="L501" s="53"/>
      <c r="M501" s="53"/>
      <c r="N501" s="53"/>
      <c r="O501" s="53"/>
      <c r="P501" s="53"/>
      <c r="Q501" s="53"/>
      <c r="R501" s="53"/>
      <c r="S501" s="53"/>
      <c r="T501" s="53"/>
      <c r="U501" s="53"/>
      <c r="V501" s="53"/>
      <c r="W501" s="53"/>
      <c r="X501" s="53"/>
      <c r="Y501" s="53"/>
      <c r="Z501" s="53"/>
    </row>
    <row r="502" spans="1:26" ht="14.4">
      <c r="A502" s="53"/>
      <c r="B502" s="53"/>
      <c r="C502" s="53"/>
      <c r="D502" s="53"/>
      <c r="E502" s="53"/>
      <c r="F502" s="53"/>
      <c r="G502" s="53"/>
      <c r="H502" s="53"/>
      <c r="I502" s="78"/>
      <c r="J502" s="53"/>
      <c r="K502" s="53"/>
      <c r="L502" s="53"/>
      <c r="M502" s="53"/>
      <c r="N502" s="53"/>
      <c r="O502" s="53"/>
      <c r="P502" s="53"/>
      <c r="Q502" s="53"/>
      <c r="R502" s="53"/>
      <c r="S502" s="53"/>
      <c r="T502" s="53"/>
      <c r="U502" s="53"/>
      <c r="V502" s="53"/>
      <c r="W502" s="53"/>
      <c r="X502" s="53"/>
      <c r="Y502" s="53"/>
      <c r="Z502" s="53"/>
    </row>
    <row r="503" spans="1:26" ht="14.4">
      <c r="A503" s="53"/>
      <c r="B503" s="53"/>
      <c r="C503" s="53"/>
      <c r="D503" s="53"/>
      <c r="E503" s="53"/>
      <c r="F503" s="53"/>
      <c r="G503" s="53"/>
      <c r="H503" s="53"/>
      <c r="I503" s="78"/>
      <c r="J503" s="53"/>
      <c r="K503" s="53"/>
      <c r="L503" s="53"/>
      <c r="M503" s="53"/>
      <c r="N503" s="53"/>
      <c r="O503" s="53"/>
      <c r="P503" s="53"/>
      <c r="Q503" s="53"/>
      <c r="R503" s="53"/>
      <c r="S503" s="53"/>
      <c r="T503" s="53"/>
      <c r="U503" s="53"/>
      <c r="V503" s="53"/>
      <c r="W503" s="53"/>
      <c r="X503" s="53"/>
      <c r="Y503" s="53"/>
      <c r="Z503" s="53"/>
    </row>
    <row r="504" spans="1:26" ht="14.4">
      <c r="A504" s="53"/>
      <c r="B504" s="53"/>
      <c r="C504" s="53"/>
      <c r="D504" s="53"/>
      <c r="E504" s="53"/>
      <c r="F504" s="53"/>
      <c r="G504" s="53"/>
      <c r="H504" s="53"/>
      <c r="I504" s="78"/>
      <c r="J504" s="53"/>
      <c r="K504" s="53"/>
      <c r="L504" s="53"/>
      <c r="M504" s="53"/>
      <c r="N504" s="53"/>
      <c r="O504" s="53"/>
      <c r="P504" s="53"/>
      <c r="Q504" s="53"/>
      <c r="R504" s="53"/>
      <c r="S504" s="53"/>
      <c r="T504" s="53"/>
      <c r="U504" s="53"/>
      <c r="V504" s="53"/>
      <c r="W504" s="53"/>
      <c r="X504" s="53"/>
      <c r="Y504" s="53"/>
      <c r="Z504" s="53"/>
    </row>
    <row r="505" spans="1:26" ht="14.4">
      <c r="A505" s="53"/>
      <c r="B505" s="53"/>
      <c r="C505" s="53"/>
      <c r="D505" s="53"/>
      <c r="E505" s="53"/>
      <c r="F505" s="53"/>
      <c r="G505" s="53"/>
      <c r="H505" s="53"/>
      <c r="I505" s="78"/>
      <c r="J505" s="53"/>
      <c r="K505" s="53"/>
      <c r="L505" s="53"/>
      <c r="M505" s="53"/>
      <c r="N505" s="53"/>
      <c r="O505" s="53"/>
      <c r="P505" s="53"/>
      <c r="Q505" s="53"/>
      <c r="R505" s="53"/>
      <c r="S505" s="53"/>
      <c r="T505" s="53"/>
      <c r="U505" s="53"/>
      <c r="V505" s="53"/>
      <c r="W505" s="53"/>
      <c r="X505" s="53"/>
      <c r="Y505" s="53"/>
      <c r="Z505" s="53"/>
    </row>
    <row r="506" spans="1:26" ht="14.4">
      <c r="A506" s="53"/>
      <c r="B506" s="53"/>
      <c r="C506" s="53"/>
      <c r="D506" s="53"/>
      <c r="E506" s="53"/>
      <c r="F506" s="53"/>
      <c r="G506" s="53"/>
      <c r="H506" s="53"/>
      <c r="I506" s="78"/>
      <c r="J506" s="53"/>
      <c r="K506" s="53"/>
      <c r="L506" s="53"/>
      <c r="M506" s="53"/>
      <c r="N506" s="53"/>
      <c r="O506" s="53"/>
      <c r="P506" s="53"/>
      <c r="Q506" s="53"/>
      <c r="R506" s="53"/>
      <c r="S506" s="53"/>
      <c r="T506" s="53"/>
      <c r="U506" s="53"/>
      <c r="V506" s="53"/>
      <c r="W506" s="53"/>
      <c r="X506" s="53"/>
      <c r="Y506" s="53"/>
      <c r="Z506" s="53"/>
    </row>
    <row r="507" spans="1:26" ht="14.4">
      <c r="A507" s="53"/>
      <c r="B507" s="53"/>
      <c r="C507" s="53"/>
      <c r="D507" s="53"/>
      <c r="E507" s="53"/>
      <c r="F507" s="53"/>
      <c r="G507" s="53"/>
      <c r="H507" s="53"/>
      <c r="I507" s="78"/>
      <c r="J507" s="53"/>
      <c r="K507" s="53"/>
      <c r="L507" s="53"/>
      <c r="M507" s="53"/>
      <c r="N507" s="53"/>
      <c r="O507" s="53"/>
      <c r="P507" s="53"/>
      <c r="Q507" s="53"/>
      <c r="R507" s="53"/>
      <c r="S507" s="53"/>
      <c r="T507" s="53"/>
      <c r="U507" s="53"/>
      <c r="V507" s="53"/>
      <c r="W507" s="53"/>
      <c r="X507" s="53"/>
      <c r="Y507" s="53"/>
      <c r="Z507" s="53"/>
    </row>
    <row r="508" spans="1:26" ht="14.4">
      <c r="A508" s="53"/>
      <c r="B508" s="53"/>
      <c r="C508" s="53"/>
      <c r="D508" s="53"/>
      <c r="E508" s="53"/>
      <c r="F508" s="53"/>
      <c r="G508" s="53"/>
      <c r="H508" s="53"/>
      <c r="I508" s="78"/>
      <c r="J508" s="53"/>
      <c r="K508" s="53"/>
      <c r="L508" s="53"/>
      <c r="M508" s="53"/>
      <c r="N508" s="53"/>
      <c r="O508" s="53"/>
      <c r="P508" s="53"/>
      <c r="Q508" s="53"/>
      <c r="R508" s="53"/>
      <c r="S508" s="53"/>
      <c r="T508" s="53"/>
      <c r="U508" s="53"/>
      <c r="V508" s="53"/>
      <c r="W508" s="53"/>
      <c r="X508" s="53"/>
      <c r="Y508" s="53"/>
      <c r="Z508" s="53"/>
    </row>
    <row r="509" spans="1:26" ht="14.4">
      <c r="A509" s="53"/>
      <c r="B509" s="53"/>
      <c r="C509" s="53"/>
      <c r="D509" s="53"/>
      <c r="E509" s="53"/>
      <c r="F509" s="53"/>
      <c r="G509" s="53"/>
      <c r="H509" s="53"/>
      <c r="I509" s="78"/>
      <c r="J509" s="53"/>
      <c r="K509" s="53"/>
      <c r="L509" s="53"/>
      <c r="M509" s="53"/>
      <c r="N509" s="53"/>
      <c r="O509" s="53"/>
      <c r="P509" s="53"/>
      <c r="Q509" s="53"/>
      <c r="R509" s="53"/>
      <c r="S509" s="53"/>
      <c r="T509" s="53"/>
      <c r="U509" s="53"/>
      <c r="V509" s="53"/>
      <c r="W509" s="53"/>
      <c r="X509" s="53"/>
      <c r="Y509" s="53"/>
      <c r="Z509" s="53"/>
    </row>
    <row r="510" spans="1:26" ht="14.4">
      <c r="A510" s="53"/>
      <c r="B510" s="53"/>
      <c r="C510" s="53"/>
      <c r="D510" s="53"/>
      <c r="E510" s="53"/>
      <c r="F510" s="53"/>
      <c r="G510" s="53"/>
      <c r="H510" s="53"/>
      <c r="I510" s="78"/>
      <c r="J510" s="53"/>
      <c r="K510" s="53"/>
      <c r="L510" s="53"/>
      <c r="M510" s="53"/>
      <c r="N510" s="53"/>
      <c r="O510" s="53"/>
      <c r="P510" s="53"/>
      <c r="Q510" s="53"/>
      <c r="R510" s="53"/>
      <c r="S510" s="53"/>
      <c r="T510" s="53"/>
      <c r="U510" s="53"/>
      <c r="V510" s="53"/>
      <c r="W510" s="53"/>
      <c r="X510" s="53"/>
      <c r="Y510" s="53"/>
      <c r="Z510" s="53"/>
    </row>
    <row r="511" spans="1:26" ht="14.4">
      <c r="A511" s="53"/>
      <c r="B511" s="53"/>
      <c r="C511" s="53"/>
      <c r="D511" s="53"/>
      <c r="E511" s="53"/>
      <c r="F511" s="53"/>
      <c r="G511" s="53"/>
      <c r="H511" s="53"/>
      <c r="I511" s="78"/>
      <c r="J511" s="53"/>
      <c r="K511" s="53"/>
      <c r="L511" s="53"/>
      <c r="M511" s="53"/>
      <c r="N511" s="53"/>
      <c r="O511" s="53"/>
      <c r="P511" s="53"/>
      <c r="Q511" s="53"/>
      <c r="R511" s="53"/>
      <c r="S511" s="53"/>
      <c r="T511" s="53"/>
      <c r="U511" s="53"/>
      <c r="V511" s="53"/>
      <c r="W511" s="53"/>
      <c r="X511" s="53"/>
      <c r="Y511" s="53"/>
      <c r="Z511" s="53"/>
    </row>
    <row r="512" spans="1:26" ht="14.4">
      <c r="A512" s="53"/>
      <c r="B512" s="53"/>
      <c r="C512" s="53"/>
      <c r="D512" s="53"/>
      <c r="E512" s="53"/>
      <c r="F512" s="53"/>
      <c r="G512" s="53"/>
      <c r="H512" s="53"/>
      <c r="I512" s="78"/>
      <c r="J512" s="53"/>
      <c r="K512" s="53"/>
      <c r="L512" s="53"/>
      <c r="M512" s="53"/>
      <c r="N512" s="53"/>
      <c r="O512" s="53"/>
      <c r="P512" s="53"/>
      <c r="Q512" s="53"/>
      <c r="R512" s="53"/>
      <c r="S512" s="53"/>
      <c r="T512" s="53"/>
      <c r="U512" s="53"/>
      <c r="V512" s="53"/>
      <c r="W512" s="53"/>
      <c r="X512" s="53"/>
      <c r="Y512" s="53"/>
      <c r="Z512" s="53"/>
    </row>
    <row r="513" spans="1:26" ht="14.4">
      <c r="A513" s="53"/>
      <c r="B513" s="53"/>
      <c r="C513" s="53"/>
      <c r="D513" s="53"/>
      <c r="E513" s="53"/>
      <c r="F513" s="53"/>
      <c r="G513" s="53"/>
      <c r="H513" s="53"/>
      <c r="I513" s="78"/>
      <c r="J513" s="53"/>
      <c r="K513" s="53"/>
      <c r="L513" s="53"/>
      <c r="M513" s="53"/>
      <c r="N513" s="53"/>
      <c r="O513" s="53"/>
      <c r="P513" s="53"/>
      <c r="Q513" s="53"/>
      <c r="R513" s="53"/>
      <c r="S513" s="53"/>
      <c r="T513" s="53"/>
      <c r="U513" s="53"/>
      <c r="V513" s="53"/>
      <c r="W513" s="53"/>
      <c r="X513" s="53"/>
      <c r="Y513" s="53"/>
      <c r="Z513" s="53"/>
    </row>
    <row r="514" spans="1:26" ht="14.4">
      <c r="A514" s="53"/>
      <c r="B514" s="53"/>
      <c r="C514" s="53"/>
      <c r="D514" s="53"/>
      <c r="E514" s="53"/>
      <c r="F514" s="53"/>
      <c r="G514" s="53"/>
      <c r="H514" s="53"/>
      <c r="I514" s="78"/>
      <c r="J514" s="53"/>
      <c r="K514" s="53"/>
      <c r="L514" s="53"/>
      <c r="M514" s="53"/>
      <c r="N514" s="53"/>
      <c r="O514" s="53"/>
      <c r="P514" s="53"/>
      <c r="Q514" s="53"/>
      <c r="R514" s="53"/>
      <c r="S514" s="53"/>
      <c r="T514" s="53"/>
      <c r="U514" s="53"/>
      <c r="V514" s="53"/>
      <c r="W514" s="53"/>
      <c r="X514" s="53"/>
      <c r="Y514" s="53"/>
      <c r="Z514" s="53"/>
    </row>
    <row r="515" spans="1:26" ht="14.4">
      <c r="A515" s="53"/>
      <c r="B515" s="53"/>
      <c r="C515" s="53"/>
      <c r="D515" s="53"/>
      <c r="E515" s="53"/>
      <c r="F515" s="53"/>
      <c r="G515" s="53"/>
      <c r="H515" s="53"/>
      <c r="I515" s="78"/>
      <c r="J515" s="53"/>
      <c r="K515" s="53"/>
      <c r="L515" s="53"/>
      <c r="M515" s="53"/>
      <c r="N515" s="53"/>
      <c r="O515" s="53"/>
      <c r="P515" s="53"/>
      <c r="Q515" s="53"/>
      <c r="R515" s="53"/>
      <c r="S515" s="53"/>
      <c r="T515" s="53"/>
      <c r="U515" s="53"/>
      <c r="V515" s="53"/>
      <c r="W515" s="53"/>
      <c r="X515" s="53"/>
      <c r="Y515" s="53"/>
      <c r="Z515" s="53"/>
    </row>
    <row r="516" spans="1:26" ht="14.4">
      <c r="A516" s="53"/>
      <c r="B516" s="53"/>
      <c r="C516" s="53"/>
      <c r="D516" s="53"/>
      <c r="E516" s="53"/>
      <c r="F516" s="53"/>
      <c r="G516" s="53"/>
      <c r="H516" s="53"/>
      <c r="I516" s="78"/>
      <c r="J516" s="53"/>
      <c r="K516" s="53"/>
      <c r="L516" s="53"/>
      <c r="M516" s="53"/>
      <c r="N516" s="53"/>
      <c r="O516" s="53"/>
      <c r="P516" s="53"/>
      <c r="Q516" s="53"/>
      <c r="R516" s="53"/>
      <c r="S516" s="53"/>
      <c r="T516" s="53"/>
      <c r="U516" s="53"/>
      <c r="V516" s="53"/>
      <c r="W516" s="53"/>
      <c r="X516" s="53"/>
      <c r="Y516" s="53"/>
      <c r="Z516" s="53"/>
    </row>
    <row r="517" spans="1:26" ht="14.4">
      <c r="A517" s="53"/>
      <c r="B517" s="53"/>
      <c r="C517" s="53"/>
      <c r="D517" s="53"/>
      <c r="E517" s="53"/>
      <c r="F517" s="53"/>
      <c r="G517" s="53"/>
      <c r="H517" s="53"/>
      <c r="I517" s="78"/>
      <c r="J517" s="53"/>
      <c r="K517" s="53"/>
      <c r="L517" s="53"/>
      <c r="M517" s="53"/>
      <c r="N517" s="53"/>
      <c r="O517" s="53"/>
      <c r="P517" s="53"/>
      <c r="Q517" s="53"/>
      <c r="R517" s="53"/>
      <c r="S517" s="53"/>
      <c r="T517" s="53"/>
      <c r="U517" s="53"/>
      <c r="V517" s="53"/>
      <c r="W517" s="53"/>
      <c r="X517" s="53"/>
      <c r="Y517" s="53"/>
      <c r="Z517" s="53"/>
    </row>
    <row r="518" spans="1:26" ht="14.4">
      <c r="A518" s="53"/>
      <c r="B518" s="53"/>
      <c r="C518" s="53"/>
      <c r="D518" s="53"/>
      <c r="E518" s="53"/>
      <c r="F518" s="53"/>
      <c r="G518" s="53"/>
      <c r="H518" s="53"/>
      <c r="I518" s="78"/>
      <c r="J518" s="53"/>
      <c r="K518" s="53"/>
      <c r="L518" s="53"/>
      <c r="M518" s="53"/>
      <c r="N518" s="53"/>
      <c r="O518" s="53"/>
      <c r="P518" s="53"/>
      <c r="Q518" s="53"/>
      <c r="R518" s="53"/>
      <c r="S518" s="53"/>
      <c r="T518" s="53"/>
      <c r="U518" s="53"/>
      <c r="V518" s="53"/>
      <c r="W518" s="53"/>
      <c r="X518" s="53"/>
      <c r="Y518" s="53"/>
      <c r="Z518" s="53"/>
    </row>
    <row r="519" spans="1:26" ht="14.4">
      <c r="A519" s="53"/>
      <c r="B519" s="53"/>
      <c r="C519" s="53"/>
      <c r="D519" s="53"/>
      <c r="E519" s="53"/>
      <c r="F519" s="53"/>
      <c r="G519" s="53"/>
      <c r="H519" s="53"/>
      <c r="I519" s="78"/>
      <c r="J519" s="53"/>
      <c r="K519" s="53"/>
      <c r="L519" s="53"/>
      <c r="M519" s="53"/>
      <c r="N519" s="53"/>
      <c r="O519" s="53"/>
      <c r="P519" s="53"/>
      <c r="Q519" s="53"/>
      <c r="R519" s="53"/>
      <c r="S519" s="53"/>
      <c r="T519" s="53"/>
      <c r="U519" s="53"/>
      <c r="V519" s="53"/>
      <c r="W519" s="53"/>
      <c r="X519" s="53"/>
      <c r="Y519" s="53"/>
      <c r="Z519" s="53"/>
    </row>
    <row r="520" spans="1:26" ht="14.4">
      <c r="A520" s="53"/>
      <c r="B520" s="53"/>
      <c r="C520" s="53"/>
      <c r="D520" s="53"/>
      <c r="E520" s="53"/>
      <c r="F520" s="53"/>
      <c r="G520" s="53"/>
      <c r="H520" s="53"/>
      <c r="I520" s="78"/>
      <c r="J520" s="53"/>
      <c r="K520" s="53"/>
      <c r="L520" s="53"/>
      <c r="M520" s="53"/>
      <c r="N520" s="53"/>
      <c r="O520" s="53"/>
      <c r="P520" s="53"/>
      <c r="Q520" s="53"/>
      <c r="R520" s="53"/>
      <c r="S520" s="53"/>
      <c r="T520" s="53"/>
      <c r="U520" s="53"/>
      <c r="V520" s="53"/>
      <c r="W520" s="53"/>
      <c r="X520" s="53"/>
      <c r="Y520" s="53"/>
      <c r="Z520" s="53"/>
    </row>
    <row r="521" spans="1:26" ht="14.4">
      <c r="A521" s="53"/>
      <c r="B521" s="53"/>
      <c r="C521" s="53"/>
      <c r="D521" s="53"/>
      <c r="E521" s="53"/>
      <c r="F521" s="53"/>
      <c r="G521" s="53"/>
      <c r="H521" s="53"/>
      <c r="I521" s="78"/>
      <c r="J521" s="53"/>
      <c r="K521" s="53"/>
      <c r="L521" s="53"/>
      <c r="M521" s="53"/>
      <c r="N521" s="53"/>
      <c r="O521" s="53"/>
      <c r="P521" s="53"/>
      <c r="Q521" s="53"/>
      <c r="R521" s="53"/>
      <c r="S521" s="53"/>
      <c r="T521" s="53"/>
      <c r="U521" s="53"/>
      <c r="V521" s="53"/>
      <c r="W521" s="53"/>
      <c r="X521" s="53"/>
      <c r="Y521" s="53"/>
      <c r="Z521" s="53"/>
    </row>
    <row r="522" spans="1:26" ht="14.4">
      <c r="A522" s="53"/>
      <c r="B522" s="53"/>
      <c r="C522" s="53"/>
      <c r="D522" s="53"/>
      <c r="E522" s="53"/>
      <c r="F522" s="53"/>
      <c r="G522" s="53"/>
      <c r="H522" s="53"/>
      <c r="I522" s="78"/>
      <c r="J522" s="53"/>
      <c r="K522" s="53"/>
      <c r="L522" s="53"/>
      <c r="M522" s="53"/>
      <c r="N522" s="53"/>
      <c r="O522" s="53"/>
      <c r="P522" s="53"/>
      <c r="Q522" s="53"/>
      <c r="R522" s="53"/>
      <c r="S522" s="53"/>
      <c r="T522" s="53"/>
      <c r="U522" s="53"/>
      <c r="V522" s="53"/>
      <c r="W522" s="53"/>
      <c r="X522" s="53"/>
      <c r="Y522" s="53"/>
      <c r="Z522" s="53"/>
    </row>
    <row r="523" spans="1:26" ht="14.4">
      <c r="A523" s="53"/>
      <c r="B523" s="53"/>
      <c r="C523" s="53"/>
      <c r="D523" s="53"/>
      <c r="E523" s="53"/>
      <c r="F523" s="53"/>
      <c r="G523" s="53"/>
      <c r="H523" s="53"/>
      <c r="I523" s="78"/>
      <c r="J523" s="53"/>
      <c r="K523" s="53"/>
      <c r="L523" s="53"/>
      <c r="M523" s="53"/>
      <c r="N523" s="53"/>
      <c r="O523" s="53"/>
      <c r="P523" s="53"/>
      <c r="Q523" s="53"/>
      <c r="R523" s="53"/>
      <c r="S523" s="53"/>
      <c r="T523" s="53"/>
      <c r="U523" s="53"/>
      <c r="V523" s="53"/>
      <c r="W523" s="53"/>
      <c r="X523" s="53"/>
      <c r="Y523" s="53"/>
      <c r="Z523" s="53"/>
    </row>
    <row r="524" spans="1:26" ht="14.4">
      <c r="A524" s="53"/>
      <c r="B524" s="53"/>
      <c r="C524" s="53"/>
      <c r="D524" s="53"/>
      <c r="E524" s="53"/>
      <c r="F524" s="53"/>
      <c r="G524" s="53"/>
      <c r="H524" s="53"/>
      <c r="I524" s="78"/>
      <c r="J524" s="53"/>
      <c r="K524" s="53"/>
      <c r="L524" s="53"/>
      <c r="M524" s="53"/>
      <c r="N524" s="53"/>
      <c r="O524" s="53"/>
      <c r="P524" s="53"/>
      <c r="Q524" s="53"/>
      <c r="R524" s="53"/>
      <c r="S524" s="53"/>
      <c r="T524" s="53"/>
      <c r="U524" s="53"/>
      <c r="V524" s="53"/>
      <c r="W524" s="53"/>
      <c r="X524" s="53"/>
      <c r="Y524" s="53"/>
      <c r="Z524" s="53"/>
    </row>
    <row r="525" spans="1:26" ht="14.4">
      <c r="A525" s="53"/>
      <c r="B525" s="53"/>
      <c r="C525" s="53"/>
      <c r="D525" s="53"/>
      <c r="E525" s="53"/>
      <c r="F525" s="53"/>
      <c r="G525" s="53"/>
      <c r="H525" s="53"/>
      <c r="I525" s="78"/>
      <c r="J525" s="53"/>
      <c r="K525" s="53"/>
      <c r="L525" s="53"/>
      <c r="M525" s="53"/>
      <c r="N525" s="53"/>
      <c r="O525" s="53"/>
      <c r="P525" s="53"/>
      <c r="Q525" s="53"/>
      <c r="R525" s="53"/>
      <c r="S525" s="53"/>
      <c r="T525" s="53"/>
      <c r="U525" s="53"/>
      <c r="V525" s="53"/>
      <c r="W525" s="53"/>
      <c r="X525" s="53"/>
      <c r="Y525" s="53"/>
      <c r="Z525" s="53"/>
    </row>
    <row r="526" spans="1:26" ht="14.4">
      <c r="A526" s="53"/>
      <c r="B526" s="53"/>
      <c r="C526" s="53"/>
      <c r="D526" s="53"/>
      <c r="E526" s="53"/>
      <c r="F526" s="53"/>
      <c r="G526" s="53"/>
      <c r="H526" s="53"/>
      <c r="I526" s="78"/>
      <c r="J526" s="53"/>
      <c r="K526" s="53"/>
      <c r="L526" s="53"/>
      <c r="M526" s="53"/>
      <c r="N526" s="53"/>
      <c r="O526" s="53"/>
      <c r="P526" s="53"/>
      <c r="Q526" s="53"/>
      <c r="R526" s="53"/>
      <c r="S526" s="53"/>
      <c r="T526" s="53"/>
      <c r="U526" s="53"/>
      <c r="V526" s="53"/>
      <c r="W526" s="53"/>
      <c r="X526" s="53"/>
      <c r="Y526" s="53"/>
      <c r="Z526" s="53"/>
    </row>
    <row r="527" spans="1:26" ht="14.4">
      <c r="A527" s="53"/>
      <c r="B527" s="53"/>
      <c r="C527" s="53"/>
      <c r="D527" s="53"/>
      <c r="E527" s="53"/>
      <c r="F527" s="53"/>
      <c r="G527" s="53"/>
      <c r="H527" s="53"/>
      <c r="I527" s="78"/>
      <c r="J527" s="53"/>
      <c r="K527" s="53"/>
      <c r="L527" s="53"/>
      <c r="M527" s="53"/>
      <c r="N527" s="53"/>
      <c r="O527" s="53"/>
      <c r="P527" s="53"/>
      <c r="Q527" s="53"/>
      <c r="R527" s="53"/>
      <c r="S527" s="53"/>
      <c r="T527" s="53"/>
      <c r="U527" s="53"/>
      <c r="V527" s="53"/>
      <c r="W527" s="53"/>
      <c r="X527" s="53"/>
      <c r="Y527" s="53"/>
      <c r="Z527" s="53"/>
    </row>
    <row r="528" spans="1:26" ht="14.4">
      <c r="A528" s="53"/>
      <c r="B528" s="53"/>
      <c r="C528" s="53"/>
      <c r="D528" s="53"/>
      <c r="E528" s="53"/>
      <c r="F528" s="53"/>
      <c r="G528" s="53"/>
      <c r="H528" s="53"/>
      <c r="I528" s="78"/>
      <c r="J528" s="53"/>
      <c r="K528" s="53"/>
      <c r="L528" s="53"/>
      <c r="M528" s="53"/>
      <c r="N528" s="53"/>
      <c r="O528" s="53"/>
      <c r="P528" s="53"/>
      <c r="Q528" s="53"/>
      <c r="R528" s="53"/>
      <c r="S528" s="53"/>
      <c r="T528" s="53"/>
      <c r="U528" s="53"/>
      <c r="V528" s="53"/>
      <c r="W528" s="53"/>
      <c r="X528" s="53"/>
      <c r="Y528" s="53"/>
      <c r="Z528" s="53"/>
    </row>
    <row r="529" spans="1:26" ht="14.4">
      <c r="A529" s="53"/>
      <c r="B529" s="53"/>
      <c r="C529" s="53"/>
      <c r="D529" s="53"/>
      <c r="E529" s="53"/>
      <c r="F529" s="53"/>
      <c r="G529" s="53"/>
      <c r="H529" s="53"/>
      <c r="I529" s="78"/>
      <c r="J529" s="53"/>
      <c r="K529" s="53"/>
      <c r="L529" s="53"/>
      <c r="M529" s="53"/>
      <c r="N529" s="53"/>
      <c r="O529" s="53"/>
      <c r="P529" s="53"/>
      <c r="Q529" s="53"/>
      <c r="R529" s="53"/>
      <c r="S529" s="53"/>
      <c r="T529" s="53"/>
      <c r="U529" s="53"/>
      <c r="V529" s="53"/>
      <c r="W529" s="53"/>
      <c r="X529" s="53"/>
      <c r="Y529" s="53"/>
      <c r="Z529" s="53"/>
    </row>
    <row r="530" spans="1:26" ht="14.4">
      <c r="A530" s="53"/>
      <c r="B530" s="53"/>
      <c r="C530" s="53"/>
      <c r="D530" s="53"/>
      <c r="E530" s="53"/>
      <c r="F530" s="53"/>
      <c r="G530" s="53"/>
      <c r="H530" s="53"/>
      <c r="I530" s="78"/>
      <c r="J530" s="53"/>
      <c r="K530" s="53"/>
      <c r="L530" s="53"/>
      <c r="M530" s="53"/>
      <c r="N530" s="53"/>
      <c r="O530" s="53"/>
      <c r="P530" s="53"/>
      <c r="Q530" s="53"/>
      <c r="R530" s="53"/>
      <c r="S530" s="53"/>
      <c r="T530" s="53"/>
      <c r="U530" s="53"/>
      <c r="V530" s="53"/>
      <c r="W530" s="53"/>
      <c r="X530" s="53"/>
      <c r="Y530" s="53"/>
      <c r="Z530" s="53"/>
    </row>
    <row r="531" spans="1:26" ht="14.4">
      <c r="A531" s="53"/>
      <c r="B531" s="53"/>
      <c r="C531" s="53"/>
      <c r="D531" s="53"/>
      <c r="E531" s="53"/>
      <c r="F531" s="53"/>
      <c r="G531" s="53"/>
      <c r="H531" s="53"/>
      <c r="I531" s="78"/>
      <c r="J531" s="53"/>
      <c r="K531" s="53"/>
      <c r="L531" s="53"/>
      <c r="M531" s="53"/>
      <c r="N531" s="53"/>
      <c r="O531" s="53"/>
      <c r="P531" s="53"/>
      <c r="Q531" s="53"/>
      <c r="R531" s="53"/>
      <c r="S531" s="53"/>
      <c r="T531" s="53"/>
      <c r="U531" s="53"/>
      <c r="V531" s="53"/>
      <c r="W531" s="53"/>
      <c r="X531" s="53"/>
      <c r="Y531" s="53"/>
      <c r="Z531" s="53"/>
    </row>
    <row r="532" spans="1:26" ht="14.4">
      <c r="A532" s="53"/>
      <c r="B532" s="53"/>
      <c r="C532" s="53"/>
      <c r="D532" s="53"/>
      <c r="E532" s="53"/>
      <c r="F532" s="53"/>
      <c r="G532" s="53"/>
      <c r="H532" s="53"/>
      <c r="I532" s="78"/>
      <c r="J532" s="53"/>
      <c r="K532" s="53"/>
      <c r="L532" s="53"/>
      <c r="M532" s="53"/>
      <c r="N532" s="53"/>
      <c r="O532" s="53"/>
      <c r="P532" s="53"/>
      <c r="Q532" s="53"/>
      <c r="R532" s="53"/>
      <c r="S532" s="53"/>
      <c r="T532" s="53"/>
      <c r="U532" s="53"/>
      <c r="V532" s="53"/>
      <c r="W532" s="53"/>
      <c r="X532" s="53"/>
      <c r="Y532" s="53"/>
      <c r="Z532" s="53"/>
    </row>
    <row r="533" spans="1:26" ht="14.4">
      <c r="A533" s="53"/>
      <c r="B533" s="53"/>
      <c r="C533" s="53"/>
      <c r="D533" s="53"/>
      <c r="E533" s="53"/>
      <c r="F533" s="53"/>
      <c r="G533" s="53"/>
      <c r="H533" s="53"/>
      <c r="I533" s="78"/>
      <c r="J533" s="53"/>
      <c r="K533" s="53"/>
      <c r="L533" s="53"/>
      <c r="M533" s="53"/>
      <c r="N533" s="53"/>
      <c r="O533" s="53"/>
      <c r="P533" s="53"/>
      <c r="Q533" s="53"/>
      <c r="R533" s="53"/>
      <c r="S533" s="53"/>
      <c r="T533" s="53"/>
      <c r="U533" s="53"/>
      <c r="V533" s="53"/>
      <c r="W533" s="53"/>
      <c r="X533" s="53"/>
      <c r="Y533" s="53"/>
      <c r="Z533" s="53"/>
    </row>
    <row r="534" spans="1:26" ht="14.4">
      <c r="A534" s="53"/>
      <c r="B534" s="53"/>
      <c r="C534" s="53"/>
      <c r="D534" s="53"/>
      <c r="E534" s="53"/>
      <c r="F534" s="53"/>
      <c r="G534" s="53"/>
      <c r="H534" s="53"/>
      <c r="I534" s="78"/>
      <c r="J534" s="53"/>
      <c r="K534" s="53"/>
      <c r="L534" s="53"/>
      <c r="M534" s="53"/>
      <c r="N534" s="53"/>
      <c r="O534" s="53"/>
      <c r="P534" s="53"/>
      <c r="Q534" s="53"/>
      <c r="R534" s="53"/>
      <c r="S534" s="53"/>
      <c r="T534" s="53"/>
      <c r="U534" s="53"/>
      <c r="V534" s="53"/>
      <c r="W534" s="53"/>
      <c r="X534" s="53"/>
      <c r="Y534" s="53"/>
      <c r="Z534" s="53"/>
    </row>
    <row r="535" spans="1:26" ht="14.4">
      <c r="A535" s="53"/>
      <c r="B535" s="53"/>
      <c r="C535" s="53"/>
      <c r="D535" s="53"/>
      <c r="E535" s="53"/>
      <c r="F535" s="53"/>
      <c r="G535" s="53"/>
      <c r="H535" s="53"/>
      <c r="I535" s="78"/>
      <c r="J535" s="53"/>
      <c r="K535" s="53"/>
      <c r="L535" s="53"/>
      <c r="M535" s="53"/>
      <c r="N535" s="53"/>
      <c r="O535" s="53"/>
      <c r="P535" s="53"/>
      <c r="Q535" s="53"/>
      <c r="R535" s="53"/>
      <c r="S535" s="53"/>
      <c r="T535" s="53"/>
      <c r="U535" s="53"/>
      <c r="V535" s="53"/>
      <c r="W535" s="53"/>
      <c r="X535" s="53"/>
      <c r="Y535" s="53"/>
      <c r="Z535" s="53"/>
    </row>
    <row r="536" spans="1:26" ht="14.4">
      <c r="A536" s="53"/>
      <c r="B536" s="53"/>
      <c r="C536" s="53"/>
      <c r="D536" s="53"/>
      <c r="E536" s="53"/>
      <c r="F536" s="53"/>
      <c r="G536" s="53"/>
      <c r="H536" s="53"/>
      <c r="I536" s="78"/>
      <c r="J536" s="53"/>
      <c r="K536" s="53"/>
      <c r="L536" s="53"/>
      <c r="M536" s="53"/>
      <c r="N536" s="53"/>
      <c r="O536" s="53"/>
      <c r="P536" s="53"/>
      <c r="Q536" s="53"/>
      <c r="R536" s="53"/>
      <c r="S536" s="53"/>
      <c r="T536" s="53"/>
      <c r="U536" s="53"/>
      <c r="V536" s="53"/>
      <c r="W536" s="53"/>
      <c r="X536" s="53"/>
      <c r="Y536" s="53"/>
      <c r="Z536" s="53"/>
    </row>
    <row r="537" spans="1:26" ht="14.4">
      <c r="A537" s="53"/>
      <c r="B537" s="53"/>
      <c r="C537" s="53"/>
      <c r="D537" s="53"/>
      <c r="E537" s="53"/>
      <c r="F537" s="53"/>
      <c r="G537" s="53"/>
      <c r="H537" s="53"/>
      <c r="I537" s="78"/>
      <c r="J537" s="53"/>
      <c r="K537" s="53"/>
      <c r="L537" s="53"/>
      <c r="M537" s="53"/>
      <c r="N537" s="53"/>
      <c r="O537" s="53"/>
      <c r="P537" s="53"/>
      <c r="Q537" s="53"/>
      <c r="R537" s="53"/>
      <c r="S537" s="53"/>
      <c r="T537" s="53"/>
      <c r="U537" s="53"/>
      <c r="V537" s="53"/>
      <c r="W537" s="53"/>
      <c r="X537" s="53"/>
      <c r="Y537" s="53"/>
      <c r="Z537" s="53"/>
    </row>
    <row r="538" spans="1:26" ht="14.4">
      <c r="A538" s="53"/>
      <c r="B538" s="53"/>
      <c r="C538" s="53"/>
      <c r="D538" s="53"/>
      <c r="E538" s="53"/>
      <c r="F538" s="53"/>
      <c r="G538" s="53"/>
      <c r="H538" s="53"/>
      <c r="I538" s="78"/>
      <c r="J538" s="53"/>
      <c r="K538" s="53"/>
      <c r="L538" s="53"/>
      <c r="M538" s="53"/>
      <c r="N538" s="53"/>
      <c r="O538" s="53"/>
      <c r="P538" s="53"/>
      <c r="Q538" s="53"/>
      <c r="R538" s="53"/>
      <c r="S538" s="53"/>
      <c r="T538" s="53"/>
      <c r="U538" s="53"/>
      <c r="V538" s="53"/>
      <c r="W538" s="53"/>
      <c r="X538" s="53"/>
      <c r="Y538" s="53"/>
      <c r="Z538" s="53"/>
    </row>
    <row r="539" spans="1:26" ht="14.4">
      <c r="A539" s="53"/>
      <c r="B539" s="53"/>
      <c r="C539" s="53"/>
      <c r="D539" s="53"/>
      <c r="E539" s="53"/>
      <c r="F539" s="53"/>
      <c r="G539" s="53"/>
      <c r="H539" s="53"/>
      <c r="I539" s="78"/>
      <c r="J539" s="53"/>
      <c r="K539" s="53"/>
      <c r="L539" s="53"/>
      <c r="M539" s="53"/>
      <c r="N539" s="53"/>
      <c r="O539" s="53"/>
      <c r="P539" s="53"/>
      <c r="Q539" s="53"/>
      <c r="R539" s="53"/>
      <c r="S539" s="53"/>
      <c r="T539" s="53"/>
      <c r="U539" s="53"/>
      <c r="V539" s="53"/>
      <c r="W539" s="53"/>
      <c r="X539" s="53"/>
      <c r="Y539" s="53"/>
      <c r="Z539" s="53"/>
    </row>
    <row r="540" spans="1:26" ht="14.4">
      <c r="A540" s="53"/>
      <c r="B540" s="53"/>
      <c r="C540" s="53"/>
      <c r="D540" s="53"/>
      <c r="E540" s="53"/>
      <c r="F540" s="53"/>
      <c r="G540" s="53"/>
      <c r="H540" s="53"/>
      <c r="I540" s="78"/>
      <c r="J540" s="53"/>
      <c r="K540" s="53"/>
      <c r="L540" s="53"/>
      <c r="M540" s="53"/>
      <c r="N540" s="53"/>
      <c r="O540" s="53"/>
      <c r="P540" s="53"/>
      <c r="Q540" s="53"/>
      <c r="R540" s="53"/>
      <c r="S540" s="53"/>
      <c r="T540" s="53"/>
      <c r="U540" s="53"/>
      <c r="V540" s="53"/>
      <c r="W540" s="53"/>
      <c r="X540" s="53"/>
      <c r="Y540" s="53"/>
      <c r="Z540" s="53"/>
    </row>
    <row r="541" spans="1:26" ht="14.4">
      <c r="A541" s="53"/>
      <c r="B541" s="53"/>
      <c r="C541" s="53"/>
      <c r="D541" s="53"/>
      <c r="E541" s="53"/>
      <c r="F541" s="53"/>
      <c r="G541" s="53"/>
      <c r="H541" s="53"/>
      <c r="I541" s="78"/>
      <c r="J541" s="53"/>
      <c r="K541" s="53"/>
      <c r="L541" s="53"/>
      <c r="M541" s="53"/>
      <c r="N541" s="53"/>
      <c r="O541" s="53"/>
      <c r="P541" s="53"/>
      <c r="Q541" s="53"/>
      <c r="R541" s="53"/>
      <c r="S541" s="53"/>
      <c r="T541" s="53"/>
      <c r="U541" s="53"/>
      <c r="V541" s="53"/>
      <c r="W541" s="53"/>
      <c r="X541" s="53"/>
      <c r="Y541" s="53"/>
      <c r="Z541" s="53"/>
    </row>
    <row r="542" spans="1:26" ht="14.4">
      <c r="A542" s="53"/>
      <c r="B542" s="53"/>
      <c r="C542" s="53"/>
      <c r="D542" s="53"/>
      <c r="E542" s="53"/>
      <c r="F542" s="53"/>
      <c r="G542" s="53"/>
      <c r="H542" s="53"/>
      <c r="I542" s="78"/>
      <c r="J542" s="53"/>
      <c r="K542" s="53"/>
      <c r="L542" s="53"/>
      <c r="M542" s="53"/>
      <c r="N542" s="53"/>
      <c r="O542" s="53"/>
      <c r="P542" s="53"/>
      <c r="Q542" s="53"/>
      <c r="R542" s="53"/>
      <c r="S542" s="53"/>
      <c r="T542" s="53"/>
      <c r="U542" s="53"/>
      <c r="V542" s="53"/>
      <c r="W542" s="53"/>
      <c r="X542" s="53"/>
      <c r="Y542" s="53"/>
      <c r="Z542" s="53"/>
    </row>
    <row r="543" spans="1:26" ht="14.4">
      <c r="A543" s="53"/>
      <c r="B543" s="53"/>
      <c r="C543" s="53"/>
      <c r="D543" s="53"/>
      <c r="E543" s="53"/>
      <c r="F543" s="53"/>
      <c r="G543" s="53"/>
      <c r="H543" s="53"/>
      <c r="I543" s="78"/>
      <c r="J543" s="53"/>
      <c r="K543" s="53"/>
      <c r="L543" s="53"/>
      <c r="M543" s="53"/>
      <c r="N543" s="53"/>
      <c r="O543" s="53"/>
      <c r="P543" s="53"/>
      <c r="Q543" s="53"/>
      <c r="R543" s="53"/>
      <c r="S543" s="53"/>
      <c r="T543" s="53"/>
      <c r="U543" s="53"/>
      <c r="V543" s="53"/>
      <c r="W543" s="53"/>
      <c r="X543" s="53"/>
      <c r="Y543" s="53"/>
      <c r="Z543" s="53"/>
    </row>
    <row r="544" spans="1:26" ht="14.4">
      <c r="A544" s="53"/>
      <c r="B544" s="53"/>
      <c r="C544" s="53"/>
      <c r="D544" s="53"/>
      <c r="E544" s="53"/>
      <c r="F544" s="53"/>
      <c r="G544" s="53"/>
      <c r="H544" s="53"/>
      <c r="I544" s="78"/>
      <c r="J544" s="53"/>
      <c r="K544" s="53"/>
      <c r="L544" s="53"/>
      <c r="M544" s="53"/>
      <c r="N544" s="53"/>
      <c r="O544" s="53"/>
      <c r="P544" s="53"/>
      <c r="Q544" s="53"/>
      <c r="R544" s="53"/>
      <c r="S544" s="53"/>
      <c r="T544" s="53"/>
      <c r="U544" s="53"/>
      <c r="V544" s="53"/>
      <c r="W544" s="53"/>
      <c r="X544" s="53"/>
      <c r="Y544" s="53"/>
      <c r="Z544" s="53"/>
    </row>
    <row r="545" spans="1:26" ht="14.4">
      <c r="A545" s="53"/>
      <c r="B545" s="53"/>
      <c r="C545" s="53"/>
      <c r="D545" s="53"/>
      <c r="E545" s="53"/>
      <c r="F545" s="53"/>
      <c r="G545" s="53"/>
      <c r="H545" s="53"/>
      <c r="I545" s="78"/>
      <c r="J545" s="53"/>
      <c r="K545" s="53"/>
      <c r="L545" s="53"/>
      <c r="M545" s="53"/>
      <c r="N545" s="53"/>
      <c r="O545" s="53"/>
      <c r="P545" s="53"/>
      <c r="Q545" s="53"/>
      <c r="R545" s="53"/>
      <c r="S545" s="53"/>
      <c r="T545" s="53"/>
      <c r="U545" s="53"/>
      <c r="V545" s="53"/>
      <c r="W545" s="53"/>
      <c r="X545" s="53"/>
      <c r="Y545" s="53"/>
      <c r="Z545" s="53"/>
    </row>
    <row r="546" spans="1:26" ht="14.4">
      <c r="A546" s="53"/>
      <c r="B546" s="53"/>
      <c r="C546" s="53"/>
      <c r="D546" s="53"/>
      <c r="E546" s="53"/>
      <c r="F546" s="53"/>
      <c r="G546" s="53"/>
      <c r="H546" s="53"/>
      <c r="I546" s="78"/>
      <c r="J546" s="53"/>
      <c r="K546" s="53"/>
      <c r="L546" s="53"/>
      <c r="M546" s="53"/>
      <c r="N546" s="53"/>
      <c r="O546" s="53"/>
      <c r="P546" s="53"/>
      <c r="Q546" s="53"/>
      <c r="R546" s="53"/>
      <c r="S546" s="53"/>
      <c r="T546" s="53"/>
      <c r="U546" s="53"/>
      <c r="V546" s="53"/>
      <c r="W546" s="53"/>
      <c r="X546" s="53"/>
      <c r="Y546" s="53"/>
      <c r="Z546" s="53"/>
    </row>
    <row r="547" spans="1:26" ht="14.4">
      <c r="A547" s="53"/>
      <c r="B547" s="53"/>
      <c r="C547" s="53"/>
      <c r="D547" s="53"/>
      <c r="E547" s="53"/>
      <c r="F547" s="53"/>
      <c r="G547" s="53"/>
      <c r="H547" s="53"/>
      <c r="I547" s="78"/>
      <c r="J547" s="53"/>
      <c r="K547" s="53"/>
      <c r="L547" s="53"/>
      <c r="M547" s="53"/>
      <c r="N547" s="53"/>
      <c r="O547" s="53"/>
      <c r="P547" s="53"/>
      <c r="Q547" s="53"/>
      <c r="R547" s="53"/>
      <c r="S547" s="53"/>
      <c r="T547" s="53"/>
      <c r="U547" s="53"/>
      <c r="V547" s="53"/>
      <c r="W547" s="53"/>
      <c r="X547" s="53"/>
      <c r="Y547" s="53"/>
      <c r="Z547" s="53"/>
    </row>
    <row r="548" spans="1:26" ht="14.4">
      <c r="A548" s="53"/>
      <c r="B548" s="53"/>
      <c r="C548" s="53"/>
      <c r="D548" s="53"/>
      <c r="E548" s="53"/>
      <c r="F548" s="53"/>
      <c r="G548" s="53"/>
      <c r="H548" s="53"/>
      <c r="I548" s="78"/>
      <c r="J548" s="53"/>
      <c r="K548" s="53"/>
      <c r="L548" s="53"/>
      <c r="M548" s="53"/>
      <c r="N548" s="53"/>
      <c r="O548" s="53"/>
      <c r="P548" s="53"/>
      <c r="Q548" s="53"/>
      <c r="R548" s="53"/>
      <c r="S548" s="53"/>
      <c r="T548" s="53"/>
      <c r="U548" s="53"/>
      <c r="V548" s="53"/>
      <c r="W548" s="53"/>
      <c r="X548" s="53"/>
      <c r="Y548" s="53"/>
      <c r="Z548" s="53"/>
    </row>
    <row r="549" spans="1:26" ht="14.4">
      <c r="A549" s="53"/>
      <c r="B549" s="53"/>
      <c r="C549" s="53"/>
      <c r="D549" s="53"/>
      <c r="E549" s="53"/>
      <c r="F549" s="53"/>
      <c r="G549" s="53"/>
      <c r="H549" s="53"/>
      <c r="I549" s="78"/>
      <c r="J549" s="53"/>
      <c r="K549" s="53"/>
      <c r="L549" s="53"/>
      <c r="M549" s="53"/>
      <c r="N549" s="53"/>
      <c r="O549" s="53"/>
      <c r="P549" s="53"/>
      <c r="Q549" s="53"/>
      <c r="R549" s="53"/>
      <c r="S549" s="53"/>
      <c r="T549" s="53"/>
      <c r="U549" s="53"/>
      <c r="V549" s="53"/>
      <c r="W549" s="53"/>
      <c r="X549" s="53"/>
      <c r="Y549" s="53"/>
      <c r="Z549" s="53"/>
    </row>
    <row r="550" spans="1:26" ht="14.4">
      <c r="A550" s="53"/>
      <c r="B550" s="53"/>
      <c r="C550" s="53"/>
      <c r="D550" s="53"/>
      <c r="E550" s="53"/>
      <c r="F550" s="53"/>
      <c r="G550" s="53"/>
      <c r="H550" s="53"/>
      <c r="I550" s="78"/>
      <c r="J550" s="53"/>
      <c r="K550" s="53"/>
      <c r="L550" s="53"/>
      <c r="M550" s="53"/>
      <c r="N550" s="53"/>
      <c r="O550" s="53"/>
      <c r="P550" s="53"/>
      <c r="Q550" s="53"/>
      <c r="R550" s="53"/>
      <c r="S550" s="53"/>
      <c r="T550" s="53"/>
      <c r="U550" s="53"/>
      <c r="V550" s="53"/>
      <c r="W550" s="53"/>
      <c r="X550" s="53"/>
      <c r="Y550" s="53"/>
      <c r="Z550" s="53"/>
    </row>
    <row r="551" spans="1:26" ht="14.4">
      <c r="A551" s="53"/>
      <c r="B551" s="53"/>
      <c r="C551" s="53"/>
      <c r="D551" s="53"/>
      <c r="E551" s="53"/>
      <c r="F551" s="53"/>
      <c r="G551" s="53"/>
      <c r="H551" s="53"/>
      <c r="I551" s="78"/>
      <c r="J551" s="53"/>
      <c r="K551" s="53"/>
      <c r="L551" s="53"/>
      <c r="M551" s="53"/>
      <c r="N551" s="53"/>
      <c r="O551" s="53"/>
      <c r="P551" s="53"/>
      <c r="Q551" s="53"/>
      <c r="R551" s="53"/>
      <c r="S551" s="53"/>
      <c r="T551" s="53"/>
      <c r="U551" s="53"/>
      <c r="V551" s="53"/>
      <c r="W551" s="53"/>
      <c r="X551" s="53"/>
      <c r="Y551" s="53"/>
      <c r="Z551" s="53"/>
    </row>
    <row r="552" spans="1:26" ht="14.4">
      <c r="A552" s="53"/>
      <c r="B552" s="53"/>
      <c r="C552" s="53"/>
      <c r="D552" s="53"/>
      <c r="E552" s="53"/>
      <c r="F552" s="53"/>
      <c r="G552" s="53"/>
      <c r="H552" s="53"/>
      <c r="I552" s="78"/>
      <c r="J552" s="53"/>
      <c r="K552" s="53"/>
      <c r="L552" s="53"/>
      <c r="M552" s="53"/>
      <c r="N552" s="53"/>
      <c r="O552" s="53"/>
      <c r="P552" s="53"/>
      <c r="Q552" s="53"/>
      <c r="R552" s="53"/>
      <c r="S552" s="53"/>
      <c r="T552" s="53"/>
      <c r="U552" s="53"/>
      <c r="V552" s="53"/>
      <c r="W552" s="53"/>
      <c r="X552" s="53"/>
      <c r="Y552" s="53"/>
      <c r="Z552" s="53"/>
    </row>
    <row r="553" spans="1:26" ht="14.4">
      <c r="A553" s="53"/>
      <c r="B553" s="53"/>
      <c r="C553" s="53"/>
      <c r="D553" s="53"/>
      <c r="E553" s="53"/>
      <c r="F553" s="53"/>
      <c r="G553" s="53"/>
      <c r="H553" s="53"/>
      <c r="I553" s="78"/>
      <c r="J553" s="53"/>
      <c r="K553" s="53"/>
      <c r="L553" s="53"/>
      <c r="M553" s="53"/>
      <c r="N553" s="53"/>
      <c r="O553" s="53"/>
      <c r="P553" s="53"/>
      <c r="Q553" s="53"/>
      <c r="R553" s="53"/>
      <c r="S553" s="53"/>
      <c r="T553" s="53"/>
      <c r="U553" s="53"/>
      <c r="V553" s="53"/>
      <c r="W553" s="53"/>
      <c r="X553" s="53"/>
      <c r="Y553" s="53"/>
      <c r="Z553" s="53"/>
    </row>
    <row r="554" spans="1:26" ht="14.4">
      <c r="A554" s="53"/>
      <c r="B554" s="53"/>
      <c r="C554" s="53"/>
      <c r="D554" s="53"/>
      <c r="E554" s="53"/>
      <c r="F554" s="53"/>
      <c r="G554" s="53"/>
      <c r="H554" s="53"/>
      <c r="I554" s="78"/>
      <c r="J554" s="53"/>
      <c r="K554" s="53"/>
      <c r="L554" s="53"/>
      <c r="M554" s="53"/>
      <c r="N554" s="53"/>
      <c r="O554" s="53"/>
      <c r="P554" s="53"/>
      <c r="Q554" s="53"/>
      <c r="R554" s="53"/>
      <c r="S554" s="53"/>
      <c r="T554" s="53"/>
      <c r="U554" s="53"/>
      <c r="V554" s="53"/>
      <c r="W554" s="53"/>
      <c r="X554" s="53"/>
      <c r="Y554" s="53"/>
      <c r="Z554" s="53"/>
    </row>
    <row r="555" spans="1:26" ht="14.4">
      <c r="A555" s="53"/>
      <c r="B555" s="53"/>
      <c r="C555" s="53"/>
      <c r="D555" s="53"/>
      <c r="E555" s="53"/>
      <c r="F555" s="53"/>
      <c r="G555" s="53"/>
      <c r="H555" s="53"/>
      <c r="I555" s="78"/>
      <c r="J555" s="53"/>
      <c r="K555" s="53"/>
      <c r="L555" s="53"/>
      <c r="M555" s="53"/>
      <c r="N555" s="53"/>
      <c r="O555" s="53"/>
      <c r="P555" s="53"/>
      <c r="Q555" s="53"/>
      <c r="R555" s="53"/>
      <c r="S555" s="53"/>
      <c r="T555" s="53"/>
      <c r="U555" s="53"/>
      <c r="V555" s="53"/>
      <c r="W555" s="53"/>
      <c r="X555" s="53"/>
      <c r="Y555" s="53"/>
      <c r="Z555" s="53"/>
    </row>
    <row r="556" spans="1:26" ht="14.4">
      <c r="A556" s="53"/>
      <c r="B556" s="53"/>
      <c r="C556" s="53"/>
      <c r="D556" s="53"/>
      <c r="E556" s="53"/>
      <c r="F556" s="53"/>
      <c r="G556" s="53"/>
      <c r="H556" s="53"/>
      <c r="I556" s="78"/>
      <c r="J556" s="53"/>
      <c r="K556" s="53"/>
      <c r="L556" s="53"/>
      <c r="M556" s="53"/>
      <c r="N556" s="53"/>
      <c r="O556" s="53"/>
      <c r="P556" s="53"/>
      <c r="Q556" s="53"/>
      <c r="R556" s="53"/>
      <c r="S556" s="53"/>
      <c r="T556" s="53"/>
      <c r="U556" s="53"/>
      <c r="V556" s="53"/>
      <c r="W556" s="53"/>
      <c r="X556" s="53"/>
      <c r="Y556" s="53"/>
      <c r="Z556" s="53"/>
    </row>
    <row r="557" spans="1:26" ht="14.4">
      <c r="A557" s="53"/>
      <c r="B557" s="53"/>
      <c r="C557" s="53"/>
      <c r="D557" s="53"/>
      <c r="E557" s="53"/>
      <c r="F557" s="53"/>
      <c r="G557" s="53"/>
      <c r="H557" s="53"/>
      <c r="I557" s="78"/>
      <c r="J557" s="53"/>
      <c r="K557" s="53"/>
      <c r="L557" s="53"/>
      <c r="M557" s="53"/>
      <c r="N557" s="53"/>
      <c r="O557" s="53"/>
      <c r="P557" s="53"/>
      <c r="Q557" s="53"/>
      <c r="R557" s="53"/>
      <c r="S557" s="53"/>
      <c r="T557" s="53"/>
      <c r="U557" s="53"/>
      <c r="V557" s="53"/>
      <c r="W557" s="53"/>
      <c r="X557" s="53"/>
      <c r="Y557" s="53"/>
      <c r="Z557" s="53"/>
    </row>
    <row r="558" spans="1:26" ht="14.4">
      <c r="A558" s="53"/>
      <c r="B558" s="53"/>
      <c r="C558" s="53"/>
      <c r="D558" s="53"/>
      <c r="E558" s="53"/>
      <c r="F558" s="53"/>
      <c r="G558" s="53"/>
      <c r="H558" s="53"/>
      <c r="I558" s="78"/>
      <c r="J558" s="53"/>
      <c r="K558" s="53"/>
      <c r="L558" s="53"/>
      <c r="M558" s="53"/>
      <c r="N558" s="53"/>
      <c r="O558" s="53"/>
      <c r="P558" s="53"/>
      <c r="Q558" s="53"/>
      <c r="R558" s="53"/>
      <c r="S558" s="53"/>
      <c r="T558" s="53"/>
      <c r="U558" s="53"/>
      <c r="V558" s="53"/>
      <c r="W558" s="53"/>
      <c r="X558" s="53"/>
      <c r="Y558" s="53"/>
      <c r="Z558" s="53"/>
    </row>
    <row r="559" spans="1:26" ht="14.4">
      <c r="A559" s="53"/>
      <c r="B559" s="53"/>
      <c r="C559" s="53"/>
      <c r="D559" s="53"/>
      <c r="E559" s="53"/>
      <c r="F559" s="53"/>
      <c r="G559" s="53"/>
      <c r="H559" s="53"/>
      <c r="I559" s="78"/>
      <c r="J559" s="53"/>
      <c r="K559" s="53"/>
      <c r="L559" s="53"/>
      <c r="M559" s="53"/>
      <c r="N559" s="53"/>
      <c r="O559" s="53"/>
      <c r="P559" s="53"/>
      <c r="Q559" s="53"/>
      <c r="R559" s="53"/>
      <c r="S559" s="53"/>
      <c r="T559" s="53"/>
      <c r="U559" s="53"/>
      <c r="V559" s="53"/>
      <c r="W559" s="53"/>
      <c r="X559" s="53"/>
      <c r="Y559" s="53"/>
      <c r="Z559" s="53"/>
    </row>
    <row r="560" spans="1:26" ht="14.4">
      <c r="A560" s="53"/>
      <c r="B560" s="53"/>
      <c r="C560" s="53"/>
      <c r="D560" s="53"/>
      <c r="E560" s="53"/>
      <c r="F560" s="53"/>
      <c r="G560" s="53"/>
      <c r="H560" s="53"/>
      <c r="I560" s="78"/>
      <c r="J560" s="53"/>
      <c r="K560" s="53"/>
      <c r="L560" s="53"/>
      <c r="M560" s="53"/>
      <c r="N560" s="53"/>
      <c r="O560" s="53"/>
      <c r="P560" s="53"/>
      <c r="Q560" s="53"/>
      <c r="R560" s="53"/>
      <c r="S560" s="53"/>
      <c r="T560" s="53"/>
      <c r="U560" s="53"/>
      <c r="V560" s="53"/>
      <c r="W560" s="53"/>
      <c r="X560" s="53"/>
      <c r="Y560" s="53"/>
      <c r="Z560" s="53"/>
    </row>
    <row r="561" spans="1:26" ht="14.4">
      <c r="A561" s="53"/>
      <c r="B561" s="53"/>
      <c r="C561" s="53"/>
      <c r="D561" s="53"/>
      <c r="E561" s="53"/>
      <c r="F561" s="53"/>
      <c r="G561" s="53"/>
      <c r="H561" s="53"/>
      <c r="I561" s="78"/>
      <c r="J561" s="53"/>
      <c r="K561" s="53"/>
      <c r="L561" s="53"/>
      <c r="M561" s="53"/>
      <c r="N561" s="53"/>
      <c r="O561" s="53"/>
      <c r="P561" s="53"/>
      <c r="Q561" s="53"/>
      <c r="R561" s="53"/>
      <c r="S561" s="53"/>
      <c r="T561" s="53"/>
      <c r="U561" s="53"/>
      <c r="V561" s="53"/>
      <c r="W561" s="53"/>
      <c r="X561" s="53"/>
      <c r="Y561" s="53"/>
      <c r="Z561" s="53"/>
    </row>
    <row r="562" spans="1:26" ht="14.4">
      <c r="A562" s="53"/>
      <c r="B562" s="53"/>
      <c r="C562" s="53"/>
      <c r="D562" s="53"/>
      <c r="E562" s="53"/>
      <c r="F562" s="53"/>
      <c r="G562" s="53"/>
      <c r="H562" s="53"/>
      <c r="I562" s="78"/>
      <c r="J562" s="53"/>
      <c r="K562" s="53"/>
      <c r="L562" s="53"/>
      <c r="M562" s="53"/>
      <c r="N562" s="53"/>
      <c r="O562" s="53"/>
      <c r="P562" s="53"/>
      <c r="Q562" s="53"/>
      <c r="R562" s="53"/>
      <c r="S562" s="53"/>
      <c r="T562" s="53"/>
      <c r="U562" s="53"/>
      <c r="V562" s="53"/>
      <c r="W562" s="53"/>
      <c r="X562" s="53"/>
      <c r="Y562" s="53"/>
      <c r="Z562" s="53"/>
    </row>
    <row r="563" spans="1:26" ht="14.4">
      <c r="A563" s="53"/>
      <c r="B563" s="53"/>
      <c r="C563" s="53"/>
      <c r="D563" s="53"/>
      <c r="E563" s="53"/>
      <c r="F563" s="53"/>
      <c r="G563" s="53"/>
      <c r="H563" s="53"/>
      <c r="I563" s="78"/>
      <c r="J563" s="53"/>
      <c r="K563" s="53"/>
      <c r="L563" s="53"/>
      <c r="M563" s="53"/>
      <c r="N563" s="53"/>
      <c r="O563" s="53"/>
      <c r="P563" s="53"/>
      <c r="Q563" s="53"/>
      <c r="R563" s="53"/>
      <c r="S563" s="53"/>
      <c r="T563" s="53"/>
      <c r="U563" s="53"/>
      <c r="V563" s="53"/>
      <c r="W563" s="53"/>
      <c r="X563" s="53"/>
      <c r="Y563" s="53"/>
      <c r="Z563" s="53"/>
    </row>
    <row r="564" spans="1:26" ht="14.4">
      <c r="A564" s="53"/>
      <c r="B564" s="53"/>
      <c r="C564" s="53"/>
      <c r="D564" s="53"/>
      <c r="E564" s="53"/>
      <c r="F564" s="53"/>
      <c r="G564" s="53"/>
      <c r="H564" s="53"/>
      <c r="I564" s="78"/>
      <c r="J564" s="53"/>
      <c r="K564" s="53"/>
      <c r="L564" s="53"/>
      <c r="M564" s="53"/>
      <c r="N564" s="53"/>
      <c r="O564" s="53"/>
      <c r="P564" s="53"/>
      <c r="Q564" s="53"/>
      <c r="R564" s="53"/>
      <c r="S564" s="53"/>
      <c r="T564" s="53"/>
      <c r="U564" s="53"/>
      <c r="V564" s="53"/>
      <c r="W564" s="53"/>
      <c r="X564" s="53"/>
      <c r="Y564" s="53"/>
      <c r="Z564" s="53"/>
    </row>
    <row r="565" spans="1:26" ht="14.4">
      <c r="A565" s="53"/>
      <c r="B565" s="53"/>
      <c r="C565" s="53"/>
      <c r="D565" s="53"/>
      <c r="E565" s="53"/>
      <c r="F565" s="53"/>
      <c r="G565" s="53"/>
      <c r="H565" s="53"/>
      <c r="I565" s="78"/>
      <c r="J565" s="53"/>
      <c r="K565" s="53"/>
      <c r="L565" s="53"/>
      <c r="M565" s="53"/>
      <c r="N565" s="53"/>
      <c r="O565" s="53"/>
      <c r="P565" s="53"/>
      <c r="Q565" s="53"/>
      <c r="R565" s="53"/>
      <c r="S565" s="53"/>
      <c r="T565" s="53"/>
      <c r="U565" s="53"/>
      <c r="V565" s="53"/>
      <c r="W565" s="53"/>
      <c r="X565" s="53"/>
      <c r="Y565" s="53"/>
      <c r="Z565" s="53"/>
    </row>
    <row r="566" spans="1:26" ht="14.4">
      <c r="A566" s="53"/>
      <c r="B566" s="53"/>
      <c r="C566" s="53"/>
      <c r="D566" s="53"/>
      <c r="E566" s="53"/>
      <c r="F566" s="53"/>
      <c r="G566" s="53"/>
      <c r="H566" s="53"/>
      <c r="I566" s="78"/>
      <c r="J566" s="53"/>
      <c r="K566" s="53"/>
      <c r="L566" s="53"/>
      <c r="M566" s="53"/>
      <c r="N566" s="53"/>
      <c r="O566" s="53"/>
      <c r="P566" s="53"/>
      <c r="Q566" s="53"/>
      <c r="R566" s="53"/>
      <c r="S566" s="53"/>
      <c r="T566" s="53"/>
      <c r="U566" s="53"/>
      <c r="V566" s="53"/>
      <c r="W566" s="53"/>
      <c r="X566" s="53"/>
      <c r="Y566" s="53"/>
      <c r="Z566" s="53"/>
    </row>
    <row r="567" spans="1:26" ht="14.4">
      <c r="A567" s="53"/>
      <c r="B567" s="53"/>
      <c r="C567" s="53"/>
      <c r="D567" s="53"/>
      <c r="E567" s="53"/>
      <c r="F567" s="53"/>
      <c r="G567" s="53"/>
      <c r="H567" s="53"/>
      <c r="I567" s="78"/>
      <c r="J567" s="53"/>
      <c r="K567" s="53"/>
      <c r="L567" s="53"/>
      <c r="M567" s="53"/>
      <c r="N567" s="53"/>
      <c r="O567" s="53"/>
      <c r="P567" s="53"/>
      <c r="Q567" s="53"/>
      <c r="R567" s="53"/>
      <c r="S567" s="53"/>
      <c r="T567" s="53"/>
      <c r="U567" s="53"/>
      <c r="V567" s="53"/>
      <c r="W567" s="53"/>
      <c r="X567" s="53"/>
      <c r="Y567" s="53"/>
      <c r="Z567" s="53"/>
    </row>
    <row r="568" spans="1:26" ht="14.4">
      <c r="A568" s="53"/>
      <c r="B568" s="53"/>
      <c r="C568" s="53"/>
      <c r="D568" s="53"/>
      <c r="E568" s="53"/>
      <c r="F568" s="53"/>
      <c r="G568" s="53"/>
      <c r="H568" s="53"/>
      <c r="I568" s="78"/>
      <c r="J568" s="53"/>
      <c r="K568" s="53"/>
      <c r="L568" s="53"/>
      <c r="M568" s="53"/>
      <c r="N568" s="53"/>
      <c r="O568" s="53"/>
      <c r="P568" s="53"/>
      <c r="Q568" s="53"/>
      <c r="R568" s="53"/>
      <c r="S568" s="53"/>
      <c r="T568" s="53"/>
      <c r="U568" s="53"/>
      <c r="V568" s="53"/>
      <c r="W568" s="53"/>
      <c r="X568" s="53"/>
      <c r="Y568" s="53"/>
      <c r="Z568" s="53"/>
    </row>
    <row r="569" spans="1:26" ht="14.4">
      <c r="A569" s="53"/>
      <c r="B569" s="53"/>
      <c r="C569" s="53"/>
      <c r="D569" s="53"/>
      <c r="E569" s="53"/>
      <c r="F569" s="53"/>
      <c r="G569" s="53"/>
      <c r="H569" s="53"/>
      <c r="I569" s="78"/>
      <c r="J569" s="53"/>
      <c r="K569" s="53"/>
      <c r="L569" s="53"/>
      <c r="M569" s="53"/>
      <c r="N569" s="53"/>
      <c r="O569" s="53"/>
      <c r="P569" s="53"/>
      <c r="Q569" s="53"/>
      <c r="R569" s="53"/>
      <c r="S569" s="53"/>
      <c r="T569" s="53"/>
      <c r="U569" s="53"/>
      <c r="V569" s="53"/>
      <c r="W569" s="53"/>
      <c r="X569" s="53"/>
      <c r="Y569" s="53"/>
      <c r="Z569" s="53"/>
    </row>
    <row r="570" spans="1:26" ht="14.4">
      <c r="A570" s="53"/>
      <c r="B570" s="53"/>
      <c r="C570" s="53"/>
      <c r="D570" s="53"/>
      <c r="E570" s="53"/>
      <c r="F570" s="53"/>
      <c r="G570" s="53"/>
      <c r="H570" s="53"/>
      <c r="I570" s="78"/>
      <c r="J570" s="53"/>
      <c r="K570" s="53"/>
      <c r="L570" s="53"/>
      <c r="M570" s="53"/>
      <c r="N570" s="53"/>
      <c r="O570" s="53"/>
      <c r="P570" s="53"/>
      <c r="Q570" s="53"/>
      <c r="R570" s="53"/>
      <c r="S570" s="53"/>
      <c r="T570" s="53"/>
      <c r="U570" s="53"/>
      <c r="V570" s="53"/>
      <c r="W570" s="53"/>
      <c r="X570" s="53"/>
      <c r="Y570" s="53"/>
      <c r="Z570" s="53"/>
    </row>
    <row r="571" spans="1:26" ht="14.4">
      <c r="A571" s="53"/>
      <c r="B571" s="53"/>
      <c r="C571" s="53"/>
      <c r="D571" s="53"/>
      <c r="E571" s="53"/>
      <c r="F571" s="53"/>
      <c r="G571" s="53"/>
      <c r="H571" s="53"/>
      <c r="I571" s="78"/>
      <c r="J571" s="53"/>
      <c r="K571" s="53"/>
      <c r="L571" s="53"/>
      <c r="M571" s="53"/>
      <c r="N571" s="53"/>
      <c r="O571" s="53"/>
      <c r="P571" s="53"/>
      <c r="Q571" s="53"/>
      <c r="R571" s="53"/>
      <c r="S571" s="53"/>
      <c r="T571" s="53"/>
      <c r="U571" s="53"/>
      <c r="V571" s="53"/>
      <c r="W571" s="53"/>
      <c r="X571" s="53"/>
      <c r="Y571" s="53"/>
      <c r="Z571" s="53"/>
    </row>
    <row r="572" spans="1:26" ht="14.4">
      <c r="A572" s="53"/>
      <c r="B572" s="53"/>
      <c r="C572" s="53"/>
      <c r="D572" s="53"/>
      <c r="E572" s="53"/>
      <c r="F572" s="53"/>
      <c r="G572" s="53"/>
      <c r="H572" s="53"/>
      <c r="I572" s="78"/>
      <c r="J572" s="53"/>
      <c r="K572" s="53"/>
      <c r="L572" s="53"/>
      <c r="M572" s="53"/>
      <c r="N572" s="53"/>
      <c r="O572" s="53"/>
      <c r="P572" s="53"/>
      <c r="Q572" s="53"/>
      <c r="R572" s="53"/>
      <c r="S572" s="53"/>
      <c r="T572" s="53"/>
      <c r="U572" s="53"/>
      <c r="V572" s="53"/>
      <c r="W572" s="53"/>
      <c r="X572" s="53"/>
      <c r="Y572" s="53"/>
      <c r="Z572" s="53"/>
    </row>
    <row r="573" spans="1:26" ht="14.4">
      <c r="A573" s="53"/>
      <c r="B573" s="53"/>
      <c r="C573" s="53"/>
      <c r="D573" s="53"/>
      <c r="E573" s="53"/>
      <c r="F573" s="53"/>
      <c r="G573" s="53"/>
      <c r="H573" s="53"/>
      <c r="I573" s="78"/>
      <c r="J573" s="53"/>
      <c r="K573" s="53"/>
      <c r="L573" s="53"/>
      <c r="M573" s="53"/>
      <c r="N573" s="53"/>
      <c r="O573" s="53"/>
      <c r="P573" s="53"/>
      <c r="Q573" s="53"/>
      <c r="R573" s="53"/>
      <c r="S573" s="53"/>
      <c r="T573" s="53"/>
      <c r="U573" s="53"/>
      <c r="V573" s="53"/>
      <c r="W573" s="53"/>
      <c r="X573" s="53"/>
      <c r="Y573" s="53"/>
      <c r="Z573" s="53"/>
    </row>
    <row r="574" spans="1:26" ht="14.4">
      <c r="A574" s="53"/>
      <c r="B574" s="53"/>
      <c r="C574" s="53"/>
      <c r="D574" s="53"/>
      <c r="E574" s="53"/>
      <c r="F574" s="53"/>
      <c r="G574" s="53"/>
      <c r="H574" s="53"/>
      <c r="I574" s="78"/>
      <c r="J574" s="53"/>
      <c r="K574" s="53"/>
      <c r="L574" s="53"/>
      <c r="M574" s="53"/>
      <c r="N574" s="53"/>
      <c r="O574" s="53"/>
      <c r="P574" s="53"/>
      <c r="Q574" s="53"/>
      <c r="R574" s="53"/>
      <c r="S574" s="53"/>
      <c r="T574" s="53"/>
      <c r="U574" s="53"/>
      <c r="V574" s="53"/>
      <c r="W574" s="53"/>
      <c r="X574" s="53"/>
      <c r="Y574" s="53"/>
      <c r="Z574" s="53"/>
    </row>
    <row r="575" spans="1:26" ht="14.4">
      <c r="A575" s="53"/>
      <c r="B575" s="53"/>
      <c r="C575" s="53"/>
      <c r="D575" s="53"/>
      <c r="E575" s="53"/>
      <c r="F575" s="53"/>
      <c r="G575" s="53"/>
      <c r="H575" s="53"/>
      <c r="I575" s="78"/>
      <c r="J575" s="53"/>
      <c r="K575" s="53"/>
      <c r="L575" s="53"/>
      <c r="M575" s="53"/>
      <c r="N575" s="53"/>
      <c r="O575" s="53"/>
      <c r="P575" s="53"/>
      <c r="Q575" s="53"/>
      <c r="R575" s="53"/>
      <c r="S575" s="53"/>
      <c r="T575" s="53"/>
      <c r="U575" s="53"/>
      <c r="V575" s="53"/>
      <c r="W575" s="53"/>
      <c r="X575" s="53"/>
      <c r="Y575" s="53"/>
      <c r="Z575" s="53"/>
    </row>
    <row r="576" spans="1:26" ht="14.4">
      <c r="A576" s="53"/>
      <c r="B576" s="53"/>
      <c r="C576" s="53"/>
      <c r="D576" s="53"/>
      <c r="E576" s="53"/>
      <c r="F576" s="53"/>
      <c r="G576" s="53"/>
      <c r="H576" s="53"/>
      <c r="I576" s="78"/>
      <c r="J576" s="53"/>
      <c r="K576" s="53"/>
      <c r="L576" s="53"/>
      <c r="M576" s="53"/>
      <c r="N576" s="53"/>
      <c r="O576" s="53"/>
      <c r="P576" s="53"/>
      <c r="Q576" s="53"/>
      <c r="R576" s="53"/>
      <c r="S576" s="53"/>
      <c r="T576" s="53"/>
      <c r="U576" s="53"/>
      <c r="V576" s="53"/>
      <c r="W576" s="53"/>
      <c r="X576" s="53"/>
      <c r="Y576" s="53"/>
      <c r="Z576" s="53"/>
    </row>
    <row r="577" spans="1:26" ht="14.4">
      <c r="A577" s="53"/>
      <c r="B577" s="53"/>
      <c r="C577" s="53"/>
      <c r="D577" s="53"/>
      <c r="E577" s="53"/>
      <c r="F577" s="53"/>
      <c r="G577" s="53"/>
      <c r="H577" s="53"/>
      <c r="I577" s="78"/>
      <c r="J577" s="53"/>
      <c r="K577" s="53"/>
      <c r="L577" s="53"/>
      <c r="M577" s="53"/>
      <c r="N577" s="53"/>
      <c r="O577" s="53"/>
      <c r="P577" s="53"/>
      <c r="Q577" s="53"/>
      <c r="R577" s="53"/>
      <c r="S577" s="53"/>
      <c r="T577" s="53"/>
      <c r="U577" s="53"/>
      <c r="V577" s="53"/>
      <c r="W577" s="53"/>
      <c r="X577" s="53"/>
      <c r="Y577" s="53"/>
      <c r="Z577" s="53"/>
    </row>
    <row r="578" spans="1:26" ht="14.4">
      <c r="A578" s="53"/>
      <c r="B578" s="53"/>
      <c r="C578" s="53"/>
      <c r="D578" s="53"/>
      <c r="E578" s="53"/>
      <c r="F578" s="53"/>
      <c r="G578" s="53"/>
      <c r="H578" s="53"/>
      <c r="I578" s="78"/>
      <c r="J578" s="53"/>
      <c r="K578" s="53"/>
      <c r="L578" s="53"/>
      <c r="M578" s="53"/>
      <c r="N578" s="53"/>
      <c r="O578" s="53"/>
      <c r="P578" s="53"/>
      <c r="Q578" s="53"/>
      <c r="R578" s="53"/>
      <c r="S578" s="53"/>
      <c r="T578" s="53"/>
      <c r="U578" s="53"/>
      <c r="V578" s="53"/>
      <c r="W578" s="53"/>
      <c r="X578" s="53"/>
      <c r="Y578" s="53"/>
      <c r="Z578" s="53"/>
    </row>
    <row r="579" spans="1:26" ht="14.4">
      <c r="A579" s="53"/>
      <c r="B579" s="53"/>
      <c r="C579" s="53"/>
      <c r="D579" s="53"/>
      <c r="E579" s="53"/>
      <c r="F579" s="53"/>
      <c r="G579" s="53"/>
      <c r="H579" s="53"/>
      <c r="I579" s="78"/>
      <c r="J579" s="53"/>
      <c r="K579" s="53"/>
      <c r="L579" s="53"/>
      <c r="M579" s="53"/>
      <c r="N579" s="53"/>
      <c r="O579" s="53"/>
      <c r="P579" s="53"/>
      <c r="Q579" s="53"/>
      <c r="R579" s="53"/>
      <c r="S579" s="53"/>
      <c r="T579" s="53"/>
      <c r="U579" s="53"/>
      <c r="V579" s="53"/>
      <c r="W579" s="53"/>
      <c r="X579" s="53"/>
      <c r="Y579" s="53"/>
      <c r="Z579" s="53"/>
    </row>
    <row r="580" spans="1:26" ht="14.4">
      <c r="A580" s="53"/>
      <c r="B580" s="53"/>
      <c r="C580" s="53"/>
      <c r="D580" s="53"/>
      <c r="E580" s="53"/>
      <c r="F580" s="53"/>
      <c r="G580" s="53"/>
      <c r="H580" s="53"/>
      <c r="I580" s="78"/>
      <c r="J580" s="53"/>
      <c r="K580" s="53"/>
      <c r="L580" s="53"/>
      <c r="M580" s="53"/>
      <c r="N580" s="53"/>
      <c r="O580" s="53"/>
      <c r="P580" s="53"/>
      <c r="Q580" s="53"/>
      <c r="R580" s="53"/>
      <c r="S580" s="53"/>
      <c r="T580" s="53"/>
      <c r="U580" s="53"/>
      <c r="V580" s="53"/>
      <c r="W580" s="53"/>
      <c r="X580" s="53"/>
      <c r="Y580" s="53"/>
      <c r="Z580" s="53"/>
    </row>
    <row r="581" spans="1:26" ht="14.4">
      <c r="A581" s="53"/>
      <c r="B581" s="53"/>
      <c r="C581" s="53"/>
      <c r="D581" s="53"/>
      <c r="E581" s="53"/>
      <c r="F581" s="53"/>
      <c r="G581" s="53"/>
      <c r="H581" s="53"/>
      <c r="I581" s="78"/>
      <c r="J581" s="53"/>
      <c r="K581" s="53"/>
      <c r="L581" s="53"/>
      <c r="M581" s="53"/>
      <c r="N581" s="53"/>
      <c r="O581" s="53"/>
      <c r="P581" s="53"/>
      <c r="Q581" s="53"/>
      <c r="R581" s="53"/>
      <c r="S581" s="53"/>
      <c r="T581" s="53"/>
      <c r="U581" s="53"/>
      <c r="V581" s="53"/>
      <c r="W581" s="53"/>
      <c r="X581" s="53"/>
      <c r="Y581" s="53"/>
      <c r="Z581" s="53"/>
    </row>
    <row r="582" spans="1:26" ht="14.4">
      <c r="A582" s="53"/>
      <c r="B582" s="53"/>
      <c r="C582" s="53"/>
      <c r="D582" s="53"/>
      <c r="E582" s="53"/>
      <c r="F582" s="53"/>
      <c r="G582" s="53"/>
      <c r="H582" s="53"/>
      <c r="I582" s="78"/>
      <c r="J582" s="53"/>
      <c r="K582" s="53"/>
      <c r="L582" s="53"/>
      <c r="M582" s="53"/>
      <c r="N582" s="53"/>
      <c r="O582" s="53"/>
      <c r="P582" s="53"/>
      <c r="Q582" s="53"/>
      <c r="R582" s="53"/>
      <c r="S582" s="53"/>
      <c r="T582" s="53"/>
      <c r="U582" s="53"/>
      <c r="V582" s="53"/>
      <c r="W582" s="53"/>
      <c r="X582" s="53"/>
      <c r="Y582" s="53"/>
      <c r="Z582" s="53"/>
    </row>
    <row r="583" spans="1:26" ht="14.4">
      <c r="A583" s="53"/>
      <c r="B583" s="53"/>
      <c r="C583" s="53"/>
      <c r="D583" s="53"/>
      <c r="E583" s="53"/>
      <c r="F583" s="53"/>
      <c r="G583" s="53"/>
      <c r="H583" s="53"/>
      <c r="I583" s="78"/>
      <c r="J583" s="53"/>
      <c r="K583" s="53"/>
      <c r="L583" s="53"/>
      <c r="M583" s="53"/>
      <c r="N583" s="53"/>
      <c r="O583" s="53"/>
      <c r="P583" s="53"/>
      <c r="Q583" s="53"/>
      <c r="R583" s="53"/>
      <c r="S583" s="53"/>
      <c r="T583" s="53"/>
      <c r="U583" s="53"/>
      <c r="V583" s="53"/>
      <c r="W583" s="53"/>
      <c r="X583" s="53"/>
      <c r="Y583" s="53"/>
      <c r="Z583" s="53"/>
    </row>
    <row r="584" spans="1:26" ht="14.4">
      <c r="A584" s="53"/>
      <c r="B584" s="53"/>
      <c r="C584" s="53"/>
      <c r="D584" s="53"/>
      <c r="E584" s="53"/>
      <c r="F584" s="53"/>
      <c r="G584" s="53"/>
      <c r="H584" s="53"/>
      <c r="I584" s="78"/>
      <c r="J584" s="53"/>
      <c r="K584" s="53"/>
      <c r="L584" s="53"/>
      <c r="M584" s="53"/>
      <c r="N584" s="53"/>
      <c r="O584" s="53"/>
      <c r="P584" s="53"/>
      <c r="Q584" s="53"/>
      <c r="R584" s="53"/>
      <c r="S584" s="53"/>
      <c r="T584" s="53"/>
      <c r="U584" s="53"/>
      <c r="V584" s="53"/>
      <c r="W584" s="53"/>
      <c r="X584" s="53"/>
      <c r="Y584" s="53"/>
      <c r="Z584" s="53"/>
    </row>
    <row r="585" spans="1:26" ht="14.4">
      <c r="A585" s="53"/>
      <c r="B585" s="53"/>
      <c r="C585" s="53"/>
      <c r="D585" s="53"/>
      <c r="E585" s="53"/>
      <c r="F585" s="53"/>
      <c r="G585" s="53"/>
      <c r="H585" s="53"/>
      <c r="I585" s="78"/>
      <c r="J585" s="53"/>
      <c r="K585" s="53"/>
      <c r="L585" s="53"/>
      <c r="M585" s="53"/>
      <c r="N585" s="53"/>
      <c r="O585" s="53"/>
      <c r="P585" s="53"/>
      <c r="Q585" s="53"/>
      <c r="R585" s="53"/>
      <c r="S585" s="53"/>
      <c r="T585" s="53"/>
      <c r="U585" s="53"/>
      <c r="V585" s="53"/>
      <c r="W585" s="53"/>
      <c r="X585" s="53"/>
      <c r="Y585" s="53"/>
      <c r="Z585" s="53"/>
    </row>
    <row r="586" spans="1:26" ht="14.4">
      <c r="A586" s="53"/>
      <c r="B586" s="53"/>
      <c r="C586" s="53"/>
      <c r="D586" s="53"/>
      <c r="E586" s="53"/>
      <c r="F586" s="53"/>
      <c r="G586" s="53"/>
      <c r="H586" s="53"/>
      <c r="I586" s="78"/>
      <c r="J586" s="53"/>
      <c r="K586" s="53"/>
      <c r="L586" s="53"/>
      <c r="M586" s="53"/>
      <c r="N586" s="53"/>
      <c r="O586" s="53"/>
      <c r="P586" s="53"/>
      <c r="Q586" s="53"/>
      <c r="R586" s="53"/>
      <c r="S586" s="53"/>
      <c r="T586" s="53"/>
      <c r="U586" s="53"/>
      <c r="V586" s="53"/>
      <c r="W586" s="53"/>
      <c r="X586" s="53"/>
      <c r="Y586" s="53"/>
      <c r="Z586" s="53"/>
    </row>
    <row r="587" spans="1:26" ht="14.4">
      <c r="A587" s="53"/>
      <c r="B587" s="53"/>
      <c r="C587" s="53"/>
      <c r="D587" s="53"/>
      <c r="E587" s="53"/>
      <c r="F587" s="53"/>
      <c r="G587" s="53"/>
      <c r="H587" s="53"/>
      <c r="I587" s="78"/>
      <c r="J587" s="53"/>
      <c r="K587" s="53"/>
      <c r="L587" s="53"/>
      <c r="M587" s="53"/>
      <c r="N587" s="53"/>
      <c r="O587" s="53"/>
      <c r="P587" s="53"/>
      <c r="Q587" s="53"/>
      <c r="R587" s="53"/>
      <c r="S587" s="53"/>
      <c r="T587" s="53"/>
      <c r="U587" s="53"/>
      <c r="V587" s="53"/>
      <c r="W587" s="53"/>
      <c r="X587" s="53"/>
      <c r="Y587" s="53"/>
      <c r="Z587" s="53"/>
    </row>
    <row r="588" spans="1:26" ht="14.4">
      <c r="A588" s="53"/>
      <c r="B588" s="53"/>
      <c r="C588" s="53"/>
      <c r="D588" s="53"/>
      <c r="E588" s="53"/>
      <c r="F588" s="53"/>
      <c r="G588" s="53"/>
      <c r="H588" s="53"/>
      <c r="I588" s="78"/>
      <c r="J588" s="53"/>
      <c r="K588" s="53"/>
      <c r="L588" s="53"/>
      <c r="M588" s="53"/>
      <c r="N588" s="53"/>
      <c r="O588" s="53"/>
      <c r="P588" s="53"/>
      <c r="Q588" s="53"/>
      <c r="R588" s="53"/>
      <c r="S588" s="53"/>
      <c r="T588" s="53"/>
      <c r="U588" s="53"/>
      <c r="V588" s="53"/>
      <c r="W588" s="53"/>
      <c r="X588" s="53"/>
      <c r="Y588" s="53"/>
      <c r="Z588" s="53"/>
    </row>
    <row r="589" spans="1:26" ht="14.4">
      <c r="A589" s="53"/>
      <c r="B589" s="53"/>
      <c r="C589" s="53"/>
      <c r="D589" s="53"/>
      <c r="E589" s="53"/>
      <c r="F589" s="53"/>
      <c r="G589" s="53"/>
      <c r="H589" s="53"/>
      <c r="I589" s="78"/>
      <c r="J589" s="53"/>
      <c r="K589" s="53"/>
      <c r="L589" s="53"/>
      <c r="M589" s="53"/>
      <c r="N589" s="53"/>
      <c r="O589" s="53"/>
      <c r="P589" s="53"/>
      <c r="Q589" s="53"/>
      <c r="R589" s="53"/>
      <c r="S589" s="53"/>
      <c r="T589" s="53"/>
      <c r="U589" s="53"/>
      <c r="V589" s="53"/>
      <c r="W589" s="53"/>
      <c r="X589" s="53"/>
      <c r="Y589" s="53"/>
      <c r="Z589" s="53"/>
    </row>
    <row r="590" spans="1:26" ht="14.4">
      <c r="A590" s="53"/>
      <c r="B590" s="53"/>
      <c r="C590" s="53"/>
      <c r="D590" s="53"/>
      <c r="E590" s="53"/>
      <c r="F590" s="53"/>
      <c r="G590" s="53"/>
      <c r="H590" s="53"/>
      <c r="I590" s="78"/>
      <c r="J590" s="53"/>
      <c r="K590" s="53"/>
      <c r="L590" s="53"/>
      <c r="M590" s="53"/>
      <c r="N590" s="53"/>
      <c r="O590" s="53"/>
      <c r="P590" s="53"/>
      <c r="Q590" s="53"/>
      <c r="R590" s="53"/>
      <c r="S590" s="53"/>
      <c r="T590" s="53"/>
      <c r="U590" s="53"/>
      <c r="V590" s="53"/>
      <c r="W590" s="53"/>
      <c r="X590" s="53"/>
      <c r="Y590" s="53"/>
      <c r="Z590" s="53"/>
    </row>
    <row r="591" spans="1:26" ht="14.4">
      <c r="A591" s="53"/>
      <c r="B591" s="53"/>
      <c r="C591" s="53"/>
      <c r="D591" s="53"/>
      <c r="E591" s="53"/>
      <c r="F591" s="53"/>
      <c r="G591" s="53"/>
      <c r="H591" s="53"/>
      <c r="I591" s="78"/>
      <c r="J591" s="53"/>
      <c r="K591" s="53"/>
      <c r="L591" s="53"/>
      <c r="M591" s="53"/>
      <c r="N591" s="53"/>
      <c r="O591" s="53"/>
      <c r="P591" s="53"/>
      <c r="Q591" s="53"/>
      <c r="R591" s="53"/>
      <c r="S591" s="53"/>
      <c r="T591" s="53"/>
      <c r="U591" s="53"/>
      <c r="V591" s="53"/>
      <c r="W591" s="53"/>
      <c r="X591" s="53"/>
      <c r="Y591" s="53"/>
      <c r="Z591" s="53"/>
    </row>
    <row r="592" spans="1:26" ht="14.4">
      <c r="A592" s="53"/>
      <c r="B592" s="53"/>
      <c r="C592" s="53"/>
      <c r="D592" s="53"/>
      <c r="E592" s="53"/>
      <c r="F592" s="53"/>
      <c r="G592" s="53"/>
      <c r="H592" s="53"/>
      <c r="I592" s="78"/>
      <c r="J592" s="53"/>
      <c r="K592" s="53"/>
      <c r="L592" s="53"/>
      <c r="M592" s="53"/>
      <c r="N592" s="53"/>
      <c r="O592" s="53"/>
      <c r="P592" s="53"/>
      <c r="Q592" s="53"/>
      <c r="R592" s="53"/>
      <c r="S592" s="53"/>
      <c r="T592" s="53"/>
      <c r="U592" s="53"/>
      <c r="V592" s="53"/>
      <c r="W592" s="53"/>
      <c r="X592" s="53"/>
      <c r="Y592" s="53"/>
      <c r="Z592" s="53"/>
    </row>
    <row r="593" spans="1:26" ht="14.4">
      <c r="A593" s="53"/>
      <c r="B593" s="53"/>
      <c r="C593" s="53"/>
      <c r="D593" s="53"/>
      <c r="E593" s="53"/>
      <c r="F593" s="53"/>
      <c r="G593" s="53"/>
      <c r="H593" s="53"/>
      <c r="I593" s="78"/>
      <c r="J593" s="53"/>
      <c r="K593" s="53"/>
      <c r="L593" s="53"/>
      <c r="M593" s="53"/>
      <c r="N593" s="53"/>
      <c r="O593" s="53"/>
      <c r="P593" s="53"/>
      <c r="Q593" s="53"/>
      <c r="R593" s="53"/>
      <c r="S593" s="53"/>
      <c r="T593" s="53"/>
      <c r="U593" s="53"/>
      <c r="V593" s="53"/>
      <c r="W593" s="53"/>
      <c r="X593" s="53"/>
      <c r="Y593" s="53"/>
      <c r="Z593" s="53"/>
    </row>
    <row r="594" spans="1:26" ht="14.4">
      <c r="A594" s="53"/>
      <c r="B594" s="53"/>
      <c r="C594" s="53"/>
      <c r="D594" s="53"/>
      <c r="E594" s="53"/>
      <c r="F594" s="53"/>
      <c r="G594" s="53"/>
      <c r="H594" s="53"/>
      <c r="I594" s="78"/>
      <c r="J594" s="53"/>
      <c r="K594" s="53"/>
      <c r="L594" s="53"/>
      <c r="M594" s="53"/>
      <c r="N594" s="53"/>
      <c r="O594" s="53"/>
      <c r="P594" s="53"/>
      <c r="Q594" s="53"/>
      <c r="R594" s="53"/>
      <c r="S594" s="53"/>
      <c r="T594" s="53"/>
      <c r="U594" s="53"/>
      <c r="V594" s="53"/>
      <c r="W594" s="53"/>
      <c r="X594" s="53"/>
      <c r="Y594" s="53"/>
      <c r="Z594" s="53"/>
    </row>
    <row r="595" spans="1:26" ht="14.4">
      <c r="A595" s="53"/>
      <c r="B595" s="53"/>
      <c r="C595" s="53"/>
      <c r="D595" s="53"/>
      <c r="E595" s="53"/>
      <c r="F595" s="53"/>
      <c r="G595" s="53"/>
      <c r="H595" s="53"/>
      <c r="I595" s="78"/>
      <c r="J595" s="53"/>
      <c r="K595" s="53"/>
      <c r="L595" s="53"/>
      <c r="M595" s="53"/>
      <c r="N595" s="53"/>
      <c r="O595" s="53"/>
      <c r="P595" s="53"/>
      <c r="Q595" s="53"/>
      <c r="R595" s="53"/>
      <c r="S595" s="53"/>
      <c r="T595" s="53"/>
      <c r="U595" s="53"/>
      <c r="V595" s="53"/>
      <c r="W595" s="53"/>
      <c r="X595" s="53"/>
      <c r="Y595" s="53"/>
      <c r="Z595" s="53"/>
    </row>
    <row r="596" spans="1:26" ht="14.4">
      <c r="A596" s="53"/>
      <c r="B596" s="53"/>
      <c r="C596" s="53"/>
      <c r="D596" s="53"/>
      <c r="E596" s="53"/>
      <c r="F596" s="53"/>
      <c r="G596" s="53"/>
      <c r="H596" s="53"/>
      <c r="I596" s="78"/>
      <c r="J596" s="53"/>
      <c r="K596" s="53"/>
      <c r="L596" s="53"/>
      <c r="M596" s="53"/>
      <c r="N596" s="53"/>
      <c r="O596" s="53"/>
      <c r="P596" s="53"/>
      <c r="Q596" s="53"/>
      <c r="R596" s="53"/>
      <c r="S596" s="53"/>
      <c r="T596" s="53"/>
      <c r="U596" s="53"/>
      <c r="V596" s="53"/>
      <c r="W596" s="53"/>
      <c r="X596" s="53"/>
      <c r="Y596" s="53"/>
      <c r="Z596" s="53"/>
    </row>
    <row r="597" spans="1:26" ht="14.4">
      <c r="A597" s="53"/>
      <c r="B597" s="53"/>
      <c r="C597" s="53"/>
      <c r="D597" s="53"/>
      <c r="E597" s="53"/>
      <c r="F597" s="53"/>
      <c r="G597" s="53"/>
      <c r="H597" s="53"/>
      <c r="I597" s="78"/>
      <c r="J597" s="53"/>
      <c r="K597" s="53"/>
      <c r="L597" s="53"/>
      <c r="M597" s="53"/>
      <c r="N597" s="53"/>
      <c r="O597" s="53"/>
      <c r="P597" s="53"/>
      <c r="Q597" s="53"/>
      <c r="R597" s="53"/>
      <c r="S597" s="53"/>
      <c r="T597" s="53"/>
      <c r="U597" s="53"/>
      <c r="V597" s="53"/>
      <c r="W597" s="53"/>
      <c r="X597" s="53"/>
      <c r="Y597" s="53"/>
      <c r="Z597" s="53"/>
    </row>
    <row r="598" spans="1:26" ht="14.4">
      <c r="A598" s="53"/>
      <c r="B598" s="53"/>
      <c r="C598" s="53"/>
      <c r="D598" s="53"/>
      <c r="E598" s="53"/>
      <c r="F598" s="53"/>
      <c r="G598" s="53"/>
      <c r="H598" s="53"/>
      <c r="I598" s="78"/>
      <c r="J598" s="53"/>
      <c r="K598" s="53"/>
      <c r="L598" s="53"/>
      <c r="M598" s="53"/>
      <c r="N598" s="53"/>
      <c r="O598" s="53"/>
      <c r="P598" s="53"/>
      <c r="Q598" s="53"/>
      <c r="R598" s="53"/>
      <c r="S598" s="53"/>
      <c r="T598" s="53"/>
      <c r="U598" s="53"/>
      <c r="V598" s="53"/>
      <c r="W598" s="53"/>
      <c r="X598" s="53"/>
      <c r="Y598" s="53"/>
      <c r="Z598" s="53"/>
    </row>
    <row r="599" spans="1:26" ht="14.4">
      <c r="A599" s="53"/>
      <c r="B599" s="53"/>
      <c r="C599" s="53"/>
      <c r="D599" s="53"/>
      <c r="E599" s="53"/>
      <c r="F599" s="53"/>
      <c r="G599" s="53"/>
      <c r="H599" s="53"/>
      <c r="I599" s="78"/>
      <c r="J599" s="53"/>
      <c r="K599" s="53"/>
      <c r="L599" s="53"/>
      <c r="M599" s="53"/>
      <c r="N599" s="53"/>
      <c r="O599" s="53"/>
      <c r="P599" s="53"/>
      <c r="Q599" s="53"/>
      <c r="R599" s="53"/>
      <c r="S599" s="53"/>
      <c r="T599" s="53"/>
      <c r="U599" s="53"/>
      <c r="V599" s="53"/>
      <c r="W599" s="53"/>
      <c r="X599" s="53"/>
      <c r="Y599" s="53"/>
      <c r="Z599" s="53"/>
    </row>
    <row r="600" spans="1:26" ht="14.4">
      <c r="A600" s="53"/>
      <c r="B600" s="53"/>
      <c r="C600" s="53"/>
      <c r="D600" s="53"/>
      <c r="E600" s="53"/>
      <c r="F600" s="53"/>
      <c r="G600" s="53"/>
      <c r="H600" s="53"/>
      <c r="I600" s="78"/>
      <c r="J600" s="53"/>
      <c r="K600" s="53"/>
      <c r="L600" s="53"/>
      <c r="M600" s="53"/>
      <c r="N600" s="53"/>
      <c r="O600" s="53"/>
      <c r="P600" s="53"/>
      <c r="Q600" s="53"/>
      <c r="R600" s="53"/>
      <c r="S600" s="53"/>
      <c r="T600" s="53"/>
      <c r="U600" s="53"/>
      <c r="V600" s="53"/>
      <c r="W600" s="53"/>
      <c r="X600" s="53"/>
      <c r="Y600" s="53"/>
      <c r="Z600" s="53"/>
    </row>
    <row r="601" spans="1:26" ht="14.4">
      <c r="A601" s="53"/>
      <c r="B601" s="53"/>
      <c r="C601" s="53"/>
      <c r="D601" s="53"/>
      <c r="E601" s="53"/>
      <c r="F601" s="53"/>
      <c r="G601" s="53"/>
      <c r="H601" s="53"/>
      <c r="I601" s="78"/>
      <c r="J601" s="53"/>
      <c r="K601" s="53"/>
      <c r="L601" s="53"/>
      <c r="M601" s="53"/>
      <c r="N601" s="53"/>
      <c r="O601" s="53"/>
      <c r="P601" s="53"/>
      <c r="Q601" s="53"/>
      <c r="R601" s="53"/>
      <c r="S601" s="53"/>
      <c r="T601" s="53"/>
      <c r="U601" s="53"/>
      <c r="V601" s="53"/>
      <c r="W601" s="53"/>
      <c r="X601" s="53"/>
      <c r="Y601" s="53"/>
      <c r="Z601" s="53"/>
    </row>
    <row r="602" spans="1:26" ht="14.4">
      <c r="A602" s="53"/>
      <c r="B602" s="53"/>
      <c r="C602" s="53"/>
      <c r="D602" s="53"/>
      <c r="E602" s="53"/>
      <c r="F602" s="53"/>
      <c r="G602" s="53"/>
      <c r="H602" s="53"/>
      <c r="I602" s="78"/>
      <c r="J602" s="53"/>
      <c r="K602" s="53"/>
      <c r="L602" s="53"/>
      <c r="M602" s="53"/>
      <c r="N602" s="53"/>
      <c r="O602" s="53"/>
      <c r="P602" s="53"/>
      <c r="Q602" s="53"/>
      <c r="R602" s="53"/>
      <c r="S602" s="53"/>
      <c r="T602" s="53"/>
      <c r="U602" s="53"/>
      <c r="V602" s="53"/>
      <c r="W602" s="53"/>
      <c r="X602" s="53"/>
      <c r="Y602" s="53"/>
      <c r="Z602" s="53"/>
    </row>
    <row r="603" spans="1:26" ht="14.4">
      <c r="A603" s="53"/>
      <c r="B603" s="53"/>
      <c r="C603" s="53"/>
      <c r="D603" s="53"/>
      <c r="E603" s="53"/>
      <c r="F603" s="53"/>
      <c r="G603" s="53"/>
      <c r="H603" s="53"/>
      <c r="I603" s="78"/>
      <c r="J603" s="53"/>
      <c r="K603" s="53"/>
      <c r="L603" s="53"/>
      <c r="M603" s="53"/>
      <c r="N603" s="53"/>
      <c r="O603" s="53"/>
      <c r="P603" s="53"/>
      <c r="Q603" s="53"/>
      <c r="R603" s="53"/>
      <c r="S603" s="53"/>
      <c r="T603" s="53"/>
      <c r="U603" s="53"/>
      <c r="V603" s="53"/>
      <c r="W603" s="53"/>
      <c r="X603" s="53"/>
      <c r="Y603" s="53"/>
      <c r="Z603" s="53"/>
    </row>
    <row r="604" spans="1:26" ht="14.4">
      <c r="A604" s="53"/>
      <c r="B604" s="53"/>
      <c r="C604" s="53"/>
      <c r="D604" s="53"/>
      <c r="E604" s="53"/>
      <c r="F604" s="53"/>
      <c r="G604" s="53"/>
      <c r="H604" s="53"/>
      <c r="I604" s="78"/>
      <c r="J604" s="53"/>
      <c r="K604" s="53"/>
      <c r="L604" s="53"/>
      <c r="M604" s="53"/>
      <c r="N604" s="53"/>
      <c r="O604" s="53"/>
      <c r="P604" s="53"/>
      <c r="Q604" s="53"/>
      <c r="R604" s="53"/>
      <c r="S604" s="53"/>
      <c r="T604" s="53"/>
      <c r="U604" s="53"/>
      <c r="V604" s="53"/>
      <c r="W604" s="53"/>
      <c r="X604" s="53"/>
      <c r="Y604" s="53"/>
      <c r="Z604" s="53"/>
    </row>
    <row r="605" spans="1:26" ht="14.4">
      <c r="A605" s="53"/>
      <c r="B605" s="53"/>
      <c r="C605" s="53"/>
      <c r="D605" s="53"/>
      <c r="E605" s="53"/>
      <c r="F605" s="53"/>
      <c r="G605" s="53"/>
      <c r="H605" s="53"/>
      <c r="I605" s="78"/>
      <c r="J605" s="53"/>
      <c r="K605" s="53"/>
      <c r="L605" s="53"/>
      <c r="M605" s="53"/>
      <c r="N605" s="53"/>
      <c r="O605" s="53"/>
      <c r="P605" s="53"/>
      <c r="Q605" s="53"/>
      <c r="R605" s="53"/>
      <c r="S605" s="53"/>
      <c r="T605" s="53"/>
      <c r="U605" s="53"/>
      <c r="V605" s="53"/>
      <c r="W605" s="53"/>
      <c r="X605" s="53"/>
      <c r="Y605" s="53"/>
      <c r="Z605" s="53"/>
    </row>
    <row r="606" spans="1:26" ht="14.4">
      <c r="A606" s="53"/>
      <c r="B606" s="53"/>
      <c r="C606" s="53"/>
      <c r="D606" s="53"/>
      <c r="E606" s="53"/>
      <c r="F606" s="53"/>
      <c r="G606" s="53"/>
      <c r="H606" s="53"/>
      <c r="I606" s="78"/>
      <c r="J606" s="53"/>
      <c r="K606" s="53"/>
      <c r="L606" s="53"/>
      <c r="M606" s="53"/>
      <c r="N606" s="53"/>
      <c r="O606" s="53"/>
      <c r="P606" s="53"/>
      <c r="Q606" s="53"/>
      <c r="R606" s="53"/>
      <c r="S606" s="53"/>
      <c r="T606" s="53"/>
      <c r="U606" s="53"/>
      <c r="V606" s="53"/>
      <c r="W606" s="53"/>
      <c r="X606" s="53"/>
      <c r="Y606" s="53"/>
      <c r="Z606" s="53"/>
    </row>
    <row r="607" spans="1:26" ht="14.4">
      <c r="A607" s="53"/>
      <c r="B607" s="53"/>
      <c r="C607" s="53"/>
      <c r="D607" s="53"/>
      <c r="E607" s="53"/>
      <c r="F607" s="53"/>
      <c r="G607" s="53"/>
      <c r="H607" s="53"/>
      <c r="I607" s="78"/>
      <c r="J607" s="53"/>
      <c r="K607" s="53"/>
      <c r="L607" s="53"/>
      <c r="M607" s="53"/>
      <c r="N607" s="53"/>
      <c r="O607" s="53"/>
      <c r="P607" s="53"/>
      <c r="Q607" s="53"/>
      <c r="R607" s="53"/>
      <c r="S607" s="53"/>
      <c r="T607" s="53"/>
      <c r="U607" s="53"/>
      <c r="V607" s="53"/>
      <c r="W607" s="53"/>
      <c r="X607" s="53"/>
      <c r="Y607" s="53"/>
      <c r="Z607" s="53"/>
    </row>
    <row r="608" spans="1:26" ht="14.4">
      <c r="A608" s="53"/>
      <c r="B608" s="53"/>
      <c r="C608" s="53"/>
      <c r="D608" s="53"/>
      <c r="E608" s="53"/>
      <c r="F608" s="53"/>
      <c r="G608" s="53"/>
      <c r="H608" s="53"/>
      <c r="I608" s="78"/>
      <c r="J608" s="53"/>
      <c r="K608" s="53"/>
      <c r="L608" s="53"/>
      <c r="M608" s="53"/>
      <c r="N608" s="53"/>
      <c r="O608" s="53"/>
      <c r="P608" s="53"/>
      <c r="Q608" s="53"/>
      <c r="R608" s="53"/>
      <c r="S608" s="53"/>
      <c r="T608" s="53"/>
      <c r="U608" s="53"/>
      <c r="V608" s="53"/>
      <c r="W608" s="53"/>
      <c r="X608" s="53"/>
      <c r="Y608" s="53"/>
      <c r="Z608" s="53"/>
    </row>
    <row r="609" spans="1:26" ht="14.4">
      <c r="A609" s="53"/>
      <c r="B609" s="53"/>
      <c r="C609" s="53"/>
      <c r="D609" s="53"/>
      <c r="E609" s="53"/>
      <c r="F609" s="53"/>
      <c r="G609" s="53"/>
      <c r="H609" s="53"/>
      <c r="I609" s="78"/>
      <c r="J609" s="53"/>
      <c r="K609" s="53"/>
      <c r="L609" s="53"/>
      <c r="M609" s="53"/>
      <c r="N609" s="53"/>
      <c r="O609" s="53"/>
      <c r="P609" s="53"/>
      <c r="Q609" s="53"/>
      <c r="R609" s="53"/>
      <c r="S609" s="53"/>
      <c r="T609" s="53"/>
      <c r="U609" s="53"/>
      <c r="V609" s="53"/>
      <c r="W609" s="53"/>
      <c r="X609" s="53"/>
      <c r="Y609" s="53"/>
      <c r="Z609" s="53"/>
    </row>
    <row r="610" spans="1:26" ht="14.4">
      <c r="A610" s="53"/>
      <c r="B610" s="53"/>
      <c r="C610" s="53"/>
      <c r="D610" s="53"/>
      <c r="E610" s="53"/>
      <c r="F610" s="53"/>
      <c r="G610" s="53"/>
      <c r="H610" s="53"/>
      <c r="I610" s="78"/>
      <c r="J610" s="53"/>
      <c r="K610" s="53"/>
      <c r="L610" s="53"/>
      <c r="M610" s="53"/>
      <c r="N610" s="53"/>
      <c r="O610" s="53"/>
      <c r="P610" s="53"/>
      <c r="Q610" s="53"/>
      <c r="R610" s="53"/>
      <c r="S610" s="53"/>
      <c r="T610" s="53"/>
      <c r="U610" s="53"/>
      <c r="V610" s="53"/>
      <c r="W610" s="53"/>
      <c r="X610" s="53"/>
      <c r="Y610" s="53"/>
      <c r="Z610" s="53"/>
    </row>
    <row r="611" spans="1:26" ht="14.4">
      <c r="A611" s="53"/>
      <c r="B611" s="53"/>
      <c r="C611" s="53"/>
      <c r="D611" s="53"/>
      <c r="E611" s="53"/>
      <c r="F611" s="53"/>
      <c r="G611" s="53"/>
      <c r="H611" s="53"/>
      <c r="I611" s="78"/>
      <c r="J611" s="53"/>
      <c r="K611" s="53"/>
      <c r="L611" s="53"/>
      <c r="M611" s="53"/>
      <c r="N611" s="53"/>
      <c r="O611" s="53"/>
      <c r="P611" s="53"/>
      <c r="Q611" s="53"/>
      <c r="R611" s="53"/>
      <c r="S611" s="53"/>
      <c r="T611" s="53"/>
      <c r="U611" s="53"/>
      <c r="V611" s="53"/>
      <c r="W611" s="53"/>
      <c r="X611" s="53"/>
      <c r="Y611" s="53"/>
      <c r="Z611" s="53"/>
    </row>
    <row r="612" spans="1:26" ht="14.4">
      <c r="A612" s="53"/>
      <c r="B612" s="53"/>
      <c r="C612" s="53"/>
      <c r="D612" s="53"/>
      <c r="E612" s="53"/>
      <c r="F612" s="53"/>
      <c r="G612" s="53"/>
      <c r="H612" s="53"/>
      <c r="I612" s="78"/>
      <c r="J612" s="53"/>
      <c r="K612" s="53"/>
      <c r="L612" s="53"/>
      <c r="M612" s="53"/>
      <c r="N612" s="53"/>
      <c r="O612" s="53"/>
      <c r="P612" s="53"/>
      <c r="Q612" s="53"/>
      <c r="R612" s="53"/>
      <c r="S612" s="53"/>
      <c r="T612" s="53"/>
      <c r="U612" s="53"/>
      <c r="V612" s="53"/>
      <c r="W612" s="53"/>
      <c r="X612" s="53"/>
      <c r="Y612" s="53"/>
      <c r="Z612" s="53"/>
    </row>
    <row r="613" spans="1:26" ht="14.4">
      <c r="A613" s="53"/>
      <c r="B613" s="53"/>
      <c r="C613" s="53"/>
      <c r="D613" s="53"/>
      <c r="E613" s="53"/>
      <c r="F613" s="53"/>
      <c r="G613" s="53"/>
      <c r="H613" s="53"/>
      <c r="I613" s="78"/>
      <c r="J613" s="53"/>
      <c r="K613" s="53"/>
      <c r="L613" s="53"/>
      <c r="M613" s="53"/>
      <c r="N613" s="53"/>
      <c r="O613" s="53"/>
      <c r="P613" s="53"/>
      <c r="Q613" s="53"/>
      <c r="R613" s="53"/>
      <c r="S613" s="53"/>
      <c r="T613" s="53"/>
      <c r="U613" s="53"/>
      <c r="V613" s="53"/>
      <c r="W613" s="53"/>
      <c r="X613" s="53"/>
      <c r="Y613" s="53"/>
      <c r="Z613" s="53"/>
    </row>
    <row r="614" spans="1:26" ht="14.4">
      <c r="A614" s="53"/>
      <c r="B614" s="53"/>
      <c r="C614" s="53"/>
      <c r="D614" s="53"/>
      <c r="E614" s="53"/>
      <c r="F614" s="53"/>
      <c r="G614" s="53"/>
      <c r="H614" s="53"/>
      <c r="I614" s="78"/>
      <c r="J614" s="53"/>
      <c r="K614" s="53"/>
      <c r="L614" s="53"/>
      <c r="M614" s="53"/>
      <c r="N614" s="53"/>
      <c r="O614" s="53"/>
      <c r="P614" s="53"/>
      <c r="Q614" s="53"/>
      <c r="R614" s="53"/>
      <c r="S614" s="53"/>
      <c r="T614" s="53"/>
      <c r="U614" s="53"/>
      <c r="V614" s="53"/>
      <c r="W614" s="53"/>
      <c r="X614" s="53"/>
      <c r="Y614" s="53"/>
      <c r="Z614" s="53"/>
    </row>
    <row r="615" spans="1:26" ht="14.4">
      <c r="A615" s="53"/>
      <c r="B615" s="53"/>
      <c r="C615" s="53"/>
      <c r="D615" s="53"/>
      <c r="E615" s="53"/>
      <c r="F615" s="53"/>
      <c r="G615" s="53"/>
      <c r="H615" s="53"/>
      <c r="I615" s="78"/>
      <c r="J615" s="53"/>
      <c r="K615" s="53"/>
      <c r="L615" s="53"/>
      <c r="M615" s="53"/>
      <c r="N615" s="53"/>
      <c r="O615" s="53"/>
      <c r="P615" s="53"/>
      <c r="Q615" s="53"/>
      <c r="R615" s="53"/>
      <c r="S615" s="53"/>
      <c r="T615" s="53"/>
      <c r="U615" s="53"/>
      <c r="V615" s="53"/>
      <c r="W615" s="53"/>
      <c r="X615" s="53"/>
      <c r="Y615" s="53"/>
      <c r="Z615" s="53"/>
    </row>
    <row r="616" spans="1:26" ht="14.4">
      <c r="A616" s="53"/>
      <c r="B616" s="53"/>
      <c r="C616" s="53"/>
      <c r="D616" s="53"/>
      <c r="E616" s="53"/>
      <c r="F616" s="53"/>
      <c r="G616" s="53"/>
      <c r="H616" s="53"/>
      <c r="I616" s="78"/>
      <c r="J616" s="53"/>
      <c r="K616" s="53"/>
      <c r="L616" s="53"/>
      <c r="M616" s="53"/>
      <c r="N616" s="53"/>
      <c r="O616" s="53"/>
      <c r="P616" s="53"/>
      <c r="Q616" s="53"/>
      <c r="R616" s="53"/>
      <c r="S616" s="53"/>
      <c r="T616" s="53"/>
      <c r="U616" s="53"/>
      <c r="V616" s="53"/>
      <c r="W616" s="53"/>
      <c r="X616" s="53"/>
      <c r="Y616" s="53"/>
      <c r="Z616" s="53"/>
    </row>
    <row r="617" spans="1:26" ht="14.4">
      <c r="A617" s="53"/>
      <c r="B617" s="53"/>
      <c r="C617" s="53"/>
      <c r="D617" s="53"/>
      <c r="E617" s="53"/>
      <c r="F617" s="53"/>
      <c r="G617" s="53"/>
      <c r="H617" s="53"/>
      <c r="I617" s="78"/>
      <c r="J617" s="53"/>
      <c r="K617" s="53"/>
      <c r="L617" s="53"/>
      <c r="M617" s="53"/>
      <c r="N617" s="53"/>
      <c r="O617" s="53"/>
      <c r="P617" s="53"/>
      <c r="Q617" s="53"/>
      <c r="R617" s="53"/>
      <c r="S617" s="53"/>
      <c r="T617" s="53"/>
      <c r="U617" s="53"/>
      <c r="V617" s="53"/>
      <c r="W617" s="53"/>
      <c r="X617" s="53"/>
      <c r="Y617" s="53"/>
      <c r="Z617" s="53"/>
    </row>
    <row r="618" spans="1:26" ht="14.4">
      <c r="A618" s="53"/>
      <c r="B618" s="53"/>
      <c r="C618" s="53"/>
      <c r="D618" s="53"/>
      <c r="E618" s="53"/>
      <c r="F618" s="53"/>
      <c r="G618" s="53"/>
      <c r="H618" s="53"/>
      <c r="I618" s="78"/>
      <c r="J618" s="53"/>
      <c r="K618" s="53"/>
      <c r="L618" s="53"/>
      <c r="M618" s="53"/>
      <c r="N618" s="53"/>
      <c r="O618" s="53"/>
      <c r="P618" s="53"/>
      <c r="Q618" s="53"/>
      <c r="R618" s="53"/>
      <c r="S618" s="53"/>
      <c r="T618" s="53"/>
      <c r="U618" s="53"/>
      <c r="V618" s="53"/>
      <c r="W618" s="53"/>
      <c r="X618" s="53"/>
      <c r="Y618" s="53"/>
      <c r="Z618" s="53"/>
    </row>
    <row r="619" spans="1:26" ht="14.4">
      <c r="A619" s="53"/>
      <c r="B619" s="53"/>
      <c r="C619" s="53"/>
      <c r="D619" s="53"/>
      <c r="E619" s="53"/>
      <c r="F619" s="53"/>
      <c r="G619" s="53"/>
      <c r="H619" s="53"/>
      <c r="I619" s="78"/>
      <c r="J619" s="53"/>
      <c r="K619" s="53"/>
      <c r="L619" s="53"/>
      <c r="M619" s="53"/>
      <c r="N619" s="53"/>
      <c r="O619" s="53"/>
      <c r="P619" s="53"/>
      <c r="Q619" s="53"/>
      <c r="R619" s="53"/>
      <c r="S619" s="53"/>
      <c r="T619" s="53"/>
      <c r="U619" s="53"/>
      <c r="V619" s="53"/>
      <c r="W619" s="53"/>
      <c r="X619" s="53"/>
      <c r="Y619" s="53"/>
      <c r="Z619" s="53"/>
    </row>
    <row r="620" spans="1:26" ht="14.4">
      <c r="A620" s="53"/>
      <c r="B620" s="53"/>
      <c r="C620" s="53"/>
      <c r="D620" s="53"/>
      <c r="E620" s="53"/>
      <c r="F620" s="53"/>
      <c r="G620" s="53"/>
      <c r="H620" s="53"/>
      <c r="I620" s="78"/>
      <c r="J620" s="53"/>
      <c r="K620" s="53"/>
      <c r="L620" s="53"/>
      <c r="M620" s="53"/>
      <c r="N620" s="53"/>
      <c r="O620" s="53"/>
      <c r="P620" s="53"/>
      <c r="Q620" s="53"/>
      <c r="R620" s="53"/>
      <c r="S620" s="53"/>
      <c r="T620" s="53"/>
      <c r="U620" s="53"/>
      <c r="V620" s="53"/>
      <c r="W620" s="53"/>
      <c r="X620" s="53"/>
      <c r="Y620" s="53"/>
      <c r="Z620" s="53"/>
    </row>
    <row r="621" spans="1:26" ht="14.4">
      <c r="A621" s="53"/>
      <c r="B621" s="53"/>
      <c r="C621" s="53"/>
      <c r="D621" s="53"/>
      <c r="E621" s="53"/>
      <c r="F621" s="53"/>
      <c r="G621" s="53"/>
      <c r="H621" s="53"/>
      <c r="I621" s="78"/>
      <c r="J621" s="53"/>
      <c r="K621" s="53"/>
      <c r="L621" s="53"/>
      <c r="M621" s="53"/>
      <c r="N621" s="53"/>
      <c r="O621" s="53"/>
      <c r="P621" s="53"/>
      <c r="Q621" s="53"/>
      <c r="R621" s="53"/>
      <c r="S621" s="53"/>
      <c r="T621" s="53"/>
      <c r="U621" s="53"/>
      <c r="V621" s="53"/>
      <c r="W621" s="53"/>
      <c r="X621" s="53"/>
      <c r="Y621" s="53"/>
      <c r="Z621" s="53"/>
    </row>
    <row r="622" spans="1:26" ht="14.4">
      <c r="A622" s="53"/>
      <c r="B622" s="53"/>
      <c r="C622" s="53"/>
      <c r="D622" s="53"/>
      <c r="E622" s="53"/>
      <c r="F622" s="53"/>
      <c r="G622" s="53"/>
      <c r="H622" s="53"/>
      <c r="I622" s="78"/>
      <c r="J622" s="53"/>
      <c r="K622" s="53"/>
      <c r="L622" s="53"/>
      <c r="M622" s="53"/>
      <c r="N622" s="53"/>
      <c r="O622" s="53"/>
      <c r="P622" s="53"/>
      <c r="Q622" s="53"/>
      <c r="R622" s="53"/>
      <c r="S622" s="53"/>
      <c r="T622" s="53"/>
      <c r="U622" s="53"/>
      <c r="V622" s="53"/>
      <c r="W622" s="53"/>
      <c r="X622" s="53"/>
      <c r="Y622" s="53"/>
      <c r="Z622" s="53"/>
    </row>
    <row r="623" spans="1:26" ht="14.4">
      <c r="A623" s="53"/>
      <c r="B623" s="53"/>
      <c r="C623" s="53"/>
      <c r="D623" s="53"/>
      <c r="E623" s="53"/>
      <c r="F623" s="53"/>
      <c r="G623" s="53"/>
      <c r="H623" s="53"/>
      <c r="I623" s="78"/>
      <c r="J623" s="53"/>
      <c r="K623" s="53"/>
      <c r="L623" s="53"/>
      <c r="M623" s="53"/>
      <c r="N623" s="53"/>
      <c r="O623" s="53"/>
      <c r="P623" s="53"/>
      <c r="Q623" s="53"/>
      <c r="R623" s="53"/>
      <c r="S623" s="53"/>
      <c r="T623" s="53"/>
      <c r="U623" s="53"/>
      <c r="V623" s="53"/>
      <c r="W623" s="53"/>
      <c r="X623" s="53"/>
      <c r="Y623" s="53"/>
      <c r="Z623" s="53"/>
    </row>
    <row r="624" spans="1:26" ht="14.4">
      <c r="A624" s="53"/>
      <c r="B624" s="53"/>
      <c r="C624" s="53"/>
      <c r="D624" s="53"/>
      <c r="E624" s="53"/>
      <c r="F624" s="53"/>
      <c r="G624" s="53"/>
      <c r="H624" s="53"/>
      <c r="I624" s="78"/>
      <c r="J624" s="53"/>
      <c r="K624" s="53"/>
      <c r="L624" s="53"/>
      <c r="M624" s="53"/>
      <c r="N624" s="53"/>
      <c r="O624" s="53"/>
      <c r="P624" s="53"/>
      <c r="Q624" s="53"/>
      <c r="R624" s="53"/>
      <c r="S624" s="53"/>
      <c r="T624" s="53"/>
      <c r="U624" s="53"/>
      <c r="V624" s="53"/>
      <c r="W624" s="53"/>
      <c r="X624" s="53"/>
      <c r="Y624" s="53"/>
      <c r="Z624" s="53"/>
    </row>
    <row r="625" spans="1:26" ht="14.4">
      <c r="A625" s="53"/>
      <c r="B625" s="53"/>
      <c r="C625" s="53"/>
      <c r="D625" s="53"/>
      <c r="E625" s="53"/>
      <c r="F625" s="53"/>
      <c r="G625" s="53"/>
      <c r="H625" s="53"/>
      <c r="I625" s="78"/>
      <c r="J625" s="53"/>
      <c r="K625" s="53"/>
      <c r="L625" s="53"/>
      <c r="M625" s="53"/>
      <c r="N625" s="53"/>
      <c r="O625" s="53"/>
      <c r="P625" s="53"/>
      <c r="Q625" s="53"/>
      <c r="R625" s="53"/>
      <c r="S625" s="53"/>
      <c r="T625" s="53"/>
      <c r="U625" s="53"/>
      <c r="V625" s="53"/>
      <c r="W625" s="53"/>
      <c r="X625" s="53"/>
      <c r="Y625" s="53"/>
      <c r="Z625" s="53"/>
    </row>
    <row r="626" spans="1:26" ht="14.4">
      <c r="A626" s="53"/>
      <c r="B626" s="53"/>
      <c r="C626" s="53"/>
      <c r="D626" s="53"/>
      <c r="E626" s="53"/>
      <c r="F626" s="53"/>
      <c r="G626" s="53"/>
      <c r="H626" s="53"/>
      <c r="I626" s="78"/>
      <c r="J626" s="53"/>
      <c r="K626" s="53"/>
      <c r="L626" s="53"/>
      <c r="M626" s="53"/>
      <c r="N626" s="53"/>
      <c r="O626" s="53"/>
      <c r="P626" s="53"/>
      <c r="Q626" s="53"/>
      <c r="R626" s="53"/>
      <c r="S626" s="53"/>
      <c r="T626" s="53"/>
      <c r="U626" s="53"/>
      <c r="V626" s="53"/>
      <c r="W626" s="53"/>
      <c r="X626" s="53"/>
      <c r="Y626" s="53"/>
      <c r="Z626" s="53"/>
    </row>
    <row r="627" spans="1:26" ht="14.4">
      <c r="A627" s="53"/>
      <c r="B627" s="53"/>
      <c r="C627" s="53"/>
      <c r="D627" s="53"/>
      <c r="E627" s="53"/>
      <c r="F627" s="53"/>
      <c r="G627" s="53"/>
      <c r="H627" s="53"/>
      <c r="I627" s="78"/>
      <c r="J627" s="53"/>
      <c r="K627" s="53"/>
      <c r="L627" s="53"/>
      <c r="M627" s="53"/>
      <c r="N627" s="53"/>
      <c r="O627" s="53"/>
      <c r="P627" s="53"/>
      <c r="Q627" s="53"/>
      <c r="R627" s="53"/>
      <c r="S627" s="53"/>
      <c r="T627" s="53"/>
      <c r="U627" s="53"/>
      <c r="V627" s="53"/>
      <c r="W627" s="53"/>
      <c r="X627" s="53"/>
      <c r="Y627" s="53"/>
      <c r="Z627" s="53"/>
    </row>
    <row r="628" spans="1:26" ht="14.4">
      <c r="A628" s="53"/>
      <c r="B628" s="53"/>
      <c r="C628" s="53"/>
      <c r="D628" s="53"/>
      <c r="E628" s="53"/>
      <c r="F628" s="53"/>
      <c r="G628" s="53"/>
      <c r="H628" s="53"/>
      <c r="I628" s="78"/>
      <c r="J628" s="53"/>
      <c r="K628" s="53"/>
      <c r="L628" s="53"/>
      <c r="M628" s="53"/>
      <c r="N628" s="53"/>
      <c r="O628" s="53"/>
      <c r="P628" s="53"/>
      <c r="Q628" s="53"/>
      <c r="R628" s="53"/>
      <c r="S628" s="53"/>
      <c r="T628" s="53"/>
      <c r="U628" s="53"/>
      <c r="V628" s="53"/>
      <c r="W628" s="53"/>
      <c r="X628" s="53"/>
      <c r="Y628" s="53"/>
      <c r="Z628" s="53"/>
    </row>
    <row r="629" spans="1:26" ht="14.4">
      <c r="A629" s="53"/>
      <c r="B629" s="53"/>
      <c r="C629" s="53"/>
      <c r="D629" s="53"/>
      <c r="E629" s="53"/>
      <c r="F629" s="53"/>
      <c r="G629" s="53"/>
      <c r="H629" s="53"/>
      <c r="I629" s="78"/>
      <c r="J629" s="53"/>
      <c r="K629" s="53"/>
      <c r="L629" s="53"/>
      <c r="M629" s="53"/>
      <c r="N629" s="53"/>
      <c r="O629" s="53"/>
      <c r="P629" s="53"/>
      <c r="Q629" s="53"/>
      <c r="R629" s="53"/>
      <c r="S629" s="53"/>
      <c r="T629" s="53"/>
      <c r="U629" s="53"/>
      <c r="V629" s="53"/>
      <c r="W629" s="53"/>
      <c r="X629" s="53"/>
      <c r="Y629" s="53"/>
      <c r="Z629" s="53"/>
    </row>
    <row r="630" spans="1:26" ht="14.4">
      <c r="A630" s="53"/>
      <c r="B630" s="53"/>
      <c r="C630" s="53"/>
      <c r="D630" s="53"/>
      <c r="E630" s="53"/>
      <c r="F630" s="53"/>
      <c r="G630" s="53"/>
      <c r="H630" s="53"/>
      <c r="I630" s="78"/>
      <c r="J630" s="53"/>
      <c r="K630" s="53"/>
      <c r="L630" s="53"/>
      <c r="M630" s="53"/>
      <c r="N630" s="53"/>
      <c r="O630" s="53"/>
      <c r="P630" s="53"/>
      <c r="Q630" s="53"/>
      <c r="R630" s="53"/>
      <c r="S630" s="53"/>
      <c r="T630" s="53"/>
      <c r="U630" s="53"/>
      <c r="V630" s="53"/>
      <c r="W630" s="53"/>
      <c r="X630" s="53"/>
      <c r="Y630" s="53"/>
      <c r="Z630" s="53"/>
    </row>
    <row r="631" spans="1:26" ht="14.4">
      <c r="A631" s="53"/>
      <c r="B631" s="53"/>
      <c r="C631" s="53"/>
      <c r="D631" s="53"/>
      <c r="E631" s="53"/>
      <c r="F631" s="53"/>
      <c r="G631" s="53"/>
      <c r="H631" s="53"/>
      <c r="I631" s="78"/>
      <c r="J631" s="53"/>
      <c r="K631" s="53"/>
      <c r="L631" s="53"/>
      <c r="M631" s="53"/>
      <c r="N631" s="53"/>
      <c r="O631" s="53"/>
      <c r="P631" s="53"/>
      <c r="Q631" s="53"/>
      <c r="R631" s="53"/>
      <c r="S631" s="53"/>
      <c r="T631" s="53"/>
      <c r="U631" s="53"/>
      <c r="V631" s="53"/>
      <c r="W631" s="53"/>
      <c r="X631" s="53"/>
      <c r="Y631" s="53"/>
      <c r="Z631" s="53"/>
    </row>
    <row r="632" spans="1:26" ht="14.4">
      <c r="A632" s="53"/>
      <c r="B632" s="53"/>
      <c r="C632" s="53"/>
      <c r="D632" s="53"/>
      <c r="E632" s="53"/>
      <c r="F632" s="53"/>
      <c r="G632" s="53"/>
      <c r="H632" s="53"/>
      <c r="I632" s="78"/>
      <c r="J632" s="53"/>
      <c r="K632" s="53"/>
      <c r="L632" s="53"/>
      <c r="M632" s="53"/>
      <c r="N632" s="53"/>
      <c r="O632" s="53"/>
      <c r="P632" s="53"/>
      <c r="Q632" s="53"/>
      <c r="R632" s="53"/>
      <c r="S632" s="53"/>
      <c r="T632" s="53"/>
      <c r="U632" s="53"/>
      <c r="V632" s="53"/>
      <c r="W632" s="53"/>
      <c r="X632" s="53"/>
      <c r="Y632" s="53"/>
      <c r="Z632" s="53"/>
    </row>
    <row r="633" spans="1:26" ht="14.4">
      <c r="A633" s="53"/>
      <c r="B633" s="53"/>
      <c r="C633" s="53"/>
      <c r="D633" s="53"/>
      <c r="E633" s="53"/>
      <c r="F633" s="53"/>
      <c r="G633" s="53"/>
      <c r="H633" s="53"/>
      <c r="I633" s="78"/>
      <c r="J633" s="53"/>
      <c r="K633" s="53"/>
      <c r="L633" s="53"/>
      <c r="M633" s="53"/>
      <c r="N633" s="53"/>
      <c r="O633" s="53"/>
      <c r="P633" s="53"/>
      <c r="Q633" s="53"/>
      <c r="R633" s="53"/>
      <c r="S633" s="53"/>
      <c r="T633" s="53"/>
      <c r="U633" s="53"/>
      <c r="V633" s="53"/>
      <c r="W633" s="53"/>
      <c r="X633" s="53"/>
      <c r="Y633" s="53"/>
      <c r="Z633" s="53"/>
    </row>
    <row r="634" spans="1:26" ht="14.4">
      <c r="A634" s="53"/>
      <c r="B634" s="53"/>
      <c r="C634" s="53"/>
      <c r="D634" s="53"/>
      <c r="E634" s="53"/>
      <c r="F634" s="53"/>
      <c r="G634" s="53"/>
      <c r="H634" s="53"/>
      <c r="I634" s="78"/>
      <c r="J634" s="53"/>
      <c r="K634" s="53"/>
      <c r="L634" s="53"/>
      <c r="M634" s="53"/>
      <c r="N634" s="53"/>
      <c r="O634" s="53"/>
      <c r="P634" s="53"/>
      <c r="Q634" s="53"/>
      <c r="R634" s="53"/>
      <c r="S634" s="53"/>
      <c r="T634" s="53"/>
      <c r="U634" s="53"/>
      <c r="V634" s="53"/>
      <c r="W634" s="53"/>
      <c r="X634" s="53"/>
      <c r="Y634" s="53"/>
      <c r="Z634" s="53"/>
    </row>
    <row r="635" spans="1:26" ht="14.4">
      <c r="A635" s="53"/>
      <c r="B635" s="53"/>
      <c r="C635" s="53"/>
      <c r="D635" s="53"/>
      <c r="E635" s="53"/>
      <c r="F635" s="53"/>
      <c r="G635" s="53"/>
      <c r="H635" s="53"/>
      <c r="I635" s="78"/>
      <c r="J635" s="53"/>
      <c r="K635" s="53"/>
      <c r="L635" s="53"/>
      <c r="M635" s="53"/>
      <c r="N635" s="53"/>
      <c r="O635" s="53"/>
      <c r="P635" s="53"/>
      <c r="Q635" s="53"/>
      <c r="R635" s="53"/>
      <c r="S635" s="53"/>
      <c r="T635" s="53"/>
      <c r="U635" s="53"/>
      <c r="V635" s="53"/>
      <c r="W635" s="53"/>
      <c r="X635" s="53"/>
      <c r="Y635" s="53"/>
      <c r="Z635" s="53"/>
    </row>
    <row r="636" spans="1:26" ht="14.4">
      <c r="A636" s="53"/>
      <c r="B636" s="53"/>
      <c r="C636" s="53"/>
      <c r="D636" s="53"/>
      <c r="E636" s="53"/>
      <c r="F636" s="53"/>
      <c r="G636" s="53"/>
      <c r="H636" s="53"/>
      <c r="I636" s="78"/>
      <c r="J636" s="53"/>
      <c r="K636" s="53"/>
      <c r="L636" s="53"/>
      <c r="M636" s="53"/>
      <c r="N636" s="53"/>
      <c r="O636" s="53"/>
      <c r="P636" s="53"/>
      <c r="Q636" s="53"/>
      <c r="R636" s="53"/>
      <c r="S636" s="53"/>
      <c r="T636" s="53"/>
      <c r="U636" s="53"/>
      <c r="V636" s="53"/>
      <c r="W636" s="53"/>
      <c r="X636" s="53"/>
      <c r="Y636" s="53"/>
      <c r="Z636" s="53"/>
    </row>
    <row r="637" spans="1:26" ht="14.4">
      <c r="A637" s="53"/>
      <c r="B637" s="53"/>
      <c r="C637" s="53"/>
      <c r="D637" s="53"/>
      <c r="E637" s="53"/>
      <c r="F637" s="53"/>
      <c r="G637" s="53"/>
      <c r="H637" s="53"/>
      <c r="I637" s="78"/>
      <c r="J637" s="53"/>
      <c r="K637" s="53"/>
      <c r="L637" s="53"/>
      <c r="M637" s="53"/>
      <c r="N637" s="53"/>
      <c r="O637" s="53"/>
      <c r="P637" s="53"/>
      <c r="Q637" s="53"/>
      <c r="R637" s="53"/>
      <c r="S637" s="53"/>
      <c r="T637" s="53"/>
      <c r="U637" s="53"/>
      <c r="V637" s="53"/>
      <c r="W637" s="53"/>
      <c r="X637" s="53"/>
      <c r="Y637" s="53"/>
      <c r="Z637" s="53"/>
    </row>
    <row r="638" spans="1:26" ht="14.4">
      <c r="A638" s="53"/>
      <c r="B638" s="53"/>
      <c r="C638" s="53"/>
      <c r="D638" s="53"/>
      <c r="E638" s="53"/>
      <c r="F638" s="53"/>
      <c r="G638" s="53"/>
      <c r="H638" s="53"/>
      <c r="I638" s="78"/>
      <c r="J638" s="53"/>
      <c r="K638" s="53"/>
      <c r="L638" s="53"/>
      <c r="M638" s="53"/>
      <c r="N638" s="53"/>
      <c r="O638" s="53"/>
      <c r="P638" s="53"/>
      <c r="Q638" s="53"/>
      <c r="R638" s="53"/>
      <c r="S638" s="53"/>
      <c r="T638" s="53"/>
      <c r="U638" s="53"/>
      <c r="V638" s="53"/>
      <c r="W638" s="53"/>
      <c r="X638" s="53"/>
      <c r="Y638" s="53"/>
      <c r="Z638" s="53"/>
    </row>
    <row r="639" spans="1:26" ht="14.4">
      <c r="A639" s="53"/>
      <c r="B639" s="53"/>
      <c r="C639" s="53"/>
      <c r="D639" s="53"/>
      <c r="E639" s="53"/>
      <c r="F639" s="53"/>
      <c r="G639" s="53"/>
      <c r="H639" s="53"/>
      <c r="I639" s="78"/>
      <c r="J639" s="53"/>
      <c r="K639" s="53"/>
      <c r="L639" s="53"/>
      <c r="M639" s="53"/>
      <c r="N639" s="53"/>
      <c r="O639" s="53"/>
      <c r="P639" s="53"/>
      <c r="Q639" s="53"/>
      <c r="R639" s="53"/>
      <c r="S639" s="53"/>
      <c r="T639" s="53"/>
      <c r="U639" s="53"/>
      <c r="V639" s="53"/>
      <c r="W639" s="53"/>
      <c r="X639" s="53"/>
      <c r="Y639" s="53"/>
      <c r="Z639" s="53"/>
    </row>
    <row r="640" spans="1:26" ht="14.4">
      <c r="A640" s="53"/>
      <c r="B640" s="53"/>
      <c r="C640" s="53"/>
      <c r="D640" s="53"/>
      <c r="E640" s="53"/>
      <c r="F640" s="53"/>
      <c r="G640" s="53"/>
      <c r="H640" s="53"/>
      <c r="I640" s="78"/>
      <c r="J640" s="53"/>
      <c r="K640" s="53"/>
      <c r="L640" s="53"/>
      <c r="M640" s="53"/>
      <c r="N640" s="53"/>
      <c r="O640" s="53"/>
      <c r="P640" s="53"/>
      <c r="Q640" s="53"/>
      <c r="R640" s="53"/>
      <c r="S640" s="53"/>
      <c r="T640" s="53"/>
      <c r="U640" s="53"/>
      <c r="V640" s="53"/>
      <c r="W640" s="53"/>
      <c r="X640" s="53"/>
      <c r="Y640" s="53"/>
      <c r="Z640" s="53"/>
    </row>
    <row r="641" spans="1:26" ht="14.4">
      <c r="A641" s="53"/>
      <c r="B641" s="53"/>
      <c r="C641" s="53"/>
      <c r="D641" s="53"/>
      <c r="E641" s="53"/>
      <c r="F641" s="53"/>
      <c r="G641" s="53"/>
      <c r="H641" s="53"/>
      <c r="I641" s="78"/>
      <c r="J641" s="53"/>
      <c r="K641" s="53"/>
      <c r="L641" s="53"/>
      <c r="M641" s="53"/>
      <c r="N641" s="53"/>
      <c r="O641" s="53"/>
      <c r="P641" s="53"/>
      <c r="Q641" s="53"/>
      <c r="R641" s="53"/>
      <c r="S641" s="53"/>
      <c r="T641" s="53"/>
      <c r="U641" s="53"/>
      <c r="V641" s="53"/>
      <c r="W641" s="53"/>
      <c r="X641" s="53"/>
      <c r="Y641" s="53"/>
      <c r="Z641" s="53"/>
    </row>
    <row r="642" spans="1:26" ht="14.4">
      <c r="A642" s="53"/>
      <c r="B642" s="53"/>
      <c r="C642" s="53"/>
      <c r="D642" s="53"/>
      <c r="E642" s="53"/>
      <c r="F642" s="53"/>
      <c r="G642" s="53"/>
      <c r="H642" s="53"/>
      <c r="I642" s="78"/>
      <c r="J642" s="53"/>
      <c r="K642" s="53"/>
      <c r="L642" s="53"/>
      <c r="M642" s="53"/>
      <c r="N642" s="53"/>
      <c r="O642" s="53"/>
      <c r="P642" s="53"/>
      <c r="Q642" s="53"/>
      <c r="R642" s="53"/>
      <c r="S642" s="53"/>
      <c r="T642" s="53"/>
      <c r="U642" s="53"/>
      <c r="V642" s="53"/>
      <c r="W642" s="53"/>
      <c r="X642" s="53"/>
      <c r="Y642" s="53"/>
      <c r="Z642" s="53"/>
    </row>
    <row r="643" spans="1:26" ht="14.4">
      <c r="A643" s="53"/>
      <c r="B643" s="53"/>
      <c r="C643" s="53"/>
      <c r="D643" s="53"/>
      <c r="E643" s="53"/>
      <c r="F643" s="53"/>
      <c r="G643" s="53"/>
      <c r="H643" s="53"/>
      <c r="I643" s="78"/>
      <c r="J643" s="53"/>
      <c r="K643" s="53"/>
      <c r="L643" s="53"/>
      <c r="M643" s="53"/>
      <c r="N643" s="53"/>
      <c r="O643" s="53"/>
      <c r="P643" s="53"/>
      <c r="Q643" s="53"/>
      <c r="R643" s="53"/>
      <c r="S643" s="53"/>
      <c r="T643" s="53"/>
      <c r="U643" s="53"/>
      <c r="V643" s="53"/>
      <c r="W643" s="53"/>
      <c r="X643" s="53"/>
      <c r="Y643" s="53"/>
      <c r="Z643" s="53"/>
    </row>
    <row r="644" spans="1:26" ht="14.4">
      <c r="A644" s="53"/>
      <c r="B644" s="53"/>
      <c r="C644" s="53"/>
      <c r="D644" s="53"/>
      <c r="E644" s="53"/>
      <c r="F644" s="53"/>
      <c r="G644" s="53"/>
      <c r="H644" s="53"/>
      <c r="I644" s="78"/>
      <c r="J644" s="53"/>
      <c r="K644" s="53"/>
      <c r="L644" s="53"/>
      <c r="M644" s="53"/>
      <c r="N644" s="53"/>
      <c r="O644" s="53"/>
      <c r="P644" s="53"/>
      <c r="Q644" s="53"/>
      <c r="R644" s="53"/>
      <c r="S644" s="53"/>
      <c r="T644" s="53"/>
      <c r="U644" s="53"/>
      <c r="V644" s="53"/>
      <c r="W644" s="53"/>
      <c r="X644" s="53"/>
      <c r="Y644" s="53"/>
      <c r="Z644" s="53"/>
    </row>
    <row r="645" spans="1:26" ht="14.4">
      <c r="A645" s="53"/>
      <c r="B645" s="53"/>
      <c r="C645" s="53"/>
      <c r="D645" s="53"/>
      <c r="E645" s="53"/>
      <c r="F645" s="53"/>
      <c r="G645" s="53"/>
      <c r="H645" s="53"/>
      <c r="I645" s="78"/>
      <c r="J645" s="53"/>
      <c r="K645" s="53"/>
      <c r="L645" s="53"/>
      <c r="M645" s="53"/>
      <c r="N645" s="53"/>
      <c r="O645" s="53"/>
      <c r="P645" s="53"/>
      <c r="Q645" s="53"/>
      <c r="R645" s="53"/>
      <c r="S645" s="53"/>
      <c r="T645" s="53"/>
      <c r="U645" s="53"/>
      <c r="V645" s="53"/>
      <c r="W645" s="53"/>
      <c r="X645" s="53"/>
      <c r="Y645" s="53"/>
      <c r="Z645" s="53"/>
    </row>
    <row r="646" spans="1:26" ht="14.4">
      <c r="A646" s="53"/>
      <c r="B646" s="53"/>
      <c r="C646" s="53"/>
      <c r="D646" s="53"/>
      <c r="E646" s="53"/>
      <c r="F646" s="53"/>
      <c r="G646" s="53"/>
      <c r="H646" s="53"/>
      <c r="I646" s="78"/>
      <c r="J646" s="53"/>
      <c r="K646" s="53"/>
      <c r="L646" s="53"/>
      <c r="M646" s="53"/>
      <c r="N646" s="53"/>
      <c r="O646" s="53"/>
      <c r="P646" s="53"/>
      <c r="Q646" s="53"/>
      <c r="R646" s="53"/>
      <c r="S646" s="53"/>
      <c r="T646" s="53"/>
      <c r="U646" s="53"/>
      <c r="V646" s="53"/>
      <c r="W646" s="53"/>
      <c r="X646" s="53"/>
      <c r="Y646" s="53"/>
      <c r="Z646" s="53"/>
    </row>
    <row r="647" spans="1:26" ht="14.4">
      <c r="A647" s="53"/>
      <c r="B647" s="53"/>
      <c r="C647" s="53"/>
      <c r="D647" s="53"/>
      <c r="E647" s="53"/>
      <c r="F647" s="53"/>
      <c r="G647" s="53"/>
      <c r="H647" s="53"/>
      <c r="I647" s="78"/>
      <c r="J647" s="53"/>
      <c r="K647" s="53"/>
      <c r="L647" s="53"/>
      <c r="M647" s="53"/>
      <c r="N647" s="53"/>
      <c r="O647" s="53"/>
      <c r="P647" s="53"/>
      <c r="Q647" s="53"/>
      <c r="R647" s="53"/>
      <c r="S647" s="53"/>
      <c r="T647" s="53"/>
      <c r="U647" s="53"/>
      <c r="V647" s="53"/>
      <c r="W647" s="53"/>
      <c r="X647" s="53"/>
      <c r="Y647" s="53"/>
      <c r="Z647" s="53"/>
    </row>
    <row r="648" spans="1:26" ht="14.4">
      <c r="A648" s="53"/>
      <c r="B648" s="53"/>
      <c r="C648" s="53"/>
      <c r="D648" s="53"/>
      <c r="E648" s="53"/>
      <c r="F648" s="53"/>
      <c r="G648" s="53"/>
      <c r="H648" s="53"/>
      <c r="I648" s="78"/>
      <c r="J648" s="53"/>
      <c r="K648" s="53"/>
      <c r="L648" s="53"/>
      <c r="M648" s="53"/>
      <c r="N648" s="53"/>
      <c r="O648" s="53"/>
      <c r="P648" s="53"/>
      <c r="Q648" s="53"/>
      <c r="R648" s="53"/>
      <c r="S648" s="53"/>
      <c r="T648" s="53"/>
      <c r="U648" s="53"/>
      <c r="V648" s="53"/>
      <c r="W648" s="53"/>
      <c r="X648" s="53"/>
      <c r="Y648" s="53"/>
      <c r="Z648" s="53"/>
    </row>
    <row r="649" spans="1:26" ht="14.4">
      <c r="A649" s="53"/>
      <c r="B649" s="53"/>
      <c r="C649" s="53"/>
      <c r="D649" s="53"/>
      <c r="E649" s="53"/>
      <c r="F649" s="53"/>
      <c r="G649" s="53"/>
      <c r="H649" s="53"/>
      <c r="I649" s="78"/>
      <c r="J649" s="53"/>
      <c r="K649" s="53"/>
      <c r="L649" s="53"/>
      <c r="M649" s="53"/>
      <c r="N649" s="53"/>
      <c r="O649" s="53"/>
      <c r="P649" s="53"/>
      <c r="Q649" s="53"/>
      <c r="R649" s="53"/>
      <c r="S649" s="53"/>
      <c r="T649" s="53"/>
      <c r="U649" s="53"/>
      <c r="V649" s="53"/>
      <c r="W649" s="53"/>
      <c r="X649" s="53"/>
      <c r="Y649" s="53"/>
      <c r="Z649" s="53"/>
    </row>
    <row r="650" spans="1:26" ht="14.4">
      <c r="A650" s="53"/>
      <c r="B650" s="53"/>
      <c r="C650" s="53"/>
      <c r="D650" s="53"/>
      <c r="E650" s="53"/>
      <c r="F650" s="53"/>
      <c r="G650" s="53"/>
      <c r="H650" s="53"/>
      <c r="I650" s="78"/>
      <c r="J650" s="53"/>
      <c r="K650" s="53"/>
      <c r="L650" s="53"/>
      <c r="M650" s="53"/>
      <c r="N650" s="53"/>
      <c r="O650" s="53"/>
      <c r="P650" s="53"/>
      <c r="Q650" s="53"/>
      <c r="R650" s="53"/>
      <c r="S650" s="53"/>
      <c r="T650" s="53"/>
      <c r="U650" s="53"/>
      <c r="V650" s="53"/>
      <c r="W650" s="53"/>
      <c r="X650" s="53"/>
      <c r="Y650" s="53"/>
      <c r="Z650" s="53"/>
    </row>
    <row r="651" spans="1:26" ht="14.4">
      <c r="A651" s="53"/>
      <c r="B651" s="53"/>
      <c r="C651" s="53"/>
      <c r="D651" s="53"/>
      <c r="E651" s="53"/>
      <c r="F651" s="53"/>
      <c r="G651" s="53"/>
      <c r="H651" s="53"/>
      <c r="I651" s="78"/>
      <c r="J651" s="53"/>
      <c r="K651" s="53"/>
      <c r="L651" s="53"/>
      <c r="M651" s="53"/>
      <c r="N651" s="53"/>
      <c r="O651" s="53"/>
      <c r="P651" s="53"/>
      <c r="Q651" s="53"/>
      <c r="R651" s="53"/>
      <c r="S651" s="53"/>
      <c r="T651" s="53"/>
      <c r="U651" s="53"/>
      <c r="V651" s="53"/>
      <c r="W651" s="53"/>
      <c r="X651" s="53"/>
      <c r="Y651" s="53"/>
      <c r="Z651" s="53"/>
    </row>
    <row r="652" spans="1:26" ht="14.4">
      <c r="A652" s="53"/>
      <c r="B652" s="53"/>
      <c r="C652" s="53"/>
      <c r="D652" s="53"/>
      <c r="E652" s="53"/>
      <c r="F652" s="53"/>
      <c r="G652" s="53"/>
      <c r="H652" s="53"/>
      <c r="I652" s="78"/>
      <c r="J652" s="53"/>
      <c r="K652" s="53"/>
      <c r="L652" s="53"/>
      <c r="M652" s="53"/>
      <c r="N652" s="53"/>
      <c r="O652" s="53"/>
      <c r="P652" s="53"/>
      <c r="Q652" s="53"/>
      <c r="R652" s="53"/>
      <c r="S652" s="53"/>
      <c r="T652" s="53"/>
      <c r="U652" s="53"/>
      <c r="V652" s="53"/>
      <c r="W652" s="53"/>
      <c r="X652" s="53"/>
      <c r="Y652" s="53"/>
      <c r="Z652" s="53"/>
    </row>
    <row r="653" spans="1:26" ht="14.4">
      <c r="A653" s="53"/>
      <c r="B653" s="53"/>
      <c r="C653" s="53"/>
      <c r="D653" s="53"/>
      <c r="E653" s="53"/>
      <c r="F653" s="53"/>
      <c r="G653" s="53"/>
      <c r="H653" s="53"/>
      <c r="I653" s="78"/>
      <c r="J653" s="53"/>
      <c r="K653" s="53"/>
      <c r="L653" s="53"/>
      <c r="M653" s="53"/>
      <c r="N653" s="53"/>
      <c r="O653" s="53"/>
      <c r="P653" s="53"/>
      <c r="Q653" s="53"/>
      <c r="R653" s="53"/>
      <c r="S653" s="53"/>
      <c r="T653" s="53"/>
      <c r="U653" s="53"/>
      <c r="V653" s="53"/>
      <c r="W653" s="53"/>
      <c r="X653" s="53"/>
      <c r="Y653" s="53"/>
      <c r="Z653" s="53"/>
    </row>
    <row r="654" spans="1:26" ht="14.4">
      <c r="A654" s="53"/>
      <c r="B654" s="53"/>
      <c r="C654" s="53"/>
      <c r="D654" s="53"/>
      <c r="E654" s="53"/>
      <c r="F654" s="53"/>
      <c r="G654" s="53"/>
      <c r="H654" s="53"/>
      <c r="I654" s="78"/>
      <c r="J654" s="53"/>
      <c r="K654" s="53"/>
      <c r="L654" s="53"/>
      <c r="M654" s="53"/>
      <c r="N654" s="53"/>
      <c r="O654" s="53"/>
      <c r="P654" s="53"/>
      <c r="Q654" s="53"/>
      <c r="R654" s="53"/>
      <c r="S654" s="53"/>
      <c r="T654" s="53"/>
      <c r="U654" s="53"/>
      <c r="V654" s="53"/>
      <c r="W654" s="53"/>
      <c r="X654" s="53"/>
      <c r="Y654" s="53"/>
      <c r="Z654" s="53"/>
    </row>
    <row r="655" spans="1:26" ht="14.4">
      <c r="A655" s="53"/>
      <c r="B655" s="53"/>
      <c r="C655" s="53"/>
      <c r="D655" s="53"/>
      <c r="E655" s="53"/>
      <c r="F655" s="53"/>
      <c r="G655" s="53"/>
      <c r="H655" s="53"/>
      <c r="I655" s="78"/>
      <c r="J655" s="53"/>
      <c r="K655" s="53"/>
      <c r="L655" s="53"/>
      <c r="M655" s="53"/>
      <c r="N655" s="53"/>
      <c r="O655" s="53"/>
      <c r="P655" s="53"/>
      <c r="Q655" s="53"/>
      <c r="R655" s="53"/>
      <c r="S655" s="53"/>
      <c r="T655" s="53"/>
      <c r="U655" s="53"/>
      <c r="V655" s="53"/>
      <c r="W655" s="53"/>
      <c r="X655" s="53"/>
      <c r="Y655" s="53"/>
      <c r="Z655" s="53"/>
    </row>
    <row r="656" spans="1:26" ht="14.4">
      <c r="A656" s="53"/>
      <c r="B656" s="53"/>
      <c r="C656" s="53"/>
      <c r="D656" s="53"/>
      <c r="E656" s="53"/>
      <c r="F656" s="53"/>
      <c r="G656" s="53"/>
      <c r="H656" s="53"/>
      <c r="I656" s="78"/>
      <c r="J656" s="53"/>
      <c r="K656" s="53"/>
      <c r="L656" s="53"/>
      <c r="M656" s="53"/>
      <c r="N656" s="53"/>
      <c r="O656" s="53"/>
      <c r="P656" s="53"/>
      <c r="Q656" s="53"/>
      <c r="R656" s="53"/>
      <c r="S656" s="53"/>
      <c r="T656" s="53"/>
      <c r="U656" s="53"/>
      <c r="V656" s="53"/>
      <c r="W656" s="53"/>
      <c r="X656" s="53"/>
      <c r="Y656" s="53"/>
      <c r="Z656" s="53"/>
    </row>
    <row r="657" spans="1:26" ht="14.4">
      <c r="A657" s="53"/>
      <c r="B657" s="53"/>
      <c r="C657" s="53"/>
      <c r="D657" s="53"/>
      <c r="E657" s="53"/>
      <c r="F657" s="53"/>
      <c r="G657" s="53"/>
      <c r="H657" s="53"/>
      <c r="I657" s="78"/>
      <c r="J657" s="53"/>
      <c r="K657" s="53"/>
      <c r="L657" s="53"/>
      <c r="M657" s="53"/>
      <c r="N657" s="53"/>
      <c r="O657" s="53"/>
      <c r="P657" s="53"/>
      <c r="Q657" s="53"/>
      <c r="R657" s="53"/>
      <c r="S657" s="53"/>
      <c r="T657" s="53"/>
      <c r="U657" s="53"/>
      <c r="V657" s="53"/>
      <c r="W657" s="53"/>
      <c r="X657" s="53"/>
      <c r="Y657" s="53"/>
      <c r="Z657" s="53"/>
    </row>
    <row r="658" spans="1:26" ht="14.4">
      <c r="A658" s="53"/>
      <c r="B658" s="53"/>
      <c r="C658" s="53"/>
      <c r="D658" s="53"/>
      <c r="E658" s="53"/>
      <c r="F658" s="53"/>
      <c r="G658" s="53"/>
      <c r="H658" s="53"/>
      <c r="I658" s="78"/>
      <c r="J658" s="53"/>
      <c r="K658" s="53"/>
      <c r="L658" s="53"/>
      <c r="M658" s="53"/>
      <c r="N658" s="53"/>
      <c r="O658" s="53"/>
      <c r="P658" s="53"/>
      <c r="Q658" s="53"/>
      <c r="R658" s="53"/>
      <c r="S658" s="53"/>
      <c r="T658" s="53"/>
      <c r="U658" s="53"/>
      <c r="V658" s="53"/>
      <c r="W658" s="53"/>
      <c r="X658" s="53"/>
      <c r="Y658" s="53"/>
      <c r="Z658" s="53"/>
    </row>
    <row r="659" spans="1:26" ht="14.4">
      <c r="A659" s="53"/>
      <c r="B659" s="53"/>
      <c r="C659" s="53"/>
      <c r="D659" s="53"/>
      <c r="E659" s="53"/>
      <c r="F659" s="53"/>
      <c r="G659" s="53"/>
      <c r="H659" s="53"/>
      <c r="I659" s="78"/>
      <c r="J659" s="53"/>
      <c r="K659" s="53"/>
      <c r="L659" s="53"/>
      <c r="M659" s="53"/>
      <c r="N659" s="53"/>
      <c r="O659" s="53"/>
      <c r="P659" s="53"/>
      <c r="Q659" s="53"/>
      <c r="R659" s="53"/>
      <c r="S659" s="53"/>
      <c r="T659" s="53"/>
      <c r="U659" s="53"/>
      <c r="V659" s="53"/>
      <c r="W659" s="53"/>
      <c r="X659" s="53"/>
      <c r="Y659" s="53"/>
      <c r="Z659" s="53"/>
    </row>
    <row r="660" spans="1:26" ht="14.4">
      <c r="A660" s="53"/>
      <c r="B660" s="53"/>
      <c r="C660" s="53"/>
      <c r="D660" s="53"/>
      <c r="E660" s="53"/>
      <c r="F660" s="53"/>
      <c r="G660" s="53"/>
      <c r="H660" s="53"/>
      <c r="I660" s="78"/>
      <c r="J660" s="53"/>
      <c r="K660" s="53"/>
      <c r="L660" s="53"/>
      <c r="M660" s="53"/>
      <c r="N660" s="53"/>
      <c r="O660" s="53"/>
      <c r="P660" s="53"/>
      <c r="Q660" s="53"/>
      <c r="R660" s="53"/>
      <c r="S660" s="53"/>
      <c r="T660" s="53"/>
      <c r="U660" s="53"/>
      <c r="V660" s="53"/>
      <c r="W660" s="53"/>
      <c r="X660" s="53"/>
      <c r="Y660" s="53"/>
      <c r="Z660" s="53"/>
    </row>
    <row r="661" spans="1:26" ht="14.4">
      <c r="A661" s="53"/>
      <c r="B661" s="53"/>
      <c r="C661" s="53"/>
      <c r="D661" s="53"/>
      <c r="E661" s="53"/>
      <c r="F661" s="53"/>
      <c r="G661" s="53"/>
      <c r="H661" s="53"/>
      <c r="I661" s="78"/>
      <c r="J661" s="53"/>
      <c r="K661" s="53"/>
      <c r="L661" s="53"/>
      <c r="M661" s="53"/>
      <c r="N661" s="53"/>
      <c r="O661" s="53"/>
      <c r="P661" s="53"/>
      <c r="Q661" s="53"/>
      <c r="R661" s="53"/>
      <c r="S661" s="53"/>
      <c r="T661" s="53"/>
      <c r="U661" s="53"/>
      <c r="V661" s="53"/>
      <c r="W661" s="53"/>
      <c r="X661" s="53"/>
      <c r="Y661" s="53"/>
      <c r="Z661" s="53"/>
    </row>
    <row r="662" spans="1:26" ht="14.4">
      <c r="A662" s="53"/>
      <c r="B662" s="53"/>
      <c r="C662" s="53"/>
      <c r="D662" s="53"/>
      <c r="E662" s="53"/>
      <c r="F662" s="53"/>
      <c r="G662" s="53"/>
      <c r="H662" s="53"/>
      <c r="I662" s="78"/>
      <c r="J662" s="53"/>
      <c r="K662" s="53"/>
      <c r="L662" s="53"/>
      <c r="M662" s="53"/>
      <c r="N662" s="53"/>
      <c r="O662" s="53"/>
      <c r="P662" s="53"/>
      <c r="Q662" s="53"/>
      <c r="R662" s="53"/>
      <c r="S662" s="53"/>
      <c r="T662" s="53"/>
      <c r="U662" s="53"/>
      <c r="V662" s="53"/>
      <c r="W662" s="53"/>
      <c r="X662" s="53"/>
      <c r="Y662" s="53"/>
      <c r="Z662" s="53"/>
    </row>
    <row r="663" spans="1:26" ht="14.4">
      <c r="A663" s="53"/>
      <c r="B663" s="53"/>
      <c r="C663" s="53"/>
      <c r="D663" s="53"/>
      <c r="E663" s="53"/>
      <c r="F663" s="53"/>
      <c r="G663" s="53"/>
      <c r="H663" s="53"/>
      <c r="I663" s="78"/>
      <c r="J663" s="53"/>
      <c r="K663" s="53"/>
      <c r="L663" s="53"/>
      <c r="M663" s="53"/>
      <c r="N663" s="53"/>
      <c r="O663" s="53"/>
      <c r="P663" s="53"/>
      <c r="Q663" s="53"/>
      <c r="R663" s="53"/>
      <c r="S663" s="53"/>
      <c r="T663" s="53"/>
      <c r="U663" s="53"/>
      <c r="V663" s="53"/>
      <c r="W663" s="53"/>
      <c r="X663" s="53"/>
      <c r="Y663" s="53"/>
      <c r="Z663" s="53"/>
    </row>
    <row r="664" spans="1:26" ht="14.4">
      <c r="A664" s="53"/>
      <c r="B664" s="53"/>
      <c r="C664" s="53"/>
      <c r="D664" s="53"/>
      <c r="E664" s="53"/>
      <c r="F664" s="53"/>
      <c r="G664" s="53"/>
      <c r="H664" s="53"/>
      <c r="I664" s="78"/>
      <c r="J664" s="53"/>
      <c r="K664" s="53"/>
      <c r="L664" s="53"/>
      <c r="M664" s="53"/>
      <c r="N664" s="53"/>
      <c r="O664" s="53"/>
      <c r="P664" s="53"/>
      <c r="Q664" s="53"/>
      <c r="R664" s="53"/>
      <c r="S664" s="53"/>
      <c r="T664" s="53"/>
      <c r="U664" s="53"/>
      <c r="V664" s="53"/>
      <c r="W664" s="53"/>
      <c r="X664" s="53"/>
      <c r="Y664" s="53"/>
      <c r="Z664" s="53"/>
    </row>
    <row r="665" spans="1:26" ht="14.4">
      <c r="A665" s="53"/>
      <c r="B665" s="53"/>
      <c r="C665" s="53"/>
      <c r="D665" s="53"/>
      <c r="E665" s="53"/>
      <c r="F665" s="53"/>
      <c r="G665" s="53"/>
      <c r="H665" s="53"/>
      <c r="I665" s="78"/>
      <c r="J665" s="53"/>
      <c r="K665" s="53"/>
      <c r="L665" s="53"/>
      <c r="M665" s="53"/>
      <c r="N665" s="53"/>
      <c r="O665" s="53"/>
      <c r="P665" s="53"/>
      <c r="Q665" s="53"/>
      <c r="R665" s="53"/>
      <c r="S665" s="53"/>
      <c r="T665" s="53"/>
      <c r="U665" s="53"/>
      <c r="V665" s="53"/>
      <c r="W665" s="53"/>
      <c r="X665" s="53"/>
      <c r="Y665" s="53"/>
      <c r="Z665" s="53"/>
    </row>
    <row r="666" spans="1:26" ht="14.4">
      <c r="A666" s="53"/>
      <c r="B666" s="53"/>
      <c r="C666" s="53"/>
      <c r="D666" s="53"/>
      <c r="E666" s="53"/>
      <c r="F666" s="53"/>
      <c r="G666" s="53"/>
      <c r="H666" s="53"/>
      <c r="I666" s="78"/>
      <c r="J666" s="53"/>
      <c r="K666" s="53"/>
      <c r="L666" s="53"/>
      <c r="M666" s="53"/>
      <c r="N666" s="53"/>
      <c r="O666" s="53"/>
      <c r="P666" s="53"/>
      <c r="Q666" s="53"/>
      <c r="R666" s="53"/>
      <c r="S666" s="53"/>
      <c r="T666" s="53"/>
      <c r="U666" s="53"/>
      <c r="V666" s="53"/>
      <c r="W666" s="53"/>
      <c r="X666" s="53"/>
      <c r="Y666" s="53"/>
      <c r="Z666" s="53"/>
    </row>
    <row r="667" spans="1:26" ht="14.4">
      <c r="A667" s="53"/>
      <c r="B667" s="53"/>
      <c r="C667" s="53"/>
      <c r="D667" s="53"/>
      <c r="E667" s="53"/>
      <c r="F667" s="53"/>
      <c r="G667" s="53"/>
      <c r="H667" s="53"/>
      <c r="I667" s="78"/>
      <c r="J667" s="53"/>
      <c r="K667" s="53"/>
      <c r="L667" s="53"/>
      <c r="M667" s="53"/>
      <c r="N667" s="53"/>
      <c r="O667" s="53"/>
      <c r="P667" s="53"/>
      <c r="Q667" s="53"/>
      <c r="R667" s="53"/>
      <c r="S667" s="53"/>
      <c r="T667" s="53"/>
      <c r="U667" s="53"/>
      <c r="V667" s="53"/>
      <c r="W667" s="53"/>
      <c r="X667" s="53"/>
      <c r="Y667" s="53"/>
      <c r="Z667" s="53"/>
    </row>
    <row r="668" spans="1:26" ht="14.4">
      <c r="A668" s="53"/>
      <c r="B668" s="53"/>
      <c r="C668" s="53"/>
      <c r="D668" s="53"/>
      <c r="E668" s="53"/>
      <c r="F668" s="53"/>
      <c r="G668" s="53"/>
      <c r="H668" s="53"/>
      <c r="I668" s="78"/>
      <c r="J668" s="53"/>
      <c r="K668" s="53"/>
      <c r="L668" s="53"/>
      <c r="M668" s="53"/>
      <c r="N668" s="53"/>
      <c r="O668" s="53"/>
      <c r="P668" s="53"/>
      <c r="Q668" s="53"/>
      <c r="R668" s="53"/>
      <c r="S668" s="53"/>
      <c r="T668" s="53"/>
      <c r="U668" s="53"/>
      <c r="V668" s="53"/>
      <c r="W668" s="53"/>
      <c r="X668" s="53"/>
      <c r="Y668" s="53"/>
      <c r="Z668" s="53"/>
    </row>
    <row r="669" spans="1:26" ht="14.4">
      <c r="A669" s="53"/>
      <c r="B669" s="53"/>
      <c r="C669" s="53"/>
      <c r="D669" s="53"/>
      <c r="E669" s="53"/>
      <c r="F669" s="53"/>
      <c r="G669" s="53"/>
      <c r="H669" s="53"/>
      <c r="I669" s="78"/>
      <c r="J669" s="53"/>
      <c r="K669" s="53"/>
      <c r="L669" s="53"/>
      <c r="M669" s="53"/>
      <c r="N669" s="53"/>
      <c r="O669" s="53"/>
      <c r="P669" s="53"/>
      <c r="Q669" s="53"/>
      <c r="R669" s="53"/>
      <c r="S669" s="53"/>
      <c r="T669" s="53"/>
      <c r="U669" s="53"/>
      <c r="V669" s="53"/>
      <c r="W669" s="53"/>
      <c r="X669" s="53"/>
      <c r="Y669" s="53"/>
      <c r="Z669" s="53"/>
    </row>
    <row r="670" spans="1:26" ht="14.4">
      <c r="A670" s="53"/>
      <c r="B670" s="53"/>
      <c r="C670" s="53"/>
      <c r="D670" s="53"/>
      <c r="E670" s="53"/>
      <c r="F670" s="53"/>
      <c r="G670" s="53"/>
      <c r="H670" s="53"/>
      <c r="I670" s="78"/>
      <c r="J670" s="53"/>
      <c r="K670" s="53"/>
      <c r="L670" s="53"/>
      <c r="M670" s="53"/>
      <c r="N670" s="53"/>
      <c r="O670" s="53"/>
      <c r="P670" s="53"/>
      <c r="Q670" s="53"/>
      <c r="R670" s="53"/>
      <c r="S670" s="53"/>
      <c r="T670" s="53"/>
      <c r="U670" s="53"/>
      <c r="V670" s="53"/>
      <c r="W670" s="53"/>
      <c r="X670" s="53"/>
      <c r="Y670" s="53"/>
      <c r="Z670" s="53"/>
    </row>
    <row r="671" spans="1:26" ht="14.4">
      <c r="A671" s="53"/>
      <c r="B671" s="53"/>
      <c r="C671" s="53"/>
      <c r="D671" s="53"/>
      <c r="E671" s="53"/>
      <c r="F671" s="53"/>
      <c r="G671" s="53"/>
      <c r="H671" s="53"/>
      <c r="I671" s="78"/>
      <c r="J671" s="53"/>
      <c r="K671" s="53"/>
      <c r="L671" s="53"/>
      <c r="M671" s="53"/>
      <c r="N671" s="53"/>
      <c r="O671" s="53"/>
      <c r="P671" s="53"/>
      <c r="Q671" s="53"/>
      <c r="R671" s="53"/>
      <c r="S671" s="53"/>
      <c r="T671" s="53"/>
      <c r="U671" s="53"/>
      <c r="V671" s="53"/>
      <c r="W671" s="53"/>
      <c r="X671" s="53"/>
      <c r="Y671" s="53"/>
      <c r="Z671" s="53"/>
    </row>
    <row r="672" spans="1:26" ht="14.4">
      <c r="A672" s="53"/>
      <c r="B672" s="53"/>
      <c r="C672" s="53"/>
      <c r="D672" s="53"/>
      <c r="E672" s="53"/>
      <c r="F672" s="53"/>
      <c r="G672" s="53"/>
      <c r="H672" s="53"/>
      <c r="I672" s="78"/>
      <c r="J672" s="53"/>
      <c r="K672" s="53"/>
      <c r="L672" s="53"/>
      <c r="M672" s="53"/>
      <c r="N672" s="53"/>
      <c r="O672" s="53"/>
      <c r="P672" s="53"/>
      <c r="Q672" s="53"/>
      <c r="R672" s="53"/>
      <c r="S672" s="53"/>
      <c r="T672" s="53"/>
      <c r="U672" s="53"/>
      <c r="V672" s="53"/>
      <c r="W672" s="53"/>
      <c r="X672" s="53"/>
      <c r="Y672" s="53"/>
      <c r="Z672" s="53"/>
    </row>
    <row r="673" spans="1:26" ht="14.4">
      <c r="A673" s="53"/>
      <c r="B673" s="53"/>
      <c r="C673" s="53"/>
      <c r="D673" s="53"/>
      <c r="E673" s="53"/>
      <c r="F673" s="53"/>
      <c r="G673" s="53"/>
      <c r="H673" s="53"/>
      <c r="I673" s="78"/>
      <c r="J673" s="53"/>
      <c r="K673" s="53"/>
      <c r="L673" s="53"/>
      <c r="M673" s="53"/>
      <c r="N673" s="53"/>
      <c r="O673" s="53"/>
      <c r="P673" s="53"/>
      <c r="Q673" s="53"/>
      <c r="R673" s="53"/>
      <c r="S673" s="53"/>
      <c r="T673" s="53"/>
      <c r="U673" s="53"/>
      <c r="V673" s="53"/>
      <c r="W673" s="53"/>
      <c r="X673" s="53"/>
      <c r="Y673" s="53"/>
      <c r="Z673" s="53"/>
    </row>
    <row r="674" spans="1:26" ht="14.4">
      <c r="A674" s="53"/>
      <c r="B674" s="53"/>
      <c r="C674" s="53"/>
      <c r="D674" s="53"/>
      <c r="E674" s="53"/>
      <c r="F674" s="53"/>
      <c r="G674" s="53"/>
      <c r="H674" s="53"/>
      <c r="I674" s="78"/>
      <c r="J674" s="53"/>
      <c r="K674" s="53"/>
      <c r="L674" s="53"/>
      <c r="M674" s="53"/>
      <c r="N674" s="53"/>
      <c r="O674" s="53"/>
      <c r="P674" s="53"/>
      <c r="Q674" s="53"/>
      <c r="R674" s="53"/>
      <c r="S674" s="53"/>
      <c r="T674" s="53"/>
      <c r="U674" s="53"/>
      <c r="V674" s="53"/>
      <c r="W674" s="53"/>
      <c r="X674" s="53"/>
      <c r="Y674" s="53"/>
      <c r="Z674" s="53"/>
    </row>
    <row r="675" spans="1:26" ht="14.4">
      <c r="A675" s="53"/>
      <c r="B675" s="53"/>
      <c r="C675" s="53"/>
      <c r="D675" s="53"/>
      <c r="E675" s="53"/>
      <c r="F675" s="53"/>
      <c r="G675" s="53"/>
      <c r="H675" s="53"/>
      <c r="I675" s="78"/>
      <c r="J675" s="53"/>
      <c r="K675" s="53"/>
      <c r="L675" s="53"/>
      <c r="M675" s="53"/>
      <c r="N675" s="53"/>
      <c r="O675" s="53"/>
      <c r="P675" s="53"/>
      <c r="Q675" s="53"/>
      <c r="R675" s="53"/>
      <c r="S675" s="53"/>
      <c r="T675" s="53"/>
      <c r="U675" s="53"/>
      <c r="V675" s="53"/>
      <c r="W675" s="53"/>
      <c r="X675" s="53"/>
      <c r="Y675" s="53"/>
      <c r="Z675" s="53"/>
    </row>
    <row r="676" spans="1:26" ht="14.4">
      <c r="A676" s="53"/>
      <c r="B676" s="53"/>
      <c r="C676" s="53"/>
      <c r="D676" s="53"/>
      <c r="E676" s="53"/>
      <c r="F676" s="53"/>
      <c r="G676" s="53"/>
      <c r="H676" s="53"/>
      <c r="I676" s="78"/>
      <c r="J676" s="53"/>
      <c r="K676" s="53"/>
      <c r="L676" s="53"/>
      <c r="M676" s="53"/>
      <c r="N676" s="53"/>
      <c r="O676" s="53"/>
      <c r="P676" s="53"/>
      <c r="Q676" s="53"/>
      <c r="R676" s="53"/>
      <c r="S676" s="53"/>
      <c r="T676" s="53"/>
      <c r="U676" s="53"/>
      <c r="V676" s="53"/>
      <c r="W676" s="53"/>
      <c r="X676" s="53"/>
      <c r="Y676" s="53"/>
      <c r="Z676" s="53"/>
    </row>
    <row r="677" spans="1:26" ht="14.4">
      <c r="A677" s="53"/>
      <c r="B677" s="53"/>
      <c r="C677" s="53"/>
      <c r="D677" s="53"/>
      <c r="E677" s="53"/>
      <c r="F677" s="53"/>
      <c r="G677" s="53"/>
      <c r="H677" s="53"/>
      <c r="I677" s="78"/>
      <c r="J677" s="53"/>
      <c r="K677" s="53"/>
      <c r="L677" s="53"/>
      <c r="M677" s="53"/>
      <c r="N677" s="53"/>
      <c r="O677" s="53"/>
      <c r="P677" s="53"/>
      <c r="Q677" s="53"/>
      <c r="R677" s="53"/>
      <c r="S677" s="53"/>
      <c r="T677" s="53"/>
      <c r="U677" s="53"/>
      <c r="V677" s="53"/>
      <c r="W677" s="53"/>
      <c r="X677" s="53"/>
      <c r="Y677" s="53"/>
      <c r="Z677" s="53"/>
    </row>
    <row r="678" spans="1:26" ht="14.4">
      <c r="A678" s="53"/>
      <c r="B678" s="53"/>
      <c r="C678" s="53"/>
      <c r="D678" s="53"/>
      <c r="E678" s="53"/>
      <c r="F678" s="53"/>
      <c r="G678" s="53"/>
      <c r="H678" s="53"/>
      <c r="I678" s="78"/>
      <c r="J678" s="53"/>
      <c r="K678" s="53"/>
      <c r="L678" s="53"/>
      <c r="M678" s="53"/>
      <c r="N678" s="53"/>
      <c r="O678" s="53"/>
      <c r="P678" s="53"/>
      <c r="Q678" s="53"/>
      <c r="R678" s="53"/>
      <c r="S678" s="53"/>
      <c r="T678" s="53"/>
      <c r="U678" s="53"/>
      <c r="V678" s="53"/>
      <c r="W678" s="53"/>
      <c r="X678" s="53"/>
      <c r="Y678" s="53"/>
      <c r="Z678" s="53"/>
    </row>
    <row r="679" spans="1:26" ht="14.4">
      <c r="A679" s="53"/>
      <c r="B679" s="53"/>
      <c r="C679" s="53"/>
      <c r="D679" s="53"/>
      <c r="E679" s="53"/>
      <c r="F679" s="53"/>
      <c r="G679" s="53"/>
      <c r="H679" s="53"/>
      <c r="I679" s="78"/>
      <c r="J679" s="53"/>
      <c r="K679" s="53"/>
      <c r="L679" s="53"/>
      <c r="M679" s="53"/>
      <c r="N679" s="53"/>
      <c r="O679" s="53"/>
      <c r="P679" s="53"/>
      <c r="Q679" s="53"/>
      <c r="R679" s="53"/>
      <c r="S679" s="53"/>
      <c r="T679" s="53"/>
      <c r="U679" s="53"/>
      <c r="V679" s="53"/>
      <c r="W679" s="53"/>
      <c r="X679" s="53"/>
      <c r="Y679" s="53"/>
      <c r="Z679" s="53"/>
    </row>
    <row r="680" spans="1:26" ht="14.4">
      <c r="A680" s="53"/>
      <c r="B680" s="53"/>
      <c r="C680" s="53"/>
      <c r="D680" s="53"/>
      <c r="E680" s="53"/>
      <c r="F680" s="53"/>
      <c r="G680" s="53"/>
      <c r="H680" s="53"/>
      <c r="I680" s="78"/>
      <c r="J680" s="53"/>
      <c r="K680" s="53"/>
      <c r="L680" s="53"/>
      <c r="M680" s="53"/>
      <c r="N680" s="53"/>
      <c r="O680" s="53"/>
      <c r="P680" s="53"/>
      <c r="Q680" s="53"/>
      <c r="R680" s="53"/>
      <c r="S680" s="53"/>
      <c r="T680" s="53"/>
      <c r="U680" s="53"/>
      <c r="V680" s="53"/>
      <c r="W680" s="53"/>
      <c r="X680" s="53"/>
      <c r="Y680" s="53"/>
      <c r="Z680" s="53"/>
    </row>
    <row r="681" spans="1:26" ht="14.4">
      <c r="A681" s="53"/>
      <c r="B681" s="53"/>
      <c r="C681" s="53"/>
      <c r="D681" s="53"/>
      <c r="E681" s="53"/>
      <c r="F681" s="53"/>
      <c r="G681" s="53"/>
      <c r="H681" s="53"/>
      <c r="I681" s="78"/>
      <c r="J681" s="53"/>
      <c r="K681" s="53"/>
      <c r="L681" s="53"/>
      <c r="M681" s="53"/>
      <c r="N681" s="53"/>
      <c r="O681" s="53"/>
      <c r="P681" s="53"/>
      <c r="Q681" s="53"/>
      <c r="R681" s="53"/>
      <c r="S681" s="53"/>
      <c r="T681" s="53"/>
      <c r="U681" s="53"/>
      <c r="V681" s="53"/>
      <c r="W681" s="53"/>
      <c r="X681" s="53"/>
      <c r="Y681" s="53"/>
      <c r="Z681" s="53"/>
    </row>
    <row r="682" spans="1:26" ht="14.4">
      <c r="A682" s="53"/>
      <c r="B682" s="53"/>
      <c r="C682" s="53"/>
      <c r="D682" s="53"/>
      <c r="E682" s="53"/>
      <c r="F682" s="53"/>
      <c r="G682" s="53"/>
      <c r="H682" s="53"/>
      <c r="I682" s="78"/>
      <c r="J682" s="53"/>
      <c r="K682" s="53"/>
      <c r="L682" s="53"/>
      <c r="M682" s="53"/>
      <c r="N682" s="53"/>
      <c r="O682" s="53"/>
      <c r="P682" s="53"/>
      <c r="Q682" s="53"/>
      <c r="R682" s="53"/>
      <c r="S682" s="53"/>
      <c r="T682" s="53"/>
      <c r="U682" s="53"/>
      <c r="V682" s="53"/>
      <c r="W682" s="53"/>
      <c r="X682" s="53"/>
      <c r="Y682" s="53"/>
      <c r="Z682" s="53"/>
    </row>
    <row r="683" spans="1:26" ht="14.4">
      <c r="A683" s="53"/>
      <c r="B683" s="53"/>
      <c r="C683" s="53"/>
      <c r="D683" s="53"/>
      <c r="E683" s="53"/>
      <c r="F683" s="53"/>
      <c r="G683" s="53"/>
      <c r="H683" s="53"/>
      <c r="I683" s="78"/>
      <c r="J683" s="53"/>
      <c r="K683" s="53"/>
      <c r="L683" s="53"/>
      <c r="M683" s="53"/>
      <c r="N683" s="53"/>
      <c r="O683" s="53"/>
      <c r="P683" s="53"/>
      <c r="Q683" s="53"/>
      <c r="R683" s="53"/>
      <c r="S683" s="53"/>
      <c r="T683" s="53"/>
      <c r="U683" s="53"/>
      <c r="V683" s="53"/>
      <c r="W683" s="53"/>
      <c r="X683" s="53"/>
      <c r="Y683" s="53"/>
      <c r="Z683" s="53"/>
    </row>
    <row r="684" spans="1:26" ht="14.4">
      <c r="A684" s="53"/>
      <c r="B684" s="53"/>
      <c r="C684" s="53"/>
      <c r="D684" s="53"/>
      <c r="E684" s="53"/>
      <c r="F684" s="53"/>
      <c r="G684" s="53"/>
      <c r="H684" s="53"/>
      <c r="I684" s="78"/>
      <c r="J684" s="53"/>
      <c r="K684" s="53"/>
      <c r="L684" s="53"/>
      <c r="M684" s="53"/>
      <c r="N684" s="53"/>
      <c r="O684" s="53"/>
      <c r="P684" s="53"/>
      <c r="Q684" s="53"/>
      <c r="R684" s="53"/>
      <c r="S684" s="53"/>
      <c r="T684" s="53"/>
      <c r="U684" s="53"/>
      <c r="V684" s="53"/>
      <c r="W684" s="53"/>
      <c r="X684" s="53"/>
      <c r="Y684" s="53"/>
      <c r="Z684" s="53"/>
    </row>
    <row r="685" spans="1:26" ht="14.4">
      <c r="A685" s="53"/>
      <c r="B685" s="53"/>
      <c r="C685" s="53"/>
      <c r="D685" s="53"/>
      <c r="E685" s="53"/>
      <c r="F685" s="53"/>
      <c r="G685" s="53"/>
      <c r="H685" s="53"/>
      <c r="I685" s="78"/>
      <c r="J685" s="53"/>
      <c r="K685" s="53"/>
      <c r="L685" s="53"/>
      <c r="M685" s="53"/>
      <c r="N685" s="53"/>
      <c r="O685" s="53"/>
      <c r="P685" s="53"/>
      <c r="Q685" s="53"/>
      <c r="R685" s="53"/>
      <c r="S685" s="53"/>
      <c r="T685" s="53"/>
      <c r="U685" s="53"/>
      <c r="V685" s="53"/>
      <c r="W685" s="53"/>
      <c r="X685" s="53"/>
      <c r="Y685" s="53"/>
      <c r="Z685" s="53"/>
    </row>
    <row r="686" spans="1:26" ht="14.4">
      <c r="A686" s="53"/>
      <c r="B686" s="53"/>
      <c r="C686" s="53"/>
      <c r="D686" s="53"/>
      <c r="E686" s="53"/>
      <c r="F686" s="53"/>
      <c r="G686" s="53"/>
      <c r="H686" s="53"/>
      <c r="I686" s="78"/>
      <c r="J686" s="53"/>
      <c r="K686" s="53"/>
      <c r="L686" s="53"/>
      <c r="M686" s="53"/>
      <c r="N686" s="53"/>
      <c r="O686" s="53"/>
      <c r="P686" s="53"/>
      <c r="Q686" s="53"/>
      <c r="R686" s="53"/>
      <c r="S686" s="53"/>
      <c r="T686" s="53"/>
      <c r="U686" s="53"/>
      <c r="V686" s="53"/>
      <c r="W686" s="53"/>
      <c r="X686" s="53"/>
      <c r="Y686" s="53"/>
      <c r="Z686" s="53"/>
    </row>
    <row r="687" spans="1:26" ht="14.4">
      <c r="A687" s="53"/>
      <c r="B687" s="53"/>
      <c r="C687" s="53"/>
      <c r="D687" s="53"/>
      <c r="E687" s="53"/>
      <c r="F687" s="53"/>
      <c r="G687" s="53"/>
      <c r="H687" s="53"/>
      <c r="I687" s="78"/>
      <c r="J687" s="53"/>
      <c r="K687" s="53"/>
      <c r="L687" s="53"/>
      <c r="M687" s="53"/>
      <c r="N687" s="53"/>
      <c r="O687" s="53"/>
      <c r="P687" s="53"/>
      <c r="Q687" s="53"/>
      <c r="R687" s="53"/>
      <c r="S687" s="53"/>
      <c r="T687" s="53"/>
      <c r="U687" s="53"/>
      <c r="V687" s="53"/>
      <c r="W687" s="53"/>
      <c r="X687" s="53"/>
      <c r="Y687" s="53"/>
      <c r="Z687" s="53"/>
    </row>
    <row r="688" spans="1:26" ht="14.4">
      <c r="A688" s="53"/>
      <c r="B688" s="53"/>
      <c r="C688" s="53"/>
      <c r="D688" s="53"/>
      <c r="E688" s="53"/>
      <c r="F688" s="53"/>
      <c r="G688" s="53"/>
      <c r="H688" s="53"/>
      <c r="I688" s="78"/>
      <c r="J688" s="53"/>
      <c r="K688" s="53"/>
      <c r="L688" s="53"/>
      <c r="M688" s="53"/>
      <c r="N688" s="53"/>
      <c r="O688" s="53"/>
      <c r="P688" s="53"/>
      <c r="Q688" s="53"/>
      <c r="R688" s="53"/>
      <c r="S688" s="53"/>
      <c r="T688" s="53"/>
      <c r="U688" s="53"/>
      <c r="V688" s="53"/>
      <c r="W688" s="53"/>
      <c r="X688" s="53"/>
      <c r="Y688" s="53"/>
      <c r="Z688" s="53"/>
    </row>
    <row r="689" spans="1:26" ht="14.4">
      <c r="A689" s="53"/>
      <c r="B689" s="53"/>
      <c r="C689" s="53"/>
      <c r="D689" s="53"/>
      <c r="E689" s="53"/>
      <c r="F689" s="53"/>
      <c r="G689" s="53"/>
      <c r="H689" s="53"/>
      <c r="I689" s="78"/>
      <c r="J689" s="53"/>
      <c r="K689" s="53"/>
      <c r="L689" s="53"/>
      <c r="M689" s="53"/>
      <c r="N689" s="53"/>
      <c r="O689" s="53"/>
      <c r="P689" s="53"/>
      <c r="Q689" s="53"/>
      <c r="R689" s="53"/>
      <c r="S689" s="53"/>
      <c r="T689" s="53"/>
      <c r="U689" s="53"/>
      <c r="V689" s="53"/>
      <c r="W689" s="53"/>
      <c r="X689" s="53"/>
      <c r="Y689" s="53"/>
      <c r="Z689" s="53"/>
    </row>
    <row r="690" spans="1:26" ht="14.4">
      <c r="A690" s="53"/>
      <c r="B690" s="53"/>
      <c r="C690" s="53"/>
      <c r="D690" s="53"/>
      <c r="E690" s="53"/>
      <c r="F690" s="53"/>
      <c r="G690" s="53"/>
      <c r="H690" s="53"/>
      <c r="I690" s="78"/>
      <c r="J690" s="53"/>
      <c r="K690" s="53"/>
      <c r="L690" s="53"/>
      <c r="M690" s="53"/>
      <c r="N690" s="53"/>
      <c r="O690" s="53"/>
      <c r="P690" s="53"/>
      <c r="Q690" s="53"/>
      <c r="R690" s="53"/>
      <c r="S690" s="53"/>
      <c r="T690" s="53"/>
      <c r="U690" s="53"/>
      <c r="V690" s="53"/>
      <c r="W690" s="53"/>
      <c r="X690" s="53"/>
      <c r="Y690" s="53"/>
      <c r="Z690" s="53"/>
    </row>
    <row r="691" spans="1:26" ht="14.4">
      <c r="A691" s="53"/>
      <c r="B691" s="53"/>
      <c r="C691" s="53"/>
      <c r="D691" s="53"/>
      <c r="E691" s="53"/>
      <c r="F691" s="53"/>
      <c r="G691" s="53"/>
      <c r="H691" s="53"/>
      <c r="I691" s="78"/>
      <c r="J691" s="53"/>
      <c r="K691" s="53"/>
      <c r="L691" s="53"/>
      <c r="M691" s="53"/>
      <c r="N691" s="53"/>
      <c r="O691" s="53"/>
      <c r="P691" s="53"/>
      <c r="Q691" s="53"/>
      <c r="R691" s="53"/>
      <c r="S691" s="53"/>
      <c r="T691" s="53"/>
      <c r="U691" s="53"/>
      <c r="V691" s="53"/>
      <c r="W691" s="53"/>
      <c r="X691" s="53"/>
      <c r="Y691" s="53"/>
      <c r="Z691" s="53"/>
    </row>
    <row r="692" spans="1:26" ht="14.4">
      <c r="A692" s="53"/>
      <c r="B692" s="53"/>
      <c r="C692" s="53"/>
      <c r="D692" s="53"/>
      <c r="E692" s="53"/>
      <c r="F692" s="53"/>
      <c r="G692" s="53"/>
      <c r="H692" s="53"/>
      <c r="I692" s="78"/>
      <c r="J692" s="53"/>
      <c r="K692" s="53"/>
      <c r="L692" s="53"/>
      <c r="M692" s="53"/>
      <c r="N692" s="53"/>
      <c r="O692" s="53"/>
      <c r="P692" s="53"/>
      <c r="Q692" s="53"/>
      <c r="R692" s="53"/>
      <c r="S692" s="53"/>
      <c r="T692" s="53"/>
      <c r="U692" s="53"/>
      <c r="V692" s="53"/>
      <c r="W692" s="53"/>
      <c r="X692" s="53"/>
      <c r="Y692" s="53"/>
      <c r="Z692" s="53"/>
    </row>
    <row r="693" spans="1:26" ht="14.4">
      <c r="A693" s="53"/>
      <c r="B693" s="53"/>
      <c r="C693" s="53"/>
      <c r="D693" s="53"/>
      <c r="E693" s="53"/>
      <c r="F693" s="53"/>
      <c r="G693" s="53"/>
      <c r="H693" s="53"/>
      <c r="I693" s="78"/>
      <c r="J693" s="53"/>
      <c r="K693" s="53"/>
      <c r="L693" s="53"/>
      <c r="M693" s="53"/>
      <c r="N693" s="53"/>
      <c r="O693" s="53"/>
      <c r="P693" s="53"/>
      <c r="Q693" s="53"/>
      <c r="R693" s="53"/>
      <c r="S693" s="53"/>
      <c r="T693" s="53"/>
      <c r="U693" s="53"/>
      <c r="V693" s="53"/>
      <c r="W693" s="53"/>
      <c r="X693" s="53"/>
      <c r="Y693" s="53"/>
      <c r="Z693" s="53"/>
    </row>
    <row r="694" spans="1:26" ht="14.4">
      <c r="A694" s="53"/>
      <c r="B694" s="53"/>
      <c r="C694" s="53"/>
      <c r="D694" s="53"/>
      <c r="E694" s="53"/>
      <c r="F694" s="53"/>
      <c r="G694" s="53"/>
      <c r="H694" s="53"/>
      <c r="I694" s="78"/>
      <c r="J694" s="53"/>
      <c r="K694" s="53"/>
      <c r="L694" s="53"/>
      <c r="M694" s="53"/>
      <c r="N694" s="53"/>
      <c r="O694" s="53"/>
      <c r="P694" s="53"/>
      <c r="Q694" s="53"/>
      <c r="R694" s="53"/>
      <c r="S694" s="53"/>
      <c r="T694" s="53"/>
      <c r="U694" s="53"/>
      <c r="V694" s="53"/>
      <c r="W694" s="53"/>
      <c r="X694" s="53"/>
      <c r="Y694" s="53"/>
      <c r="Z694" s="53"/>
    </row>
    <row r="695" spans="1:26" ht="14.4">
      <c r="A695" s="53"/>
      <c r="B695" s="53"/>
      <c r="C695" s="53"/>
      <c r="D695" s="53"/>
      <c r="E695" s="53"/>
      <c r="F695" s="53"/>
      <c r="G695" s="53"/>
      <c r="H695" s="53"/>
      <c r="I695" s="78"/>
      <c r="J695" s="53"/>
      <c r="K695" s="53"/>
      <c r="L695" s="53"/>
      <c r="M695" s="53"/>
      <c r="N695" s="53"/>
      <c r="O695" s="53"/>
      <c r="P695" s="53"/>
      <c r="Q695" s="53"/>
      <c r="R695" s="53"/>
      <c r="S695" s="53"/>
      <c r="T695" s="53"/>
      <c r="U695" s="53"/>
      <c r="V695" s="53"/>
      <c r="W695" s="53"/>
      <c r="X695" s="53"/>
      <c r="Y695" s="53"/>
      <c r="Z695" s="53"/>
    </row>
    <row r="696" spans="1:26" ht="14.4">
      <c r="A696" s="53"/>
      <c r="B696" s="53"/>
      <c r="C696" s="53"/>
      <c r="D696" s="53"/>
      <c r="E696" s="53"/>
      <c r="F696" s="53"/>
      <c r="G696" s="53"/>
      <c r="H696" s="53"/>
      <c r="I696" s="78"/>
      <c r="J696" s="53"/>
      <c r="K696" s="53"/>
      <c r="L696" s="53"/>
      <c r="M696" s="53"/>
      <c r="N696" s="53"/>
      <c r="O696" s="53"/>
      <c r="P696" s="53"/>
      <c r="Q696" s="53"/>
      <c r="R696" s="53"/>
      <c r="S696" s="53"/>
      <c r="T696" s="53"/>
      <c r="U696" s="53"/>
      <c r="V696" s="53"/>
      <c r="W696" s="53"/>
      <c r="X696" s="53"/>
      <c r="Y696" s="53"/>
      <c r="Z696" s="53"/>
    </row>
    <row r="697" spans="1:26" ht="14.4">
      <c r="A697" s="53"/>
      <c r="B697" s="53"/>
      <c r="C697" s="53"/>
      <c r="D697" s="53"/>
      <c r="E697" s="53"/>
      <c r="F697" s="53"/>
      <c r="G697" s="53"/>
      <c r="H697" s="53"/>
      <c r="I697" s="78"/>
      <c r="J697" s="53"/>
      <c r="K697" s="53"/>
      <c r="L697" s="53"/>
      <c r="M697" s="53"/>
      <c r="N697" s="53"/>
      <c r="O697" s="53"/>
      <c r="P697" s="53"/>
      <c r="Q697" s="53"/>
      <c r="R697" s="53"/>
      <c r="S697" s="53"/>
      <c r="T697" s="53"/>
      <c r="U697" s="53"/>
      <c r="V697" s="53"/>
      <c r="W697" s="53"/>
      <c r="X697" s="53"/>
      <c r="Y697" s="53"/>
      <c r="Z697" s="53"/>
    </row>
    <row r="698" spans="1:26" ht="14.4">
      <c r="A698" s="53"/>
      <c r="B698" s="53"/>
      <c r="C698" s="53"/>
      <c r="D698" s="53"/>
      <c r="E698" s="53"/>
      <c r="F698" s="53"/>
      <c r="G698" s="53"/>
      <c r="H698" s="53"/>
      <c r="I698" s="78"/>
      <c r="J698" s="53"/>
      <c r="K698" s="53"/>
      <c r="L698" s="53"/>
      <c r="M698" s="53"/>
      <c r="N698" s="53"/>
      <c r="O698" s="53"/>
      <c r="P698" s="53"/>
      <c r="Q698" s="53"/>
      <c r="R698" s="53"/>
      <c r="S698" s="53"/>
      <c r="T698" s="53"/>
      <c r="U698" s="53"/>
      <c r="V698" s="53"/>
      <c r="W698" s="53"/>
      <c r="X698" s="53"/>
      <c r="Y698" s="53"/>
      <c r="Z698" s="53"/>
    </row>
    <row r="699" spans="1:26" ht="14.4">
      <c r="A699" s="53"/>
      <c r="B699" s="53"/>
      <c r="C699" s="53"/>
      <c r="D699" s="53"/>
      <c r="E699" s="53"/>
      <c r="F699" s="53"/>
      <c r="G699" s="53"/>
      <c r="H699" s="53"/>
      <c r="I699" s="78"/>
      <c r="J699" s="53"/>
      <c r="K699" s="53"/>
      <c r="L699" s="53"/>
      <c r="M699" s="53"/>
      <c r="N699" s="53"/>
      <c r="O699" s="53"/>
      <c r="P699" s="53"/>
      <c r="Q699" s="53"/>
      <c r="R699" s="53"/>
      <c r="S699" s="53"/>
      <c r="T699" s="53"/>
      <c r="U699" s="53"/>
      <c r="V699" s="53"/>
      <c r="W699" s="53"/>
      <c r="X699" s="53"/>
      <c r="Y699" s="53"/>
      <c r="Z699" s="53"/>
    </row>
    <row r="700" spans="1:26" ht="14.4">
      <c r="A700" s="53"/>
      <c r="B700" s="53"/>
      <c r="C700" s="53"/>
      <c r="D700" s="53"/>
      <c r="E700" s="53"/>
      <c r="F700" s="53"/>
      <c r="G700" s="53"/>
      <c r="H700" s="53"/>
      <c r="I700" s="78"/>
      <c r="J700" s="53"/>
      <c r="K700" s="53"/>
      <c r="L700" s="53"/>
      <c r="M700" s="53"/>
      <c r="N700" s="53"/>
      <c r="O700" s="53"/>
      <c r="P700" s="53"/>
      <c r="Q700" s="53"/>
      <c r="R700" s="53"/>
      <c r="S700" s="53"/>
      <c r="T700" s="53"/>
      <c r="U700" s="53"/>
      <c r="V700" s="53"/>
      <c r="W700" s="53"/>
      <c r="X700" s="53"/>
      <c r="Y700" s="53"/>
      <c r="Z700" s="53"/>
    </row>
    <row r="701" spans="1:26" ht="14.4">
      <c r="A701" s="53"/>
      <c r="B701" s="53"/>
      <c r="C701" s="53"/>
      <c r="D701" s="53"/>
      <c r="E701" s="53"/>
      <c r="F701" s="53"/>
      <c r="G701" s="53"/>
      <c r="H701" s="53"/>
      <c r="I701" s="78"/>
      <c r="J701" s="53"/>
      <c r="K701" s="53"/>
      <c r="L701" s="53"/>
      <c r="M701" s="53"/>
      <c r="N701" s="53"/>
      <c r="O701" s="53"/>
      <c r="P701" s="53"/>
      <c r="Q701" s="53"/>
      <c r="R701" s="53"/>
      <c r="S701" s="53"/>
      <c r="T701" s="53"/>
      <c r="U701" s="53"/>
      <c r="V701" s="53"/>
      <c r="W701" s="53"/>
      <c r="X701" s="53"/>
      <c r="Y701" s="53"/>
      <c r="Z701" s="53"/>
    </row>
    <row r="702" spans="1:26" ht="14.4">
      <c r="A702" s="53"/>
      <c r="B702" s="53"/>
      <c r="C702" s="53"/>
      <c r="D702" s="53"/>
      <c r="E702" s="53"/>
      <c r="F702" s="53"/>
      <c r="G702" s="53"/>
      <c r="H702" s="53"/>
      <c r="I702" s="78"/>
      <c r="J702" s="53"/>
      <c r="K702" s="53"/>
      <c r="L702" s="53"/>
      <c r="M702" s="53"/>
      <c r="N702" s="53"/>
      <c r="O702" s="53"/>
      <c r="P702" s="53"/>
      <c r="Q702" s="53"/>
      <c r="R702" s="53"/>
      <c r="S702" s="53"/>
      <c r="T702" s="53"/>
      <c r="U702" s="53"/>
      <c r="V702" s="53"/>
      <c r="W702" s="53"/>
      <c r="X702" s="53"/>
      <c r="Y702" s="53"/>
      <c r="Z702" s="53"/>
    </row>
    <row r="703" spans="1:26" ht="14.4">
      <c r="A703" s="53"/>
      <c r="B703" s="53"/>
      <c r="C703" s="53"/>
      <c r="D703" s="53"/>
      <c r="E703" s="53"/>
      <c r="F703" s="53"/>
      <c r="G703" s="53"/>
      <c r="H703" s="53"/>
      <c r="I703" s="78"/>
      <c r="J703" s="53"/>
      <c r="K703" s="53"/>
      <c r="L703" s="53"/>
      <c r="M703" s="53"/>
      <c r="N703" s="53"/>
      <c r="O703" s="53"/>
      <c r="P703" s="53"/>
      <c r="Q703" s="53"/>
      <c r="R703" s="53"/>
      <c r="S703" s="53"/>
      <c r="T703" s="53"/>
      <c r="U703" s="53"/>
      <c r="V703" s="53"/>
      <c r="W703" s="53"/>
      <c r="X703" s="53"/>
      <c r="Y703" s="53"/>
      <c r="Z703" s="53"/>
    </row>
    <row r="704" spans="1:26" ht="14.4">
      <c r="A704" s="53"/>
      <c r="B704" s="53"/>
      <c r="C704" s="53"/>
      <c r="D704" s="53"/>
      <c r="E704" s="53"/>
      <c r="F704" s="53"/>
      <c r="G704" s="53"/>
      <c r="H704" s="53"/>
      <c r="I704" s="78"/>
      <c r="J704" s="53"/>
      <c r="K704" s="53"/>
      <c r="L704" s="53"/>
      <c r="M704" s="53"/>
      <c r="N704" s="53"/>
      <c r="O704" s="53"/>
      <c r="P704" s="53"/>
      <c r="Q704" s="53"/>
      <c r="R704" s="53"/>
      <c r="S704" s="53"/>
      <c r="T704" s="53"/>
      <c r="U704" s="53"/>
      <c r="V704" s="53"/>
      <c r="W704" s="53"/>
      <c r="X704" s="53"/>
      <c r="Y704" s="53"/>
      <c r="Z704" s="53"/>
    </row>
    <row r="705" spans="1:26" ht="14.4">
      <c r="A705" s="53"/>
      <c r="B705" s="53"/>
      <c r="C705" s="53"/>
      <c r="D705" s="53"/>
      <c r="E705" s="53"/>
      <c r="F705" s="53"/>
      <c r="G705" s="53"/>
      <c r="H705" s="53"/>
      <c r="I705" s="78"/>
      <c r="J705" s="53"/>
      <c r="K705" s="53"/>
      <c r="L705" s="53"/>
      <c r="M705" s="53"/>
      <c r="N705" s="53"/>
      <c r="O705" s="53"/>
      <c r="P705" s="53"/>
      <c r="Q705" s="53"/>
      <c r="R705" s="53"/>
      <c r="S705" s="53"/>
      <c r="T705" s="53"/>
      <c r="U705" s="53"/>
      <c r="V705" s="53"/>
      <c r="W705" s="53"/>
      <c r="X705" s="53"/>
      <c r="Y705" s="53"/>
      <c r="Z705" s="53"/>
    </row>
    <row r="706" spans="1:26" ht="14.4">
      <c r="A706" s="53"/>
      <c r="B706" s="53"/>
      <c r="C706" s="53"/>
      <c r="D706" s="53"/>
      <c r="E706" s="53"/>
      <c r="F706" s="53"/>
      <c r="G706" s="53"/>
      <c r="H706" s="53"/>
      <c r="I706" s="78"/>
      <c r="J706" s="53"/>
      <c r="K706" s="53"/>
      <c r="L706" s="53"/>
      <c r="M706" s="53"/>
      <c r="N706" s="53"/>
      <c r="O706" s="53"/>
      <c r="P706" s="53"/>
      <c r="Q706" s="53"/>
      <c r="R706" s="53"/>
      <c r="S706" s="53"/>
      <c r="T706" s="53"/>
      <c r="U706" s="53"/>
      <c r="V706" s="53"/>
      <c r="W706" s="53"/>
      <c r="X706" s="53"/>
      <c r="Y706" s="53"/>
      <c r="Z706" s="53"/>
    </row>
    <row r="707" spans="1:26" ht="14.4">
      <c r="A707" s="53"/>
      <c r="B707" s="53"/>
      <c r="C707" s="53"/>
      <c r="D707" s="53"/>
      <c r="E707" s="53"/>
      <c r="F707" s="53"/>
      <c r="G707" s="53"/>
      <c r="H707" s="53"/>
      <c r="I707" s="78"/>
      <c r="J707" s="53"/>
      <c r="K707" s="53"/>
      <c r="L707" s="53"/>
      <c r="M707" s="53"/>
      <c r="N707" s="53"/>
      <c r="O707" s="53"/>
      <c r="P707" s="53"/>
      <c r="Q707" s="53"/>
      <c r="R707" s="53"/>
      <c r="S707" s="53"/>
      <c r="T707" s="53"/>
      <c r="U707" s="53"/>
      <c r="V707" s="53"/>
      <c r="W707" s="53"/>
      <c r="X707" s="53"/>
      <c r="Y707" s="53"/>
      <c r="Z707" s="53"/>
    </row>
    <row r="708" spans="1:26" ht="14.4">
      <c r="A708" s="53"/>
      <c r="B708" s="53"/>
      <c r="C708" s="53"/>
      <c r="D708" s="53"/>
      <c r="E708" s="53"/>
      <c r="F708" s="53"/>
      <c r="G708" s="53"/>
      <c r="H708" s="53"/>
      <c r="I708" s="78"/>
      <c r="J708" s="53"/>
      <c r="K708" s="53"/>
      <c r="L708" s="53"/>
      <c r="M708" s="53"/>
      <c r="N708" s="53"/>
      <c r="O708" s="53"/>
      <c r="P708" s="53"/>
      <c r="Q708" s="53"/>
      <c r="R708" s="53"/>
      <c r="S708" s="53"/>
      <c r="T708" s="53"/>
      <c r="U708" s="53"/>
      <c r="V708" s="53"/>
      <c r="W708" s="53"/>
      <c r="X708" s="53"/>
      <c r="Y708" s="53"/>
      <c r="Z708" s="53"/>
    </row>
    <row r="709" spans="1:26" ht="14.4">
      <c r="A709" s="53"/>
      <c r="B709" s="53"/>
      <c r="C709" s="53"/>
      <c r="D709" s="53"/>
      <c r="E709" s="53"/>
      <c r="F709" s="53"/>
      <c r="G709" s="53"/>
      <c r="H709" s="53"/>
      <c r="I709" s="78"/>
      <c r="J709" s="53"/>
      <c r="K709" s="53"/>
      <c r="L709" s="53"/>
      <c r="M709" s="53"/>
      <c r="N709" s="53"/>
      <c r="O709" s="53"/>
      <c r="P709" s="53"/>
      <c r="Q709" s="53"/>
      <c r="R709" s="53"/>
      <c r="S709" s="53"/>
      <c r="T709" s="53"/>
      <c r="U709" s="53"/>
      <c r="V709" s="53"/>
      <c r="W709" s="53"/>
      <c r="X709" s="53"/>
      <c r="Y709" s="53"/>
      <c r="Z709" s="53"/>
    </row>
    <row r="710" spans="1:26" ht="14.4">
      <c r="A710" s="53"/>
      <c r="B710" s="53"/>
      <c r="C710" s="53"/>
      <c r="D710" s="53"/>
      <c r="E710" s="53"/>
      <c r="F710" s="53"/>
      <c r="G710" s="53"/>
      <c r="H710" s="53"/>
      <c r="I710" s="78"/>
      <c r="J710" s="53"/>
      <c r="K710" s="53"/>
      <c r="L710" s="53"/>
      <c r="M710" s="53"/>
      <c r="N710" s="53"/>
      <c r="O710" s="53"/>
      <c r="P710" s="53"/>
      <c r="Q710" s="53"/>
      <c r="R710" s="53"/>
      <c r="S710" s="53"/>
      <c r="T710" s="53"/>
      <c r="U710" s="53"/>
      <c r="V710" s="53"/>
      <c r="W710" s="53"/>
      <c r="X710" s="53"/>
      <c r="Y710" s="53"/>
      <c r="Z710" s="53"/>
    </row>
    <row r="711" spans="1:26" ht="14.4">
      <c r="A711" s="53"/>
      <c r="B711" s="53"/>
      <c r="C711" s="53"/>
      <c r="D711" s="53"/>
      <c r="E711" s="53"/>
      <c r="F711" s="53"/>
      <c r="G711" s="53"/>
      <c r="H711" s="53"/>
      <c r="I711" s="78"/>
      <c r="J711" s="53"/>
      <c r="K711" s="53"/>
      <c r="L711" s="53"/>
      <c r="M711" s="53"/>
      <c r="N711" s="53"/>
      <c r="O711" s="53"/>
      <c r="P711" s="53"/>
      <c r="Q711" s="53"/>
      <c r="R711" s="53"/>
      <c r="S711" s="53"/>
      <c r="T711" s="53"/>
      <c r="U711" s="53"/>
      <c r="V711" s="53"/>
      <c r="W711" s="53"/>
      <c r="X711" s="53"/>
      <c r="Y711" s="53"/>
      <c r="Z711" s="53"/>
    </row>
    <row r="712" spans="1:26" ht="14.4">
      <c r="A712" s="53"/>
      <c r="B712" s="53"/>
      <c r="C712" s="53"/>
      <c r="D712" s="53"/>
      <c r="E712" s="53"/>
      <c r="F712" s="53"/>
      <c r="G712" s="53"/>
      <c r="H712" s="53"/>
      <c r="I712" s="78"/>
      <c r="J712" s="53"/>
      <c r="K712" s="53"/>
      <c r="L712" s="53"/>
      <c r="M712" s="53"/>
      <c r="N712" s="53"/>
      <c r="O712" s="53"/>
      <c r="P712" s="53"/>
      <c r="Q712" s="53"/>
      <c r="R712" s="53"/>
      <c r="S712" s="53"/>
      <c r="T712" s="53"/>
      <c r="U712" s="53"/>
      <c r="V712" s="53"/>
      <c r="W712" s="53"/>
      <c r="X712" s="53"/>
      <c r="Y712" s="53"/>
      <c r="Z712" s="53"/>
    </row>
    <row r="713" spans="1:26" ht="14.4">
      <c r="A713" s="53"/>
      <c r="B713" s="53"/>
      <c r="C713" s="53"/>
      <c r="D713" s="53"/>
      <c r="E713" s="53"/>
      <c r="F713" s="53"/>
      <c r="G713" s="53"/>
      <c r="H713" s="53"/>
      <c r="I713" s="78"/>
      <c r="J713" s="53"/>
      <c r="K713" s="53"/>
      <c r="L713" s="53"/>
      <c r="M713" s="53"/>
      <c r="N713" s="53"/>
      <c r="O713" s="53"/>
      <c r="P713" s="53"/>
      <c r="Q713" s="53"/>
      <c r="R713" s="53"/>
      <c r="S713" s="53"/>
      <c r="T713" s="53"/>
      <c r="U713" s="53"/>
      <c r="V713" s="53"/>
      <c r="W713" s="53"/>
      <c r="X713" s="53"/>
      <c r="Y713" s="53"/>
      <c r="Z713" s="53"/>
    </row>
    <row r="714" spans="1:26" ht="14.4">
      <c r="A714" s="53"/>
      <c r="B714" s="53"/>
      <c r="C714" s="53"/>
      <c r="D714" s="53"/>
      <c r="E714" s="53"/>
      <c r="F714" s="53"/>
      <c r="G714" s="53"/>
      <c r="H714" s="53"/>
      <c r="I714" s="78"/>
      <c r="J714" s="53"/>
      <c r="K714" s="53"/>
      <c r="L714" s="53"/>
      <c r="M714" s="53"/>
      <c r="N714" s="53"/>
      <c r="O714" s="53"/>
      <c r="P714" s="53"/>
      <c r="Q714" s="53"/>
      <c r="R714" s="53"/>
      <c r="S714" s="53"/>
      <c r="T714" s="53"/>
      <c r="U714" s="53"/>
      <c r="V714" s="53"/>
      <c r="W714" s="53"/>
      <c r="X714" s="53"/>
      <c r="Y714" s="53"/>
      <c r="Z714" s="53"/>
    </row>
    <row r="715" spans="1:26" ht="14.4">
      <c r="A715" s="53"/>
      <c r="B715" s="53"/>
      <c r="C715" s="53"/>
      <c r="D715" s="53"/>
      <c r="E715" s="53"/>
      <c r="F715" s="53"/>
      <c r="G715" s="53"/>
      <c r="H715" s="53"/>
      <c r="I715" s="78"/>
      <c r="J715" s="53"/>
      <c r="K715" s="53"/>
      <c r="L715" s="53"/>
      <c r="M715" s="53"/>
      <c r="N715" s="53"/>
      <c r="O715" s="53"/>
      <c r="P715" s="53"/>
      <c r="Q715" s="53"/>
      <c r="R715" s="53"/>
      <c r="S715" s="53"/>
      <c r="T715" s="53"/>
      <c r="U715" s="53"/>
      <c r="V715" s="53"/>
      <c r="W715" s="53"/>
      <c r="X715" s="53"/>
      <c r="Y715" s="53"/>
      <c r="Z715" s="53"/>
    </row>
    <row r="716" spans="1:26" ht="14.4">
      <c r="A716" s="53"/>
      <c r="B716" s="53"/>
      <c r="C716" s="53"/>
      <c r="D716" s="53"/>
      <c r="E716" s="53"/>
      <c r="F716" s="53"/>
      <c r="G716" s="53"/>
      <c r="H716" s="53"/>
      <c r="I716" s="78"/>
      <c r="J716" s="53"/>
      <c r="K716" s="53"/>
      <c r="L716" s="53"/>
      <c r="M716" s="53"/>
      <c r="N716" s="53"/>
      <c r="O716" s="53"/>
      <c r="P716" s="53"/>
      <c r="Q716" s="53"/>
      <c r="R716" s="53"/>
      <c r="S716" s="53"/>
      <c r="T716" s="53"/>
      <c r="U716" s="53"/>
      <c r="V716" s="53"/>
      <c r="W716" s="53"/>
      <c r="X716" s="53"/>
      <c r="Y716" s="53"/>
      <c r="Z716" s="53"/>
    </row>
    <row r="717" spans="1:26" ht="14.4">
      <c r="A717" s="53"/>
      <c r="B717" s="53"/>
      <c r="C717" s="53"/>
      <c r="D717" s="53"/>
      <c r="E717" s="53"/>
      <c r="F717" s="53"/>
      <c r="G717" s="53"/>
      <c r="H717" s="53"/>
      <c r="I717" s="78"/>
      <c r="J717" s="53"/>
      <c r="K717" s="53"/>
      <c r="L717" s="53"/>
      <c r="M717" s="53"/>
      <c r="N717" s="53"/>
      <c r="O717" s="53"/>
      <c r="P717" s="53"/>
      <c r="Q717" s="53"/>
      <c r="R717" s="53"/>
      <c r="S717" s="53"/>
      <c r="T717" s="53"/>
      <c r="U717" s="53"/>
      <c r="V717" s="53"/>
      <c r="W717" s="53"/>
      <c r="X717" s="53"/>
      <c r="Y717" s="53"/>
      <c r="Z717" s="53"/>
    </row>
    <row r="718" spans="1:26" ht="14.4">
      <c r="A718" s="53"/>
      <c r="B718" s="53"/>
      <c r="C718" s="53"/>
      <c r="D718" s="53"/>
      <c r="E718" s="53"/>
      <c r="F718" s="53"/>
      <c r="G718" s="53"/>
      <c r="H718" s="53"/>
      <c r="I718" s="78"/>
      <c r="J718" s="53"/>
      <c r="K718" s="53"/>
      <c r="L718" s="53"/>
      <c r="M718" s="53"/>
      <c r="N718" s="53"/>
      <c r="O718" s="53"/>
      <c r="P718" s="53"/>
      <c r="Q718" s="53"/>
      <c r="R718" s="53"/>
      <c r="S718" s="53"/>
      <c r="T718" s="53"/>
      <c r="U718" s="53"/>
      <c r="V718" s="53"/>
      <c r="W718" s="53"/>
      <c r="X718" s="53"/>
      <c r="Y718" s="53"/>
      <c r="Z718" s="53"/>
    </row>
    <row r="719" spans="1:26" ht="14.4">
      <c r="A719" s="53"/>
      <c r="B719" s="53"/>
      <c r="C719" s="53"/>
      <c r="D719" s="53"/>
      <c r="E719" s="53"/>
      <c r="F719" s="53"/>
      <c r="G719" s="53"/>
      <c r="H719" s="53"/>
      <c r="I719" s="78"/>
      <c r="J719" s="53"/>
      <c r="K719" s="53"/>
      <c r="L719" s="53"/>
      <c r="M719" s="53"/>
      <c r="N719" s="53"/>
      <c r="O719" s="53"/>
      <c r="P719" s="53"/>
      <c r="Q719" s="53"/>
      <c r="R719" s="53"/>
      <c r="S719" s="53"/>
      <c r="T719" s="53"/>
      <c r="U719" s="53"/>
      <c r="V719" s="53"/>
      <c r="W719" s="53"/>
      <c r="X719" s="53"/>
      <c r="Y719" s="53"/>
      <c r="Z719" s="53"/>
    </row>
    <row r="720" spans="1:26" ht="14.4">
      <c r="A720" s="53"/>
      <c r="B720" s="53"/>
      <c r="C720" s="53"/>
      <c r="D720" s="53"/>
      <c r="E720" s="53"/>
      <c r="F720" s="53"/>
      <c r="G720" s="53"/>
      <c r="H720" s="53"/>
      <c r="I720" s="78"/>
      <c r="J720" s="53"/>
      <c r="K720" s="53"/>
      <c r="L720" s="53"/>
      <c r="M720" s="53"/>
      <c r="N720" s="53"/>
      <c r="O720" s="53"/>
      <c r="P720" s="53"/>
      <c r="Q720" s="53"/>
      <c r="R720" s="53"/>
      <c r="S720" s="53"/>
      <c r="T720" s="53"/>
      <c r="U720" s="53"/>
      <c r="V720" s="53"/>
      <c r="W720" s="53"/>
      <c r="X720" s="53"/>
      <c r="Y720" s="53"/>
      <c r="Z720" s="53"/>
    </row>
    <row r="721" spans="1:26" ht="14.4">
      <c r="A721" s="53"/>
      <c r="B721" s="53"/>
      <c r="C721" s="53"/>
      <c r="D721" s="53"/>
      <c r="E721" s="53"/>
      <c r="F721" s="53"/>
      <c r="G721" s="53"/>
      <c r="H721" s="53"/>
      <c r="I721" s="78"/>
      <c r="J721" s="53"/>
      <c r="K721" s="53"/>
      <c r="L721" s="53"/>
      <c r="M721" s="53"/>
      <c r="N721" s="53"/>
      <c r="O721" s="53"/>
      <c r="P721" s="53"/>
      <c r="Q721" s="53"/>
      <c r="R721" s="53"/>
      <c r="S721" s="53"/>
      <c r="T721" s="53"/>
      <c r="U721" s="53"/>
      <c r="V721" s="53"/>
      <c r="W721" s="53"/>
      <c r="X721" s="53"/>
      <c r="Y721" s="53"/>
      <c r="Z721" s="53"/>
    </row>
    <row r="722" spans="1:26" ht="14.4">
      <c r="A722" s="53"/>
      <c r="B722" s="53"/>
      <c r="C722" s="53"/>
      <c r="D722" s="53"/>
      <c r="E722" s="53"/>
      <c r="F722" s="53"/>
      <c r="G722" s="53"/>
      <c r="H722" s="53"/>
      <c r="I722" s="78"/>
      <c r="J722" s="53"/>
      <c r="K722" s="53"/>
      <c r="L722" s="53"/>
      <c r="M722" s="53"/>
      <c r="N722" s="53"/>
      <c r="O722" s="53"/>
      <c r="P722" s="53"/>
      <c r="Q722" s="53"/>
      <c r="R722" s="53"/>
      <c r="S722" s="53"/>
      <c r="T722" s="53"/>
      <c r="U722" s="53"/>
      <c r="V722" s="53"/>
      <c r="W722" s="53"/>
      <c r="X722" s="53"/>
      <c r="Y722" s="53"/>
      <c r="Z722" s="53"/>
    </row>
    <row r="723" spans="1:26" ht="14.4">
      <c r="A723" s="53"/>
      <c r="B723" s="53"/>
      <c r="C723" s="53"/>
      <c r="D723" s="53"/>
      <c r="E723" s="53"/>
      <c r="F723" s="53"/>
      <c r="G723" s="53"/>
      <c r="H723" s="53"/>
      <c r="I723" s="78"/>
      <c r="J723" s="53"/>
      <c r="K723" s="53"/>
      <c r="L723" s="53"/>
      <c r="M723" s="53"/>
      <c r="N723" s="53"/>
      <c r="O723" s="53"/>
      <c r="P723" s="53"/>
      <c r="Q723" s="53"/>
      <c r="R723" s="53"/>
      <c r="S723" s="53"/>
      <c r="T723" s="53"/>
      <c r="U723" s="53"/>
      <c r="V723" s="53"/>
      <c r="W723" s="53"/>
      <c r="X723" s="53"/>
      <c r="Y723" s="53"/>
      <c r="Z723" s="53"/>
    </row>
    <row r="724" spans="1:26" ht="14.4">
      <c r="A724" s="53"/>
      <c r="B724" s="53"/>
      <c r="C724" s="53"/>
      <c r="D724" s="53"/>
      <c r="E724" s="53"/>
      <c r="F724" s="53"/>
      <c r="G724" s="53"/>
      <c r="H724" s="53"/>
      <c r="I724" s="78"/>
      <c r="J724" s="53"/>
      <c r="K724" s="53"/>
      <c r="L724" s="53"/>
      <c r="M724" s="53"/>
      <c r="N724" s="53"/>
      <c r="O724" s="53"/>
      <c r="P724" s="53"/>
      <c r="Q724" s="53"/>
      <c r="R724" s="53"/>
      <c r="S724" s="53"/>
      <c r="T724" s="53"/>
      <c r="U724" s="53"/>
      <c r="V724" s="53"/>
      <c r="W724" s="53"/>
      <c r="X724" s="53"/>
      <c r="Y724" s="53"/>
      <c r="Z724" s="53"/>
    </row>
    <row r="725" spans="1:26" ht="14.4">
      <c r="A725" s="53"/>
      <c r="B725" s="53"/>
      <c r="C725" s="53"/>
      <c r="D725" s="53"/>
      <c r="E725" s="53"/>
      <c r="F725" s="53"/>
      <c r="G725" s="53"/>
      <c r="H725" s="53"/>
      <c r="I725" s="78"/>
      <c r="J725" s="53"/>
      <c r="K725" s="53"/>
      <c r="L725" s="53"/>
      <c r="M725" s="53"/>
      <c r="N725" s="53"/>
      <c r="O725" s="53"/>
      <c r="P725" s="53"/>
      <c r="Q725" s="53"/>
      <c r="R725" s="53"/>
      <c r="S725" s="53"/>
      <c r="T725" s="53"/>
      <c r="U725" s="53"/>
      <c r="V725" s="53"/>
      <c r="W725" s="53"/>
      <c r="X725" s="53"/>
      <c r="Y725" s="53"/>
      <c r="Z725" s="53"/>
    </row>
    <row r="726" spans="1:26" ht="14.4">
      <c r="A726" s="53"/>
      <c r="B726" s="53"/>
      <c r="C726" s="53"/>
      <c r="D726" s="53"/>
      <c r="E726" s="53"/>
      <c r="F726" s="53"/>
      <c r="G726" s="53"/>
      <c r="H726" s="53"/>
      <c r="I726" s="78"/>
      <c r="J726" s="53"/>
      <c r="K726" s="53"/>
      <c r="L726" s="53"/>
      <c r="M726" s="53"/>
      <c r="N726" s="53"/>
      <c r="O726" s="53"/>
      <c r="P726" s="53"/>
      <c r="Q726" s="53"/>
      <c r="R726" s="53"/>
      <c r="S726" s="53"/>
      <c r="T726" s="53"/>
      <c r="U726" s="53"/>
      <c r="V726" s="53"/>
      <c r="W726" s="53"/>
      <c r="X726" s="53"/>
      <c r="Y726" s="53"/>
      <c r="Z726" s="53"/>
    </row>
    <row r="727" spans="1:26" ht="14.4">
      <c r="A727" s="53"/>
      <c r="B727" s="53"/>
      <c r="C727" s="53"/>
      <c r="D727" s="53"/>
      <c r="E727" s="53"/>
      <c r="F727" s="53"/>
      <c r="G727" s="53"/>
      <c r="H727" s="53"/>
      <c r="I727" s="78"/>
      <c r="J727" s="53"/>
      <c r="K727" s="53"/>
      <c r="L727" s="53"/>
      <c r="M727" s="53"/>
      <c r="N727" s="53"/>
      <c r="O727" s="53"/>
      <c r="P727" s="53"/>
      <c r="Q727" s="53"/>
      <c r="R727" s="53"/>
      <c r="S727" s="53"/>
      <c r="T727" s="53"/>
      <c r="U727" s="53"/>
      <c r="V727" s="53"/>
      <c r="W727" s="53"/>
      <c r="X727" s="53"/>
      <c r="Y727" s="53"/>
      <c r="Z727" s="53"/>
    </row>
    <row r="728" spans="1:26" ht="14.4">
      <c r="A728" s="53"/>
      <c r="B728" s="53"/>
      <c r="C728" s="53"/>
      <c r="D728" s="53"/>
      <c r="E728" s="53"/>
      <c r="F728" s="53"/>
      <c r="G728" s="53"/>
      <c r="H728" s="53"/>
      <c r="I728" s="78"/>
      <c r="J728" s="53"/>
      <c r="K728" s="53"/>
      <c r="L728" s="53"/>
      <c r="M728" s="53"/>
      <c r="N728" s="53"/>
      <c r="O728" s="53"/>
      <c r="P728" s="53"/>
      <c r="Q728" s="53"/>
      <c r="R728" s="53"/>
      <c r="S728" s="53"/>
      <c r="T728" s="53"/>
      <c r="U728" s="53"/>
      <c r="V728" s="53"/>
      <c r="W728" s="53"/>
      <c r="X728" s="53"/>
      <c r="Y728" s="53"/>
      <c r="Z728" s="53"/>
    </row>
    <row r="729" spans="1:26" ht="14.4">
      <c r="A729" s="53"/>
      <c r="B729" s="53"/>
      <c r="C729" s="53"/>
      <c r="D729" s="53"/>
      <c r="E729" s="53"/>
      <c r="F729" s="53"/>
      <c r="G729" s="53"/>
      <c r="H729" s="53"/>
      <c r="I729" s="78"/>
      <c r="J729" s="53"/>
      <c r="K729" s="53"/>
      <c r="L729" s="53"/>
      <c r="M729" s="53"/>
      <c r="N729" s="53"/>
      <c r="O729" s="53"/>
      <c r="P729" s="53"/>
      <c r="Q729" s="53"/>
      <c r="R729" s="53"/>
      <c r="S729" s="53"/>
      <c r="T729" s="53"/>
      <c r="U729" s="53"/>
      <c r="V729" s="53"/>
      <c r="W729" s="53"/>
      <c r="X729" s="53"/>
      <c r="Y729" s="53"/>
      <c r="Z729" s="53"/>
    </row>
    <row r="730" spans="1:26" ht="14.4">
      <c r="A730" s="53"/>
      <c r="B730" s="53"/>
      <c r="C730" s="53"/>
      <c r="D730" s="53"/>
      <c r="E730" s="53"/>
      <c r="F730" s="53"/>
      <c r="G730" s="53"/>
      <c r="H730" s="53"/>
      <c r="I730" s="78"/>
      <c r="J730" s="53"/>
      <c r="K730" s="53"/>
      <c r="L730" s="53"/>
      <c r="M730" s="53"/>
      <c r="N730" s="53"/>
      <c r="O730" s="53"/>
      <c r="P730" s="53"/>
      <c r="Q730" s="53"/>
      <c r="R730" s="53"/>
      <c r="S730" s="53"/>
      <c r="T730" s="53"/>
      <c r="U730" s="53"/>
      <c r="V730" s="53"/>
      <c r="W730" s="53"/>
      <c r="X730" s="53"/>
      <c r="Y730" s="53"/>
      <c r="Z730" s="53"/>
    </row>
    <row r="731" spans="1:26" ht="14.4">
      <c r="A731" s="53"/>
      <c r="B731" s="53"/>
      <c r="C731" s="53"/>
      <c r="D731" s="53"/>
      <c r="E731" s="53"/>
      <c r="F731" s="53"/>
      <c r="G731" s="53"/>
      <c r="H731" s="53"/>
      <c r="I731" s="78"/>
      <c r="J731" s="53"/>
      <c r="K731" s="53"/>
      <c r="L731" s="53"/>
      <c r="M731" s="53"/>
      <c r="N731" s="53"/>
      <c r="O731" s="53"/>
      <c r="P731" s="53"/>
      <c r="Q731" s="53"/>
      <c r="R731" s="53"/>
      <c r="S731" s="53"/>
      <c r="T731" s="53"/>
      <c r="U731" s="53"/>
      <c r="V731" s="53"/>
      <c r="W731" s="53"/>
      <c r="X731" s="53"/>
      <c r="Y731" s="53"/>
      <c r="Z731" s="53"/>
    </row>
    <row r="732" spans="1:26" ht="14.4">
      <c r="A732" s="53"/>
      <c r="B732" s="53"/>
      <c r="C732" s="53"/>
      <c r="D732" s="53"/>
      <c r="E732" s="53"/>
      <c r="F732" s="53"/>
      <c r="G732" s="53"/>
      <c r="H732" s="53"/>
      <c r="I732" s="78"/>
      <c r="J732" s="53"/>
      <c r="K732" s="53"/>
      <c r="L732" s="53"/>
      <c r="M732" s="53"/>
      <c r="N732" s="53"/>
      <c r="O732" s="53"/>
      <c r="P732" s="53"/>
      <c r="Q732" s="53"/>
      <c r="R732" s="53"/>
      <c r="S732" s="53"/>
      <c r="T732" s="53"/>
      <c r="U732" s="53"/>
      <c r="V732" s="53"/>
      <c r="W732" s="53"/>
      <c r="X732" s="53"/>
      <c r="Y732" s="53"/>
      <c r="Z732" s="53"/>
    </row>
    <row r="733" spans="1:26" ht="14.4">
      <c r="A733" s="53"/>
      <c r="B733" s="53"/>
      <c r="C733" s="53"/>
      <c r="D733" s="53"/>
      <c r="E733" s="53"/>
      <c r="F733" s="53"/>
      <c r="G733" s="53"/>
      <c r="H733" s="53"/>
      <c r="I733" s="78"/>
      <c r="J733" s="53"/>
      <c r="K733" s="53"/>
      <c r="L733" s="53"/>
      <c r="M733" s="53"/>
      <c r="N733" s="53"/>
      <c r="O733" s="53"/>
      <c r="P733" s="53"/>
      <c r="Q733" s="53"/>
      <c r="R733" s="53"/>
      <c r="S733" s="53"/>
      <c r="T733" s="53"/>
      <c r="U733" s="53"/>
      <c r="V733" s="53"/>
      <c r="W733" s="53"/>
      <c r="X733" s="53"/>
      <c r="Y733" s="53"/>
      <c r="Z733" s="53"/>
    </row>
    <row r="734" spans="1:26" ht="14.4">
      <c r="A734" s="53"/>
      <c r="B734" s="53"/>
      <c r="C734" s="53"/>
      <c r="D734" s="53"/>
      <c r="E734" s="53"/>
      <c r="F734" s="53"/>
      <c r="G734" s="53"/>
      <c r="H734" s="53"/>
      <c r="I734" s="78"/>
      <c r="J734" s="53"/>
      <c r="K734" s="53"/>
      <c r="L734" s="53"/>
      <c r="M734" s="53"/>
      <c r="N734" s="53"/>
      <c r="O734" s="53"/>
      <c r="P734" s="53"/>
      <c r="Q734" s="53"/>
      <c r="R734" s="53"/>
      <c r="S734" s="53"/>
      <c r="T734" s="53"/>
      <c r="U734" s="53"/>
      <c r="V734" s="53"/>
      <c r="W734" s="53"/>
      <c r="X734" s="53"/>
      <c r="Y734" s="53"/>
      <c r="Z734" s="53"/>
    </row>
    <row r="735" spans="1:26" ht="14.4">
      <c r="A735" s="53"/>
      <c r="B735" s="53"/>
      <c r="C735" s="53"/>
      <c r="D735" s="53"/>
      <c r="E735" s="53"/>
      <c r="F735" s="53"/>
      <c r="G735" s="53"/>
      <c r="H735" s="53"/>
      <c r="I735" s="78"/>
      <c r="J735" s="53"/>
      <c r="K735" s="53"/>
      <c r="L735" s="53"/>
      <c r="M735" s="53"/>
      <c r="N735" s="53"/>
      <c r="O735" s="53"/>
      <c r="P735" s="53"/>
      <c r="Q735" s="53"/>
      <c r="R735" s="53"/>
      <c r="S735" s="53"/>
      <c r="T735" s="53"/>
      <c r="U735" s="53"/>
      <c r="V735" s="53"/>
      <c r="W735" s="53"/>
      <c r="X735" s="53"/>
      <c r="Y735" s="53"/>
      <c r="Z735" s="53"/>
    </row>
    <row r="736" spans="1:26" ht="14.4">
      <c r="A736" s="53"/>
      <c r="B736" s="53"/>
      <c r="C736" s="53"/>
      <c r="D736" s="53"/>
      <c r="E736" s="53"/>
      <c r="F736" s="53"/>
      <c r="G736" s="53"/>
      <c r="H736" s="53"/>
      <c r="I736" s="78"/>
      <c r="J736" s="53"/>
      <c r="K736" s="53"/>
      <c r="L736" s="53"/>
      <c r="M736" s="53"/>
      <c r="N736" s="53"/>
      <c r="O736" s="53"/>
      <c r="P736" s="53"/>
      <c r="Q736" s="53"/>
      <c r="R736" s="53"/>
      <c r="S736" s="53"/>
      <c r="T736" s="53"/>
      <c r="U736" s="53"/>
      <c r="V736" s="53"/>
      <c r="W736" s="53"/>
      <c r="X736" s="53"/>
      <c r="Y736" s="53"/>
      <c r="Z736" s="53"/>
    </row>
    <row r="737" spans="1:26" ht="14.4">
      <c r="A737" s="53"/>
      <c r="B737" s="53"/>
      <c r="C737" s="53"/>
      <c r="D737" s="53"/>
      <c r="E737" s="53"/>
      <c r="F737" s="53"/>
      <c r="G737" s="53"/>
      <c r="H737" s="53"/>
      <c r="I737" s="78"/>
      <c r="J737" s="53"/>
      <c r="K737" s="53"/>
      <c r="L737" s="53"/>
      <c r="M737" s="53"/>
      <c r="N737" s="53"/>
      <c r="O737" s="53"/>
      <c r="P737" s="53"/>
      <c r="Q737" s="53"/>
      <c r="R737" s="53"/>
      <c r="S737" s="53"/>
      <c r="T737" s="53"/>
      <c r="U737" s="53"/>
      <c r="V737" s="53"/>
      <c r="W737" s="53"/>
      <c r="X737" s="53"/>
      <c r="Y737" s="53"/>
      <c r="Z737" s="53"/>
    </row>
    <row r="738" spans="1:26" ht="14.4">
      <c r="A738" s="53"/>
      <c r="B738" s="53"/>
      <c r="C738" s="53"/>
      <c r="D738" s="53"/>
      <c r="E738" s="53"/>
      <c r="F738" s="53"/>
      <c r="G738" s="53"/>
      <c r="H738" s="53"/>
      <c r="I738" s="78"/>
      <c r="J738" s="53"/>
      <c r="K738" s="53"/>
      <c r="L738" s="53"/>
      <c r="M738" s="53"/>
      <c r="N738" s="53"/>
      <c r="O738" s="53"/>
      <c r="P738" s="53"/>
      <c r="Q738" s="53"/>
      <c r="R738" s="53"/>
      <c r="S738" s="53"/>
      <c r="T738" s="53"/>
      <c r="U738" s="53"/>
      <c r="V738" s="53"/>
      <c r="W738" s="53"/>
      <c r="X738" s="53"/>
      <c r="Y738" s="53"/>
      <c r="Z738" s="53"/>
    </row>
    <row r="739" spans="1:26" ht="14.4">
      <c r="A739" s="53"/>
      <c r="B739" s="53"/>
      <c r="C739" s="53"/>
      <c r="D739" s="53"/>
      <c r="E739" s="53"/>
      <c r="F739" s="53"/>
      <c r="G739" s="53"/>
      <c r="H739" s="53"/>
      <c r="I739" s="78"/>
      <c r="J739" s="53"/>
      <c r="K739" s="53"/>
      <c r="L739" s="53"/>
      <c r="M739" s="53"/>
      <c r="N739" s="53"/>
      <c r="O739" s="53"/>
      <c r="P739" s="53"/>
      <c r="Q739" s="53"/>
      <c r="R739" s="53"/>
      <c r="S739" s="53"/>
      <c r="T739" s="53"/>
      <c r="U739" s="53"/>
      <c r="V739" s="53"/>
      <c r="W739" s="53"/>
      <c r="X739" s="53"/>
      <c r="Y739" s="53"/>
      <c r="Z739" s="53"/>
    </row>
    <row r="740" spans="1:26" ht="14.4">
      <c r="A740" s="53"/>
      <c r="B740" s="53"/>
      <c r="C740" s="53"/>
      <c r="D740" s="53"/>
      <c r="E740" s="53"/>
      <c r="F740" s="53"/>
      <c r="G740" s="53"/>
      <c r="H740" s="53"/>
      <c r="I740" s="78"/>
      <c r="J740" s="53"/>
      <c r="K740" s="53"/>
      <c r="L740" s="53"/>
      <c r="M740" s="53"/>
      <c r="N740" s="53"/>
      <c r="O740" s="53"/>
      <c r="P740" s="53"/>
      <c r="Q740" s="53"/>
      <c r="R740" s="53"/>
      <c r="S740" s="53"/>
      <c r="T740" s="53"/>
      <c r="U740" s="53"/>
      <c r="V740" s="53"/>
      <c r="W740" s="53"/>
      <c r="X740" s="53"/>
      <c r="Y740" s="53"/>
      <c r="Z740" s="53"/>
    </row>
    <row r="741" spans="1:26" ht="14.4">
      <c r="A741" s="53"/>
      <c r="B741" s="53"/>
      <c r="C741" s="53"/>
      <c r="D741" s="53"/>
      <c r="E741" s="53"/>
      <c r="F741" s="53"/>
      <c r="G741" s="53"/>
      <c r="H741" s="53"/>
      <c r="I741" s="78"/>
      <c r="J741" s="53"/>
      <c r="K741" s="53"/>
      <c r="L741" s="53"/>
      <c r="M741" s="53"/>
      <c r="N741" s="53"/>
      <c r="O741" s="53"/>
      <c r="P741" s="53"/>
      <c r="Q741" s="53"/>
      <c r="R741" s="53"/>
      <c r="S741" s="53"/>
      <c r="T741" s="53"/>
      <c r="U741" s="53"/>
      <c r="V741" s="53"/>
      <c r="W741" s="53"/>
      <c r="X741" s="53"/>
      <c r="Y741" s="53"/>
      <c r="Z741" s="53"/>
    </row>
    <row r="742" spans="1:26" ht="14.4">
      <c r="A742" s="53"/>
      <c r="B742" s="53"/>
      <c r="C742" s="53"/>
      <c r="D742" s="53"/>
      <c r="E742" s="53"/>
      <c r="F742" s="53"/>
      <c r="G742" s="53"/>
      <c r="H742" s="53"/>
      <c r="I742" s="78"/>
      <c r="J742" s="53"/>
      <c r="K742" s="53"/>
      <c r="L742" s="53"/>
      <c r="M742" s="53"/>
      <c r="N742" s="53"/>
      <c r="O742" s="53"/>
      <c r="P742" s="53"/>
      <c r="Q742" s="53"/>
      <c r="R742" s="53"/>
      <c r="S742" s="53"/>
      <c r="T742" s="53"/>
      <c r="U742" s="53"/>
      <c r="V742" s="53"/>
      <c r="W742" s="53"/>
      <c r="X742" s="53"/>
      <c r="Y742" s="53"/>
      <c r="Z742" s="53"/>
    </row>
    <row r="743" spans="1:26" ht="14.4">
      <c r="A743" s="53"/>
      <c r="B743" s="53"/>
      <c r="C743" s="53"/>
      <c r="D743" s="53"/>
      <c r="E743" s="53"/>
      <c r="F743" s="53"/>
      <c r="G743" s="53"/>
      <c r="H743" s="53"/>
      <c r="I743" s="78"/>
      <c r="J743" s="53"/>
      <c r="K743" s="53"/>
      <c r="L743" s="53"/>
      <c r="M743" s="53"/>
      <c r="N743" s="53"/>
      <c r="O743" s="53"/>
      <c r="P743" s="53"/>
      <c r="Q743" s="53"/>
      <c r="R743" s="53"/>
      <c r="S743" s="53"/>
      <c r="T743" s="53"/>
      <c r="U743" s="53"/>
      <c r="V743" s="53"/>
      <c r="W743" s="53"/>
      <c r="X743" s="53"/>
      <c r="Y743" s="53"/>
      <c r="Z743" s="53"/>
    </row>
    <row r="744" spans="1:26" ht="14.4">
      <c r="A744" s="53"/>
      <c r="B744" s="53"/>
      <c r="C744" s="53"/>
      <c r="D744" s="53"/>
      <c r="E744" s="53"/>
      <c r="F744" s="53"/>
      <c r="G744" s="53"/>
      <c r="H744" s="53"/>
      <c r="I744" s="78"/>
      <c r="J744" s="53"/>
      <c r="K744" s="53"/>
      <c r="L744" s="53"/>
      <c r="M744" s="53"/>
      <c r="N744" s="53"/>
      <c r="O744" s="53"/>
      <c r="P744" s="53"/>
      <c r="Q744" s="53"/>
      <c r="R744" s="53"/>
      <c r="S744" s="53"/>
      <c r="T744" s="53"/>
      <c r="U744" s="53"/>
      <c r="V744" s="53"/>
      <c r="W744" s="53"/>
      <c r="X744" s="53"/>
      <c r="Y744" s="53"/>
      <c r="Z744" s="53"/>
    </row>
    <row r="745" spans="1:26" ht="14.4">
      <c r="A745" s="53"/>
      <c r="B745" s="53"/>
      <c r="C745" s="53"/>
      <c r="D745" s="53"/>
      <c r="E745" s="53"/>
      <c r="F745" s="53"/>
      <c r="G745" s="53"/>
      <c r="H745" s="53"/>
      <c r="I745" s="78"/>
      <c r="J745" s="53"/>
      <c r="K745" s="53"/>
      <c r="L745" s="53"/>
      <c r="M745" s="53"/>
      <c r="N745" s="53"/>
      <c r="O745" s="53"/>
      <c r="P745" s="53"/>
      <c r="Q745" s="53"/>
      <c r="R745" s="53"/>
      <c r="S745" s="53"/>
      <c r="T745" s="53"/>
      <c r="U745" s="53"/>
      <c r="V745" s="53"/>
      <c r="W745" s="53"/>
      <c r="X745" s="53"/>
      <c r="Y745" s="53"/>
      <c r="Z745" s="53"/>
    </row>
    <row r="746" spans="1:26" ht="14.4">
      <c r="A746" s="53"/>
      <c r="B746" s="53"/>
      <c r="C746" s="53"/>
      <c r="D746" s="53"/>
      <c r="E746" s="53"/>
      <c r="F746" s="53"/>
      <c r="G746" s="53"/>
      <c r="H746" s="53"/>
      <c r="I746" s="78"/>
      <c r="J746" s="53"/>
      <c r="K746" s="53"/>
      <c r="L746" s="53"/>
      <c r="M746" s="53"/>
      <c r="N746" s="53"/>
      <c r="O746" s="53"/>
      <c r="P746" s="53"/>
      <c r="Q746" s="53"/>
      <c r="R746" s="53"/>
      <c r="S746" s="53"/>
      <c r="T746" s="53"/>
      <c r="U746" s="53"/>
      <c r="V746" s="53"/>
      <c r="W746" s="53"/>
      <c r="X746" s="53"/>
      <c r="Y746" s="53"/>
      <c r="Z746" s="53"/>
    </row>
    <row r="747" spans="1:26" ht="14.4">
      <c r="A747" s="53"/>
      <c r="B747" s="53"/>
      <c r="C747" s="53"/>
      <c r="D747" s="53"/>
      <c r="E747" s="53"/>
      <c r="F747" s="53"/>
      <c r="G747" s="53"/>
      <c r="H747" s="53"/>
      <c r="I747" s="78"/>
      <c r="J747" s="53"/>
      <c r="K747" s="53"/>
      <c r="L747" s="53"/>
      <c r="M747" s="53"/>
      <c r="N747" s="53"/>
      <c r="O747" s="53"/>
      <c r="P747" s="53"/>
      <c r="Q747" s="53"/>
      <c r="R747" s="53"/>
      <c r="S747" s="53"/>
      <c r="T747" s="53"/>
      <c r="U747" s="53"/>
      <c r="V747" s="53"/>
      <c r="W747" s="53"/>
      <c r="X747" s="53"/>
      <c r="Y747" s="53"/>
      <c r="Z747" s="53"/>
    </row>
    <row r="748" spans="1:26" ht="14.4">
      <c r="A748" s="53"/>
      <c r="B748" s="53"/>
      <c r="C748" s="53"/>
      <c r="D748" s="53"/>
      <c r="E748" s="53"/>
      <c r="F748" s="53"/>
      <c r="G748" s="53"/>
      <c r="H748" s="53"/>
      <c r="I748" s="78"/>
      <c r="J748" s="53"/>
      <c r="K748" s="53"/>
      <c r="L748" s="53"/>
      <c r="M748" s="53"/>
      <c r="N748" s="53"/>
      <c r="O748" s="53"/>
      <c r="P748" s="53"/>
      <c r="Q748" s="53"/>
      <c r="R748" s="53"/>
      <c r="S748" s="53"/>
      <c r="T748" s="53"/>
      <c r="U748" s="53"/>
      <c r="V748" s="53"/>
      <c r="W748" s="53"/>
      <c r="X748" s="53"/>
      <c r="Y748" s="53"/>
      <c r="Z748" s="53"/>
    </row>
    <row r="749" spans="1:26" ht="14.4">
      <c r="A749" s="53"/>
      <c r="B749" s="53"/>
      <c r="C749" s="53"/>
      <c r="D749" s="53"/>
      <c r="E749" s="53"/>
      <c r="F749" s="53"/>
      <c r="G749" s="53"/>
      <c r="H749" s="53"/>
      <c r="I749" s="78"/>
      <c r="J749" s="53"/>
      <c r="K749" s="53"/>
      <c r="L749" s="53"/>
      <c r="M749" s="53"/>
      <c r="N749" s="53"/>
      <c r="O749" s="53"/>
      <c r="P749" s="53"/>
      <c r="Q749" s="53"/>
      <c r="R749" s="53"/>
      <c r="S749" s="53"/>
      <c r="T749" s="53"/>
      <c r="U749" s="53"/>
      <c r="V749" s="53"/>
      <c r="W749" s="53"/>
      <c r="X749" s="53"/>
      <c r="Y749" s="53"/>
      <c r="Z749" s="53"/>
    </row>
    <row r="750" spans="1:26" ht="14.4">
      <c r="A750" s="53"/>
      <c r="B750" s="53"/>
      <c r="C750" s="53"/>
      <c r="D750" s="53"/>
      <c r="E750" s="53"/>
      <c r="F750" s="53"/>
      <c r="G750" s="53"/>
      <c r="H750" s="53"/>
      <c r="I750" s="78"/>
      <c r="J750" s="53"/>
      <c r="K750" s="53"/>
      <c r="L750" s="53"/>
      <c r="M750" s="53"/>
      <c r="N750" s="53"/>
      <c r="O750" s="53"/>
      <c r="P750" s="53"/>
      <c r="Q750" s="53"/>
      <c r="R750" s="53"/>
      <c r="S750" s="53"/>
      <c r="T750" s="53"/>
      <c r="U750" s="53"/>
      <c r="V750" s="53"/>
      <c r="W750" s="53"/>
      <c r="X750" s="53"/>
      <c r="Y750" s="53"/>
      <c r="Z750" s="53"/>
    </row>
    <row r="751" spans="1:26" ht="14.4">
      <c r="A751" s="53"/>
      <c r="B751" s="53"/>
      <c r="C751" s="53"/>
      <c r="D751" s="53"/>
      <c r="E751" s="53"/>
      <c r="F751" s="53"/>
      <c r="G751" s="53"/>
      <c r="H751" s="53"/>
      <c r="I751" s="78"/>
      <c r="J751" s="53"/>
      <c r="K751" s="53"/>
      <c r="L751" s="53"/>
      <c r="M751" s="53"/>
      <c r="N751" s="53"/>
      <c r="O751" s="53"/>
      <c r="P751" s="53"/>
      <c r="Q751" s="53"/>
      <c r="R751" s="53"/>
      <c r="S751" s="53"/>
      <c r="T751" s="53"/>
      <c r="U751" s="53"/>
      <c r="V751" s="53"/>
      <c r="W751" s="53"/>
      <c r="X751" s="53"/>
      <c r="Y751" s="53"/>
      <c r="Z751" s="53"/>
    </row>
    <row r="752" spans="1:26" ht="14.4">
      <c r="A752" s="53"/>
      <c r="B752" s="53"/>
      <c r="C752" s="53"/>
      <c r="D752" s="53"/>
      <c r="E752" s="53"/>
      <c r="F752" s="53"/>
      <c r="G752" s="53"/>
      <c r="H752" s="53"/>
      <c r="I752" s="78"/>
      <c r="J752" s="53"/>
      <c r="K752" s="53"/>
      <c r="L752" s="53"/>
      <c r="M752" s="53"/>
      <c r="N752" s="53"/>
      <c r="O752" s="53"/>
      <c r="P752" s="53"/>
      <c r="Q752" s="53"/>
      <c r="R752" s="53"/>
      <c r="S752" s="53"/>
      <c r="T752" s="53"/>
      <c r="U752" s="53"/>
      <c r="V752" s="53"/>
      <c r="W752" s="53"/>
      <c r="X752" s="53"/>
      <c r="Y752" s="53"/>
      <c r="Z752" s="53"/>
    </row>
    <row r="753" spans="1:26" ht="14.4">
      <c r="A753" s="53"/>
      <c r="B753" s="53"/>
      <c r="C753" s="53"/>
      <c r="D753" s="53"/>
      <c r="E753" s="53"/>
      <c r="F753" s="53"/>
      <c r="G753" s="53"/>
      <c r="H753" s="53"/>
      <c r="I753" s="78"/>
      <c r="J753" s="53"/>
      <c r="K753" s="53"/>
      <c r="L753" s="53"/>
      <c r="M753" s="53"/>
      <c r="N753" s="53"/>
      <c r="O753" s="53"/>
      <c r="P753" s="53"/>
      <c r="Q753" s="53"/>
      <c r="R753" s="53"/>
      <c r="S753" s="53"/>
      <c r="T753" s="53"/>
      <c r="U753" s="53"/>
      <c r="V753" s="53"/>
      <c r="W753" s="53"/>
      <c r="X753" s="53"/>
      <c r="Y753" s="53"/>
      <c r="Z753" s="53"/>
    </row>
    <row r="754" spans="1:26" ht="14.4">
      <c r="A754" s="53"/>
      <c r="B754" s="53"/>
      <c r="C754" s="53"/>
      <c r="D754" s="53"/>
      <c r="E754" s="53"/>
      <c r="F754" s="53"/>
      <c r="G754" s="53"/>
      <c r="H754" s="53"/>
      <c r="I754" s="78"/>
      <c r="J754" s="53"/>
      <c r="K754" s="53"/>
      <c r="L754" s="53"/>
      <c r="M754" s="53"/>
      <c r="N754" s="53"/>
      <c r="O754" s="53"/>
      <c r="P754" s="53"/>
      <c r="Q754" s="53"/>
      <c r="R754" s="53"/>
      <c r="S754" s="53"/>
      <c r="T754" s="53"/>
      <c r="U754" s="53"/>
      <c r="V754" s="53"/>
      <c r="W754" s="53"/>
      <c r="X754" s="53"/>
      <c r="Y754" s="53"/>
      <c r="Z754" s="53"/>
    </row>
    <row r="755" spans="1:26" ht="14.4">
      <c r="A755" s="53"/>
      <c r="B755" s="53"/>
      <c r="C755" s="53"/>
      <c r="D755" s="53"/>
      <c r="E755" s="53"/>
      <c r="F755" s="53"/>
      <c r="G755" s="53"/>
      <c r="H755" s="53"/>
      <c r="I755" s="78"/>
      <c r="J755" s="53"/>
      <c r="K755" s="53"/>
      <c r="L755" s="53"/>
      <c r="M755" s="53"/>
      <c r="N755" s="53"/>
      <c r="O755" s="53"/>
      <c r="P755" s="53"/>
      <c r="Q755" s="53"/>
      <c r="R755" s="53"/>
      <c r="S755" s="53"/>
      <c r="T755" s="53"/>
      <c r="U755" s="53"/>
      <c r="V755" s="53"/>
      <c r="W755" s="53"/>
      <c r="X755" s="53"/>
      <c r="Y755" s="53"/>
      <c r="Z755" s="53"/>
    </row>
    <row r="756" spans="1:26" ht="14.4">
      <c r="A756" s="53"/>
      <c r="B756" s="53"/>
      <c r="C756" s="53"/>
      <c r="D756" s="53"/>
      <c r="E756" s="53"/>
      <c r="F756" s="53"/>
      <c r="G756" s="53"/>
      <c r="H756" s="53"/>
      <c r="I756" s="78"/>
      <c r="J756" s="53"/>
      <c r="K756" s="53"/>
      <c r="L756" s="53"/>
      <c r="M756" s="53"/>
      <c r="N756" s="53"/>
      <c r="O756" s="53"/>
      <c r="P756" s="53"/>
      <c r="Q756" s="53"/>
      <c r="R756" s="53"/>
      <c r="S756" s="53"/>
      <c r="T756" s="53"/>
      <c r="U756" s="53"/>
      <c r="V756" s="53"/>
      <c r="W756" s="53"/>
      <c r="X756" s="53"/>
      <c r="Y756" s="53"/>
      <c r="Z756" s="53"/>
    </row>
    <row r="757" spans="1:26" ht="14.4">
      <c r="A757" s="53"/>
      <c r="B757" s="53"/>
      <c r="C757" s="53"/>
      <c r="D757" s="53"/>
      <c r="E757" s="53"/>
      <c r="F757" s="53"/>
      <c r="G757" s="53"/>
      <c r="H757" s="53"/>
      <c r="I757" s="78"/>
      <c r="J757" s="53"/>
      <c r="K757" s="53"/>
      <c r="L757" s="53"/>
      <c r="M757" s="53"/>
      <c r="N757" s="53"/>
      <c r="O757" s="53"/>
      <c r="P757" s="53"/>
      <c r="Q757" s="53"/>
      <c r="R757" s="53"/>
      <c r="S757" s="53"/>
      <c r="T757" s="53"/>
      <c r="U757" s="53"/>
      <c r="V757" s="53"/>
      <c r="W757" s="53"/>
      <c r="X757" s="53"/>
      <c r="Y757" s="53"/>
      <c r="Z757" s="53"/>
    </row>
    <row r="758" spans="1:26" ht="14.4">
      <c r="A758" s="53"/>
      <c r="B758" s="53"/>
      <c r="C758" s="53"/>
      <c r="D758" s="53"/>
      <c r="E758" s="53"/>
      <c r="F758" s="53"/>
      <c r="G758" s="53"/>
      <c r="H758" s="53"/>
      <c r="I758" s="78"/>
      <c r="J758" s="53"/>
      <c r="K758" s="53"/>
      <c r="L758" s="53"/>
      <c r="M758" s="53"/>
      <c r="N758" s="53"/>
      <c r="O758" s="53"/>
      <c r="P758" s="53"/>
      <c r="Q758" s="53"/>
      <c r="R758" s="53"/>
      <c r="S758" s="53"/>
      <c r="T758" s="53"/>
      <c r="U758" s="53"/>
      <c r="V758" s="53"/>
      <c r="W758" s="53"/>
      <c r="X758" s="53"/>
      <c r="Y758" s="53"/>
      <c r="Z758" s="53"/>
    </row>
    <row r="759" spans="1:26" ht="14.4">
      <c r="A759" s="53"/>
      <c r="B759" s="53"/>
      <c r="C759" s="53"/>
      <c r="D759" s="53"/>
      <c r="E759" s="53"/>
      <c r="F759" s="53"/>
      <c r="G759" s="53"/>
      <c r="H759" s="53"/>
      <c r="I759" s="78"/>
      <c r="J759" s="53"/>
      <c r="K759" s="53"/>
      <c r="L759" s="53"/>
      <c r="M759" s="53"/>
      <c r="N759" s="53"/>
      <c r="O759" s="53"/>
      <c r="P759" s="53"/>
      <c r="Q759" s="53"/>
      <c r="R759" s="53"/>
      <c r="S759" s="53"/>
      <c r="T759" s="53"/>
      <c r="U759" s="53"/>
      <c r="V759" s="53"/>
      <c r="W759" s="53"/>
      <c r="X759" s="53"/>
      <c r="Y759" s="53"/>
      <c r="Z759" s="53"/>
    </row>
    <row r="760" spans="1:26" ht="14.4">
      <c r="A760" s="53"/>
      <c r="B760" s="53"/>
      <c r="C760" s="53"/>
      <c r="D760" s="53"/>
      <c r="E760" s="53"/>
      <c r="F760" s="53"/>
      <c r="G760" s="53"/>
      <c r="H760" s="53"/>
      <c r="I760" s="78"/>
      <c r="J760" s="53"/>
      <c r="K760" s="53"/>
      <c r="L760" s="53"/>
      <c r="M760" s="53"/>
      <c r="N760" s="53"/>
      <c r="O760" s="53"/>
      <c r="P760" s="53"/>
      <c r="Q760" s="53"/>
      <c r="R760" s="53"/>
      <c r="S760" s="53"/>
      <c r="T760" s="53"/>
      <c r="U760" s="53"/>
      <c r="V760" s="53"/>
      <c r="W760" s="53"/>
      <c r="X760" s="53"/>
      <c r="Y760" s="53"/>
      <c r="Z760" s="53"/>
    </row>
    <row r="761" spans="1:26" ht="14.4">
      <c r="A761" s="53"/>
      <c r="B761" s="53"/>
      <c r="C761" s="53"/>
      <c r="D761" s="53"/>
      <c r="E761" s="53"/>
      <c r="F761" s="53"/>
      <c r="G761" s="53"/>
      <c r="H761" s="53"/>
      <c r="I761" s="78"/>
      <c r="J761" s="53"/>
      <c r="K761" s="53"/>
      <c r="L761" s="53"/>
      <c r="M761" s="53"/>
      <c r="N761" s="53"/>
      <c r="O761" s="53"/>
      <c r="P761" s="53"/>
      <c r="Q761" s="53"/>
      <c r="R761" s="53"/>
      <c r="S761" s="53"/>
      <c r="T761" s="53"/>
      <c r="U761" s="53"/>
      <c r="V761" s="53"/>
      <c r="W761" s="53"/>
      <c r="X761" s="53"/>
      <c r="Y761" s="53"/>
      <c r="Z761" s="53"/>
    </row>
    <row r="762" spans="1:26" ht="14.4">
      <c r="A762" s="53"/>
      <c r="B762" s="53"/>
      <c r="C762" s="53"/>
      <c r="D762" s="53"/>
      <c r="E762" s="53"/>
      <c r="F762" s="53"/>
      <c r="G762" s="53"/>
      <c r="H762" s="53"/>
      <c r="I762" s="78"/>
      <c r="J762" s="53"/>
      <c r="K762" s="53"/>
      <c r="L762" s="53"/>
      <c r="M762" s="53"/>
      <c r="N762" s="53"/>
      <c r="O762" s="53"/>
      <c r="P762" s="53"/>
      <c r="Q762" s="53"/>
      <c r="R762" s="53"/>
      <c r="S762" s="53"/>
      <c r="T762" s="53"/>
      <c r="U762" s="53"/>
      <c r="V762" s="53"/>
      <c r="W762" s="53"/>
      <c r="X762" s="53"/>
      <c r="Y762" s="53"/>
      <c r="Z762" s="53"/>
    </row>
    <row r="763" spans="1:26" ht="14.4">
      <c r="A763" s="53"/>
      <c r="B763" s="53"/>
      <c r="C763" s="53"/>
      <c r="D763" s="53"/>
      <c r="E763" s="53"/>
      <c r="F763" s="53"/>
      <c r="G763" s="53"/>
      <c r="H763" s="53"/>
      <c r="I763" s="78"/>
      <c r="J763" s="53"/>
      <c r="K763" s="53"/>
      <c r="L763" s="53"/>
      <c r="M763" s="53"/>
      <c r="N763" s="53"/>
      <c r="O763" s="53"/>
      <c r="P763" s="53"/>
      <c r="Q763" s="53"/>
      <c r="R763" s="53"/>
      <c r="S763" s="53"/>
      <c r="T763" s="53"/>
      <c r="U763" s="53"/>
      <c r="V763" s="53"/>
      <c r="W763" s="53"/>
      <c r="X763" s="53"/>
      <c r="Y763" s="53"/>
      <c r="Z763" s="53"/>
    </row>
    <row r="764" spans="1:26" ht="14.4">
      <c r="A764" s="53"/>
      <c r="B764" s="53"/>
      <c r="C764" s="53"/>
      <c r="D764" s="53"/>
      <c r="E764" s="53"/>
      <c r="F764" s="53"/>
      <c r="G764" s="53"/>
      <c r="H764" s="53"/>
      <c r="I764" s="78"/>
      <c r="J764" s="53"/>
      <c r="K764" s="53"/>
      <c r="L764" s="53"/>
      <c r="M764" s="53"/>
      <c r="N764" s="53"/>
      <c r="O764" s="53"/>
      <c r="P764" s="53"/>
      <c r="Q764" s="53"/>
      <c r="R764" s="53"/>
      <c r="S764" s="53"/>
      <c r="T764" s="53"/>
      <c r="U764" s="53"/>
      <c r="V764" s="53"/>
      <c r="W764" s="53"/>
      <c r="X764" s="53"/>
      <c r="Y764" s="53"/>
      <c r="Z764" s="53"/>
    </row>
    <row r="765" spans="1:26" ht="14.4">
      <c r="A765" s="53"/>
      <c r="B765" s="53"/>
      <c r="C765" s="53"/>
      <c r="D765" s="53"/>
      <c r="E765" s="53"/>
      <c r="F765" s="53"/>
      <c r="G765" s="53"/>
      <c r="H765" s="53"/>
      <c r="I765" s="78"/>
      <c r="J765" s="53"/>
      <c r="K765" s="53"/>
      <c r="L765" s="53"/>
      <c r="M765" s="53"/>
      <c r="N765" s="53"/>
      <c r="O765" s="53"/>
      <c r="P765" s="53"/>
      <c r="Q765" s="53"/>
      <c r="R765" s="53"/>
      <c r="S765" s="53"/>
      <c r="T765" s="53"/>
      <c r="U765" s="53"/>
      <c r="V765" s="53"/>
      <c r="W765" s="53"/>
      <c r="X765" s="53"/>
      <c r="Y765" s="53"/>
      <c r="Z765" s="53"/>
    </row>
    <row r="766" spans="1:26" ht="14.4">
      <c r="A766" s="53"/>
      <c r="B766" s="53"/>
      <c r="C766" s="53"/>
      <c r="D766" s="53"/>
      <c r="E766" s="53"/>
      <c r="F766" s="53"/>
      <c r="G766" s="53"/>
      <c r="H766" s="53"/>
      <c r="I766" s="78"/>
      <c r="J766" s="53"/>
      <c r="K766" s="53"/>
      <c r="L766" s="53"/>
      <c r="M766" s="53"/>
      <c r="N766" s="53"/>
      <c r="O766" s="53"/>
      <c r="P766" s="53"/>
      <c r="Q766" s="53"/>
      <c r="R766" s="53"/>
      <c r="S766" s="53"/>
      <c r="T766" s="53"/>
      <c r="U766" s="53"/>
      <c r="V766" s="53"/>
      <c r="W766" s="53"/>
      <c r="X766" s="53"/>
      <c r="Y766" s="53"/>
      <c r="Z766" s="53"/>
    </row>
    <row r="767" spans="1:26" ht="14.4">
      <c r="A767" s="53"/>
      <c r="B767" s="53"/>
      <c r="C767" s="53"/>
      <c r="D767" s="53"/>
      <c r="E767" s="53"/>
      <c r="F767" s="53"/>
      <c r="G767" s="53"/>
      <c r="H767" s="53"/>
      <c r="I767" s="78"/>
      <c r="J767" s="53"/>
      <c r="K767" s="53"/>
      <c r="L767" s="53"/>
      <c r="M767" s="53"/>
      <c r="N767" s="53"/>
      <c r="O767" s="53"/>
      <c r="P767" s="53"/>
      <c r="Q767" s="53"/>
      <c r="R767" s="53"/>
      <c r="S767" s="53"/>
      <c r="T767" s="53"/>
      <c r="U767" s="53"/>
      <c r="V767" s="53"/>
      <c r="W767" s="53"/>
      <c r="X767" s="53"/>
      <c r="Y767" s="53"/>
      <c r="Z767" s="53"/>
    </row>
    <row r="768" spans="1:26" ht="14.4">
      <c r="A768" s="53"/>
      <c r="B768" s="53"/>
      <c r="C768" s="53"/>
      <c r="D768" s="53"/>
      <c r="E768" s="53"/>
      <c r="F768" s="53"/>
      <c r="G768" s="53"/>
      <c r="H768" s="53"/>
      <c r="I768" s="78"/>
      <c r="J768" s="53"/>
      <c r="K768" s="53"/>
      <c r="L768" s="53"/>
      <c r="M768" s="53"/>
      <c r="N768" s="53"/>
      <c r="O768" s="53"/>
      <c r="P768" s="53"/>
      <c r="Q768" s="53"/>
      <c r="R768" s="53"/>
      <c r="S768" s="53"/>
      <c r="T768" s="53"/>
      <c r="U768" s="53"/>
      <c r="V768" s="53"/>
      <c r="W768" s="53"/>
      <c r="X768" s="53"/>
      <c r="Y768" s="53"/>
      <c r="Z768" s="53"/>
    </row>
    <row r="769" spans="1:26" ht="14.4">
      <c r="A769" s="53"/>
      <c r="B769" s="53"/>
      <c r="C769" s="53"/>
      <c r="D769" s="53"/>
      <c r="E769" s="53"/>
      <c r="F769" s="53"/>
      <c r="G769" s="53"/>
      <c r="H769" s="53"/>
      <c r="I769" s="78"/>
      <c r="J769" s="53"/>
      <c r="K769" s="53"/>
      <c r="L769" s="53"/>
      <c r="M769" s="53"/>
      <c r="N769" s="53"/>
      <c r="O769" s="53"/>
      <c r="P769" s="53"/>
      <c r="Q769" s="53"/>
      <c r="R769" s="53"/>
      <c r="S769" s="53"/>
      <c r="T769" s="53"/>
      <c r="U769" s="53"/>
      <c r="V769" s="53"/>
      <c r="W769" s="53"/>
      <c r="X769" s="53"/>
      <c r="Y769" s="53"/>
      <c r="Z769" s="53"/>
    </row>
    <row r="770" spans="1:26" ht="14.4">
      <c r="A770" s="53"/>
      <c r="B770" s="53"/>
      <c r="C770" s="53"/>
      <c r="D770" s="53"/>
      <c r="E770" s="53"/>
      <c r="F770" s="53"/>
      <c r="G770" s="53"/>
      <c r="H770" s="53"/>
      <c r="I770" s="78"/>
      <c r="J770" s="53"/>
      <c r="K770" s="53"/>
      <c r="L770" s="53"/>
      <c r="M770" s="53"/>
      <c r="N770" s="53"/>
      <c r="O770" s="53"/>
      <c r="P770" s="53"/>
      <c r="Q770" s="53"/>
      <c r="R770" s="53"/>
      <c r="S770" s="53"/>
      <c r="T770" s="53"/>
      <c r="U770" s="53"/>
      <c r="V770" s="53"/>
      <c r="W770" s="53"/>
      <c r="X770" s="53"/>
      <c r="Y770" s="53"/>
      <c r="Z770" s="53"/>
    </row>
    <row r="771" spans="1:26" ht="14.4">
      <c r="A771" s="53"/>
      <c r="B771" s="53"/>
      <c r="C771" s="53"/>
      <c r="D771" s="53"/>
      <c r="E771" s="53"/>
      <c r="F771" s="53"/>
      <c r="G771" s="53"/>
      <c r="H771" s="53"/>
      <c r="I771" s="78"/>
      <c r="J771" s="53"/>
      <c r="K771" s="53"/>
      <c r="L771" s="53"/>
      <c r="M771" s="53"/>
      <c r="N771" s="53"/>
      <c r="O771" s="53"/>
      <c r="P771" s="53"/>
      <c r="Q771" s="53"/>
      <c r="R771" s="53"/>
      <c r="S771" s="53"/>
      <c r="T771" s="53"/>
      <c r="U771" s="53"/>
      <c r="V771" s="53"/>
      <c r="W771" s="53"/>
      <c r="X771" s="53"/>
      <c r="Y771" s="53"/>
      <c r="Z771" s="53"/>
    </row>
    <row r="772" spans="1:26" ht="14.4">
      <c r="A772" s="53"/>
      <c r="B772" s="53"/>
      <c r="C772" s="53"/>
      <c r="D772" s="53"/>
      <c r="E772" s="53"/>
      <c r="F772" s="53"/>
      <c r="G772" s="53"/>
      <c r="H772" s="53"/>
      <c r="I772" s="78"/>
      <c r="J772" s="53"/>
      <c r="K772" s="53"/>
      <c r="L772" s="53"/>
      <c r="M772" s="53"/>
      <c r="N772" s="53"/>
      <c r="O772" s="53"/>
      <c r="P772" s="53"/>
      <c r="Q772" s="53"/>
      <c r="R772" s="53"/>
      <c r="S772" s="53"/>
      <c r="T772" s="53"/>
      <c r="U772" s="53"/>
      <c r="V772" s="53"/>
      <c r="W772" s="53"/>
      <c r="X772" s="53"/>
      <c r="Y772" s="53"/>
      <c r="Z772" s="53"/>
    </row>
    <row r="773" spans="1:26" ht="14.4">
      <c r="A773" s="53"/>
      <c r="B773" s="53"/>
      <c r="C773" s="53"/>
      <c r="D773" s="53"/>
      <c r="E773" s="53"/>
      <c r="F773" s="53"/>
      <c r="G773" s="53"/>
      <c r="H773" s="53"/>
      <c r="I773" s="78"/>
      <c r="J773" s="53"/>
      <c r="K773" s="53"/>
      <c r="L773" s="53"/>
      <c r="M773" s="53"/>
      <c r="N773" s="53"/>
      <c r="O773" s="53"/>
      <c r="P773" s="53"/>
      <c r="Q773" s="53"/>
      <c r="R773" s="53"/>
      <c r="S773" s="53"/>
      <c r="T773" s="53"/>
      <c r="U773" s="53"/>
      <c r="V773" s="53"/>
      <c r="W773" s="53"/>
      <c r="X773" s="53"/>
      <c r="Y773" s="53"/>
      <c r="Z773" s="53"/>
    </row>
    <row r="774" spans="1:26" ht="14.4">
      <c r="A774" s="53"/>
      <c r="B774" s="53"/>
      <c r="C774" s="53"/>
      <c r="D774" s="53"/>
      <c r="E774" s="53"/>
      <c r="F774" s="53"/>
      <c r="G774" s="53"/>
      <c r="H774" s="53"/>
      <c r="I774" s="78"/>
      <c r="J774" s="53"/>
      <c r="K774" s="53"/>
      <c r="L774" s="53"/>
      <c r="M774" s="53"/>
      <c r="N774" s="53"/>
      <c r="O774" s="53"/>
      <c r="P774" s="53"/>
      <c r="Q774" s="53"/>
      <c r="R774" s="53"/>
      <c r="S774" s="53"/>
      <c r="T774" s="53"/>
      <c r="U774" s="53"/>
      <c r="V774" s="53"/>
      <c r="W774" s="53"/>
      <c r="X774" s="53"/>
      <c r="Y774" s="53"/>
      <c r="Z774" s="53"/>
    </row>
    <row r="775" spans="1:26" ht="14.4">
      <c r="A775" s="53"/>
      <c r="B775" s="53"/>
      <c r="C775" s="53"/>
      <c r="D775" s="53"/>
      <c r="E775" s="53"/>
      <c r="F775" s="53"/>
      <c r="G775" s="53"/>
      <c r="H775" s="53"/>
      <c r="I775" s="78"/>
      <c r="J775" s="53"/>
      <c r="K775" s="53"/>
      <c r="L775" s="53"/>
      <c r="M775" s="53"/>
      <c r="N775" s="53"/>
      <c r="O775" s="53"/>
      <c r="P775" s="53"/>
      <c r="Q775" s="53"/>
      <c r="R775" s="53"/>
      <c r="S775" s="53"/>
      <c r="T775" s="53"/>
      <c r="U775" s="53"/>
      <c r="V775" s="53"/>
      <c r="W775" s="53"/>
      <c r="X775" s="53"/>
      <c r="Y775" s="53"/>
      <c r="Z775" s="53"/>
    </row>
    <row r="776" spans="1:26" ht="14.4">
      <c r="A776" s="53"/>
      <c r="B776" s="53"/>
      <c r="C776" s="53"/>
      <c r="D776" s="53"/>
      <c r="E776" s="53"/>
      <c r="F776" s="53"/>
      <c r="G776" s="53"/>
      <c r="H776" s="53"/>
      <c r="I776" s="78"/>
      <c r="J776" s="53"/>
      <c r="K776" s="53"/>
      <c r="L776" s="53"/>
      <c r="M776" s="53"/>
      <c r="N776" s="53"/>
      <c r="O776" s="53"/>
      <c r="P776" s="53"/>
      <c r="Q776" s="53"/>
      <c r="R776" s="53"/>
      <c r="S776" s="53"/>
      <c r="T776" s="53"/>
      <c r="U776" s="53"/>
      <c r="V776" s="53"/>
      <c r="W776" s="53"/>
      <c r="X776" s="53"/>
      <c r="Y776" s="53"/>
      <c r="Z776" s="53"/>
    </row>
    <row r="777" spans="1:26" ht="14.4">
      <c r="A777" s="53"/>
      <c r="B777" s="53"/>
      <c r="C777" s="53"/>
      <c r="D777" s="53"/>
      <c r="E777" s="53"/>
      <c r="F777" s="53"/>
      <c r="G777" s="53"/>
      <c r="H777" s="53"/>
      <c r="I777" s="78"/>
      <c r="J777" s="53"/>
      <c r="K777" s="53"/>
      <c r="L777" s="53"/>
      <c r="M777" s="53"/>
      <c r="N777" s="53"/>
      <c r="O777" s="53"/>
      <c r="P777" s="53"/>
      <c r="Q777" s="53"/>
      <c r="R777" s="53"/>
      <c r="S777" s="53"/>
      <c r="T777" s="53"/>
      <c r="U777" s="53"/>
      <c r="V777" s="53"/>
      <c r="W777" s="53"/>
      <c r="X777" s="53"/>
      <c r="Y777" s="53"/>
      <c r="Z777" s="53"/>
    </row>
    <row r="778" spans="1:26" ht="14.4">
      <c r="A778" s="53"/>
      <c r="B778" s="53"/>
      <c r="C778" s="53"/>
      <c r="D778" s="53"/>
      <c r="E778" s="53"/>
      <c r="F778" s="53"/>
      <c r="G778" s="53"/>
      <c r="H778" s="53"/>
      <c r="I778" s="78"/>
      <c r="J778" s="53"/>
      <c r="K778" s="53"/>
      <c r="L778" s="53"/>
      <c r="M778" s="53"/>
      <c r="N778" s="53"/>
      <c r="O778" s="53"/>
      <c r="P778" s="53"/>
      <c r="Q778" s="53"/>
      <c r="R778" s="53"/>
      <c r="S778" s="53"/>
      <c r="T778" s="53"/>
      <c r="U778" s="53"/>
      <c r="V778" s="53"/>
      <c r="W778" s="53"/>
      <c r="X778" s="53"/>
      <c r="Y778" s="53"/>
      <c r="Z778" s="53"/>
    </row>
    <row r="779" spans="1:26" ht="14.4">
      <c r="A779" s="53"/>
      <c r="B779" s="53"/>
      <c r="C779" s="53"/>
      <c r="D779" s="53"/>
      <c r="E779" s="53"/>
      <c r="F779" s="53"/>
      <c r="G779" s="53"/>
      <c r="H779" s="53"/>
      <c r="I779" s="78"/>
      <c r="J779" s="53"/>
      <c r="K779" s="53"/>
      <c r="L779" s="53"/>
      <c r="M779" s="53"/>
      <c r="N779" s="53"/>
      <c r="O779" s="53"/>
      <c r="P779" s="53"/>
      <c r="Q779" s="53"/>
      <c r="R779" s="53"/>
      <c r="S779" s="53"/>
      <c r="T779" s="53"/>
      <c r="U779" s="53"/>
      <c r="V779" s="53"/>
      <c r="W779" s="53"/>
      <c r="X779" s="53"/>
      <c r="Y779" s="53"/>
      <c r="Z779" s="53"/>
    </row>
    <row r="780" spans="1:26" ht="14.4">
      <c r="A780" s="53"/>
      <c r="B780" s="53"/>
      <c r="C780" s="53"/>
      <c r="D780" s="53"/>
      <c r="E780" s="53"/>
      <c r="F780" s="53"/>
      <c r="G780" s="53"/>
      <c r="H780" s="53"/>
      <c r="I780" s="78"/>
      <c r="J780" s="53"/>
      <c r="K780" s="53"/>
      <c r="L780" s="53"/>
      <c r="M780" s="53"/>
      <c r="N780" s="53"/>
      <c r="O780" s="53"/>
      <c r="P780" s="53"/>
      <c r="Q780" s="53"/>
      <c r="R780" s="53"/>
      <c r="S780" s="53"/>
      <c r="T780" s="53"/>
      <c r="U780" s="53"/>
      <c r="V780" s="53"/>
      <c r="W780" s="53"/>
      <c r="X780" s="53"/>
      <c r="Y780" s="53"/>
      <c r="Z780" s="53"/>
    </row>
    <row r="781" spans="1:26" ht="14.4">
      <c r="A781" s="53"/>
      <c r="B781" s="53"/>
      <c r="C781" s="53"/>
      <c r="D781" s="53"/>
      <c r="E781" s="53"/>
      <c r="F781" s="53"/>
      <c r="G781" s="53"/>
      <c r="H781" s="53"/>
      <c r="I781" s="78"/>
      <c r="J781" s="53"/>
      <c r="K781" s="53"/>
      <c r="L781" s="53"/>
      <c r="M781" s="53"/>
      <c r="N781" s="53"/>
      <c r="O781" s="53"/>
      <c r="P781" s="53"/>
      <c r="Q781" s="53"/>
      <c r="R781" s="53"/>
      <c r="S781" s="53"/>
      <c r="T781" s="53"/>
      <c r="U781" s="53"/>
      <c r="V781" s="53"/>
      <c r="W781" s="53"/>
      <c r="X781" s="53"/>
      <c r="Y781" s="53"/>
      <c r="Z781" s="53"/>
    </row>
    <row r="782" spans="1:26" ht="14.4">
      <c r="A782" s="53"/>
      <c r="B782" s="53"/>
      <c r="C782" s="53"/>
      <c r="D782" s="53"/>
      <c r="E782" s="53"/>
      <c r="F782" s="53"/>
      <c r="G782" s="53"/>
      <c r="H782" s="53"/>
      <c r="I782" s="78"/>
      <c r="J782" s="53"/>
      <c r="K782" s="53"/>
      <c r="L782" s="53"/>
      <c r="M782" s="53"/>
      <c r="N782" s="53"/>
      <c r="O782" s="53"/>
      <c r="P782" s="53"/>
      <c r="Q782" s="53"/>
      <c r="R782" s="53"/>
      <c r="S782" s="53"/>
      <c r="T782" s="53"/>
      <c r="U782" s="53"/>
      <c r="V782" s="53"/>
      <c r="W782" s="53"/>
      <c r="X782" s="53"/>
      <c r="Y782" s="53"/>
      <c r="Z782" s="53"/>
    </row>
    <row r="783" spans="1:26" ht="14.4">
      <c r="A783" s="53"/>
      <c r="B783" s="53"/>
      <c r="C783" s="53"/>
      <c r="D783" s="53"/>
      <c r="E783" s="53"/>
      <c r="F783" s="53"/>
      <c r="G783" s="53"/>
      <c r="H783" s="53"/>
      <c r="I783" s="78"/>
      <c r="J783" s="53"/>
      <c r="K783" s="53"/>
      <c r="L783" s="53"/>
      <c r="M783" s="53"/>
      <c r="N783" s="53"/>
      <c r="O783" s="53"/>
      <c r="P783" s="53"/>
      <c r="Q783" s="53"/>
      <c r="R783" s="53"/>
      <c r="S783" s="53"/>
      <c r="T783" s="53"/>
      <c r="U783" s="53"/>
      <c r="V783" s="53"/>
      <c r="W783" s="53"/>
      <c r="X783" s="53"/>
      <c r="Y783" s="53"/>
      <c r="Z783" s="53"/>
    </row>
    <row r="784" spans="1:26" ht="14.4">
      <c r="A784" s="53"/>
      <c r="B784" s="53"/>
      <c r="C784" s="53"/>
      <c r="D784" s="53"/>
      <c r="E784" s="53"/>
      <c r="F784" s="53"/>
      <c r="G784" s="53"/>
      <c r="H784" s="53"/>
      <c r="I784" s="78"/>
      <c r="J784" s="53"/>
      <c r="K784" s="53"/>
      <c r="L784" s="53"/>
      <c r="M784" s="53"/>
      <c r="N784" s="53"/>
      <c r="O784" s="53"/>
      <c r="P784" s="53"/>
      <c r="Q784" s="53"/>
      <c r="R784" s="53"/>
      <c r="S784" s="53"/>
      <c r="T784" s="53"/>
      <c r="U784" s="53"/>
      <c r="V784" s="53"/>
      <c r="W784" s="53"/>
      <c r="X784" s="53"/>
      <c r="Y784" s="53"/>
      <c r="Z784" s="53"/>
    </row>
    <row r="785" spans="1:26" ht="14.4">
      <c r="A785" s="53"/>
      <c r="B785" s="53"/>
      <c r="C785" s="53"/>
      <c r="D785" s="53"/>
      <c r="E785" s="53"/>
      <c r="F785" s="53"/>
      <c r="G785" s="53"/>
      <c r="H785" s="53"/>
      <c r="I785" s="78"/>
      <c r="J785" s="53"/>
      <c r="K785" s="53"/>
      <c r="L785" s="53"/>
      <c r="M785" s="53"/>
      <c r="N785" s="53"/>
      <c r="O785" s="53"/>
      <c r="P785" s="53"/>
      <c r="Q785" s="53"/>
      <c r="R785" s="53"/>
      <c r="S785" s="53"/>
      <c r="T785" s="53"/>
      <c r="U785" s="53"/>
      <c r="V785" s="53"/>
      <c r="W785" s="53"/>
      <c r="X785" s="53"/>
      <c r="Y785" s="53"/>
      <c r="Z785" s="53"/>
    </row>
    <row r="786" spans="1:26" ht="14.4">
      <c r="A786" s="53"/>
      <c r="B786" s="53"/>
      <c r="C786" s="53"/>
      <c r="D786" s="53"/>
      <c r="E786" s="53"/>
      <c r="F786" s="53"/>
      <c r="G786" s="53"/>
      <c r="H786" s="53"/>
      <c r="I786" s="78"/>
      <c r="J786" s="53"/>
      <c r="K786" s="53"/>
      <c r="L786" s="53"/>
      <c r="M786" s="53"/>
      <c r="N786" s="53"/>
      <c r="O786" s="53"/>
      <c r="P786" s="53"/>
      <c r="Q786" s="53"/>
      <c r="R786" s="53"/>
      <c r="S786" s="53"/>
      <c r="T786" s="53"/>
      <c r="U786" s="53"/>
      <c r="V786" s="53"/>
      <c r="W786" s="53"/>
      <c r="X786" s="53"/>
      <c r="Y786" s="53"/>
      <c r="Z786" s="53"/>
    </row>
    <row r="787" spans="1:26" ht="14.4">
      <c r="A787" s="53"/>
      <c r="B787" s="53"/>
      <c r="C787" s="53"/>
      <c r="D787" s="53"/>
      <c r="E787" s="53"/>
      <c r="F787" s="53"/>
      <c r="G787" s="53"/>
      <c r="H787" s="53"/>
      <c r="I787" s="78"/>
      <c r="J787" s="53"/>
      <c r="K787" s="53"/>
      <c r="L787" s="53"/>
      <c r="M787" s="53"/>
      <c r="N787" s="53"/>
      <c r="O787" s="53"/>
      <c r="P787" s="53"/>
      <c r="Q787" s="53"/>
      <c r="R787" s="53"/>
      <c r="S787" s="53"/>
      <c r="T787" s="53"/>
      <c r="U787" s="53"/>
      <c r="V787" s="53"/>
      <c r="W787" s="53"/>
      <c r="X787" s="53"/>
      <c r="Y787" s="53"/>
      <c r="Z787" s="53"/>
    </row>
    <row r="788" spans="1:26" ht="14.4">
      <c r="A788" s="53"/>
      <c r="B788" s="53"/>
      <c r="C788" s="53"/>
      <c r="D788" s="53"/>
      <c r="E788" s="53"/>
      <c r="F788" s="53"/>
      <c r="G788" s="53"/>
      <c r="H788" s="53"/>
      <c r="I788" s="78"/>
      <c r="J788" s="53"/>
      <c r="K788" s="53"/>
      <c r="L788" s="53"/>
      <c r="M788" s="53"/>
      <c r="N788" s="53"/>
      <c r="O788" s="53"/>
      <c r="P788" s="53"/>
      <c r="Q788" s="53"/>
      <c r="R788" s="53"/>
      <c r="S788" s="53"/>
      <c r="T788" s="53"/>
      <c r="U788" s="53"/>
      <c r="V788" s="53"/>
      <c r="W788" s="53"/>
      <c r="X788" s="53"/>
      <c r="Y788" s="53"/>
      <c r="Z788" s="53"/>
    </row>
    <row r="789" spans="1:26" ht="14.4">
      <c r="A789" s="53"/>
      <c r="B789" s="53"/>
      <c r="C789" s="53"/>
      <c r="D789" s="53"/>
      <c r="E789" s="53"/>
      <c r="F789" s="53"/>
      <c r="G789" s="53"/>
      <c r="H789" s="53"/>
      <c r="I789" s="78"/>
      <c r="J789" s="53"/>
      <c r="K789" s="53"/>
      <c r="L789" s="53"/>
      <c r="M789" s="53"/>
      <c r="N789" s="53"/>
      <c r="O789" s="53"/>
      <c r="P789" s="53"/>
      <c r="Q789" s="53"/>
      <c r="R789" s="53"/>
      <c r="S789" s="53"/>
      <c r="T789" s="53"/>
      <c r="U789" s="53"/>
      <c r="V789" s="53"/>
      <c r="W789" s="53"/>
      <c r="X789" s="53"/>
      <c r="Y789" s="53"/>
      <c r="Z789" s="53"/>
    </row>
    <row r="790" spans="1:26" ht="14.4">
      <c r="A790" s="53"/>
      <c r="B790" s="53"/>
      <c r="C790" s="53"/>
      <c r="D790" s="53"/>
      <c r="E790" s="53"/>
      <c r="F790" s="53"/>
      <c r="G790" s="53"/>
      <c r="H790" s="53"/>
      <c r="I790" s="78"/>
      <c r="J790" s="53"/>
      <c r="K790" s="53"/>
      <c r="L790" s="53"/>
      <c r="M790" s="53"/>
      <c r="N790" s="53"/>
      <c r="O790" s="53"/>
      <c r="P790" s="53"/>
      <c r="Q790" s="53"/>
      <c r="R790" s="53"/>
      <c r="S790" s="53"/>
      <c r="T790" s="53"/>
      <c r="U790" s="53"/>
      <c r="V790" s="53"/>
      <c r="W790" s="53"/>
      <c r="X790" s="53"/>
      <c r="Y790" s="53"/>
      <c r="Z790" s="53"/>
    </row>
    <row r="791" spans="1:26" ht="14.4">
      <c r="A791" s="53"/>
      <c r="B791" s="53"/>
      <c r="C791" s="53"/>
      <c r="D791" s="53"/>
      <c r="E791" s="53"/>
      <c r="F791" s="53"/>
      <c r="G791" s="53"/>
      <c r="H791" s="53"/>
      <c r="I791" s="78"/>
      <c r="J791" s="53"/>
      <c r="K791" s="53"/>
      <c r="L791" s="53"/>
      <c r="M791" s="53"/>
      <c r="N791" s="53"/>
      <c r="O791" s="53"/>
      <c r="P791" s="53"/>
      <c r="Q791" s="53"/>
      <c r="R791" s="53"/>
      <c r="S791" s="53"/>
      <c r="T791" s="53"/>
      <c r="U791" s="53"/>
      <c r="V791" s="53"/>
      <c r="W791" s="53"/>
      <c r="X791" s="53"/>
      <c r="Y791" s="53"/>
      <c r="Z791" s="53"/>
    </row>
    <row r="792" spans="1:26" ht="14.4">
      <c r="A792" s="53"/>
      <c r="B792" s="53"/>
      <c r="C792" s="53"/>
      <c r="D792" s="53"/>
      <c r="E792" s="53"/>
      <c r="F792" s="53"/>
      <c r="G792" s="53"/>
      <c r="H792" s="53"/>
      <c r="I792" s="78"/>
      <c r="J792" s="53"/>
      <c r="K792" s="53"/>
      <c r="L792" s="53"/>
      <c r="M792" s="53"/>
      <c r="N792" s="53"/>
      <c r="O792" s="53"/>
      <c r="P792" s="53"/>
      <c r="Q792" s="53"/>
      <c r="R792" s="53"/>
      <c r="S792" s="53"/>
      <c r="T792" s="53"/>
      <c r="U792" s="53"/>
      <c r="V792" s="53"/>
      <c r="W792" s="53"/>
      <c r="X792" s="53"/>
      <c r="Y792" s="53"/>
      <c r="Z792" s="53"/>
    </row>
    <row r="793" spans="1:26" ht="14.4">
      <c r="A793" s="53"/>
      <c r="B793" s="53"/>
      <c r="C793" s="53"/>
      <c r="D793" s="53"/>
      <c r="E793" s="53"/>
      <c r="F793" s="53"/>
      <c r="G793" s="53"/>
      <c r="H793" s="53"/>
      <c r="I793" s="78"/>
      <c r="J793" s="53"/>
      <c r="K793" s="53"/>
      <c r="L793" s="53"/>
      <c r="M793" s="53"/>
      <c r="N793" s="53"/>
      <c r="O793" s="53"/>
      <c r="P793" s="53"/>
      <c r="Q793" s="53"/>
      <c r="R793" s="53"/>
      <c r="S793" s="53"/>
      <c r="T793" s="53"/>
      <c r="U793" s="53"/>
      <c r="V793" s="53"/>
      <c r="W793" s="53"/>
      <c r="X793" s="53"/>
      <c r="Y793" s="53"/>
      <c r="Z793" s="53"/>
    </row>
    <row r="794" spans="1:26" ht="14.4">
      <c r="A794" s="53"/>
      <c r="B794" s="53"/>
      <c r="C794" s="53"/>
      <c r="D794" s="53"/>
      <c r="E794" s="53"/>
      <c r="F794" s="53"/>
      <c r="G794" s="53"/>
      <c r="H794" s="53"/>
      <c r="I794" s="78"/>
      <c r="J794" s="53"/>
      <c r="K794" s="53"/>
      <c r="L794" s="53"/>
      <c r="M794" s="53"/>
      <c r="N794" s="53"/>
      <c r="O794" s="53"/>
      <c r="P794" s="53"/>
      <c r="Q794" s="53"/>
      <c r="R794" s="53"/>
      <c r="S794" s="53"/>
      <c r="T794" s="53"/>
      <c r="U794" s="53"/>
      <c r="V794" s="53"/>
      <c r="W794" s="53"/>
      <c r="X794" s="53"/>
      <c r="Y794" s="53"/>
      <c r="Z794" s="53"/>
    </row>
    <row r="795" spans="1:26" ht="14.4">
      <c r="A795" s="53"/>
      <c r="B795" s="53"/>
      <c r="C795" s="53"/>
      <c r="D795" s="53"/>
      <c r="E795" s="53"/>
      <c r="F795" s="53"/>
      <c r="G795" s="53"/>
      <c r="H795" s="53"/>
      <c r="I795" s="78"/>
      <c r="J795" s="53"/>
      <c r="K795" s="53"/>
      <c r="L795" s="53"/>
      <c r="M795" s="53"/>
      <c r="N795" s="53"/>
      <c r="O795" s="53"/>
      <c r="P795" s="53"/>
      <c r="Q795" s="53"/>
      <c r="R795" s="53"/>
      <c r="S795" s="53"/>
      <c r="T795" s="53"/>
      <c r="U795" s="53"/>
      <c r="V795" s="53"/>
      <c r="W795" s="53"/>
      <c r="X795" s="53"/>
      <c r="Y795" s="53"/>
      <c r="Z795" s="53"/>
    </row>
    <row r="796" spans="1:26" ht="14.4">
      <c r="A796" s="53"/>
      <c r="B796" s="53"/>
      <c r="C796" s="53"/>
      <c r="D796" s="53"/>
      <c r="E796" s="53"/>
      <c r="F796" s="53"/>
      <c r="G796" s="53"/>
      <c r="H796" s="53"/>
      <c r="I796" s="78"/>
      <c r="J796" s="53"/>
      <c r="K796" s="53"/>
      <c r="L796" s="53"/>
      <c r="M796" s="53"/>
      <c r="N796" s="53"/>
      <c r="O796" s="53"/>
      <c r="P796" s="53"/>
      <c r="Q796" s="53"/>
      <c r="R796" s="53"/>
      <c r="S796" s="53"/>
      <c r="T796" s="53"/>
      <c r="U796" s="53"/>
      <c r="V796" s="53"/>
      <c r="W796" s="53"/>
      <c r="X796" s="53"/>
      <c r="Y796" s="53"/>
      <c r="Z796" s="53"/>
    </row>
    <row r="797" spans="1:26" ht="14.4">
      <c r="A797" s="53"/>
      <c r="B797" s="53"/>
      <c r="C797" s="53"/>
      <c r="D797" s="53"/>
      <c r="E797" s="53"/>
      <c r="F797" s="53"/>
      <c r="G797" s="53"/>
      <c r="H797" s="53"/>
      <c r="I797" s="78"/>
      <c r="J797" s="53"/>
      <c r="K797" s="53"/>
      <c r="L797" s="53"/>
      <c r="M797" s="53"/>
      <c r="N797" s="53"/>
      <c r="O797" s="53"/>
      <c r="P797" s="53"/>
      <c r="Q797" s="53"/>
      <c r="R797" s="53"/>
      <c r="S797" s="53"/>
      <c r="T797" s="53"/>
      <c r="U797" s="53"/>
      <c r="V797" s="53"/>
      <c r="W797" s="53"/>
      <c r="X797" s="53"/>
      <c r="Y797" s="53"/>
      <c r="Z797" s="53"/>
    </row>
    <row r="798" spans="1:26" ht="14.4">
      <c r="A798" s="53"/>
      <c r="B798" s="53"/>
      <c r="C798" s="53"/>
      <c r="D798" s="53"/>
      <c r="E798" s="53"/>
      <c r="F798" s="53"/>
      <c r="G798" s="53"/>
      <c r="H798" s="53"/>
      <c r="I798" s="78"/>
      <c r="J798" s="53"/>
      <c r="K798" s="53"/>
      <c r="L798" s="53"/>
      <c r="M798" s="53"/>
      <c r="N798" s="53"/>
      <c r="O798" s="53"/>
      <c r="P798" s="53"/>
      <c r="Q798" s="53"/>
      <c r="R798" s="53"/>
      <c r="S798" s="53"/>
      <c r="T798" s="53"/>
      <c r="U798" s="53"/>
      <c r="V798" s="53"/>
      <c r="W798" s="53"/>
      <c r="X798" s="53"/>
      <c r="Y798" s="53"/>
      <c r="Z798" s="53"/>
    </row>
    <row r="799" spans="1:26" ht="14.4">
      <c r="A799" s="53"/>
      <c r="B799" s="53"/>
      <c r="C799" s="53"/>
      <c r="D799" s="53"/>
      <c r="E799" s="53"/>
      <c r="F799" s="53"/>
      <c r="G799" s="53"/>
      <c r="H799" s="53"/>
      <c r="I799" s="78"/>
      <c r="J799" s="53"/>
      <c r="K799" s="53"/>
      <c r="L799" s="53"/>
      <c r="M799" s="53"/>
      <c r="N799" s="53"/>
      <c r="O799" s="53"/>
      <c r="P799" s="53"/>
      <c r="Q799" s="53"/>
      <c r="R799" s="53"/>
      <c r="S799" s="53"/>
      <c r="T799" s="53"/>
      <c r="U799" s="53"/>
      <c r="V799" s="53"/>
      <c r="W799" s="53"/>
      <c r="X799" s="53"/>
      <c r="Y799" s="53"/>
      <c r="Z799" s="53"/>
    </row>
    <row r="800" spans="1:26" ht="14.4">
      <c r="A800" s="53"/>
      <c r="B800" s="53"/>
      <c r="C800" s="53"/>
      <c r="D800" s="53"/>
      <c r="E800" s="53"/>
      <c r="F800" s="53"/>
      <c r="G800" s="53"/>
      <c r="H800" s="53"/>
      <c r="I800" s="78"/>
      <c r="J800" s="53"/>
      <c r="K800" s="53"/>
      <c r="L800" s="53"/>
      <c r="M800" s="53"/>
      <c r="N800" s="53"/>
      <c r="O800" s="53"/>
      <c r="P800" s="53"/>
      <c r="Q800" s="53"/>
      <c r="R800" s="53"/>
      <c r="S800" s="53"/>
      <c r="T800" s="53"/>
      <c r="U800" s="53"/>
      <c r="V800" s="53"/>
      <c r="W800" s="53"/>
      <c r="X800" s="53"/>
      <c r="Y800" s="53"/>
      <c r="Z800" s="53"/>
    </row>
    <row r="801" spans="1:26" ht="14.4">
      <c r="A801" s="53"/>
      <c r="B801" s="53"/>
      <c r="C801" s="53"/>
      <c r="D801" s="53"/>
      <c r="E801" s="53"/>
      <c r="F801" s="53"/>
      <c r="G801" s="53"/>
      <c r="H801" s="53"/>
      <c r="I801" s="78"/>
      <c r="J801" s="53"/>
      <c r="K801" s="53"/>
      <c r="L801" s="53"/>
      <c r="M801" s="53"/>
      <c r="N801" s="53"/>
      <c r="O801" s="53"/>
      <c r="P801" s="53"/>
      <c r="Q801" s="53"/>
      <c r="R801" s="53"/>
      <c r="S801" s="53"/>
      <c r="T801" s="53"/>
      <c r="U801" s="53"/>
      <c r="V801" s="53"/>
      <c r="W801" s="53"/>
      <c r="X801" s="53"/>
      <c r="Y801" s="53"/>
      <c r="Z801" s="53"/>
    </row>
    <row r="802" spans="1:26" ht="14.4">
      <c r="A802" s="53"/>
      <c r="B802" s="53"/>
      <c r="C802" s="53"/>
      <c r="D802" s="53"/>
      <c r="E802" s="53"/>
      <c r="F802" s="53"/>
      <c r="G802" s="53"/>
      <c r="H802" s="53"/>
      <c r="I802" s="78"/>
      <c r="J802" s="53"/>
      <c r="K802" s="53"/>
      <c r="L802" s="53"/>
      <c r="M802" s="53"/>
      <c r="N802" s="53"/>
      <c r="O802" s="53"/>
      <c r="P802" s="53"/>
      <c r="Q802" s="53"/>
      <c r="R802" s="53"/>
      <c r="S802" s="53"/>
      <c r="T802" s="53"/>
      <c r="U802" s="53"/>
      <c r="V802" s="53"/>
      <c r="W802" s="53"/>
      <c r="X802" s="53"/>
      <c r="Y802" s="53"/>
      <c r="Z802" s="53"/>
    </row>
    <row r="803" spans="1:26" ht="14.4">
      <c r="A803" s="53"/>
      <c r="B803" s="53"/>
      <c r="C803" s="53"/>
      <c r="D803" s="53"/>
      <c r="E803" s="53"/>
      <c r="F803" s="53"/>
      <c r="G803" s="53"/>
      <c r="H803" s="53"/>
      <c r="I803" s="78"/>
      <c r="J803" s="53"/>
      <c r="K803" s="53"/>
      <c r="L803" s="53"/>
      <c r="M803" s="53"/>
      <c r="N803" s="53"/>
      <c r="O803" s="53"/>
      <c r="P803" s="53"/>
      <c r="Q803" s="53"/>
      <c r="R803" s="53"/>
      <c r="S803" s="53"/>
      <c r="T803" s="53"/>
      <c r="U803" s="53"/>
      <c r="V803" s="53"/>
      <c r="W803" s="53"/>
      <c r="X803" s="53"/>
      <c r="Y803" s="53"/>
      <c r="Z803" s="53"/>
    </row>
    <row r="804" spans="1:26" ht="14.4">
      <c r="A804" s="53"/>
      <c r="B804" s="53"/>
      <c r="C804" s="53"/>
      <c r="D804" s="53"/>
      <c r="E804" s="53"/>
      <c r="F804" s="53"/>
      <c r="G804" s="53"/>
      <c r="H804" s="53"/>
      <c r="I804" s="78"/>
      <c r="J804" s="53"/>
      <c r="K804" s="53"/>
      <c r="L804" s="53"/>
      <c r="M804" s="53"/>
      <c r="N804" s="53"/>
      <c r="O804" s="53"/>
      <c r="P804" s="53"/>
      <c r="Q804" s="53"/>
      <c r="R804" s="53"/>
      <c r="S804" s="53"/>
      <c r="T804" s="53"/>
      <c r="U804" s="53"/>
      <c r="V804" s="53"/>
      <c r="W804" s="53"/>
      <c r="X804" s="53"/>
      <c r="Y804" s="53"/>
      <c r="Z804" s="53"/>
    </row>
    <row r="805" spans="1:26" ht="14.4">
      <c r="A805" s="53"/>
      <c r="B805" s="53"/>
      <c r="C805" s="53"/>
      <c r="D805" s="53"/>
      <c r="E805" s="53"/>
      <c r="F805" s="53"/>
      <c r="G805" s="53"/>
      <c r="H805" s="53"/>
      <c r="I805" s="78"/>
      <c r="J805" s="53"/>
      <c r="K805" s="53"/>
      <c r="L805" s="53"/>
      <c r="M805" s="53"/>
      <c r="N805" s="53"/>
      <c r="O805" s="53"/>
      <c r="P805" s="53"/>
      <c r="Q805" s="53"/>
      <c r="R805" s="53"/>
      <c r="S805" s="53"/>
      <c r="T805" s="53"/>
      <c r="U805" s="53"/>
      <c r="V805" s="53"/>
      <c r="W805" s="53"/>
      <c r="X805" s="53"/>
      <c r="Y805" s="53"/>
      <c r="Z805" s="53"/>
    </row>
    <row r="806" spans="1:26" ht="14.4">
      <c r="A806" s="53"/>
      <c r="B806" s="53"/>
      <c r="C806" s="53"/>
      <c r="D806" s="53"/>
      <c r="E806" s="53"/>
      <c r="F806" s="53"/>
      <c r="G806" s="53"/>
      <c r="H806" s="53"/>
      <c r="I806" s="78"/>
      <c r="J806" s="53"/>
      <c r="K806" s="53"/>
      <c r="L806" s="53"/>
      <c r="M806" s="53"/>
      <c r="N806" s="53"/>
      <c r="O806" s="53"/>
      <c r="P806" s="53"/>
      <c r="Q806" s="53"/>
      <c r="R806" s="53"/>
      <c r="S806" s="53"/>
      <c r="T806" s="53"/>
      <c r="U806" s="53"/>
      <c r="V806" s="53"/>
      <c r="W806" s="53"/>
      <c r="X806" s="53"/>
      <c r="Y806" s="53"/>
      <c r="Z806" s="53"/>
    </row>
    <row r="807" spans="1:26" ht="14.4">
      <c r="A807" s="53"/>
      <c r="B807" s="53"/>
      <c r="C807" s="53"/>
      <c r="D807" s="53"/>
      <c r="E807" s="53"/>
      <c r="F807" s="53"/>
      <c r="G807" s="53"/>
      <c r="H807" s="53"/>
      <c r="I807" s="78"/>
      <c r="J807" s="53"/>
      <c r="K807" s="53"/>
      <c r="L807" s="53"/>
      <c r="M807" s="53"/>
      <c r="N807" s="53"/>
      <c r="O807" s="53"/>
      <c r="P807" s="53"/>
      <c r="Q807" s="53"/>
      <c r="R807" s="53"/>
      <c r="S807" s="53"/>
      <c r="T807" s="53"/>
      <c r="U807" s="53"/>
      <c r="V807" s="53"/>
      <c r="W807" s="53"/>
      <c r="X807" s="53"/>
      <c r="Y807" s="53"/>
      <c r="Z807" s="53"/>
    </row>
    <row r="808" spans="1:26" ht="14.4">
      <c r="A808" s="53"/>
      <c r="B808" s="53"/>
      <c r="C808" s="53"/>
      <c r="D808" s="53"/>
      <c r="E808" s="53"/>
      <c r="F808" s="53"/>
      <c r="G808" s="53"/>
      <c r="H808" s="53"/>
      <c r="I808" s="78"/>
      <c r="J808" s="53"/>
      <c r="K808" s="53"/>
      <c r="L808" s="53"/>
      <c r="M808" s="53"/>
      <c r="N808" s="53"/>
      <c r="O808" s="53"/>
      <c r="P808" s="53"/>
      <c r="Q808" s="53"/>
      <c r="R808" s="53"/>
      <c r="S808" s="53"/>
      <c r="T808" s="53"/>
      <c r="U808" s="53"/>
      <c r="V808" s="53"/>
      <c r="W808" s="53"/>
      <c r="X808" s="53"/>
      <c r="Y808" s="53"/>
      <c r="Z808" s="53"/>
    </row>
    <row r="809" spans="1:26" ht="14.4">
      <c r="A809" s="53"/>
      <c r="B809" s="53"/>
      <c r="C809" s="53"/>
      <c r="D809" s="53"/>
      <c r="E809" s="53"/>
      <c r="F809" s="53"/>
      <c r="G809" s="53"/>
      <c r="H809" s="53"/>
      <c r="I809" s="78"/>
      <c r="J809" s="53"/>
      <c r="K809" s="53"/>
      <c r="L809" s="53"/>
      <c r="M809" s="53"/>
      <c r="N809" s="53"/>
      <c r="O809" s="53"/>
      <c r="P809" s="53"/>
      <c r="Q809" s="53"/>
      <c r="R809" s="53"/>
      <c r="S809" s="53"/>
      <c r="T809" s="53"/>
      <c r="U809" s="53"/>
      <c r="V809" s="53"/>
      <c r="W809" s="53"/>
      <c r="X809" s="53"/>
      <c r="Y809" s="53"/>
      <c r="Z809" s="53"/>
    </row>
    <row r="810" spans="1:26" ht="14.4">
      <c r="A810" s="53"/>
      <c r="B810" s="53"/>
      <c r="C810" s="53"/>
      <c r="D810" s="53"/>
      <c r="E810" s="53"/>
      <c r="F810" s="53"/>
      <c r="G810" s="53"/>
      <c r="H810" s="53"/>
      <c r="I810" s="78"/>
      <c r="J810" s="53"/>
      <c r="K810" s="53"/>
      <c r="L810" s="53"/>
      <c r="M810" s="53"/>
      <c r="N810" s="53"/>
      <c r="O810" s="53"/>
      <c r="P810" s="53"/>
      <c r="Q810" s="53"/>
      <c r="R810" s="53"/>
      <c r="S810" s="53"/>
      <c r="T810" s="53"/>
      <c r="U810" s="53"/>
      <c r="V810" s="53"/>
      <c r="W810" s="53"/>
      <c r="X810" s="53"/>
      <c r="Y810" s="53"/>
      <c r="Z810" s="53"/>
    </row>
    <row r="811" spans="1:26" ht="14.4">
      <c r="A811" s="53"/>
      <c r="B811" s="53"/>
      <c r="C811" s="53"/>
      <c r="D811" s="53"/>
      <c r="E811" s="53"/>
      <c r="F811" s="53"/>
      <c r="G811" s="53"/>
      <c r="H811" s="53"/>
      <c r="I811" s="78"/>
      <c r="J811" s="53"/>
      <c r="K811" s="53"/>
      <c r="L811" s="53"/>
      <c r="M811" s="53"/>
      <c r="N811" s="53"/>
      <c r="O811" s="53"/>
      <c r="P811" s="53"/>
      <c r="Q811" s="53"/>
      <c r="R811" s="53"/>
      <c r="S811" s="53"/>
      <c r="T811" s="53"/>
      <c r="U811" s="53"/>
      <c r="V811" s="53"/>
      <c r="W811" s="53"/>
      <c r="X811" s="53"/>
      <c r="Y811" s="53"/>
      <c r="Z811" s="53"/>
    </row>
    <row r="812" spans="1:26" ht="14.4">
      <c r="A812" s="53"/>
      <c r="B812" s="53"/>
      <c r="C812" s="53"/>
      <c r="D812" s="53"/>
      <c r="E812" s="53"/>
      <c r="F812" s="53"/>
      <c r="G812" s="53"/>
      <c r="H812" s="53"/>
      <c r="I812" s="78"/>
      <c r="J812" s="53"/>
      <c r="K812" s="53"/>
      <c r="L812" s="53"/>
      <c r="M812" s="53"/>
      <c r="N812" s="53"/>
      <c r="O812" s="53"/>
      <c r="P812" s="53"/>
      <c r="Q812" s="53"/>
      <c r="R812" s="53"/>
      <c r="S812" s="53"/>
      <c r="T812" s="53"/>
      <c r="U812" s="53"/>
      <c r="V812" s="53"/>
      <c r="W812" s="53"/>
      <c r="X812" s="53"/>
      <c r="Y812" s="53"/>
      <c r="Z812" s="53"/>
    </row>
    <row r="813" spans="1:26" ht="14.4">
      <c r="A813" s="53"/>
      <c r="B813" s="53"/>
      <c r="C813" s="53"/>
      <c r="D813" s="53"/>
      <c r="E813" s="53"/>
      <c r="F813" s="53"/>
      <c r="G813" s="53"/>
      <c r="H813" s="53"/>
      <c r="I813" s="78"/>
      <c r="J813" s="53"/>
      <c r="K813" s="53"/>
      <c r="L813" s="53"/>
      <c r="M813" s="53"/>
      <c r="N813" s="53"/>
      <c r="O813" s="53"/>
      <c r="P813" s="53"/>
      <c r="Q813" s="53"/>
      <c r="R813" s="53"/>
      <c r="S813" s="53"/>
      <c r="T813" s="53"/>
      <c r="U813" s="53"/>
      <c r="V813" s="53"/>
      <c r="W813" s="53"/>
      <c r="X813" s="53"/>
      <c r="Y813" s="53"/>
      <c r="Z813" s="53"/>
    </row>
    <row r="814" spans="1:26" ht="14.4">
      <c r="A814" s="53"/>
      <c r="B814" s="53"/>
      <c r="C814" s="53"/>
      <c r="D814" s="53"/>
      <c r="E814" s="53"/>
      <c r="F814" s="53"/>
      <c r="G814" s="53"/>
      <c r="H814" s="53"/>
      <c r="I814" s="78"/>
      <c r="J814" s="53"/>
      <c r="K814" s="53"/>
      <c r="L814" s="53"/>
      <c r="M814" s="53"/>
      <c r="N814" s="53"/>
      <c r="O814" s="53"/>
      <c r="P814" s="53"/>
      <c r="Q814" s="53"/>
      <c r="R814" s="53"/>
      <c r="S814" s="53"/>
      <c r="T814" s="53"/>
      <c r="U814" s="53"/>
      <c r="V814" s="53"/>
      <c r="W814" s="53"/>
      <c r="X814" s="53"/>
      <c r="Y814" s="53"/>
      <c r="Z814" s="53"/>
    </row>
    <row r="815" spans="1:26" ht="14.4">
      <c r="A815" s="53"/>
      <c r="B815" s="53"/>
      <c r="C815" s="53"/>
      <c r="D815" s="53"/>
      <c r="E815" s="53"/>
      <c r="F815" s="53"/>
      <c r="G815" s="53"/>
      <c r="H815" s="53"/>
      <c r="I815" s="78"/>
      <c r="J815" s="53"/>
      <c r="K815" s="53"/>
      <c r="L815" s="53"/>
      <c r="M815" s="53"/>
      <c r="N815" s="53"/>
      <c r="O815" s="53"/>
      <c r="P815" s="53"/>
      <c r="Q815" s="53"/>
      <c r="R815" s="53"/>
      <c r="S815" s="53"/>
      <c r="T815" s="53"/>
      <c r="U815" s="53"/>
      <c r="V815" s="53"/>
      <c r="W815" s="53"/>
      <c r="X815" s="53"/>
      <c r="Y815" s="53"/>
      <c r="Z815" s="53"/>
    </row>
    <row r="816" spans="1:26" ht="14.4">
      <c r="A816" s="53"/>
      <c r="B816" s="53"/>
      <c r="C816" s="53"/>
      <c r="D816" s="53"/>
      <c r="E816" s="53"/>
      <c r="F816" s="53"/>
      <c r="G816" s="53"/>
      <c r="H816" s="53"/>
      <c r="I816" s="78"/>
      <c r="J816" s="53"/>
      <c r="K816" s="53"/>
      <c r="L816" s="53"/>
      <c r="M816" s="53"/>
      <c r="N816" s="53"/>
      <c r="O816" s="53"/>
      <c r="P816" s="53"/>
      <c r="Q816" s="53"/>
      <c r="R816" s="53"/>
      <c r="S816" s="53"/>
      <c r="T816" s="53"/>
      <c r="U816" s="53"/>
      <c r="V816" s="53"/>
      <c r="W816" s="53"/>
      <c r="X816" s="53"/>
      <c r="Y816" s="53"/>
      <c r="Z816" s="53"/>
    </row>
    <row r="817" spans="1:26" ht="14.4">
      <c r="A817" s="53"/>
      <c r="B817" s="53"/>
      <c r="C817" s="53"/>
      <c r="D817" s="53"/>
      <c r="E817" s="53"/>
      <c r="F817" s="53"/>
      <c r="G817" s="53"/>
      <c r="H817" s="53"/>
      <c r="I817" s="78"/>
      <c r="J817" s="53"/>
      <c r="K817" s="53"/>
      <c r="L817" s="53"/>
      <c r="M817" s="53"/>
      <c r="N817" s="53"/>
      <c r="O817" s="53"/>
      <c r="P817" s="53"/>
      <c r="Q817" s="53"/>
      <c r="R817" s="53"/>
      <c r="S817" s="53"/>
      <c r="T817" s="53"/>
      <c r="U817" s="53"/>
      <c r="V817" s="53"/>
      <c r="W817" s="53"/>
      <c r="X817" s="53"/>
      <c r="Y817" s="53"/>
      <c r="Z817" s="53"/>
    </row>
    <row r="818" spans="1:26" ht="14.4">
      <c r="A818" s="53"/>
      <c r="B818" s="53"/>
      <c r="C818" s="53"/>
      <c r="D818" s="53"/>
      <c r="E818" s="53"/>
      <c r="F818" s="53"/>
      <c r="G818" s="53"/>
      <c r="H818" s="53"/>
      <c r="I818" s="78"/>
      <c r="J818" s="53"/>
      <c r="K818" s="53"/>
      <c r="L818" s="53"/>
      <c r="M818" s="53"/>
      <c r="N818" s="53"/>
      <c r="O818" s="53"/>
      <c r="P818" s="53"/>
      <c r="Q818" s="53"/>
      <c r="R818" s="53"/>
      <c r="S818" s="53"/>
      <c r="T818" s="53"/>
      <c r="U818" s="53"/>
      <c r="V818" s="53"/>
      <c r="W818" s="53"/>
      <c r="X818" s="53"/>
      <c r="Y818" s="53"/>
      <c r="Z818" s="53"/>
    </row>
    <row r="819" spans="1:26" ht="14.4">
      <c r="A819" s="53"/>
      <c r="B819" s="53"/>
      <c r="C819" s="53"/>
      <c r="D819" s="53"/>
      <c r="E819" s="53"/>
      <c r="F819" s="53"/>
      <c r="G819" s="53"/>
      <c r="H819" s="53"/>
      <c r="I819" s="78"/>
      <c r="J819" s="53"/>
      <c r="K819" s="53"/>
      <c r="L819" s="53"/>
      <c r="M819" s="53"/>
      <c r="N819" s="53"/>
      <c r="O819" s="53"/>
      <c r="P819" s="53"/>
      <c r="Q819" s="53"/>
      <c r="R819" s="53"/>
      <c r="S819" s="53"/>
      <c r="T819" s="53"/>
      <c r="U819" s="53"/>
      <c r="V819" s="53"/>
      <c r="W819" s="53"/>
      <c r="X819" s="53"/>
      <c r="Y819" s="53"/>
      <c r="Z819" s="53"/>
    </row>
    <row r="820" spans="1:26" ht="14.4">
      <c r="A820" s="53"/>
      <c r="B820" s="53"/>
      <c r="C820" s="53"/>
      <c r="D820" s="53"/>
      <c r="E820" s="53"/>
      <c r="F820" s="53"/>
      <c r="G820" s="53"/>
      <c r="H820" s="53"/>
      <c r="I820" s="78"/>
      <c r="J820" s="53"/>
      <c r="K820" s="53"/>
      <c r="L820" s="53"/>
      <c r="M820" s="53"/>
      <c r="N820" s="53"/>
      <c r="O820" s="53"/>
      <c r="P820" s="53"/>
      <c r="Q820" s="53"/>
      <c r="R820" s="53"/>
      <c r="S820" s="53"/>
      <c r="T820" s="53"/>
      <c r="U820" s="53"/>
      <c r="V820" s="53"/>
      <c r="W820" s="53"/>
      <c r="X820" s="53"/>
      <c r="Y820" s="53"/>
      <c r="Z820" s="53"/>
    </row>
    <row r="821" spans="1:26" ht="14.4">
      <c r="A821" s="53"/>
      <c r="B821" s="53"/>
      <c r="C821" s="53"/>
      <c r="D821" s="53"/>
      <c r="E821" s="53"/>
      <c r="F821" s="53"/>
      <c r="G821" s="53"/>
      <c r="H821" s="53"/>
      <c r="I821" s="78"/>
      <c r="J821" s="53"/>
      <c r="K821" s="53"/>
      <c r="L821" s="53"/>
      <c r="M821" s="53"/>
      <c r="N821" s="53"/>
      <c r="O821" s="53"/>
      <c r="P821" s="53"/>
      <c r="Q821" s="53"/>
      <c r="R821" s="53"/>
      <c r="S821" s="53"/>
      <c r="T821" s="53"/>
      <c r="U821" s="53"/>
      <c r="V821" s="53"/>
      <c r="W821" s="53"/>
      <c r="X821" s="53"/>
      <c r="Y821" s="53"/>
      <c r="Z821" s="53"/>
    </row>
    <row r="822" spans="1:26" ht="14.4">
      <c r="A822" s="53"/>
      <c r="B822" s="53"/>
      <c r="C822" s="53"/>
      <c r="D822" s="53"/>
      <c r="E822" s="53"/>
      <c r="F822" s="53"/>
      <c r="G822" s="53"/>
      <c r="H822" s="53"/>
      <c r="I822" s="78"/>
      <c r="J822" s="53"/>
      <c r="K822" s="53"/>
      <c r="L822" s="53"/>
      <c r="M822" s="53"/>
      <c r="N822" s="53"/>
      <c r="O822" s="53"/>
      <c r="P822" s="53"/>
      <c r="Q822" s="53"/>
      <c r="R822" s="53"/>
      <c r="S822" s="53"/>
      <c r="T822" s="53"/>
      <c r="U822" s="53"/>
      <c r="V822" s="53"/>
      <c r="W822" s="53"/>
      <c r="X822" s="53"/>
      <c r="Y822" s="53"/>
      <c r="Z822" s="53"/>
    </row>
    <row r="823" spans="1:26" ht="14.4">
      <c r="A823" s="53"/>
      <c r="B823" s="53"/>
      <c r="C823" s="53"/>
      <c r="D823" s="53"/>
      <c r="E823" s="53"/>
      <c r="F823" s="53"/>
      <c r="G823" s="53"/>
      <c r="H823" s="53"/>
      <c r="I823" s="78"/>
      <c r="J823" s="53"/>
      <c r="K823" s="53"/>
      <c r="L823" s="53"/>
      <c r="M823" s="53"/>
      <c r="N823" s="53"/>
      <c r="O823" s="53"/>
      <c r="P823" s="53"/>
      <c r="Q823" s="53"/>
      <c r="R823" s="53"/>
      <c r="S823" s="53"/>
      <c r="T823" s="53"/>
      <c r="U823" s="53"/>
      <c r="V823" s="53"/>
      <c r="W823" s="53"/>
      <c r="X823" s="53"/>
      <c r="Y823" s="53"/>
      <c r="Z823" s="53"/>
    </row>
    <row r="824" spans="1:26" ht="14.4">
      <c r="A824" s="53"/>
      <c r="B824" s="53"/>
      <c r="C824" s="53"/>
      <c r="D824" s="53"/>
      <c r="E824" s="53"/>
      <c r="F824" s="53"/>
      <c r="G824" s="53"/>
      <c r="H824" s="53"/>
      <c r="I824" s="78"/>
      <c r="J824" s="53"/>
      <c r="K824" s="53"/>
      <c r="L824" s="53"/>
      <c r="M824" s="53"/>
      <c r="N824" s="53"/>
      <c r="O824" s="53"/>
      <c r="P824" s="53"/>
      <c r="Q824" s="53"/>
      <c r="R824" s="53"/>
      <c r="S824" s="53"/>
      <c r="T824" s="53"/>
      <c r="U824" s="53"/>
      <c r="V824" s="53"/>
      <c r="W824" s="53"/>
      <c r="X824" s="53"/>
      <c r="Y824" s="53"/>
      <c r="Z824" s="53"/>
    </row>
    <row r="825" spans="1:26" ht="14.4">
      <c r="A825" s="53"/>
      <c r="B825" s="53"/>
      <c r="C825" s="53"/>
      <c r="D825" s="53"/>
      <c r="E825" s="53"/>
      <c r="F825" s="53"/>
      <c r="G825" s="53"/>
      <c r="H825" s="53"/>
      <c r="I825" s="78"/>
      <c r="J825" s="53"/>
      <c r="K825" s="53"/>
      <c r="L825" s="53"/>
      <c r="M825" s="53"/>
      <c r="N825" s="53"/>
      <c r="O825" s="53"/>
      <c r="P825" s="53"/>
      <c r="Q825" s="53"/>
      <c r="R825" s="53"/>
      <c r="S825" s="53"/>
      <c r="T825" s="53"/>
      <c r="U825" s="53"/>
      <c r="V825" s="53"/>
      <c r="W825" s="53"/>
      <c r="X825" s="53"/>
      <c r="Y825" s="53"/>
      <c r="Z825" s="53"/>
    </row>
    <row r="826" spans="1:26" ht="14.4">
      <c r="A826" s="53"/>
      <c r="B826" s="53"/>
      <c r="C826" s="53"/>
      <c r="D826" s="53"/>
      <c r="E826" s="53"/>
      <c r="F826" s="53"/>
      <c r="G826" s="53"/>
      <c r="H826" s="53"/>
      <c r="I826" s="78"/>
      <c r="J826" s="53"/>
      <c r="K826" s="53"/>
      <c r="L826" s="53"/>
      <c r="M826" s="53"/>
      <c r="N826" s="53"/>
      <c r="O826" s="53"/>
      <c r="P826" s="53"/>
      <c r="Q826" s="53"/>
      <c r="R826" s="53"/>
      <c r="S826" s="53"/>
      <c r="T826" s="53"/>
      <c r="U826" s="53"/>
      <c r="V826" s="53"/>
      <c r="W826" s="53"/>
      <c r="X826" s="53"/>
      <c r="Y826" s="53"/>
      <c r="Z826" s="53"/>
    </row>
    <row r="827" spans="1:26" ht="14.4">
      <c r="A827" s="53"/>
      <c r="B827" s="53"/>
      <c r="C827" s="53"/>
      <c r="D827" s="53"/>
      <c r="E827" s="53"/>
      <c r="F827" s="53"/>
      <c r="G827" s="53"/>
      <c r="H827" s="53"/>
      <c r="I827" s="78"/>
      <c r="J827" s="53"/>
      <c r="K827" s="53"/>
      <c r="L827" s="53"/>
      <c r="M827" s="53"/>
      <c r="N827" s="53"/>
      <c r="O827" s="53"/>
      <c r="P827" s="53"/>
      <c r="Q827" s="53"/>
      <c r="R827" s="53"/>
      <c r="S827" s="53"/>
      <c r="T827" s="53"/>
      <c r="U827" s="53"/>
      <c r="V827" s="53"/>
      <c r="W827" s="53"/>
      <c r="X827" s="53"/>
      <c r="Y827" s="53"/>
      <c r="Z827" s="53"/>
    </row>
    <row r="828" spans="1:26" ht="14.4">
      <c r="A828" s="53"/>
      <c r="B828" s="53"/>
      <c r="C828" s="53"/>
      <c r="D828" s="53"/>
      <c r="E828" s="53"/>
      <c r="F828" s="53"/>
      <c r="G828" s="53"/>
      <c r="H828" s="53"/>
      <c r="I828" s="78"/>
      <c r="J828" s="53"/>
      <c r="K828" s="53"/>
      <c r="L828" s="53"/>
      <c r="M828" s="53"/>
      <c r="N828" s="53"/>
      <c r="O828" s="53"/>
      <c r="P828" s="53"/>
      <c r="Q828" s="53"/>
      <c r="R828" s="53"/>
      <c r="S828" s="53"/>
      <c r="T828" s="53"/>
      <c r="U828" s="53"/>
      <c r="V828" s="53"/>
      <c r="W828" s="53"/>
      <c r="X828" s="53"/>
      <c r="Y828" s="53"/>
      <c r="Z828" s="53"/>
    </row>
    <row r="829" spans="1:26" ht="14.4">
      <c r="A829" s="53"/>
      <c r="B829" s="53"/>
      <c r="C829" s="53"/>
      <c r="D829" s="53"/>
      <c r="E829" s="53"/>
      <c r="F829" s="53"/>
      <c r="G829" s="53"/>
      <c r="H829" s="53"/>
      <c r="I829" s="78"/>
      <c r="J829" s="53"/>
      <c r="K829" s="53"/>
      <c r="L829" s="53"/>
      <c r="M829" s="53"/>
      <c r="N829" s="53"/>
      <c r="O829" s="53"/>
      <c r="P829" s="53"/>
      <c r="Q829" s="53"/>
      <c r="R829" s="53"/>
      <c r="S829" s="53"/>
      <c r="T829" s="53"/>
      <c r="U829" s="53"/>
      <c r="V829" s="53"/>
      <c r="W829" s="53"/>
      <c r="X829" s="53"/>
      <c r="Y829" s="53"/>
      <c r="Z829" s="53"/>
    </row>
    <row r="830" spans="1:26" ht="14.4">
      <c r="A830" s="53"/>
      <c r="B830" s="53"/>
      <c r="C830" s="53"/>
      <c r="D830" s="53"/>
      <c r="E830" s="53"/>
      <c r="F830" s="53"/>
      <c r="G830" s="53"/>
      <c r="H830" s="53"/>
      <c r="I830" s="78"/>
      <c r="J830" s="53"/>
      <c r="K830" s="53"/>
      <c r="L830" s="53"/>
      <c r="M830" s="53"/>
      <c r="N830" s="53"/>
      <c r="O830" s="53"/>
      <c r="P830" s="53"/>
      <c r="Q830" s="53"/>
      <c r="R830" s="53"/>
      <c r="S830" s="53"/>
      <c r="T830" s="53"/>
      <c r="U830" s="53"/>
      <c r="V830" s="53"/>
      <c r="W830" s="53"/>
      <c r="X830" s="53"/>
      <c r="Y830" s="53"/>
      <c r="Z830" s="53"/>
    </row>
    <row r="831" spans="1:26" ht="14.4">
      <c r="A831" s="53"/>
      <c r="B831" s="53"/>
      <c r="C831" s="53"/>
      <c r="D831" s="53"/>
      <c r="E831" s="53"/>
      <c r="F831" s="53"/>
      <c r="G831" s="53"/>
      <c r="H831" s="53"/>
      <c r="I831" s="78"/>
      <c r="J831" s="53"/>
      <c r="K831" s="53"/>
      <c r="L831" s="53"/>
      <c r="M831" s="53"/>
      <c r="N831" s="53"/>
      <c r="O831" s="53"/>
      <c r="P831" s="53"/>
      <c r="Q831" s="53"/>
      <c r="R831" s="53"/>
      <c r="S831" s="53"/>
      <c r="T831" s="53"/>
      <c r="U831" s="53"/>
      <c r="V831" s="53"/>
      <c r="W831" s="53"/>
      <c r="X831" s="53"/>
      <c r="Y831" s="53"/>
      <c r="Z831" s="53"/>
    </row>
    <row r="832" spans="1:26" ht="14.4">
      <c r="A832" s="53"/>
      <c r="B832" s="53"/>
      <c r="C832" s="53"/>
      <c r="D832" s="53"/>
      <c r="E832" s="53"/>
      <c r="F832" s="53"/>
      <c r="G832" s="53"/>
      <c r="H832" s="53"/>
      <c r="I832" s="78"/>
      <c r="J832" s="53"/>
      <c r="K832" s="53"/>
      <c r="L832" s="53"/>
      <c r="M832" s="53"/>
      <c r="N832" s="53"/>
      <c r="O832" s="53"/>
      <c r="P832" s="53"/>
      <c r="Q832" s="53"/>
      <c r="R832" s="53"/>
      <c r="S832" s="53"/>
      <c r="T832" s="53"/>
      <c r="U832" s="53"/>
      <c r="V832" s="53"/>
      <c r="W832" s="53"/>
      <c r="X832" s="53"/>
      <c r="Y832" s="53"/>
      <c r="Z832" s="53"/>
    </row>
    <row r="833" spans="1:26" ht="14.4">
      <c r="A833" s="53"/>
      <c r="B833" s="53"/>
      <c r="C833" s="53"/>
      <c r="D833" s="53"/>
      <c r="E833" s="53"/>
      <c r="F833" s="53"/>
      <c r="G833" s="53"/>
      <c r="H833" s="53"/>
      <c r="I833" s="78"/>
      <c r="J833" s="53"/>
      <c r="K833" s="53"/>
      <c r="L833" s="53"/>
      <c r="M833" s="53"/>
      <c r="N833" s="53"/>
      <c r="O833" s="53"/>
      <c r="P833" s="53"/>
      <c r="Q833" s="53"/>
      <c r="R833" s="53"/>
      <c r="S833" s="53"/>
      <c r="T833" s="53"/>
      <c r="U833" s="53"/>
      <c r="V833" s="53"/>
      <c r="W833" s="53"/>
      <c r="X833" s="53"/>
      <c r="Y833" s="53"/>
      <c r="Z833" s="53"/>
    </row>
    <row r="834" spans="1:26" ht="14.4">
      <c r="A834" s="53"/>
      <c r="B834" s="53"/>
      <c r="C834" s="53"/>
      <c r="D834" s="53"/>
      <c r="E834" s="53"/>
      <c r="F834" s="53"/>
      <c r="G834" s="53"/>
      <c r="H834" s="53"/>
      <c r="I834" s="78"/>
      <c r="J834" s="53"/>
      <c r="K834" s="53"/>
      <c r="L834" s="53"/>
      <c r="M834" s="53"/>
      <c r="N834" s="53"/>
      <c r="O834" s="53"/>
      <c r="P834" s="53"/>
      <c r="Q834" s="53"/>
      <c r="R834" s="53"/>
      <c r="S834" s="53"/>
      <c r="T834" s="53"/>
      <c r="U834" s="53"/>
      <c r="V834" s="53"/>
      <c r="W834" s="53"/>
      <c r="X834" s="53"/>
      <c r="Y834" s="53"/>
      <c r="Z834" s="53"/>
    </row>
    <row r="835" spans="1:26" ht="14.4">
      <c r="A835" s="53"/>
      <c r="B835" s="53"/>
      <c r="C835" s="53"/>
      <c r="D835" s="53"/>
      <c r="E835" s="53"/>
      <c r="F835" s="53"/>
      <c r="G835" s="53"/>
      <c r="H835" s="53"/>
      <c r="I835" s="78"/>
      <c r="J835" s="53"/>
      <c r="K835" s="53"/>
      <c r="L835" s="53"/>
      <c r="M835" s="53"/>
      <c r="N835" s="53"/>
      <c r="O835" s="53"/>
      <c r="P835" s="53"/>
      <c r="Q835" s="53"/>
      <c r="R835" s="53"/>
      <c r="S835" s="53"/>
      <c r="T835" s="53"/>
      <c r="U835" s="53"/>
      <c r="V835" s="53"/>
      <c r="W835" s="53"/>
      <c r="X835" s="53"/>
      <c r="Y835" s="53"/>
      <c r="Z835" s="53"/>
    </row>
    <row r="836" spans="1:26" ht="14.4">
      <c r="A836" s="53"/>
      <c r="B836" s="53"/>
      <c r="C836" s="53"/>
      <c r="D836" s="53"/>
      <c r="E836" s="53"/>
      <c r="F836" s="53"/>
      <c r="G836" s="53"/>
      <c r="H836" s="53"/>
      <c r="I836" s="78"/>
      <c r="J836" s="53"/>
      <c r="K836" s="53"/>
      <c r="L836" s="53"/>
      <c r="M836" s="53"/>
      <c r="N836" s="53"/>
      <c r="O836" s="53"/>
      <c r="P836" s="53"/>
      <c r="Q836" s="53"/>
      <c r="R836" s="53"/>
      <c r="S836" s="53"/>
      <c r="T836" s="53"/>
      <c r="U836" s="53"/>
      <c r="V836" s="53"/>
      <c r="W836" s="53"/>
      <c r="X836" s="53"/>
      <c r="Y836" s="53"/>
      <c r="Z836" s="53"/>
    </row>
    <row r="837" spans="1:26" ht="14.4">
      <c r="A837" s="53"/>
      <c r="B837" s="53"/>
      <c r="C837" s="53"/>
      <c r="D837" s="53"/>
      <c r="E837" s="53"/>
      <c r="F837" s="53"/>
      <c r="G837" s="53"/>
      <c r="H837" s="53"/>
      <c r="I837" s="78"/>
      <c r="J837" s="53"/>
      <c r="K837" s="53"/>
      <c r="L837" s="53"/>
      <c r="M837" s="53"/>
      <c r="N837" s="53"/>
      <c r="O837" s="53"/>
      <c r="P837" s="53"/>
      <c r="Q837" s="53"/>
      <c r="R837" s="53"/>
      <c r="S837" s="53"/>
      <c r="T837" s="53"/>
      <c r="U837" s="53"/>
      <c r="V837" s="53"/>
      <c r="W837" s="53"/>
      <c r="X837" s="53"/>
      <c r="Y837" s="53"/>
      <c r="Z837" s="53"/>
    </row>
    <row r="838" spans="1:26" ht="14.4">
      <c r="A838" s="53"/>
      <c r="B838" s="53"/>
      <c r="C838" s="53"/>
      <c r="D838" s="53"/>
      <c r="E838" s="53"/>
      <c r="F838" s="53"/>
      <c r="G838" s="53"/>
      <c r="H838" s="53"/>
      <c r="I838" s="78"/>
      <c r="J838" s="53"/>
      <c r="K838" s="53"/>
      <c r="L838" s="53"/>
      <c r="M838" s="53"/>
      <c r="N838" s="53"/>
      <c r="O838" s="53"/>
      <c r="P838" s="53"/>
      <c r="Q838" s="53"/>
      <c r="R838" s="53"/>
      <c r="S838" s="53"/>
      <c r="T838" s="53"/>
      <c r="U838" s="53"/>
      <c r="V838" s="53"/>
      <c r="W838" s="53"/>
      <c r="X838" s="53"/>
      <c r="Y838" s="53"/>
      <c r="Z838" s="53"/>
    </row>
    <row r="839" spans="1:26" ht="14.4">
      <c r="A839" s="53"/>
      <c r="B839" s="53"/>
      <c r="C839" s="53"/>
      <c r="D839" s="53"/>
      <c r="E839" s="53"/>
      <c r="F839" s="53"/>
      <c r="G839" s="53"/>
      <c r="H839" s="53"/>
      <c r="I839" s="78"/>
      <c r="J839" s="53"/>
      <c r="K839" s="53"/>
      <c r="L839" s="53"/>
      <c r="M839" s="53"/>
      <c r="N839" s="53"/>
      <c r="O839" s="53"/>
      <c r="P839" s="53"/>
      <c r="Q839" s="53"/>
      <c r="R839" s="53"/>
      <c r="S839" s="53"/>
      <c r="T839" s="53"/>
      <c r="U839" s="53"/>
      <c r="V839" s="53"/>
      <c r="W839" s="53"/>
      <c r="X839" s="53"/>
      <c r="Y839" s="53"/>
      <c r="Z839" s="53"/>
    </row>
    <row r="840" spans="1:26" ht="14.4">
      <c r="A840" s="53"/>
      <c r="B840" s="53"/>
      <c r="C840" s="53"/>
      <c r="D840" s="53"/>
      <c r="E840" s="53"/>
      <c r="F840" s="53"/>
      <c r="G840" s="53"/>
      <c r="H840" s="53"/>
      <c r="I840" s="78"/>
      <c r="J840" s="53"/>
      <c r="K840" s="53"/>
      <c r="L840" s="53"/>
      <c r="M840" s="53"/>
      <c r="N840" s="53"/>
      <c r="O840" s="53"/>
      <c r="P840" s="53"/>
      <c r="Q840" s="53"/>
      <c r="R840" s="53"/>
      <c r="S840" s="53"/>
      <c r="T840" s="53"/>
      <c r="U840" s="53"/>
      <c r="V840" s="53"/>
      <c r="W840" s="53"/>
      <c r="X840" s="53"/>
      <c r="Y840" s="53"/>
      <c r="Z840" s="53"/>
    </row>
    <row r="841" spans="1:26" ht="14.4">
      <c r="A841" s="53"/>
      <c r="B841" s="53"/>
      <c r="C841" s="53"/>
      <c r="D841" s="53"/>
      <c r="E841" s="53"/>
      <c r="F841" s="53"/>
      <c r="G841" s="53"/>
      <c r="H841" s="53"/>
      <c r="I841" s="78"/>
      <c r="J841" s="53"/>
      <c r="K841" s="53"/>
      <c r="L841" s="53"/>
      <c r="M841" s="53"/>
      <c r="N841" s="53"/>
      <c r="O841" s="53"/>
      <c r="P841" s="53"/>
      <c r="Q841" s="53"/>
      <c r="R841" s="53"/>
      <c r="S841" s="53"/>
      <c r="T841" s="53"/>
      <c r="U841" s="53"/>
      <c r="V841" s="53"/>
      <c r="W841" s="53"/>
      <c r="X841" s="53"/>
      <c r="Y841" s="53"/>
      <c r="Z841" s="53"/>
    </row>
    <row r="842" spans="1:26" ht="14.4">
      <c r="A842" s="53"/>
      <c r="B842" s="53"/>
      <c r="C842" s="53"/>
      <c r="D842" s="53"/>
      <c r="E842" s="53"/>
      <c r="F842" s="53"/>
      <c r="G842" s="53"/>
      <c r="H842" s="53"/>
      <c r="I842" s="78"/>
      <c r="J842" s="53"/>
      <c r="K842" s="53"/>
      <c r="L842" s="53"/>
      <c r="M842" s="53"/>
      <c r="N842" s="53"/>
      <c r="O842" s="53"/>
      <c r="P842" s="53"/>
      <c r="Q842" s="53"/>
      <c r="R842" s="53"/>
      <c r="S842" s="53"/>
      <c r="T842" s="53"/>
      <c r="U842" s="53"/>
      <c r="V842" s="53"/>
      <c r="W842" s="53"/>
      <c r="X842" s="53"/>
      <c r="Y842" s="53"/>
      <c r="Z842" s="53"/>
    </row>
    <row r="843" spans="1:26" ht="14.4">
      <c r="A843" s="53"/>
      <c r="B843" s="53"/>
      <c r="C843" s="53"/>
      <c r="D843" s="53"/>
      <c r="E843" s="53"/>
      <c r="F843" s="53"/>
      <c r="G843" s="53"/>
      <c r="H843" s="53"/>
      <c r="I843" s="78"/>
      <c r="J843" s="53"/>
      <c r="K843" s="53"/>
      <c r="L843" s="53"/>
      <c r="M843" s="53"/>
      <c r="N843" s="53"/>
      <c r="O843" s="53"/>
      <c r="P843" s="53"/>
      <c r="Q843" s="53"/>
      <c r="R843" s="53"/>
      <c r="S843" s="53"/>
      <c r="T843" s="53"/>
      <c r="U843" s="53"/>
      <c r="V843" s="53"/>
      <c r="W843" s="53"/>
      <c r="X843" s="53"/>
      <c r="Y843" s="53"/>
      <c r="Z843" s="53"/>
    </row>
    <row r="844" spans="1:26" ht="14.4">
      <c r="A844" s="53"/>
      <c r="B844" s="53"/>
      <c r="C844" s="53"/>
      <c r="D844" s="53"/>
      <c r="E844" s="53"/>
      <c r="F844" s="53"/>
      <c r="G844" s="53"/>
      <c r="H844" s="53"/>
      <c r="I844" s="78"/>
      <c r="J844" s="53"/>
      <c r="K844" s="53"/>
      <c r="L844" s="53"/>
      <c r="M844" s="53"/>
      <c r="N844" s="53"/>
      <c r="O844" s="53"/>
      <c r="P844" s="53"/>
      <c r="Q844" s="53"/>
      <c r="R844" s="53"/>
      <c r="S844" s="53"/>
      <c r="T844" s="53"/>
      <c r="U844" s="53"/>
      <c r="V844" s="53"/>
      <c r="W844" s="53"/>
      <c r="X844" s="53"/>
      <c r="Y844" s="53"/>
      <c r="Z844" s="53"/>
    </row>
    <row r="845" spans="1:26" ht="14.4">
      <c r="A845" s="53"/>
      <c r="B845" s="53"/>
      <c r="C845" s="53"/>
      <c r="D845" s="53"/>
      <c r="E845" s="53"/>
      <c r="F845" s="53"/>
      <c r="G845" s="53"/>
      <c r="H845" s="53"/>
      <c r="I845" s="78"/>
      <c r="J845" s="53"/>
      <c r="K845" s="53"/>
      <c r="L845" s="53"/>
      <c r="M845" s="53"/>
      <c r="N845" s="53"/>
      <c r="O845" s="53"/>
      <c r="P845" s="53"/>
      <c r="Q845" s="53"/>
      <c r="R845" s="53"/>
      <c r="S845" s="53"/>
      <c r="T845" s="53"/>
      <c r="U845" s="53"/>
      <c r="V845" s="53"/>
      <c r="W845" s="53"/>
      <c r="X845" s="53"/>
      <c r="Y845" s="53"/>
      <c r="Z845" s="53"/>
    </row>
    <row r="846" spans="1:26" ht="14.4">
      <c r="A846" s="53"/>
      <c r="B846" s="53"/>
      <c r="C846" s="53"/>
      <c r="D846" s="53"/>
      <c r="E846" s="53"/>
      <c r="F846" s="53"/>
      <c r="G846" s="53"/>
      <c r="H846" s="53"/>
      <c r="I846" s="78"/>
      <c r="J846" s="53"/>
      <c r="K846" s="53"/>
      <c r="L846" s="53"/>
      <c r="M846" s="53"/>
      <c r="N846" s="53"/>
      <c r="O846" s="53"/>
      <c r="P846" s="53"/>
      <c r="Q846" s="53"/>
      <c r="R846" s="53"/>
      <c r="S846" s="53"/>
      <c r="T846" s="53"/>
      <c r="U846" s="53"/>
      <c r="V846" s="53"/>
      <c r="W846" s="53"/>
      <c r="X846" s="53"/>
      <c r="Y846" s="53"/>
      <c r="Z846" s="53"/>
    </row>
    <row r="847" spans="1:26" ht="14.4">
      <c r="A847" s="53"/>
      <c r="B847" s="53"/>
      <c r="C847" s="53"/>
      <c r="D847" s="53"/>
      <c r="E847" s="53"/>
      <c r="F847" s="53"/>
      <c r="G847" s="53"/>
      <c r="H847" s="53"/>
      <c r="I847" s="78"/>
      <c r="J847" s="53"/>
      <c r="K847" s="53"/>
      <c r="L847" s="53"/>
      <c r="M847" s="53"/>
      <c r="N847" s="53"/>
      <c r="O847" s="53"/>
      <c r="P847" s="53"/>
      <c r="Q847" s="53"/>
      <c r="R847" s="53"/>
      <c r="S847" s="53"/>
      <c r="T847" s="53"/>
      <c r="U847" s="53"/>
      <c r="V847" s="53"/>
      <c r="W847" s="53"/>
      <c r="X847" s="53"/>
      <c r="Y847" s="53"/>
      <c r="Z847" s="53"/>
    </row>
    <row r="848" spans="1:26" ht="14.4">
      <c r="A848" s="53"/>
      <c r="B848" s="53"/>
      <c r="C848" s="53"/>
      <c r="D848" s="53"/>
      <c r="E848" s="53"/>
      <c r="F848" s="53"/>
      <c r="G848" s="53"/>
      <c r="H848" s="53"/>
      <c r="I848" s="78"/>
      <c r="J848" s="53"/>
      <c r="K848" s="53"/>
      <c r="L848" s="53"/>
      <c r="M848" s="53"/>
      <c r="N848" s="53"/>
      <c r="O848" s="53"/>
      <c r="P848" s="53"/>
      <c r="Q848" s="53"/>
      <c r="R848" s="53"/>
      <c r="S848" s="53"/>
      <c r="T848" s="53"/>
      <c r="U848" s="53"/>
      <c r="V848" s="53"/>
      <c r="W848" s="53"/>
      <c r="X848" s="53"/>
      <c r="Y848" s="53"/>
      <c r="Z848" s="53"/>
    </row>
    <row r="849" spans="1:26" ht="14.4">
      <c r="A849" s="53"/>
      <c r="B849" s="53"/>
      <c r="C849" s="53"/>
      <c r="D849" s="53"/>
      <c r="E849" s="53"/>
      <c r="F849" s="53"/>
      <c r="G849" s="53"/>
      <c r="H849" s="53"/>
      <c r="I849" s="78"/>
      <c r="J849" s="53"/>
      <c r="K849" s="53"/>
      <c r="L849" s="53"/>
      <c r="M849" s="53"/>
      <c r="N849" s="53"/>
      <c r="O849" s="53"/>
      <c r="P849" s="53"/>
      <c r="Q849" s="53"/>
      <c r="R849" s="53"/>
      <c r="S849" s="53"/>
      <c r="T849" s="53"/>
      <c r="U849" s="53"/>
      <c r="V849" s="53"/>
      <c r="W849" s="53"/>
      <c r="X849" s="53"/>
      <c r="Y849" s="53"/>
      <c r="Z849" s="53"/>
    </row>
    <row r="850" spans="1:26" ht="14.4">
      <c r="A850" s="53"/>
      <c r="B850" s="53"/>
      <c r="C850" s="53"/>
      <c r="D850" s="53"/>
      <c r="E850" s="53"/>
      <c r="F850" s="53"/>
      <c r="G850" s="53"/>
      <c r="H850" s="53"/>
      <c r="I850" s="78"/>
      <c r="J850" s="53"/>
      <c r="K850" s="53"/>
      <c r="L850" s="53"/>
      <c r="M850" s="53"/>
      <c r="N850" s="53"/>
      <c r="O850" s="53"/>
      <c r="P850" s="53"/>
      <c r="Q850" s="53"/>
      <c r="R850" s="53"/>
      <c r="S850" s="53"/>
      <c r="T850" s="53"/>
      <c r="U850" s="53"/>
      <c r="V850" s="53"/>
      <c r="W850" s="53"/>
      <c r="X850" s="53"/>
      <c r="Y850" s="53"/>
      <c r="Z850" s="53"/>
    </row>
    <row r="851" spans="1:26" ht="14.4">
      <c r="A851" s="53"/>
      <c r="B851" s="53"/>
      <c r="C851" s="53"/>
      <c r="D851" s="53"/>
      <c r="E851" s="53"/>
      <c r="F851" s="53"/>
      <c r="G851" s="53"/>
      <c r="H851" s="53"/>
      <c r="I851" s="78"/>
      <c r="J851" s="53"/>
      <c r="K851" s="53"/>
      <c r="L851" s="53"/>
      <c r="M851" s="53"/>
      <c r="N851" s="53"/>
      <c r="O851" s="53"/>
      <c r="P851" s="53"/>
      <c r="Q851" s="53"/>
      <c r="R851" s="53"/>
      <c r="S851" s="53"/>
      <c r="T851" s="53"/>
      <c r="U851" s="53"/>
      <c r="V851" s="53"/>
      <c r="W851" s="53"/>
      <c r="X851" s="53"/>
      <c r="Y851" s="53"/>
      <c r="Z851" s="53"/>
    </row>
    <row r="852" spans="1:26" ht="14.4">
      <c r="A852" s="53"/>
      <c r="B852" s="53"/>
      <c r="C852" s="53"/>
      <c r="D852" s="53"/>
      <c r="E852" s="53"/>
      <c r="F852" s="53"/>
      <c r="G852" s="53"/>
      <c r="H852" s="53"/>
      <c r="I852" s="78"/>
      <c r="J852" s="53"/>
      <c r="K852" s="53"/>
      <c r="L852" s="53"/>
      <c r="M852" s="53"/>
      <c r="N852" s="53"/>
      <c r="O852" s="53"/>
      <c r="P852" s="53"/>
      <c r="Q852" s="53"/>
      <c r="R852" s="53"/>
      <c r="S852" s="53"/>
      <c r="T852" s="53"/>
      <c r="U852" s="53"/>
      <c r="V852" s="53"/>
      <c r="W852" s="53"/>
      <c r="X852" s="53"/>
      <c r="Y852" s="53"/>
      <c r="Z852" s="53"/>
    </row>
    <row r="853" spans="1:26" ht="14.4">
      <c r="A853" s="53"/>
      <c r="B853" s="53"/>
      <c r="C853" s="53"/>
      <c r="D853" s="53"/>
      <c r="E853" s="53"/>
      <c r="F853" s="53"/>
      <c r="G853" s="53"/>
      <c r="H853" s="53"/>
      <c r="I853" s="78"/>
      <c r="J853" s="53"/>
      <c r="K853" s="53"/>
      <c r="L853" s="53"/>
      <c r="M853" s="53"/>
      <c r="N853" s="53"/>
      <c r="O853" s="53"/>
      <c r="P853" s="53"/>
      <c r="Q853" s="53"/>
      <c r="R853" s="53"/>
      <c r="S853" s="53"/>
      <c r="T853" s="53"/>
      <c r="U853" s="53"/>
      <c r="V853" s="53"/>
      <c r="W853" s="53"/>
      <c r="X853" s="53"/>
      <c r="Y853" s="53"/>
      <c r="Z853" s="53"/>
    </row>
    <row r="854" spans="1:26" ht="14.4">
      <c r="A854" s="53"/>
      <c r="B854" s="53"/>
      <c r="C854" s="53"/>
      <c r="D854" s="53"/>
      <c r="E854" s="53"/>
      <c r="F854" s="53"/>
      <c r="G854" s="53"/>
      <c r="H854" s="53"/>
      <c r="I854" s="78"/>
      <c r="J854" s="53"/>
      <c r="K854" s="53"/>
      <c r="L854" s="53"/>
      <c r="M854" s="53"/>
      <c r="N854" s="53"/>
      <c r="O854" s="53"/>
      <c r="P854" s="53"/>
      <c r="Q854" s="53"/>
      <c r="R854" s="53"/>
      <c r="S854" s="53"/>
      <c r="T854" s="53"/>
      <c r="U854" s="53"/>
      <c r="V854" s="53"/>
      <c r="W854" s="53"/>
      <c r="X854" s="53"/>
      <c r="Y854" s="53"/>
      <c r="Z854" s="53"/>
    </row>
    <row r="855" spans="1:26" ht="14.4">
      <c r="A855" s="53"/>
      <c r="B855" s="53"/>
      <c r="C855" s="53"/>
      <c r="D855" s="53"/>
      <c r="E855" s="53"/>
      <c r="F855" s="53"/>
      <c r="G855" s="53"/>
      <c r="H855" s="53"/>
      <c r="I855" s="78"/>
      <c r="J855" s="53"/>
      <c r="K855" s="53"/>
      <c r="L855" s="53"/>
      <c r="M855" s="53"/>
      <c r="N855" s="53"/>
      <c r="O855" s="53"/>
      <c r="P855" s="53"/>
      <c r="Q855" s="53"/>
      <c r="R855" s="53"/>
      <c r="S855" s="53"/>
      <c r="T855" s="53"/>
      <c r="U855" s="53"/>
      <c r="V855" s="53"/>
      <c r="W855" s="53"/>
      <c r="X855" s="53"/>
      <c r="Y855" s="53"/>
      <c r="Z855" s="53"/>
    </row>
    <row r="856" spans="1:26" ht="14.4">
      <c r="A856" s="53"/>
      <c r="B856" s="53"/>
      <c r="C856" s="53"/>
      <c r="D856" s="53"/>
      <c r="E856" s="53"/>
      <c r="F856" s="53"/>
      <c r="G856" s="53"/>
      <c r="H856" s="53"/>
      <c r="I856" s="78"/>
      <c r="J856" s="53"/>
      <c r="K856" s="53"/>
      <c r="L856" s="53"/>
      <c r="M856" s="53"/>
      <c r="N856" s="53"/>
      <c r="O856" s="53"/>
      <c r="P856" s="53"/>
      <c r="Q856" s="53"/>
      <c r="R856" s="53"/>
      <c r="S856" s="53"/>
      <c r="T856" s="53"/>
      <c r="U856" s="53"/>
      <c r="V856" s="53"/>
      <c r="W856" s="53"/>
      <c r="X856" s="53"/>
      <c r="Y856" s="53"/>
      <c r="Z856" s="53"/>
    </row>
    <row r="857" spans="1:26" ht="14.4">
      <c r="A857" s="53"/>
      <c r="B857" s="53"/>
      <c r="C857" s="53"/>
      <c r="D857" s="53"/>
      <c r="E857" s="53"/>
      <c r="F857" s="53"/>
      <c r="G857" s="53"/>
      <c r="H857" s="53"/>
      <c r="I857" s="78"/>
      <c r="J857" s="53"/>
      <c r="K857" s="53"/>
      <c r="L857" s="53"/>
      <c r="M857" s="53"/>
      <c r="N857" s="53"/>
      <c r="O857" s="53"/>
      <c r="P857" s="53"/>
      <c r="Q857" s="53"/>
      <c r="R857" s="53"/>
      <c r="S857" s="53"/>
      <c r="T857" s="53"/>
      <c r="U857" s="53"/>
      <c r="V857" s="53"/>
      <c r="W857" s="53"/>
      <c r="X857" s="53"/>
      <c r="Y857" s="53"/>
      <c r="Z857" s="53"/>
    </row>
    <row r="858" spans="1:26" ht="14.4">
      <c r="A858" s="53"/>
      <c r="B858" s="53"/>
      <c r="C858" s="53"/>
      <c r="D858" s="53"/>
      <c r="E858" s="53"/>
      <c r="F858" s="53"/>
      <c r="G858" s="53"/>
      <c r="H858" s="53"/>
      <c r="I858" s="78"/>
      <c r="J858" s="53"/>
      <c r="K858" s="53"/>
      <c r="L858" s="53"/>
      <c r="M858" s="53"/>
      <c r="N858" s="53"/>
      <c r="O858" s="53"/>
      <c r="P858" s="53"/>
      <c r="Q858" s="53"/>
      <c r="R858" s="53"/>
      <c r="S858" s="53"/>
      <c r="T858" s="53"/>
      <c r="U858" s="53"/>
      <c r="V858" s="53"/>
      <c r="W858" s="53"/>
      <c r="X858" s="53"/>
      <c r="Y858" s="53"/>
      <c r="Z858" s="53"/>
    </row>
    <row r="859" spans="1:26" ht="14.4">
      <c r="A859" s="53"/>
      <c r="B859" s="53"/>
      <c r="C859" s="53"/>
      <c r="D859" s="53"/>
      <c r="E859" s="53"/>
      <c r="F859" s="53"/>
      <c r="G859" s="53"/>
      <c r="H859" s="53"/>
      <c r="I859" s="78"/>
      <c r="J859" s="53"/>
      <c r="K859" s="53"/>
      <c r="L859" s="53"/>
      <c r="M859" s="53"/>
      <c r="N859" s="53"/>
      <c r="O859" s="53"/>
      <c r="P859" s="53"/>
      <c r="Q859" s="53"/>
      <c r="R859" s="53"/>
      <c r="S859" s="53"/>
      <c r="T859" s="53"/>
      <c r="U859" s="53"/>
      <c r="V859" s="53"/>
      <c r="W859" s="53"/>
      <c r="X859" s="53"/>
      <c r="Y859" s="53"/>
      <c r="Z859" s="53"/>
    </row>
    <row r="860" spans="1:26" ht="14.4">
      <c r="A860" s="53"/>
      <c r="B860" s="53"/>
      <c r="C860" s="53"/>
      <c r="D860" s="53"/>
      <c r="E860" s="53"/>
      <c r="F860" s="53"/>
      <c r="G860" s="53"/>
      <c r="H860" s="53"/>
      <c r="I860" s="78"/>
      <c r="J860" s="53"/>
      <c r="K860" s="53"/>
      <c r="L860" s="53"/>
      <c r="M860" s="53"/>
      <c r="N860" s="53"/>
      <c r="O860" s="53"/>
      <c r="P860" s="53"/>
      <c r="Q860" s="53"/>
      <c r="R860" s="53"/>
      <c r="S860" s="53"/>
      <c r="T860" s="53"/>
      <c r="U860" s="53"/>
      <c r="V860" s="53"/>
      <c r="W860" s="53"/>
      <c r="X860" s="53"/>
      <c r="Y860" s="53"/>
      <c r="Z860" s="53"/>
    </row>
    <row r="861" spans="1:26" ht="14.4">
      <c r="A861" s="53"/>
      <c r="B861" s="53"/>
      <c r="C861" s="53"/>
      <c r="D861" s="53"/>
      <c r="E861" s="53"/>
      <c r="F861" s="53"/>
      <c r="G861" s="53"/>
      <c r="H861" s="53"/>
      <c r="I861" s="78"/>
      <c r="J861" s="53"/>
      <c r="K861" s="53"/>
      <c r="L861" s="53"/>
      <c r="M861" s="53"/>
      <c r="N861" s="53"/>
      <c r="O861" s="53"/>
      <c r="P861" s="53"/>
      <c r="Q861" s="53"/>
      <c r="R861" s="53"/>
      <c r="S861" s="53"/>
      <c r="T861" s="53"/>
      <c r="U861" s="53"/>
      <c r="V861" s="53"/>
      <c r="W861" s="53"/>
      <c r="X861" s="53"/>
      <c r="Y861" s="53"/>
      <c r="Z861" s="53"/>
    </row>
    <row r="862" spans="1:26" ht="14.4">
      <c r="A862" s="53"/>
      <c r="B862" s="53"/>
      <c r="C862" s="53"/>
      <c r="D862" s="53"/>
      <c r="E862" s="53"/>
      <c r="F862" s="53"/>
      <c r="G862" s="53"/>
      <c r="H862" s="53"/>
      <c r="I862" s="78"/>
      <c r="J862" s="53"/>
      <c r="K862" s="53"/>
      <c r="L862" s="53"/>
      <c r="M862" s="53"/>
      <c r="N862" s="53"/>
      <c r="O862" s="53"/>
      <c r="P862" s="53"/>
      <c r="Q862" s="53"/>
      <c r="R862" s="53"/>
      <c r="S862" s="53"/>
      <c r="T862" s="53"/>
      <c r="U862" s="53"/>
      <c r="V862" s="53"/>
      <c r="W862" s="53"/>
      <c r="X862" s="53"/>
      <c r="Y862" s="53"/>
      <c r="Z862" s="53"/>
    </row>
    <row r="863" spans="1:26" ht="14.4">
      <c r="A863" s="53"/>
      <c r="B863" s="53"/>
      <c r="C863" s="53"/>
      <c r="D863" s="53"/>
      <c r="E863" s="53"/>
      <c r="F863" s="53"/>
      <c r="G863" s="53"/>
      <c r="H863" s="53"/>
      <c r="I863" s="78"/>
      <c r="J863" s="53"/>
      <c r="K863" s="53"/>
      <c r="L863" s="53"/>
      <c r="M863" s="53"/>
      <c r="N863" s="53"/>
      <c r="O863" s="53"/>
      <c r="P863" s="53"/>
      <c r="Q863" s="53"/>
      <c r="R863" s="53"/>
      <c r="S863" s="53"/>
      <c r="T863" s="53"/>
      <c r="U863" s="53"/>
      <c r="V863" s="53"/>
      <c r="W863" s="53"/>
      <c r="X863" s="53"/>
      <c r="Y863" s="53"/>
      <c r="Z863" s="53"/>
    </row>
    <row r="864" spans="1:26" ht="14.4">
      <c r="A864" s="53"/>
      <c r="B864" s="53"/>
      <c r="C864" s="53"/>
      <c r="D864" s="53"/>
      <c r="E864" s="53"/>
      <c r="F864" s="53"/>
      <c r="G864" s="53"/>
      <c r="H864" s="53"/>
      <c r="I864" s="78"/>
      <c r="J864" s="53"/>
      <c r="K864" s="53"/>
      <c r="L864" s="53"/>
      <c r="M864" s="53"/>
      <c r="N864" s="53"/>
      <c r="O864" s="53"/>
      <c r="P864" s="53"/>
      <c r="Q864" s="53"/>
      <c r="R864" s="53"/>
      <c r="S864" s="53"/>
      <c r="T864" s="53"/>
      <c r="U864" s="53"/>
      <c r="V864" s="53"/>
      <c r="W864" s="53"/>
      <c r="X864" s="53"/>
      <c r="Y864" s="53"/>
      <c r="Z864" s="53"/>
    </row>
    <row r="865" spans="1:26" ht="14.4">
      <c r="A865" s="53"/>
      <c r="B865" s="53"/>
      <c r="C865" s="53"/>
      <c r="D865" s="53"/>
      <c r="E865" s="53"/>
      <c r="F865" s="53"/>
      <c r="G865" s="53"/>
      <c r="H865" s="53"/>
      <c r="I865" s="78"/>
      <c r="J865" s="53"/>
      <c r="K865" s="53"/>
      <c r="L865" s="53"/>
      <c r="M865" s="53"/>
      <c r="N865" s="53"/>
      <c r="O865" s="53"/>
      <c r="P865" s="53"/>
      <c r="Q865" s="53"/>
      <c r="R865" s="53"/>
      <c r="S865" s="53"/>
      <c r="T865" s="53"/>
      <c r="U865" s="53"/>
      <c r="V865" s="53"/>
      <c r="W865" s="53"/>
      <c r="X865" s="53"/>
      <c r="Y865" s="53"/>
      <c r="Z865" s="53"/>
    </row>
    <row r="866" spans="1:26" ht="14.4">
      <c r="A866" s="53"/>
      <c r="B866" s="53"/>
      <c r="C866" s="53"/>
      <c r="D866" s="53"/>
      <c r="E866" s="53"/>
      <c r="F866" s="53"/>
      <c r="G866" s="53"/>
      <c r="H866" s="53"/>
      <c r="I866" s="78"/>
      <c r="J866" s="53"/>
      <c r="K866" s="53"/>
      <c r="L866" s="53"/>
      <c r="M866" s="53"/>
      <c r="N866" s="53"/>
      <c r="O866" s="53"/>
      <c r="P866" s="53"/>
      <c r="Q866" s="53"/>
      <c r="R866" s="53"/>
      <c r="S866" s="53"/>
      <c r="T866" s="53"/>
      <c r="U866" s="53"/>
      <c r="V866" s="53"/>
      <c r="W866" s="53"/>
      <c r="X866" s="53"/>
      <c r="Y866" s="53"/>
      <c r="Z866" s="53"/>
    </row>
    <row r="867" spans="1:26" ht="14.4">
      <c r="A867" s="53"/>
      <c r="B867" s="53"/>
      <c r="C867" s="53"/>
      <c r="D867" s="53"/>
      <c r="E867" s="53"/>
      <c r="F867" s="53"/>
      <c r="G867" s="53"/>
      <c r="H867" s="53"/>
      <c r="I867" s="78"/>
      <c r="J867" s="53"/>
      <c r="K867" s="53"/>
      <c r="L867" s="53"/>
      <c r="M867" s="53"/>
      <c r="N867" s="53"/>
      <c r="O867" s="53"/>
      <c r="P867" s="53"/>
      <c r="Q867" s="53"/>
      <c r="R867" s="53"/>
      <c r="S867" s="53"/>
      <c r="T867" s="53"/>
      <c r="U867" s="53"/>
      <c r="V867" s="53"/>
      <c r="W867" s="53"/>
      <c r="X867" s="53"/>
      <c r="Y867" s="53"/>
      <c r="Z867" s="53"/>
    </row>
    <row r="868" spans="1:26" ht="14.4">
      <c r="A868" s="53"/>
      <c r="B868" s="53"/>
      <c r="C868" s="53"/>
      <c r="D868" s="53"/>
      <c r="E868" s="53"/>
      <c r="F868" s="53"/>
      <c r="G868" s="53"/>
      <c r="H868" s="53"/>
      <c r="I868" s="78"/>
      <c r="J868" s="53"/>
      <c r="K868" s="53"/>
      <c r="L868" s="53"/>
      <c r="M868" s="53"/>
      <c r="N868" s="53"/>
      <c r="O868" s="53"/>
      <c r="P868" s="53"/>
      <c r="Q868" s="53"/>
      <c r="R868" s="53"/>
      <c r="S868" s="53"/>
      <c r="T868" s="53"/>
      <c r="U868" s="53"/>
      <c r="V868" s="53"/>
      <c r="W868" s="53"/>
      <c r="X868" s="53"/>
      <c r="Y868" s="53"/>
      <c r="Z868" s="53"/>
    </row>
    <row r="869" spans="1:26" ht="14.4">
      <c r="A869" s="53"/>
      <c r="B869" s="53"/>
      <c r="C869" s="53"/>
      <c r="D869" s="53"/>
      <c r="E869" s="53"/>
      <c r="F869" s="53"/>
      <c r="G869" s="53"/>
      <c r="H869" s="53"/>
      <c r="I869" s="78"/>
      <c r="J869" s="53"/>
      <c r="K869" s="53"/>
      <c r="L869" s="53"/>
      <c r="M869" s="53"/>
      <c r="N869" s="53"/>
      <c r="O869" s="53"/>
      <c r="P869" s="53"/>
      <c r="Q869" s="53"/>
      <c r="R869" s="53"/>
      <c r="S869" s="53"/>
      <c r="T869" s="53"/>
      <c r="U869" s="53"/>
      <c r="V869" s="53"/>
      <c r="W869" s="53"/>
      <c r="X869" s="53"/>
      <c r="Y869" s="53"/>
      <c r="Z869" s="53"/>
    </row>
    <row r="870" spans="1:26" ht="14.4">
      <c r="A870" s="53"/>
      <c r="B870" s="53"/>
      <c r="C870" s="53"/>
      <c r="D870" s="53"/>
      <c r="E870" s="53"/>
      <c r="F870" s="53"/>
      <c r="G870" s="53"/>
      <c r="H870" s="53"/>
      <c r="I870" s="78"/>
      <c r="J870" s="53"/>
      <c r="K870" s="53"/>
      <c r="L870" s="53"/>
      <c r="M870" s="53"/>
      <c r="N870" s="53"/>
      <c r="O870" s="53"/>
      <c r="P870" s="53"/>
      <c r="Q870" s="53"/>
      <c r="R870" s="53"/>
      <c r="S870" s="53"/>
      <c r="T870" s="53"/>
      <c r="U870" s="53"/>
      <c r="V870" s="53"/>
      <c r="W870" s="53"/>
      <c r="X870" s="53"/>
      <c r="Y870" s="53"/>
      <c r="Z870" s="53"/>
    </row>
    <row r="871" spans="1:26" ht="14.4">
      <c r="A871" s="53"/>
      <c r="B871" s="53"/>
      <c r="C871" s="53"/>
      <c r="D871" s="53"/>
      <c r="E871" s="53"/>
      <c r="F871" s="53"/>
      <c r="G871" s="53"/>
      <c r="H871" s="53"/>
      <c r="I871" s="78"/>
      <c r="J871" s="53"/>
      <c r="K871" s="53"/>
      <c r="L871" s="53"/>
      <c r="M871" s="53"/>
      <c r="N871" s="53"/>
      <c r="O871" s="53"/>
      <c r="P871" s="53"/>
      <c r="Q871" s="53"/>
      <c r="R871" s="53"/>
      <c r="S871" s="53"/>
      <c r="T871" s="53"/>
      <c r="U871" s="53"/>
      <c r="V871" s="53"/>
      <c r="W871" s="53"/>
      <c r="X871" s="53"/>
      <c r="Y871" s="53"/>
      <c r="Z871" s="53"/>
    </row>
    <row r="872" spans="1:26" ht="14.4">
      <c r="A872" s="53"/>
      <c r="B872" s="53"/>
      <c r="C872" s="53"/>
      <c r="D872" s="53"/>
      <c r="E872" s="53"/>
      <c r="F872" s="53"/>
      <c r="G872" s="53"/>
      <c r="H872" s="53"/>
      <c r="I872" s="78"/>
      <c r="J872" s="53"/>
      <c r="K872" s="53"/>
      <c r="L872" s="53"/>
      <c r="M872" s="53"/>
      <c r="N872" s="53"/>
      <c r="O872" s="53"/>
      <c r="P872" s="53"/>
      <c r="Q872" s="53"/>
      <c r="R872" s="53"/>
      <c r="S872" s="53"/>
      <c r="T872" s="53"/>
      <c r="U872" s="53"/>
      <c r="V872" s="53"/>
      <c r="W872" s="53"/>
      <c r="X872" s="53"/>
      <c r="Y872" s="53"/>
      <c r="Z872" s="53"/>
    </row>
    <row r="873" spans="1:26" ht="14.4">
      <c r="A873" s="53"/>
      <c r="B873" s="53"/>
      <c r="C873" s="53"/>
      <c r="D873" s="53"/>
      <c r="E873" s="53"/>
      <c r="F873" s="53"/>
      <c r="G873" s="53"/>
      <c r="H873" s="53"/>
      <c r="I873" s="78"/>
      <c r="J873" s="53"/>
      <c r="K873" s="53"/>
      <c r="L873" s="53"/>
      <c r="M873" s="53"/>
      <c r="N873" s="53"/>
      <c r="O873" s="53"/>
      <c r="P873" s="53"/>
      <c r="Q873" s="53"/>
      <c r="R873" s="53"/>
      <c r="S873" s="53"/>
      <c r="T873" s="53"/>
      <c r="U873" s="53"/>
      <c r="V873" s="53"/>
      <c r="W873" s="53"/>
      <c r="X873" s="53"/>
      <c r="Y873" s="53"/>
      <c r="Z873" s="53"/>
    </row>
    <row r="874" spans="1:26" ht="14.4">
      <c r="A874" s="53"/>
      <c r="B874" s="53"/>
      <c r="C874" s="53"/>
      <c r="D874" s="53"/>
      <c r="E874" s="53"/>
      <c r="F874" s="53"/>
      <c r="G874" s="53"/>
      <c r="H874" s="53"/>
      <c r="I874" s="78"/>
      <c r="J874" s="53"/>
      <c r="K874" s="53"/>
      <c r="L874" s="53"/>
      <c r="M874" s="53"/>
      <c r="N874" s="53"/>
      <c r="O874" s="53"/>
      <c r="P874" s="53"/>
      <c r="Q874" s="53"/>
      <c r="R874" s="53"/>
      <c r="S874" s="53"/>
      <c r="T874" s="53"/>
      <c r="U874" s="53"/>
      <c r="V874" s="53"/>
      <c r="W874" s="53"/>
      <c r="X874" s="53"/>
      <c r="Y874" s="53"/>
      <c r="Z874" s="53"/>
    </row>
    <row r="875" spans="1:26" ht="14.4">
      <c r="A875" s="53"/>
      <c r="B875" s="53"/>
      <c r="C875" s="53"/>
      <c r="D875" s="53"/>
      <c r="E875" s="53"/>
      <c r="F875" s="53"/>
      <c r="G875" s="53"/>
      <c r="H875" s="53"/>
      <c r="I875" s="78"/>
      <c r="J875" s="53"/>
      <c r="K875" s="53"/>
      <c r="L875" s="53"/>
      <c r="M875" s="53"/>
      <c r="N875" s="53"/>
      <c r="O875" s="53"/>
      <c r="P875" s="53"/>
      <c r="Q875" s="53"/>
      <c r="R875" s="53"/>
      <c r="S875" s="53"/>
      <c r="T875" s="53"/>
      <c r="U875" s="53"/>
      <c r="V875" s="53"/>
      <c r="W875" s="53"/>
      <c r="X875" s="53"/>
      <c r="Y875" s="53"/>
      <c r="Z875" s="53"/>
    </row>
    <row r="876" spans="1:26" ht="14.4">
      <c r="A876" s="53"/>
      <c r="B876" s="53"/>
      <c r="C876" s="53"/>
      <c r="D876" s="53"/>
      <c r="E876" s="53"/>
      <c r="F876" s="53"/>
      <c r="G876" s="53"/>
      <c r="H876" s="53"/>
      <c r="I876" s="78"/>
      <c r="J876" s="53"/>
      <c r="K876" s="53"/>
      <c r="L876" s="53"/>
      <c r="M876" s="53"/>
      <c r="N876" s="53"/>
      <c r="O876" s="53"/>
      <c r="P876" s="53"/>
      <c r="Q876" s="53"/>
      <c r="R876" s="53"/>
      <c r="S876" s="53"/>
      <c r="T876" s="53"/>
      <c r="U876" s="53"/>
      <c r="V876" s="53"/>
      <c r="W876" s="53"/>
      <c r="X876" s="53"/>
      <c r="Y876" s="53"/>
      <c r="Z876" s="53"/>
    </row>
    <row r="877" spans="1:26" ht="14.4">
      <c r="A877" s="53"/>
      <c r="B877" s="53"/>
      <c r="C877" s="53"/>
      <c r="D877" s="53"/>
      <c r="E877" s="53"/>
      <c r="F877" s="53"/>
      <c r="G877" s="53"/>
      <c r="H877" s="53"/>
      <c r="I877" s="78"/>
      <c r="J877" s="53"/>
      <c r="K877" s="53"/>
      <c r="L877" s="53"/>
      <c r="M877" s="53"/>
      <c r="N877" s="53"/>
      <c r="O877" s="53"/>
      <c r="P877" s="53"/>
      <c r="Q877" s="53"/>
      <c r="R877" s="53"/>
      <c r="S877" s="53"/>
      <c r="T877" s="53"/>
      <c r="U877" s="53"/>
      <c r="V877" s="53"/>
      <c r="W877" s="53"/>
      <c r="X877" s="53"/>
      <c r="Y877" s="53"/>
      <c r="Z877" s="53"/>
    </row>
    <row r="878" spans="1:26" ht="14.4">
      <c r="A878" s="53"/>
      <c r="B878" s="53"/>
      <c r="C878" s="53"/>
      <c r="D878" s="53"/>
      <c r="E878" s="53"/>
      <c r="F878" s="53"/>
      <c r="G878" s="53"/>
      <c r="H878" s="53"/>
      <c r="I878" s="78"/>
      <c r="J878" s="53"/>
      <c r="K878" s="53"/>
      <c r="L878" s="53"/>
      <c r="M878" s="53"/>
      <c r="N878" s="53"/>
      <c r="O878" s="53"/>
      <c r="P878" s="53"/>
      <c r="Q878" s="53"/>
      <c r="R878" s="53"/>
      <c r="S878" s="53"/>
      <c r="T878" s="53"/>
      <c r="U878" s="53"/>
      <c r="V878" s="53"/>
      <c r="W878" s="53"/>
      <c r="X878" s="53"/>
      <c r="Y878" s="53"/>
      <c r="Z878" s="53"/>
    </row>
    <row r="879" spans="1:26" ht="14.4">
      <c r="A879" s="53"/>
      <c r="B879" s="53"/>
      <c r="C879" s="53"/>
      <c r="D879" s="53"/>
      <c r="E879" s="53"/>
      <c r="F879" s="53"/>
      <c r="G879" s="53"/>
      <c r="H879" s="53"/>
      <c r="I879" s="78"/>
      <c r="J879" s="53"/>
      <c r="K879" s="53"/>
      <c r="L879" s="53"/>
      <c r="M879" s="53"/>
      <c r="N879" s="53"/>
      <c r="O879" s="53"/>
      <c r="P879" s="53"/>
      <c r="Q879" s="53"/>
      <c r="R879" s="53"/>
      <c r="S879" s="53"/>
      <c r="T879" s="53"/>
      <c r="U879" s="53"/>
      <c r="V879" s="53"/>
      <c r="W879" s="53"/>
      <c r="X879" s="53"/>
      <c r="Y879" s="53"/>
      <c r="Z879" s="53"/>
    </row>
    <row r="880" spans="1:26" ht="14.4">
      <c r="A880" s="53"/>
      <c r="B880" s="53"/>
      <c r="C880" s="53"/>
      <c r="D880" s="53"/>
      <c r="E880" s="53"/>
      <c r="F880" s="53"/>
      <c r="G880" s="53"/>
      <c r="H880" s="53"/>
      <c r="I880" s="78"/>
      <c r="J880" s="53"/>
      <c r="K880" s="53"/>
      <c r="L880" s="53"/>
      <c r="M880" s="53"/>
      <c r="N880" s="53"/>
      <c r="O880" s="53"/>
      <c r="P880" s="53"/>
      <c r="Q880" s="53"/>
      <c r="R880" s="53"/>
      <c r="S880" s="53"/>
      <c r="T880" s="53"/>
      <c r="U880" s="53"/>
      <c r="V880" s="53"/>
      <c r="W880" s="53"/>
      <c r="X880" s="53"/>
      <c r="Y880" s="53"/>
      <c r="Z880" s="53"/>
    </row>
    <row r="881" spans="1:26" ht="14.4">
      <c r="A881" s="53"/>
      <c r="B881" s="53"/>
      <c r="C881" s="53"/>
      <c r="D881" s="53"/>
      <c r="E881" s="53"/>
      <c r="F881" s="53"/>
      <c r="G881" s="53"/>
      <c r="H881" s="53"/>
      <c r="I881" s="78"/>
      <c r="J881" s="53"/>
      <c r="K881" s="53"/>
      <c r="L881" s="53"/>
      <c r="M881" s="53"/>
      <c r="N881" s="53"/>
      <c r="O881" s="53"/>
      <c r="P881" s="53"/>
      <c r="Q881" s="53"/>
      <c r="R881" s="53"/>
      <c r="S881" s="53"/>
      <c r="T881" s="53"/>
      <c r="U881" s="53"/>
      <c r="V881" s="53"/>
      <c r="W881" s="53"/>
      <c r="X881" s="53"/>
      <c r="Y881" s="53"/>
      <c r="Z881" s="53"/>
    </row>
    <row r="882" spans="1:26" ht="14.4">
      <c r="A882" s="53"/>
      <c r="B882" s="53"/>
      <c r="C882" s="53"/>
      <c r="D882" s="53"/>
      <c r="E882" s="53"/>
      <c r="F882" s="53"/>
      <c r="G882" s="53"/>
      <c r="H882" s="53"/>
      <c r="I882" s="78"/>
      <c r="J882" s="53"/>
      <c r="K882" s="53"/>
      <c r="L882" s="53"/>
      <c r="M882" s="53"/>
      <c r="N882" s="53"/>
      <c r="O882" s="53"/>
      <c r="P882" s="53"/>
      <c r="Q882" s="53"/>
      <c r="R882" s="53"/>
      <c r="S882" s="53"/>
      <c r="T882" s="53"/>
      <c r="U882" s="53"/>
      <c r="V882" s="53"/>
      <c r="W882" s="53"/>
      <c r="X882" s="53"/>
      <c r="Y882" s="53"/>
      <c r="Z882" s="53"/>
    </row>
    <row r="883" spans="1:26" ht="14.4">
      <c r="A883" s="53"/>
      <c r="B883" s="53"/>
      <c r="C883" s="53"/>
      <c r="D883" s="53"/>
      <c r="E883" s="53"/>
      <c r="F883" s="53"/>
      <c r="G883" s="53"/>
      <c r="H883" s="53"/>
      <c r="I883" s="78"/>
      <c r="J883" s="53"/>
      <c r="K883" s="53"/>
      <c r="L883" s="53"/>
      <c r="M883" s="53"/>
      <c r="N883" s="53"/>
      <c r="O883" s="53"/>
      <c r="P883" s="53"/>
      <c r="Q883" s="53"/>
      <c r="R883" s="53"/>
      <c r="S883" s="53"/>
      <c r="T883" s="53"/>
      <c r="U883" s="53"/>
      <c r="V883" s="53"/>
      <c r="W883" s="53"/>
      <c r="X883" s="53"/>
      <c r="Y883" s="53"/>
      <c r="Z883" s="53"/>
    </row>
    <row r="884" spans="1:26" ht="14.4">
      <c r="A884" s="53"/>
      <c r="B884" s="53"/>
      <c r="C884" s="53"/>
      <c r="D884" s="53"/>
      <c r="E884" s="53"/>
      <c r="F884" s="53"/>
      <c r="G884" s="53"/>
      <c r="H884" s="53"/>
      <c r="I884" s="78"/>
      <c r="J884" s="53"/>
      <c r="K884" s="53"/>
      <c r="L884" s="53"/>
      <c r="M884" s="53"/>
      <c r="N884" s="53"/>
      <c r="O884" s="53"/>
      <c r="P884" s="53"/>
      <c r="Q884" s="53"/>
      <c r="R884" s="53"/>
      <c r="S884" s="53"/>
      <c r="T884" s="53"/>
      <c r="U884" s="53"/>
      <c r="V884" s="53"/>
      <c r="W884" s="53"/>
      <c r="X884" s="53"/>
      <c r="Y884" s="53"/>
      <c r="Z884" s="53"/>
    </row>
    <row r="885" spans="1:26" ht="14.4">
      <c r="A885" s="53"/>
      <c r="B885" s="53"/>
      <c r="C885" s="53"/>
      <c r="D885" s="53"/>
      <c r="E885" s="53"/>
      <c r="F885" s="53"/>
      <c r="G885" s="53"/>
      <c r="H885" s="53"/>
      <c r="I885" s="78"/>
      <c r="J885" s="53"/>
      <c r="K885" s="53"/>
      <c r="L885" s="53"/>
      <c r="M885" s="53"/>
      <c r="N885" s="53"/>
      <c r="O885" s="53"/>
      <c r="P885" s="53"/>
      <c r="Q885" s="53"/>
      <c r="R885" s="53"/>
      <c r="S885" s="53"/>
      <c r="T885" s="53"/>
      <c r="U885" s="53"/>
      <c r="V885" s="53"/>
      <c r="W885" s="53"/>
      <c r="X885" s="53"/>
      <c r="Y885" s="53"/>
      <c r="Z885" s="53"/>
    </row>
    <row r="886" spans="1:26" ht="14.4">
      <c r="A886" s="53"/>
      <c r="B886" s="53"/>
      <c r="C886" s="53"/>
      <c r="D886" s="53"/>
      <c r="E886" s="53"/>
      <c r="F886" s="53"/>
      <c r="G886" s="53"/>
      <c r="H886" s="53"/>
      <c r="I886" s="78"/>
      <c r="J886" s="53"/>
      <c r="K886" s="53"/>
      <c r="L886" s="53"/>
      <c r="M886" s="53"/>
      <c r="N886" s="53"/>
      <c r="O886" s="53"/>
      <c r="P886" s="53"/>
      <c r="Q886" s="53"/>
      <c r="R886" s="53"/>
      <c r="S886" s="53"/>
      <c r="T886" s="53"/>
      <c r="U886" s="53"/>
      <c r="V886" s="53"/>
      <c r="W886" s="53"/>
      <c r="X886" s="53"/>
      <c r="Y886" s="53"/>
      <c r="Z886" s="53"/>
    </row>
    <row r="887" spans="1:26" ht="14.4">
      <c r="A887" s="53"/>
      <c r="B887" s="53"/>
      <c r="C887" s="53"/>
      <c r="D887" s="53"/>
      <c r="E887" s="53"/>
      <c r="F887" s="53"/>
      <c r="G887" s="53"/>
      <c r="H887" s="53"/>
      <c r="I887" s="78"/>
      <c r="J887" s="53"/>
      <c r="K887" s="53"/>
      <c r="L887" s="53"/>
      <c r="M887" s="53"/>
      <c r="N887" s="53"/>
      <c r="O887" s="53"/>
      <c r="P887" s="53"/>
      <c r="Q887" s="53"/>
      <c r="R887" s="53"/>
      <c r="S887" s="53"/>
      <c r="T887" s="53"/>
      <c r="U887" s="53"/>
      <c r="V887" s="53"/>
      <c r="W887" s="53"/>
      <c r="X887" s="53"/>
      <c r="Y887" s="53"/>
      <c r="Z887" s="53"/>
    </row>
    <row r="888" spans="1:26" ht="14.4">
      <c r="A888" s="53"/>
      <c r="B888" s="53"/>
      <c r="C888" s="53"/>
      <c r="D888" s="53"/>
      <c r="E888" s="53"/>
      <c r="F888" s="53"/>
      <c r="G888" s="53"/>
      <c r="H888" s="53"/>
      <c r="I888" s="78"/>
      <c r="J888" s="53"/>
      <c r="K888" s="53"/>
      <c r="L888" s="53"/>
      <c r="M888" s="53"/>
      <c r="N888" s="53"/>
      <c r="O888" s="53"/>
      <c r="P888" s="53"/>
      <c r="Q888" s="53"/>
      <c r="R888" s="53"/>
      <c r="S888" s="53"/>
      <c r="T888" s="53"/>
      <c r="U888" s="53"/>
      <c r="V888" s="53"/>
      <c r="W888" s="53"/>
      <c r="X888" s="53"/>
      <c r="Y888" s="53"/>
      <c r="Z888" s="53"/>
    </row>
    <row r="889" spans="1:26" ht="14.4">
      <c r="A889" s="53"/>
      <c r="B889" s="53"/>
      <c r="C889" s="53"/>
      <c r="D889" s="53"/>
      <c r="E889" s="53"/>
      <c r="F889" s="53"/>
      <c r="G889" s="53"/>
      <c r="H889" s="53"/>
      <c r="I889" s="78"/>
      <c r="J889" s="53"/>
      <c r="K889" s="53"/>
      <c r="L889" s="53"/>
      <c r="M889" s="53"/>
      <c r="N889" s="53"/>
      <c r="O889" s="53"/>
      <c r="P889" s="53"/>
      <c r="Q889" s="53"/>
      <c r="R889" s="53"/>
      <c r="S889" s="53"/>
      <c r="T889" s="53"/>
      <c r="U889" s="53"/>
      <c r="V889" s="53"/>
      <c r="W889" s="53"/>
      <c r="X889" s="53"/>
      <c r="Y889" s="53"/>
      <c r="Z889" s="53"/>
    </row>
    <row r="890" spans="1:26" ht="14.4">
      <c r="A890" s="53"/>
      <c r="B890" s="53"/>
      <c r="C890" s="53"/>
      <c r="D890" s="53"/>
      <c r="E890" s="53"/>
      <c r="F890" s="53"/>
      <c r="G890" s="53"/>
      <c r="H890" s="53"/>
      <c r="I890" s="78"/>
      <c r="J890" s="53"/>
      <c r="K890" s="53"/>
      <c r="L890" s="53"/>
      <c r="M890" s="53"/>
      <c r="N890" s="53"/>
      <c r="O890" s="53"/>
      <c r="P890" s="53"/>
      <c r="Q890" s="53"/>
      <c r="R890" s="53"/>
      <c r="S890" s="53"/>
      <c r="T890" s="53"/>
      <c r="U890" s="53"/>
      <c r="V890" s="53"/>
      <c r="W890" s="53"/>
      <c r="X890" s="53"/>
      <c r="Y890" s="53"/>
      <c r="Z890" s="53"/>
    </row>
    <row r="891" spans="1:26" ht="14.4">
      <c r="A891" s="53"/>
      <c r="B891" s="53"/>
      <c r="C891" s="53"/>
      <c r="D891" s="53"/>
      <c r="E891" s="53"/>
      <c r="F891" s="53"/>
      <c r="G891" s="53"/>
      <c r="H891" s="53"/>
      <c r="I891" s="78"/>
      <c r="J891" s="53"/>
      <c r="K891" s="53"/>
      <c r="L891" s="53"/>
      <c r="M891" s="53"/>
      <c r="N891" s="53"/>
      <c r="O891" s="53"/>
      <c r="P891" s="53"/>
      <c r="Q891" s="53"/>
      <c r="R891" s="53"/>
      <c r="S891" s="53"/>
      <c r="T891" s="53"/>
      <c r="U891" s="53"/>
      <c r="V891" s="53"/>
      <c r="W891" s="53"/>
      <c r="X891" s="53"/>
      <c r="Y891" s="53"/>
      <c r="Z891" s="53"/>
    </row>
    <row r="892" spans="1:26" ht="14.4">
      <c r="A892" s="53"/>
      <c r="B892" s="53"/>
      <c r="C892" s="53"/>
      <c r="D892" s="53"/>
      <c r="E892" s="53"/>
      <c r="F892" s="53"/>
      <c r="G892" s="53"/>
      <c r="H892" s="53"/>
      <c r="I892" s="78"/>
      <c r="J892" s="53"/>
      <c r="K892" s="53"/>
      <c r="L892" s="53"/>
      <c r="M892" s="53"/>
      <c r="N892" s="53"/>
      <c r="O892" s="53"/>
      <c r="P892" s="53"/>
      <c r="Q892" s="53"/>
      <c r="R892" s="53"/>
      <c r="S892" s="53"/>
      <c r="T892" s="53"/>
      <c r="U892" s="53"/>
      <c r="V892" s="53"/>
      <c r="W892" s="53"/>
      <c r="X892" s="53"/>
      <c r="Y892" s="53"/>
      <c r="Z892" s="53"/>
    </row>
    <row r="893" spans="1:26" ht="14.4">
      <c r="A893" s="53"/>
      <c r="B893" s="53"/>
      <c r="C893" s="53"/>
      <c r="D893" s="53"/>
      <c r="E893" s="53"/>
      <c r="F893" s="53"/>
      <c r="G893" s="53"/>
      <c r="H893" s="53"/>
      <c r="I893" s="78"/>
      <c r="J893" s="53"/>
      <c r="K893" s="53"/>
      <c r="L893" s="53"/>
      <c r="M893" s="53"/>
      <c r="N893" s="53"/>
      <c r="O893" s="53"/>
      <c r="P893" s="53"/>
      <c r="Q893" s="53"/>
      <c r="R893" s="53"/>
      <c r="S893" s="53"/>
      <c r="T893" s="53"/>
      <c r="U893" s="53"/>
      <c r="V893" s="53"/>
      <c r="W893" s="53"/>
      <c r="X893" s="53"/>
      <c r="Y893" s="53"/>
      <c r="Z893" s="53"/>
    </row>
    <row r="894" spans="1:26" ht="14.4">
      <c r="A894" s="53"/>
      <c r="B894" s="53"/>
      <c r="C894" s="53"/>
      <c r="D894" s="53"/>
      <c r="E894" s="53"/>
      <c r="F894" s="53"/>
      <c r="G894" s="53"/>
      <c r="H894" s="53"/>
      <c r="I894" s="78"/>
      <c r="J894" s="53"/>
      <c r="K894" s="53"/>
      <c r="L894" s="53"/>
      <c r="M894" s="53"/>
      <c r="N894" s="53"/>
      <c r="O894" s="53"/>
      <c r="P894" s="53"/>
      <c r="Q894" s="53"/>
      <c r="R894" s="53"/>
      <c r="S894" s="53"/>
      <c r="T894" s="53"/>
      <c r="U894" s="53"/>
      <c r="V894" s="53"/>
      <c r="W894" s="53"/>
      <c r="X894" s="53"/>
      <c r="Y894" s="53"/>
      <c r="Z894" s="53"/>
    </row>
    <row r="895" spans="1:26" ht="14.4">
      <c r="A895" s="53"/>
      <c r="B895" s="53"/>
      <c r="C895" s="53"/>
      <c r="D895" s="53"/>
      <c r="E895" s="53"/>
      <c r="F895" s="53"/>
      <c r="G895" s="53"/>
      <c r="H895" s="53"/>
      <c r="I895" s="78"/>
      <c r="J895" s="53"/>
      <c r="K895" s="53"/>
      <c r="L895" s="53"/>
      <c r="M895" s="53"/>
      <c r="N895" s="53"/>
      <c r="O895" s="53"/>
      <c r="P895" s="53"/>
      <c r="Q895" s="53"/>
      <c r="R895" s="53"/>
      <c r="S895" s="53"/>
      <c r="T895" s="53"/>
      <c r="U895" s="53"/>
      <c r="V895" s="53"/>
      <c r="W895" s="53"/>
      <c r="X895" s="53"/>
      <c r="Y895" s="53"/>
      <c r="Z895" s="53"/>
    </row>
    <row r="896" spans="1:26" ht="14.4">
      <c r="A896" s="53"/>
      <c r="B896" s="53"/>
      <c r="C896" s="53"/>
      <c r="D896" s="53"/>
      <c r="E896" s="53"/>
      <c r="F896" s="53"/>
      <c r="G896" s="53"/>
      <c r="H896" s="53"/>
      <c r="I896" s="78"/>
      <c r="J896" s="53"/>
      <c r="K896" s="53"/>
      <c r="L896" s="53"/>
      <c r="M896" s="53"/>
      <c r="N896" s="53"/>
      <c r="O896" s="53"/>
      <c r="P896" s="53"/>
      <c r="Q896" s="53"/>
      <c r="R896" s="53"/>
      <c r="S896" s="53"/>
      <c r="T896" s="53"/>
      <c r="U896" s="53"/>
      <c r="V896" s="53"/>
      <c r="W896" s="53"/>
      <c r="X896" s="53"/>
      <c r="Y896" s="53"/>
      <c r="Z896" s="53"/>
    </row>
    <row r="897" spans="1:26" ht="14.4">
      <c r="A897" s="53"/>
      <c r="B897" s="53"/>
      <c r="C897" s="53"/>
      <c r="D897" s="53"/>
      <c r="E897" s="53"/>
      <c r="F897" s="53"/>
      <c r="G897" s="53"/>
      <c r="H897" s="53"/>
      <c r="I897" s="78"/>
      <c r="J897" s="53"/>
      <c r="K897" s="53"/>
      <c r="L897" s="53"/>
      <c r="M897" s="53"/>
      <c r="N897" s="53"/>
      <c r="O897" s="53"/>
      <c r="P897" s="53"/>
      <c r="Q897" s="53"/>
      <c r="R897" s="53"/>
      <c r="S897" s="53"/>
      <c r="T897" s="53"/>
      <c r="U897" s="53"/>
      <c r="V897" s="53"/>
      <c r="W897" s="53"/>
      <c r="X897" s="53"/>
      <c r="Y897" s="53"/>
      <c r="Z897" s="53"/>
    </row>
    <row r="898" spans="1:26" ht="14.4">
      <c r="A898" s="53"/>
      <c r="B898" s="53"/>
      <c r="C898" s="53"/>
      <c r="D898" s="53"/>
      <c r="E898" s="53"/>
      <c r="F898" s="53"/>
      <c r="G898" s="53"/>
      <c r="H898" s="53"/>
      <c r="I898" s="78"/>
      <c r="J898" s="53"/>
      <c r="K898" s="53"/>
      <c r="L898" s="53"/>
      <c r="M898" s="53"/>
      <c r="N898" s="53"/>
      <c r="O898" s="53"/>
      <c r="P898" s="53"/>
      <c r="Q898" s="53"/>
      <c r="R898" s="53"/>
      <c r="S898" s="53"/>
      <c r="T898" s="53"/>
      <c r="U898" s="53"/>
      <c r="V898" s="53"/>
      <c r="W898" s="53"/>
      <c r="X898" s="53"/>
      <c r="Y898" s="53"/>
      <c r="Z898" s="53"/>
    </row>
    <row r="899" spans="1:26" ht="14.4">
      <c r="A899" s="53"/>
      <c r="B899" s="53"/>
      <c r="C899" s="53"/>
      <c r="D899" s="53"/>
      <c r="E899" s="53"/>
      <c r="F899" s="53"/>
      <c r="G899" s="53"/>
      <c r="H899" s="53"/>
      <c r="I899" s="78"/>
      <c r="J899" s="53"/>
      <c r="K899" s="53"/>
      <c r="L899" s="53"/>
      <c r="M899" s="53"/>
      <c r="N899" s="53"/>
      <c r="O899" s="53"/>
      <c r="P899" s="53"/>
      <c r="Q899" s="53"/>
      <c r="R899" s="53"/>
      <c r="S899" s="53"/>
      <c r="T899" s="53"/>
      <c r="U899" s="53"/>
      <c r="V899" s="53"/>
      <c r="W899" s="53"/>
      <c r="X899" s="53"/>
      <c r="Y899" s="53"/>
      <c r="Z899" s="53"/>
    </row>
    <row r="900" spans="1:26" ht="14.4">
      <c r="A900" s="53"/>
      <c r="B900" s="53"/>
      <c r="C900" s="53"/>
      <c r="D900" s="53"/>
      <c r="E900" s="53"/>
      <c r="F900" s="53"/>
      <c r="G900" s="53"/>
      <c r="H900" s="53"/>
      <c r="I900" s="78"/>
      <c r="J900" s="53"/>
      <c r="K900" s="53"/>
      <c r="L900" s="53"/>
      <c r="M900" s="53"/>
      <c r="N900" s="53"/>
      <c r="O900" s="53"/>
      <c r="P900" s="53"/>
      <c r="Q900" s="53"/>
      <c r="R900" s="53"/>
      <c r="S900" s="53"/>
      <c r="T900" s="53"/>
      <c r="U900" s="53"/>
      <c r="V900" s="53"/>
      <c r="W900" s="53"/>
      <c r="X900" s="53"/>
      <c r="Y900" s="53"/>
      <c r="Z900" s="53"/>
    </row>
    <row r="901" spans="1:26" ht="14.4">
      <c r="A901" s="53"/>
      <c r="B901" s="53"/>
      <c r="C901" s="53"/>
      <c r="D901" s="53"/>
      <c r="E901" s="53"/>
      <c r="F901" s="53"/>
      <c r="G901" s="53"/>
      <c r="H901" s="53"/>
      <c r="I901" s="78"/>
      <c r="J901" s="53"/>
      <c r="K901" s="53"/>
      <c r="L901" s="53"/>
      <c r="M901" s="53"/>
      <c r="N901" s="53"/>
      <c r="O901" s="53"/>
      <c r="P901" s="53"/>
      <c r="Q901" s="53"/>
      <c r="R901" s="53"/>
      <c r="S901" s="53"/>
      <c r="T901" s="53"/>
      <c r="U901" s="53"/>
      <c r="V901" s="53"/>
      <c r="W901" s="53"/>
      <c r="X901" s="53"/>
      <c r="Y901" s="53"/>
      <c r="Z901" s="53"/>
    </row>
    <row r="902" spans="1:26" ht="14.4">
      <c r="A902" s="53"/>
      <c r="B902" s="53"/>
      <c r="C902" s="53"/>
      <c r="D902" s="53"/>
      <c r="E902" s="53"/>
      <c r="F902" s="53"/>
      <c r="G902" s="53"/>
      <c r="H902" s="53"/>
      <c r="I902" s="78"/>
      <c r="J902" s="53"/>
      <c r="K902" s="53"/>
      <c r="L902" s="53"/>
      <c r="M902" s="53"/>
      <c r="N902" s="53"/>
      <c r="O902" s="53"/>
      <c r="P902" s="53"/>
      <c r="Q902" s="53"/>
      <c r="R902" s="53"/>
      <c r="S902" s="53"/>
      <c r="T902" s="53"/>
      <c r="U902" s="53"/>
      <c r="V902" s="53"/>
      <c r="W902" s="53"/>
      <c r="X902" s="53"/>
      <c r="Y902" s="53"/>
      <c r="Z902" s="53"/>
    </row>
    <row r="903" spans="1:26" ht="14.4">
      <c r="A903" s="53"/>
      <c r="B903" s="53"/>
      <c r="C903" s="53"/>
      <c r="D903" s="53"/>
      <c r="E903" s="53"/>
      <c r="F903" s="53"/>
      <c r="G903" s="53"/>
      <c r="H903" s="53"/>
      <c r="I903" s="78"/>
      <c r="J903" s="53"/>
      <c r="K903" s="53"/>
      <c r="L903" s="53"/>
      <c r="M903" s="53"/>
      <c r="N903" s="53"/>
      <c r="O903" s="53"/>
      <c r="P903" s="53"/>
      <c r="Q903" s="53"/>
      <c r="R903" s="53"/>
      <c r="S903" s="53"/>
      <c r="T903" s="53"/>
      <c r="U903" s="53"/>
      <c r="V903" s="53"/>
      <c r="W903" s="53"/>
      <c r="X903" s="53"/>
      <c r="Y903" s="53"/>
      <c r="Z903" s="53"/>
    </row>
    <row r="904" spans="1:26" ht="14.4">
      <c r="A904" s="53"/>
      <c r="B904" s="53"/>
      <c r="C904" s="53"/>
      <c r="D904" s="53"/>
      <c r="E904" s="53"/>
      <c r="F904" s="53"/>
      <c r="G904" s="53"/>
      <c r="H904" s="53"/>
      <c r="I904" s="78"/>
      <c r="J904" s="53"/>
      <c r="K904" s="53"/>
      <c r="L904" s="53"/>
      <c r="M904" s="53"/>
      <c r="N904" s="53"/>
      <c r="O904" s="53"/>
      <c r="P904" s="53"/>
      <c r="Q904" s="53"/>
      <c r="R904" s="53"/>
      <c r="S904" s="53"/>
      <c r="T904" s="53"/>
      <c r="U904" s="53"/>
      <c r="V904" s="53"/>
      <c r="W904" s="53"/>
      <c r="X904" s="53"/>
      <c r="Y904" s="53"/>
      <c r="Z904" s="53"/>
    </row>
    <row r="905" spans="1:26" ht="14.4">
      <c r="A905" s="53"/>
      <c r="B905" s="53"/>
      <c r="C905" s="53"/>
      <c r="D905" s="53"/>
      <c r="E905" s="53"/>
      <c r="F905" s="53"/>
      <c r="G905" s="53"/>
      <c r="H905" s="53"/>
      <c r="I905" s="78"/>
      <c r="J905" s="53"/>
      <c r="K905" s="53"/>
      <c r="L905" s="53"/>
      <c r="M905" s="53"/>
      <c r="N905" s="53"/>
      <c r="O905" s="53"/>
      <c r="P905" s="53"/>
      <c r="Q905" s="53"/>
      <c r="R905" s="53"/>
      <c r="S905" s="53"/>
      <c r="T905" s="53"/>
      <c r="U905" s="53"/>
      <c r="V905" s="53"/>
      <c r="W905" s="53"/>
      <c r="X905" s="53"/>
      <c r="Y905" s="53"/>
      <c r="Z905" s="53"/>
    </row>
    <row r="906" spans="1:26" ht="14.4">
      <c r="A906" s="53"/>
      <c r="B906" s="53"/>
      <c r="C906" s="53"/>
      <c r="D906" s="53"/>
      <c r="E906" s="53"/>
      <c r="F906" s="53"/>
      <c r="G906" s="53"/>
      <c r="H906" s="53"/>
      <c r="I906" s="78"/>
      <c r="J906" s="53"/>
      <c r="K906" s="53"/>
      <c r="L906" s="53"/>
      <c r="M906" s="53"/>
      <c r="N906" s="53"/>
      <c r="O906" s="53"/>
      <c r="P906" s="53"/>
      <c r="Q906" s="53"/>
      <c r="R906" s="53"/>
      <c r="S906" s="53"/>
      <c r="T906" s="53"/>
      <c r="U906" s="53"/>
      <c r="V906" s="53"/>
      <c r="W906" s="53"/>
      <c r="X906" s="53"/>
      <c r="Y906" s="53"/>
      <c r="Z906" s="53"/>
    </row>
    <row r="907" spans="1:26" ht="14.4">
      <c r="A907" s="53"/>
      <c r="B907" s="53"/>
      <c r="C907" s="53"/>
      <c r="D907" s="53"/>
      <c r="E907" s="53"/>
      <c r="F907" s="53"/>
      <c r="G907" s="53"/>
      <c r="H907" s="53"/>
      <c r="I907" s="78"/>
      <c r="J907" s="53"/>
      <c r="K907" s="53"/>
      <c r="L907" s="53"/>
      <c r="M907" s="53"/>
      <c r="N907" s="53"/>
      <c r="O907" s="53"/>
      <c r="P907" s="53"/>
      <c r="Q907" s="53"/>
      <c r="R907" s="53"/>
      <c r="S907" s="53"/>
      <c r="T907" s="53"/>
      <c r="U907" s="53"/>
      <c r="V907" s="53"/>
      <c r="W907" s="53"/>
      <c r="X907" s="53"/>
      <c r="Y907" s="53"/>
      <c r="Z907" s="53"/>
    </row>
    <row r="908" spans="1:26" ht="14.4">
      <c r="A908" s="53"/>
      <c r="B908" s="53"/>
      <c r="C908" s="53"/>
      <c r="D908" s="53"/>
      <c r="E908" s="53"/>
      <c r="F908" s="53"/>
      <c r="G908" s="53"/>
      <c r="H908" s="53"/>
      <c r="I908" s="78"/>
      <c r="J908" s="53"/>
      <c r="K908" s="53"/>
      <c r="L908" s="53"/>
      <c r="M908" s="53"/>
      <c r="N908" s="53"/>
      <c r="O908" s="53"/>
      <c r="P908" s="53"/>
      <c r="Q908" s="53"/>
      <c r="R908" s="53"/>
      <c r="S908" s="53"/>
      <c r="T908" s="53"/>
      <c r="U908" s="53"/>
      <c r="V908" s="53"/>
      <c r="W908" s="53"/>
      <c r="X908" s="53"/>
      <c r="Y908" s="53"/>
      <c r="Z908" s="53"/>
    </row>
    <row r="909" spans="1:26" ht="14.4">
      <c r="A909" s="53"/>
      <c r="B909" s="53"/>
      <c r="C909" s="53"/>
      <c r="D909" s="53"/>
      <c r="E909" s="53"/>
      <c r="F909" s="53"/>
      <c r="G909" s="53"/>
      <c r="H909" s="53"/>
      <c r="I909" s="78"/>
      <c r="J909" s="53"/>
      <c r="K909" s="53"/>
      <c r="L909" s="53"/>
      <c r="M909" s="53"/>
      <c r="N909" s="53"/>
      <c r="O909" s="53"/>
      <c r="P909" s="53"/>
      <c r="Q909" s="53"/>
      <c r="R909" s="53"/>
      <c r="S909" s="53"/>
      <c r="T909" s="53"/>
      <c r="U909" s="53"/>
      <c r="V909" s="53"/>
      <c r="W909" s="53"/>
      <c r="X909" s="53"/>
      <c r="Y909" s="53"/>
      <c r="Z909" s="53"/>
    </row>
    <row r="910" spans="1:26" ht="14.4">
      <c r="A910" s="53"/>
      <c r="B910" s="53"/>
      <c r="C910" s="53"/>
      <c r="D910" s="53"/>
      <c r="E910" s="53"/>
      <c r="F910" s="53"/>
      <c r="G910" s="53"/>
      <c r="H910" s="53"/>
      <c r="I910" s="78"/>
      <c r="J910" s="53"/>
      <c r="K910" s="53"/>
      <c r="L910" s="53"/>
      <c r="M910" s="53"/>
      <c r="N910" s="53"/>
      <c r="O910" s="53"/>
      <c r="P910" s="53"/>
      <c r="Q910" s="53"/>
      <c r="R910" s="53"/>
      <c r="S910" s="53"/>
      <c r="T910" s="53"/>
      <c r="U910" s="53"/>
      <c r="V910" s="53"/>
      <c r="W910" s="53"/>
      <c r="X910" s="53"/>
      <c r="Y910" s="53"/>
      <c r="Z910" s="53"/>
    </row>
    <row r="911" spans="1:26" ht="14.4">
      <c r="A911" s="53"/>
      <c r="B911" s="53"/>
      <c r="C911" s="53"/>
      <c r="D911" s="53"/>
      <c r="E911" s="53"/>
      <c r="F911" s="53"/>
      <c r="G911" s="53"/>
      <c r="H911" s="53"/>
      <c r="I911" s="78"/>
      <c r="J911" s="53"/>
      <c r="K911" s="53"/>
      <c r="L911" s="53"/>
      <c r="M911" s="53"/>
      <c r="N911" s="53"/>
      <c r="O911" s="53"/>
      <c r="P911" s="53"/>
      <c r="Q911" s="53"/>
      <c r="R911" s="53"/>
      <c r="S911" s="53"/>
      <c r="T911" s="53"/>
      <c r="U911" s="53"/>
      <c r="V911" s="53"/>
      <c r="W911" s="53"/>
      <c r="X911" s="53"/>
      <c r="Y911" s="53"/>
      <c r="Z911" s="53"/>
    </row>
    <row r="912" spans="1:26" ht="14.4">
      <c r="A912" s="53"/>
      <c r="B912" s="53"/>
      <c r="C912" s="53"/>
      <c r="D912" s="53"/>
      <c r="E912" s="53"/>
      <c r="F912" s="53"/>
      <c r="G912" s="53"/>
      <c r="H912" s="53"/>
      <c r="I912" s="78"/>
      <c r="J912" s="53"/>
      <c r="K912" s="53"/>
      <c r="L912" s="53"/>
      <c r="M912" s="53"/>
      <c r="N912" s="53"/>
      <c r="O912" s="53"/>
      <c r="P912" s="53"/>
      <c r="Q912" s="53"/>
      <c r="R912" s="53"/>
      <c r="S912" s="53"/>
      <c r="T912" s="53"/>
      <c r="U912" s="53"/>
      <c r="V912" s="53"/>
      <c r="W912" s="53"/>
      <c r="X912" s="53"/>
      <c r="Y912" s="53"/>
      <c r="Z912" s="53"/>
    </row>
    <row r="913" spans="1:26" ht="14.4">
      <c r="A913" s="53"/>
      <c r="B913" s="53"/>
      <c r="C913" s="53"/>
      <c r="D913" s="53"/>
      <c r="E913" s="53"/>
      <c r="F913" s="53"/>
      <c r="G913" s="53"/>
      <c r="H913" s="53"/>
      <c r="I913" s="78"/>
      <c r="J913" s="53"/>
      <c r="K913" s="53"/>
      <c r="L913" s="53"/>
      <c r="M913" s="53"/>
      <c r="N913" s="53"/>
      <c r="O913" s="53"/>
      <c r="P913" s="53"/>
      <c r="Q913" s="53"/>
      <c r="R913" s="53"/>
      <c r="S913" s="53"/>
      <c r="T913" s="53"/>
      <c r="U913" s="53"/>
      <c r="V913" s="53"/>
      <c r="W913" s="53"/>
      <c r="X913" s="53"/>
      <c r="Y913" s="53"/>
      <c r="Z913" s="53"/>
    </row>
    <row r="914" spans="1:26" ht="14.4">
      <c r="A914" s="53"/>
      <c r="B914" s="53"/>
      <c r="C914" s="53"/>
      <c r="D914" s="53"/>
      <c r="E914" s="53"/>
      <c r="F914" s="53"/>
      <c r="G914" s="53"/>
      <c r="H914" s="53"/>
      <c r="I914" s="78"/>
      <c r="J914" s="53"/>
      <c r="K914" s="53"/>
      <c r="L914" s="53"/>
      <c r="M914" s="53"/>
      <c r="N914" s="53"/>
      <c r="O914" s="53"/>
      <c r="P914" s="53"/>
      <c r="Q914" s="53"/>
      <c r="R914" s="53"/>
      <c r="S914" s="53"/>
      <c r="T914" s="53"/>
      <c r="U914" s="53"/>
      <c r="V914" s="53"/>
      <c r="W914" s="53"/>
      <c r="X914" s="53"/>
      <c r="Y914" s="53"/>
      <c r="Z914" s="53"/>
    </row>
    <row r="915" spans="1:26" ht="14.4">
      <c r="A915" s="53"/>
      <c r="B915" s="53"/>
      <c r="C915" s="53"/>
      <c r="D915" s="53"/>
      <c r="E915" s="53"/>
      <c r="F915" s="53"/>
      <c r="G915" s="53"/>
      <c r="H915" s="53"/>
      <c r="I915" s="78"/>
      <c r="J915" s="53"/>
      <c r="K915" s="53"/>
      <c r="L915" s="53"/>
      <c r="M915" s="53"/>
      <c r="N915" s="53"/>
      <c r="O915" s="53"/>
      <c r="P915" s="53"/>
      <c r="Q915" s="53"/>
      <c r="R915" s="53"/>
      <c r="S915" s="53"/>
      <c r="T915" s="53"/>
      <c r="U915" s="53"/>
      <c r="V915" s="53"/>
      <c r="W915" s="53"/>
      <c r="X915" s="53"/>
      <c r="Y915" s="53"/>
      <c r="Z915" s="53"/>
    </row>
    <row r="916" spans="1:26" ht="14.4">
      <c r="A916" s="53"/>
      <c r="B916" s="53"/>
      <c r="C916" s="53"/>
      <c r="D916" s="53"/>
      <c r="E916" s="53"/>
      <c r="F916" s="53"/>
      <c r="G916" s="53"/>
      <c r="H916" s="53"/>
      <c r="I916" s="78"/>
      <c r="J916" s="53"/>
      <c r="K916" s="53"/>
      <c r="L916" s="53"/>
      <c r="M916" s="53"/>
      <c r="N916" s="53"/>
      <c r="O916" s="53"/>
      <c r="P916" s="53"/>
      <c r="Q916" s="53"/>
      <c r="R916" s="53"/>
      <c r="S916" s="53"/>
      <c r="T916" s="53"/>
      <c r="U916" s="53"/>
      <c r="V916" s="53"/>
      <c r="W916" s="53"/>
      <c r="X916" s="53"/>
      <c r="Y916" s="53"/>
      <c r="Z916" s="53"/>
    </row>
    <row r="917" spans="1:26" ht="14.4">
      <c r="A917" s="53"/>
      <c r="B917" s="53"/>
      <c r="C917" s="53"/>
      <c r="D917" s="53"/>
      <c r="E917" s="53"/>
      <c r="F917" s="53"/>
      <c r="G917" s="53"/>
      <c r="H917" s="53"/>
      <c r="I917" s="78"/>
      <c r="J917" s="53"/>
      <c r="K917" s="53"/>
      <c r="L917" s="53"/>
      <c r="M917" s="53"/>
      <c r="N917" s="53"/>
      <c r="O917" s="53"/>
      <c r="P917" s="53"/>
      <c r="Q917" s="53"/>
      <c r="R917" s="53"/>
      <c r="S917" s="53"/>
      <c r="T917" s="53"/>
      <c r="U917" s="53"/>
      <c r="V917" s="53"/>
      <c r="W917" s="53"/>
      <c r="X917" s="53"/>
      <c r="Y917" s="53"/>
      <c r="Z917" s="53"/>
    </row>
    <row r="918" spans="1:26" ht="14.4">
      <c r="A918" s="53"/>
      <c r="B918" s="53"/>
      <c r="C918" s="53"/>
      <c r="D918" s="53"/>
      <c r="E918" s="53"/>
      <c r="F918" s="53"/>
      <c r="G918" s="53"/>
      <c r="H918" s="53"/>
      <c r="I918" s="78"/>
      <c r="J918" s="53"/>
      <c r="K918" s="53"/>
      <c r="L918" s="53"/>
      <c r="M918" s="53"/>
      <c r="N918" s="53"/>
      <c r="O918" s="53"/>
      <c r="P918" s="53"/>
      <c r="Q918" s="53"/>
      <c r="R918" s="53"/>
      <c r="S918" s="53"/>
      <c r="T918" s="53"/>
      <c r="U918" s="53"/>
      <c r="V918" s="53"/>
      <c r="W918" s="53"/>
      <c r="X918" s="53"/>
      <c r="Y918" s="53"/>
      <c r="Z918" s="53"/>
    </row>
    <row r="919" spans="1:26" ht="14.4">
      <c r="A919" s="53"/>
      <c r="B919" s="53"/>
      <c r="C919" s="53"/>
      <c r="D919" s="53"/>
      <c r="E919" s="53"/>
      <c r="F919" s="53"/>
      <c r="G919" s="53"/>
      <c r="H919" s="53"/>
      <c r="I919" s="78"/>
      <c r="J919" s="53"/>
      <c r="K919" s="53"/>
      <c r="L919" s="53"/>
      <c r="M919" s="53"/>
      <c r="N919" s="53"/>
      <c r="O919" s="53"/>
      <c r="P919" s="53"/>
      <c r="Q919" s="53"/>
      <c r="R919" s="53"/>
      <c r="S919" s="53"/>
      <c r="T919" s="53"/>
      <c r="U919" s="53"/>
      <c r="V919" s="53"/>
      <c r="W919" s="53"/>
      <c r="X919" s="53"/>
      <c r="Y919" s="53"/>
      <c r="Z919" s="53"/>
    </row>
    <row r="920" spans="1:26" ht="14.4">
      <c r="A920" s="53"/>
      <c r="B920" s="53"/>
      <c r="C920" s="53"/>
      <c r="D920" s="53"/>
      <c r="E920" s="53"/>
      <c r="F920" s="53"/>
      <c r="G920" s="53"/>
      <c r="H920" s="53"/>
      <c r="I920" s="78"/>
      <c r="J920" s="53"/>
      <c r="K920" s="53"/>
      <c r="L920" s="53"/>
      <c r="M920" s="53"/>
      <c r="N920" s="53"/>
      <c r="O920" s="53"/>
      <c r="P920" s="53"/>
      <c r="Q920" s="53"/>
      <c r="R920" s="53"/>
      <c r="S920" s="53"/>
      <c r="T920" s="53"/>
      <c r="U920" s="53"/>
      <c r="V920" s="53"/>
      <c r="W920" s="53"/>
      <c r="X920" s="53"/>
      <c r="Y920" s="53"/>
      <c r="Z920" s="53"/>
    </row>
    <row r="921" spans="1:26" ht="14.4">
      <c r="A921" s="53"/>
      <c r="B921" s="53"/>
      <c r="C921" s="53"/>
      <c r="D921" s="53"/>
      <c r="E921" s="53"/>
      <c r="F921" s="53"/>
      <c r="G921" s="53"/>
      <c r="H921" s="53"/>
      <c r="I921" s="78"/>
      <c r="J921" s="53"/>
      <c r="K921" s="53"/>
      <c r="L921" s="53"/>
      <c r="M921" s="53"/>
      <c r="N921" s="53"/>
      <c r="O921" s="53"/>
      <c r="P921" s="53"/>
      <c r="Q921" s="53"/>
      <c r="R921" s="53"/>
      <c r="S921" s="53"/>
      <c r="T921" s="53"/>
      <c r="U921" s="53"/>
      <c r="V921" s="53"/>
      <c r="W921" s="53"/>
      <c r="X921" s="53"/>
      <c r="Y921" s="53"/>
      <c r="Z921" s="53"/>
    </row>
    <row r="922" spans="1:26" ht="14.4">
      <c r="A922" s="53"/>
      <c r="B922" s="53"/>
      <c r="C922" s="53"/>
      <c r="D922" s="53"/>
      <c r="E922" s="53"/>
      <c r="F922" s="53"/>
      <c r="G922" s="53"/>
      <c r="H922" s="53"/>
      <c r="I922" s="78"/>
      <c r="J922" s="53"/>
      <c r="K922" s="53"/>
      <c r="L922" s="53"/>
      <c r="M922" s="53"/>
      <c r="N922" s="53"/>
      <c r="O922" s="53"/>
      <c r="P922" s="53"/>
      <c r="Q922" s="53"/>
      <c r="R922" s="53"/>
      <c r="S922" s="53"/>
      <c r="T922" s="53"/>
      <c r="U922" s="53"/>
      <c r="V922" s="53"/>
      <c r="W922" s="53"/>
      <c r="X922" s="53"/>
      <c r="Y922" s="53"/>
      <c r="Z922" s="53"/>
    </row>
    <row r="923" spans="1:26" ht="14.4">
      <c r="A923" s="53"/>
      <c r="B923" s="53"/>
      <c r="C923" s="53"/>
      <c r="D923" s="53"/>
      <c r="E923" s="53"/>
      <c r="F923" s="53"/>
      <c r="G923" s="53"/>
      <c r="H923" s="53"/>
      <c r="I923" s="78"/>
      <c r="J923" s="53"/>
      <c r="K923" s="53"/>
      <c r="L923" s="53"/>
      <c r="M923" s="53"/>
      <c r="N923" s="53"/>
      <c r="O923" s="53"/>
      <c r="P923" s="53"/>
      <c r="Q923" s="53"/>
      <c r="R923" s="53"/>
      <c r="S923" s="53"/>
      <c r="T923" s="53"/>
      <c r="U923" s="53"/>
      <c r="V923" s="53"/>
      <c r="W923" s="53"/>
      <c r="X923" s="53"/>
      <c r="Y923" s="53"/>
      <c r="Z923" s="53"/>
    </row>
    <row r="924" spans="1:26" ht="14.4">
      <c r="A924" s="53"/>
      <c r="B924" s="53"/>
      <c r="C924" s="53"/>
      <c r="D924" s="53"/>
      <c r="E924" s="53"/>
      <c r="F924" s="53"/>
      <c r="G924" s="53"/>
      <c r="H924" s="53"/>
      <c r="I924" s="78"/>
      <c r="J924" s="53"/>
      <c r="K924" s="53"/>
      <c r="L924" s="53"/>
      <c r="M924" s="53"/>
      <c r="N924" s="53"/>
      <c r="O924" s="53"/>
      <c r="P924" s="53"/>
      <c r="Q924" s="53"/>
      <c r="R924" s="53"/>
      <c r="S924" s="53"/>
      <c r="T924" s="53"/>
      <c r="U924" s="53"/>
      <c r="V924" s="53"/>
      <c r="W924" s="53"/>
      <c r="X924" s="53"/>
      <c r="Y924" s="53"/>
      <c r="Z924" s="53"/>
    </row>
    <row r="925" spans="1:26" ht="14.4">
      <c r="A925" s="53"/>
      <c r="B925" s="53"/>
      <c r="C925" s="53"/>
      <c r="D925" s="53"/>
      <c r="E925" s="53"/>
      <c r="F925" s="53"/>
      <c r="G925" s="53"/>
      <c r="H925" s="53"/>
      <c r="I925" s="78"/>
      <c r="J925" s="53"/>
      <c r="K925" s="53"/>
      <c r="L925" s="53"/>
      <c r="M925" s="53"/>
      <c r="N925" s="53"/>
      <c r="O925" s="53"/>
      <c r="P925" s="53"/>
      <c r="Q925" s="53"/>
      <c r="R925" s="53"/>
      <c r="S925" s="53"/>
      <c r="T925" s="53"/>
      <c r="U925" s="53"/>
      <c r="V925" s="53"/>
      <c r="W925" s="53"/>
      <c r="X925" s="53"/>
      <c r="Y925" s="53"/>
      <c r="Z925" s="53"/>
    </row>
    <row r="926" spans="1:26" ht="14.4">
      <c r="A926" s="53"/>
      <c r="B926" s="53"/>
      <c r="C926" s="53"/>
      <c r="D926" s="53"/>
      <c r="E926" s="53"/>
      <c r="F926" s="53"/>
      <c r="G926" s="53"/>
      <c r="H926" s="53"/>
      <c r="I926" s="78"/>
      <c r="J926" s="53"/>
      <c r="K926" s="53"/>
      <c r="L926" s="53"/>
      <c r="M926" s="53"/>
      <c r="N926" s="53"/>
      <c r="O926" s="53"/>
      <c r="P926" s="53"/>
      <c r="Q926" s="53"/>
      <c r="R926" s="53"/>
      <c r="S926" s="53"/>
      <c r="T926" s="53"/>
      <c r="U926" s="53"/>
      <c r="V926" s="53"/>
      <c r="W926" s="53"/>
      <c r="X926" s="53"/>
      <c r="Y926" s="53"/>
      <c r="Z926" s="53"/>
    </row>
    <row r="927" spans="1:26" ht="14.4">
      <c r="A927" s="53"/>
      <c r="B927" s="53"/>
      <c r="C927" s="53"/>
      <c r="D927" s="53"/>
      <c r="E927" s="53"/>
      <c r="F927" s="53"/>
      <c r="G927" s="53"/>
      <c r="H927" s="53"/>
      <c r="I927" s="78"/>
      <c r="J927" s="53"/>
      <c r="K927" s="53"/>
      <c r="L927" s="53"/>
      <c r="M927" s="53"/>
      <c r="N927" s="53"/>
      <c r="O927" s="53"/>
      <c r="P927" s="53"/>
      <c r="Q927" s="53"/>
      <c r="R927" s="53"/>
      <c r="S927" s="53"/>
      <c r="T927" s="53"/>
      <c r="U927" s="53"/>
      <c r="V927" s="53"/>
      <c r="W927" s="53"/>
      <c r="X927" s="53"/>
      <c r="Y927" s="53"/>
      <c r="Z927" s="53"/>
    </row>
    <row r="928" spans="1:26" ht="14.4">
      <c r="A928" s="53"/>
      <c r="B928" s="53"/>
      <c r="C928" s="53"/>
      <c r="D928" s="53"/>
      <c r="E928" s="53"/>
      <c r="F928" s="53"/>
      <c r="G928" s="53"/>
      <c r="H928" s="53"/>
      <c r="I928" s="78"/>
      <c r="J928" s="53"/>
      <c r="K928" s="53"/>
      <c r="L928" s="53"/>
      <c r="M928" s="53"/>
      <c r="N928" s="53"/>
      <c r="O928" s="53"/>
      <c r="P928" s="53"/>
      <c r="Q928" s="53"/>
      <c r="R928" s="53"/>
      <c r="S928" s="53"/>
      <c r="T928" s="53"/>
      <c r="U928" s="53"/>
      <c r="V928" s="53"/>
      <c r="W928" s="53"/>
      <c r="X928" s="53"/>
      <c r="Y928" s="53"/>
      <c r="Z928" s="53"/>
    </row>
    <row r="929" spans="1:26" ht="14.4">
      <c r="A929" s="53"/>
      <c r="B929" s="53"/>
      <c r="C929" s="53"/>
      <c r="D929" s="53"/>
      <c r="E929" s="53"/>
      <c r="F929" s="53"/>
      <c r="G929" s="53"/>
      <c r="H929" s="53"/>
      <c r="I929" s="78"/>
      <c r="J929" s="53"/>
      <c r="K929" s="53"/>
      <c r="L929" s="53"/>
      <c r="M929" s="53"/>
      <c r="N929" s="53"/>
      <c r="O929" s="53"/>
      <c r="P929" s="53"/>
      <c r="Q929" s="53"/>
      <c r="R929" s="53"/>
      <c r="S929" s="53"/>
      <c r="T929" s="53"/>
      <c r="U929" s="53"/>
      <c r="V929" s="53"/>
      <c r="W929" s="53"/>
      <c r="X929" s="53"/>
      <c r="Y929" s="53"/>
      <c r="Z929" s="53"/>
    </row>
    <row r="930" spans="1:26" ht="14.4">
      <c r="A930" s="53"/>
      <c r="B930" s="53"/>
      <c r="C930" s="53"/>
      <c r="D930" s="53"/>
      <c r="E930" s="53"/>
      <c r="F930" s="53"/>
      <c r="G930" s="53"/>
      <c r="H930" s="53"/>
      <c r="I930" s="78"/>
      <c r="J930" s="53"/>
      <c r="K930" s="53"/>
      <c r="L930" s="53"/>
      <c r="M930" s="53"/>
      <c r="N930" s="53"/>
      <c r="O930" s="53"/>
      <c r="P930" s="53"/>
      <c r="Q930" s="53"/>
      <c r="R930" s="53"/>
      <c r="S930" s="53"/>
      <c r="T930" s="53"/>
      <c r="U930" s="53"/>
      <c r="V930" s="53"/>
      <c r="W930" s="53"/>
      <c r="X930" s="53"/>
      <c r="Y930" s="53"/>
      <c r="Z930" s="53"/>
    </row>
    <row r="931" spans="1:26" ht="14.4">
      <c r="A931" s="53"/>
      <c r="B931" s="53"/>
      <c r="C931" s="53"/>
      <c r="D931" s="53"/>
      <c r="E931" s="53"/>
      <c r="F931" s="53"/>
      <c r="G931" s="53"/>
      <c r="H931" s="53"/>
      <c r="I931" s="78"/>
      <c r="J931" s="53"/>
      <c r="K931" s="53"/>
      <c r="L931" s="53"/>
      <c r="M931" s="53"/>
      <c r="N931" s="53"/>
      <c r="O931" s="53"/>
      <c r="P931" s="53"/>
      <c r="Q931" s="53"/>
      <c r="R931" s="53"/>
      <c r="S931" s="53"/>
      <c r="T931" s="53"/>
      <c r="U931" s="53"/>
      <c r="V931" s="53"/>
      <c r="W931" s="53"/>
      <c r="X931" s="53"/>
      <c r="Y931" s="53"/>
      <c r="Z931" s="53"/>
    </row>
    <row r="932" spans="1:26" ht="14.4">
      <c r="A932" s="53"/>
      <c r="B932" s="53"/>
      <c r="C932" s="53"/>
      <c r="D932" s="53"/>
      <c r="E932" s="53"/>
      <c r="F932" s="53"/>
      <c r="G932" s="53"/>
      <c r="H932" s="53"/>
      <c r="I932" s="78"/>
      <c r="J932" s="53"/>
      <c r="K932" s="53"/>
      <c r="L932" s="53"/>
      <c r="M932" s="53"/>
      <c r="N932" s="53"/>
      <c r="O932" s="53"/>
      <c r="P932" s="53"/>
      <c r="Q932" s="53"/>
      <c r="R932" s="53"/>
      <c r="S932" s="53"/>
      <c r="T932" s="53"/>
      <c r="U932" s="53"/>
      <c r="V932" s="53"/>
      <c r="W932" s="53"/>
      <c r="X932" s="53"/>
      <c r="Y932" s="53"/>
      <c r="Z932" s="53"/>
    </row>
    <row r="933" spans="1:26" ht="14.4">
      <c r="A933" s="53"/>
      <c r="B933" s="53"/>
      <c r="C933" s="53"/>
      <c r="D933" s="53"/>
      <c r="E933" s="53"/>
      <c r="F933" s="53"/>
      <c r="G933" s="53"/>
      <c r="H933" s="53"/>
      <c r="I933" s="78"/>
      <c r="J933" s="53"/>
      <c r="K933" s="53"/>
      <c r="L933" s="53"/>
      <c r="M933" s="53"/>
      <c r="N933" s="53"/>
      <c r="O933" s="53"/>
      <c r="P933" s="53"/>
      <c r="Q933" s="53"/>
      <c r="R933" s="53"/>
      <c r="S933" s="53"/>
      <c r="T933" s="53"/>
      <c r="U933" s="53"/>
      <c r="V933" s="53"/>
      <c r="W933" s="53"/>
      <c r="X933" s="53"/>
      <c r="Y933" s="53"/>
      <c r="Z933" s="53"/>
    </row>
    <row r="934" spans="1:26" ht="14.4">
      <c r="A934" s="53"/>
      <c r="B934" s="53"/>
      <c r="C934" s="53"/>
      <c r="D934" s="53"/>
      <c r="E934" s="53"/>
      <c r="F934" s="53"/>
      <c r="G934" s="53"/>
      <c r="H934" s="53"/>
      <c r="I934" s="78"/>
      <c r="J934" s="53"/>
      <c r="K934" s="53"/>
      <c r="L934" s="53"/>
      <c r="M934" s="53"/>
      <c r="N934" s="53"/>
      <c r="O934" s="53"/>
      <c r="P934" s="53"/>
      <c r="Q934" s="53"/>
      <c r="R934" s="53"/>
      <c r="S934" s="53"/>
      <c r="T934" s="53"/>
      <c r="U934" s="53"/>
      <c r="V934" s="53"/>
      <c r="W934" s="53"/>
      <c r="X934" s="53"/>
      <c r="Y934" s="53"/>
      <c r="Z934" s="53"/>
    </row>
    <row r="935" spans="1:26" ht="14.4">
      <c r="A935" s="53"/>
      <c r="B935" s="53"/>
      <c r="C935" s="53"/>
      <c r="D935" s="53"/>
      <c r="E935" s="53"/>
      <c r="F935" s="53"/>
      <c r="G935" s="53"/>
      <c r="H935" s="53"/>
      <c r="I935" s="78"/>
      <c r="J935" s="53"/>
      <c r="K935" s="53"/>
      <c r="L935" s="53"/>
      <c r="M935" s="53"/>
      <c r="N935" s="53"/>
      <c r="O935" s="53"/>
      <c r="P935" s="53"/>
      <c r="Q935" s="53"/>
      <c r="R935" s="53"/>
      <c r="S935" s="53"/>
      <c r="T935" s="53"/>
      <c r="U935" s="53"/>
      <c r="V935" s="53"/>
      <c r="W935" s="53"/>
      <c r="X935" s="53"/>
      <c r="Y935" s="53"/>
      <c r="Z935" s="53"/>
    </row>
    <row r="936" spans="1:26" ht="14.4">
      <c r="A936" s="53"/>
      <c r="B936" s="53"/>
      <c r="C936" s="53"/>
      <c r="D936" s="53"/>
      <c r="E936" s="53"/>
      <c r="F936" s="53"/>
      <c r="G936" s="53"/>
      <c r="H936" s="53"/>
      <c r="I936" s="78"/>
      <c r="J936" s="53"/>
      <c r="K936" s="53"/>
      <c r="L936" s="53"/>
      <c r="M936" s="53"/>
      <c r="N936" s="53"/>
      <c r="O936" s="53"/>
      <c r="P936" s="53"/>
      <c r="Q936" s="53"/>
      <c r="R936" s="53"/>
      <c r="S936" s="53"/>
      <c r="T936" s="53"/>
      <c r="U936" s="53"/>
      <c r="V936" s="53"/>
      <c r="W936" s="53"/>
      <c r="X936" s="53"/>
      <c r="Y936" s="53"/>
      <c r="Z936" s="53"/>
    </row>
    <row r="937" spans="1:26" ht="14.4">
      <c r="A937" s="53"/>
      <c r="B937" s="53"/>
      <c r="C937" s="53"/>
      <c r="D937" s="53"/>
      <c r="E937" s="53"/>
      <c r="F937" s="53"/>
      <c r="G937" s="53"/>
      <c r="H937" s="53"/>
      <c r="I937" s="78"/>
      <c r="J937" s="53"/>
      <c r="K937" s="53"/>
      <c r="L937" s="53"/>
      <c r="M937" s="53"/>
      <c r="N937" s="53"/>
      <c r="O937" s="53"/>
      <c r="P937" s="53"/>
      <c r="Q937" s="53"/>
      <c r="R937" s="53"/>
      <c r="S937" s="53"/>
      <c r="T937" s="53"/>
      <c r="U937" s="53"/>
      <c r="V937" s="53"/>
      <c r="W937" s="53"/>
      <c r="X937" s="53"/>
      <c r="Y937" s="53"/>
      <c r="Z937" s="53"/>
    </row>
    <row r="938" spans="1:26" ht="14.4">
      <c r="A938" s="53"/>
      <c r="B938" s="53"/>
      <c r="C938" s="53"/>
      <c r="D938" s="53"/>
      <c r="E938" s="53"/>
      <c r="F938" s="53"/>
      <c r="G938" s="53"/>
      <c r="H938" s="53"/>
      <c r="I938" s="78"/>
      <c r="J938" s="53"/>
      <c r="K938" s="53"/>
      <c r="L938" s="53"/>
      <c r="M938" s="53"/>
      <c r="N938" s="53"/>
      <c r="O938" s="53"/>
      <c r="P938" s="53"/>
      <c r="Q938" s="53"/>
      <c r="R938" s="53"/>
      <c r="S938" s="53"/>
      <c r="T938" s="53"/>
      <c r="U938" s="53"/>
      <c r="V938" s="53"/>
      <c r="W938" s="53"/>
      <c r="X938" s="53"/>
      <c r="Y938" s="53"/>
      <c r="Z938" s="53"/>
    </row>
    <row r="939" spans="1:26" ht="14.4">
      <c r="A939" s="53"/>
      <c r="B939" s="53"/>
      <c r="C939" s="53"/>
      <c r="D939" s="53"/>
      <c r="E939" s="53"/>
      <c r="F939" s="53"/>
      <c r="G939" s="53"/>
      <c r="H939" s="53"/>
      <c r="I939" s="78"/>
      <c r="J939" s="53"/>
      <c r="K939" s="53"/>
      <c r="L939" s="53"/>
      <c r="M939" s="53"/>
      <c r="N939" s="53"/>
      <c r="O939" s="53"/>
      <c r="P939" s="53"/>
      <c r="Q939" s="53"/>
      <c r="R939" s="53"/>
      <c r="S939" s="53"/>
      <c r="T939" s="53"/>
      <c r="U939" s="53"/>
      <c r="V939" s="53"/>
      <c r="W939" s="53"/>
      <c r="X939" s="53"/>
      <c r="Y939" s="53"/>
      <c r="Z939" s="53"/>
    </row>
    <row r="940" spans="1:26" ht="14.4">
      <c r="A940" s="53"/>
      <c r="B940" s="53"/>
      <c r="C940" s="53"/>
      <c r="D940" s="53"/>
      <c r="E940" s="53"/>
      <c r="F940" s="53"/>
      <c r="G940" s="53"/>
      <c r="H940" s="53"/>
      <c r="I940" s="78"/>
      <c r="J940" s="53"/>
      <c r="K940" s="53"/>
      <c r="L940" s="53"/>
      <c r="M940" s="53"/>
      <c r="N940" s="53"/>
      <c r="O940" s="53"/>
      <c r="P940" s="53"/>
      <c r="Q940" s="53"/>
      <c r="R940" s="53"/>
      <c r="S940" s="53"/>
      <c r="T940" s="53"/>
      <c r="U940" s="53"/>
      <c r="V940" s="53"/>
      <c r="W940" s="53"/>
      <c r="X940" s="53"/>
      <c r="Y940" s="53"/>
      <c r="Z940" s="53"/>
    </row>
    <row r="941" spans="1:26" ht="14.4">
      <c r="A941" s="53"/>
      <c r="B941" s="53"/>
      <c r="C941" s="53"/>
      <c r="D941" s="53"/>
      <c r="E941" s="53"/>
      <c r="F941" s="53"/>
      <c r="G941" s="53"/>
      <c r="H941" s="53"/>
      <c r="I941" s="78"/>
      <c r="J941" s="53"/>
      <c r="K941" s="53"/>
      <c r="L941" s="53"/>
      <c r="M941" s="53"/>
      <c r="N941" s="53"/>
      <c r="O941" s="53"/>
      <c r="P941" s="53"/>
      <c r="Q941" s="53"/>
      <c r="R941" s="53"/>
      <c r="S941" s="53"/>
      <c r="T941" s="53"/>
      <c r="U941" s="53"/>
      <c r="V941" s="53"/>
      <c r="W941" s="53"/>
      <c r="X941" s="53"/>
      <c r="Y941" s="53"/>
      <c r="Z941" s="53"/>
    </row>
    <row r="942" spans="1:26" ht="14.4">
      <c r="A942" s="53"/>
      <c r="B942" s="53"/>
      <c r="C942" s="53"/>
      <c r="D942" s="53"/>
      <c r="E942" s="53"/>
      <c r="F942" s="53"/>
      <c r="G942" s="53"/>
      <c r="H942" s="53"/>
      <c r="I942" s="78"/>
      <c r="J942" s="53"/>
      <c r="K942" s="53"/>
      <c r="L942" s="53"/>
      <c r="M942" s="53"/>
      <c r="N942" s="53"/>
      <c r="O942" s="53"/>
      <c r="P942" s="53"/>
      <c r="Q942" s="53"/>
      <c r="R942" s="53"/>
      <c r="S942" s="53"/>
      <c r="T942" s="53"/>
      <c r="U942" s="53"/>
      <c r="V942" s="53"/>
      <c r="W942" s="53"/>
      <c r="X942" s="53"/>
      <c r="Y942" s="53"/>
      <c r="Z942" s="53"/>
    </row>
    <row r="943" spans="1:26" ht="14.4">
      <c r="A943" s="53"/>
      <c r="B943" s="53"/>
      <c r="C943" s="53"/>
      <c r="D943" s="53"/>
      <c r="E943" s="53"/>
      <c r="F943" s="53"/>
      <c r="G943" s="53"/>
      <c r="H943" s="53"/>
      <c r="I943" s="78"/>
      <c r="J943" s="53"/>
      <c r="K943" s="53"/>
      <c r="L943" s="53"/>
      <c r="M943" s="53"/>
      <c r="N943" s="53"/>
      <c r="O943" s="53"/>
      <c r="P943" s="53"/>
      <c r="Q943" s="53"/>
      <c r="R943" s="53"/>
      <c r="S943" s="53"/>
      <c r="T943" s="53"/>
      <c r="U943" s="53"/>
      <c r="V943" s="53"/>
      <c r="W943" s="53"/>
      <c r="X943" s="53"/>
      <c r="Y943" s="53"/>
      <c r="Z943" s="53"/>
    </row>
    <row r="944" spans="1:26" ht="14.4">
      <c r="A944" s="53"/>
      <c r="B944" s="53"/>
      <c r="C944" s="53"/>
      <c r="D944" s="53"/>
      <c r="E944" s="53"/>
      <c r="F944" s="53"/>
      <c r="G944" s="53"/>
      <c r="H944" s="53"/>
      <c r="I944" s="78"/>
      <c r="J944" s="53"/>
      <c r="K944" s="53"/>
      <c r="L944" s="53"/>
      <c r="M944" s="53"/>
      <c r="N944" s="53"/>
      <c r="O944" s="53"/>
      <c r="P944" s="53"/>
      <c r="Q944" s="53"/>
      <c r="R944" s="53"/>
      <c r="S944" s="53"/>
      <c r="T944" s="53"/>
      <c r="U944" s="53"/>
      <c r="V944" s="53"/>
      <c r="W944" s="53"/>
      <c r="X944" s="53"/>
      <c r="Y944" s="53"/>
      <c r="Z944" s="53"/>
    </row>
    <row r="945" spans="1:26" ht="14.4">
      <c r="A945" s="53"/>
      <c r="B945" s="53"/>
      <c r="C945" s="53"/>
      <c r="D945" s="53"/>
      <c r="E945" s="53"/>
      <c r="F945" s="53"/>
      <c r="G945" s="53"/>
      <c r="H945" s="53"/>
      <c r="I945" s="78"/>
      <c r="J945" s="53"/>
      <c r="K945" s="53"/>
      <c r="L945" s="53"/>
      <c r="M945" s="53"/>
      <c r="N945" s="53"/>
      <c r="O945" s="53"/>
      <c r="P945" s="53"/>
      <c r="Q945" s="53"/>
      <c r="R945" s="53"/>
      <c r="S945" s="53"/>
      <c r="T945" s="53"/>
      <c r="U945" s="53"/>
      <c r="V945" s="53"/>
      <c r="W945" s="53"/>
      <c r="X945" s="53"/>
      <c r="Y945" s="53"/>
      <c r="Z945" s="53"/>
    </row>
    <row r="946" spans="1:26" ht="14.4">
      <c r="A946" s="53"/>
      <c r="B946" s="53"/>
      <c r="C946" s="53"/>
      <c r="D946" s="53"/>
      <c r="E946" s="53"/>
      <c r="F946" s="53"/>
      <c r="G946" s="53"/>
      <c r="H946" s="53"/>
      <c r="I946" s="78"/>
      <c r="J946" s="53"/>
      <c r="K946" s="53"/>
      <c r="L946" s="53"/>
      <c r="M946" s="53"/>
      <c r="N946" s="53"/>
      <c r="O946" s="53"/>
      <c r="P946" s="53"/>
      <c r="Q946" s="53"/>
      <c r="R946" s="53"/>
      <c r="S946" s="53"/>
      <c r="T946" s="53"/>
      <c r="U946" s="53"/>
      <c r="V946" s="53"/>
      <c r="W946" s="53"/>
      <c r="X946" s="53"/>
      <c r="Y946" s="53"/>
      <c r="Z946" s="53"/>
    </row>
    <row r="947" spans="1:26" ht="14.4">
      <c r="A947" s="53"/>
      <c r="B947" s="53"/>
      <c r="C947" s="53"/>
      <c r="D947" s="53"/>
      <c r="E947" s="53"/>
      <c r="F947" s="53"/>
      <c r="G947" s="53"/>
      <c r="H947" s="53"/>
      <c r="I947" s="78"/>
      <c r="J947" s="53"/>
      <c r="K947" s="53"/>
      <c r="L947" s="53"/>
      <c r="M947" s="53"/>
      <c r="N947" s="53"/>
      <c r="O947" s="53"/>
      <c r="P947" s="53"/>
      <c r="Q947" s="53"/>
      <c r="R947" s="53"/>
      <c r="S947" s="53"/>
      <c r="T947" s="53"/>
      <c r="U947" s="53"/>
      <c r="V947" s="53"/>
      <c r="W947" s="53"/>
      <c r="X947" s="53"/>
      <c r="Y947" s="53"/>
      <c r="Z947" s="53"/>
    </row>
    <row r="948" spans="1:26" ht="14.4">
      <c r="A948" s="53"/>
      <c r="B948" s="53"/>
      <c r="C948" s="53"/>
      <c r="D948" s="53"/>
      <c r="E948" s="53"/>
      <c r="F948" s="53"/>
      <c r="G948" s="53"/>
      <c r="H948" s="53"/>
      <c r="I948" s="78"/>
      <c r="J948" s="53"/>
      <c r="K948" s="53"/>
      <c r="L948" s="53"/>
      <c r="M948" s="53"/>
      <c r="N948" s="53"/>
      <c r="O948" s="53"/>
      <c r="P948" s="53"/>
      <c r="Q948" s="53"/>
      <c r="R948" s="53"/>
      <c r="S948" s="53"/>
      <c r="T948" s="53"/>
      <c r="U948" s="53"/>
      <c r="V948" s="53"/>
      <c r="W948" s="53"/>
      <c r="X948" s="53"/>
      <c r="Y948" s="53"/>
      <c r="Z948" s="53"/>
    </row>
    <row r="949" spans="1:26" ht="14.4">
      <c r="A949" s="53"/>
      <c r="B949" s="53"/>
      <c r="C949" s="53"/>
      <c r="D949" s="53"/>
      <c r="E949" s="53"/>
      <c r="F949" s="53"/>
      <c r="G949" s="53"/>
      <c r="H949" s="53"/>
      <c r="I949" s="78"/>
      <c r="J949" s="53"/>
      <c r="K949" s="53"/>
      <c r="L949" s="53"/>
      <c r="M949" s="53"/>
      <c r="N949" s="53"/>
      <c r="O949" s="53"/>
      <c r="P949" s="53"/>
      <c r="Q949" s="53"/>
      <c r="R949" s="53"/>
      <c r="S949" s="53"/>
      <c r="T949" s="53"/>
      <c r="U949" s="53"/>
      <c r="V949" s="53"/>
      <c r="W949" s="53"/>
      <c r="X949" s="53"/>
      <c r="Y949" s="53"/>
      <c r="Z949" s="53"/>
    </row>
    <row r="950" spans="1:26" ht="14.4">
      <c r="A950" s="53"/>
      <c r="B950" s="53"/>
      <c r="C950" s="53"/>
      <c r="D950" s="53"/>
      <c r="E950" s="53"/>
      <c r="F950" s="53"/>
      <c r="G950" s="53"/>
      <c r="H950" s="53"/>
      <c r="I950" s="78"/>
      <c r="J950" s="53"/>
      <c r="K950" s="53"/>
      <c r="L950" s="53"/>
      <c r="M950" s="53"/>
      <c r="N950" s="53"/>
      <c r="O950" s="53"/>
      <c r="P950" s="53"/>
      <c r="Q950" s="53"/>
      <c r="R950" s="53"/>
      <c r="S950" s="53"/>
      <c r="T950" s="53"/>
      <c r="U950" s="53"/>
      <c r="V950" s="53"/>
      <c r="W950" s="53"/>
      <c r="X950" s="53"/>
      <c r="Y950" s="53"/>
      <c r="Z950" s="53"/>
    </row>
    <row r="951" spans="1:26" ht="14.4">
      <c r="A951" s="53"/>
      <c r="B951" s="53"/>
      <c r="C951" s="53"/>
      <c r="D951" s="53"/>
      <c r="E951" s="53"/>
      <c r="F951" s="53"/>
      <c r="G951" s="53"/>
      <c r="H951" s="53"/>
      <c r="I951" s="78"/>
      <c r="J951" s="53"/>
      <c r="K951" s="53"/>
      <c r="L951" s="53"/>
      <c r="M951" s="53"/>
      <c r="N951" s="53"/>
      <c r="O951" s="53"/>
      <c r="P951" s="53"/>
      <c r="Q951" s="53"/>
      <c r="R951" s="53"/>
      <c r="S951" s="53"/>
      <c r="T951" s="53"/>
      <c r="U951" s="53"/>
      <c r="V951" s="53"/>
      <c r="W951" s="53"/>
      <c r="X951" s="53"/>
      <c r="Y951" s="53"/>
      <c r="Z951" s="53"/>
    </row>
    <row r="952" spans="1:26" ht="14.4">
      <c r="A952" s="53"/>
      <c r="B952" s="53"/>
      <c r="C952" s="53"/>
      <c r="D952" s="53"/>
      <c r="E952" s="53"/>
      <c r="F952" s="53"/>
      <c r="G952" s="53"/>
      <c r="H952" s="53"/>
      <c r="I952" s="78"/>
      <c r="J952" s="53"/>
      <c r="K952" s="53"/>
      <c r="L952" s="53"/>
      <c r="M952" s="53"/>
      <c r="N952" s="53"/>
      <c r="O952" s="53"/>
      <c r="P952" s="53"/>
      <c r="Q952" s="53"/>
      <c r="R952" s="53"/>
      <c r="S952" s="53"/>
      <c r="T952" s="53"/>
      <c r="U952" s="53"/>
      <c r="V952" s="53"/>
      <c r="W952" s="53"/>
      <c r="X952" s="53"/>
      <c r="Y952" s="53"/>
      <c r="Z952" s="53"/>
    </row>
    <row r="953" spans="1:26" ht="14.4">
      <c r="A953" s="53"/>
      <c r="B953" s="53"/>
      <c r="C953" s="53"/>
      <c r="D953" s="53"/>
      <c r="E953" s="53"/>
      <c r="F953" s="53"/>
      <c r="G953" s="53"/>
      <c r="H953" s="53"/>
      <c r="I953" s="78"/>
      <c r="J953" s="53"/>
      <c r="K953" s="53"/>
      <c r="L953" s="53"/>
      <c r="M953" s="53"/>
      <c r="N953" s="53"/>
      <c r="O953" s="53"/>
      <c r="P953" s="53"/>
      <c r="Q953" s="53"/>
      <c r="R953" s="53"/>
      <c r="S953" s="53"/>
      <c r="T953" s="53"/>
      <c r="U953" s="53"/>
      <c r="V953" s="53"/>
      <c r="W953" s="53"/>
      <c r="X953" s="53"/>
      <c r="Y953" s="53"/>
      <c r="Z953" s="53"/>
    </row>
    <row r="954" spans="1:26" ht="14.4">
      <c r="A954" s="53"/>
      <c r="B954" s="53"/>
      <c r="C954" s="53"/>
      <c r="D954" s="53"/>
      <c r="E954" s="53"/>
      <c r="F954" s="53"/>
      <c r="G954" s="53"/>
      <c r="H954" s="53"/>
      <c r="I954" s="78"/>
      <c r="J954" s="53"/>
      <c r="K954" s="53"/>
      <c r="L954" s="53"/>
      <c r="M954" s="53"/>
      <c r="N954" s="53"/>
      <c r="O954" s="53"/>
      <c r="P954" s="53"/>
      <c r="Q954" s="53"/>
      <c r="R954" s="53"/>
      <c r="S954" s="53"/>
      <c r="T954" s="53"/>
      <c r="U954" s="53"/>
      <c r="V954" s="53"/>
      <c r="W954" s="53"/>
      <c r="X954" s="53"/>
      <c r="Y954" s="53"/>
      <c r="Z954" s="53"/>
    </row>
    <row r="955" spans="1:26" ht="14.4">
      <c r="A955" s="53"/>
      <c r="B955" s="53"/>
      <c r="C955" s="53"/>
      <c r="D955" s="53"/>
      <c r="E955" s="53"/>
      <c r="F955" s="53"/>
      <c r="G955" s="53"/>
      <c r="H955" s="53"/>
      <c r="I955" s="78"/>
      <c r="J955" s="53"/>
      <c r="K955" s="53"/>
      <c r="L955" s="53"/>
      <c r="M955" s="53"/>
      <c r="N955" s="53"/>
      <c r="O955" s="53"/>
      <c r="P955" s="53"/>
      <c r="Q955" s="53"/>
      <c r="R955" s="53"/>
      <c r="S955" s="53"/>
      <c r="T955" s="53"/>
      <c r="U955" s="53"/>
      <c r="V955" s="53"/>
      <c r="W955" s="53"/>
      <c r="X955" s="53"/>
      <c r="Y955" s="53"/>
      <c r="Z955" s="53"/>
    </row>
    <row r="956" spans="1:26" ht="14.4">
      <c r="A956" s="53"/>
      <c r="B956" s="53"/>
      <c r="C956" s="53"/>
      <c r="D956" s="53"/>
      <c r="E956" s="53"/>
      <c r="F956" s="53"/>
      <c r="G956" s="53"/>
      <c r="H956" s="53"/>
      <c r="I956" s="78"/>
      <c r="J956" s="53"/>
      <c r="K956" s="53"/>
      <c r="L956" s="53"/>
      <c r="M956" s="53"/>
      <c r="N956" s="53"/>
      <c r="O956" s="53"/>
      <c r="P956" s="53"/>
      <c r="Q956" s="53"/>
      <c r="R956" s="53"/>
      <c r="S956" s="53"/>
      <c r="T956" s="53"/>
      <c r="U956" s="53"/>
      <c r="V956" s="53"/>
      <c r="W956" s="53"/>
      <c r="X956" s="53"/>
      <c r="Y956" s="53"/>
      <c r="Z956" s="53"/>
    </row>
    <row r="957" spans="1:26" ht="14.4">
      <c r="A957" s="53"/>
      <c r="B957" s="53"/>
      <c r="C957" s="53"/>
      <c r="D957" s="53"/>
      <c r="E957" s="53"/>
      <c r="F957" s="53"/>
      <c r="G957" s="53"/>
      <c r="H957" s="53"/>
      <c r="I957" s="78"/>
      <c r="J957" s="53"/>
      <c r="K957" s="53"/>
      <c r="L957" s="53"/>
      <c r="M957" s="53"/>
      <c r="N957" s="53"/>
      <c r="O957" s="53"/>
      <c r="P957" s="53"/>
      <c r="Q957" s="53"/>
      <c r="R957" s="53"/>
      <c r="S957" s="53"/>
      <c r="T957" s="53"/>
      <c r="U957" s="53"/>
      <c r="V957" s="53"/>
      <c r="W957" s="53"/>
      <c r="X957" s="53"/>
      <c r="Y957" s="53"/>
      <c r="Z957" s="53"/>
    </row>
    <row r="958" spans="1:26" ht="14.4">
      <c r="A958" s="53"/>
      <c r="B958" s="53"/>
      <c r="C958" s="53"/>
      <c r="D958" s="53"/>
      <c r="E958" s="53"/>
      <c r="F958" s="53"/>
      <c r="G958" s="53"/>
      <c r="H958" s="53"/>
      <c r="I958" s="78"/>
      <c r="J958" s="53"/>
      <c r="K958" s="53"/>
      <c r="L958" s="53"/>
      <c r="M958" s="53"/>
      <c r="N958" s="53"/>
      <c r="O958" s="53"/>
      <c r="P958" s="53"/>
      <c r="Q958" s="53"/>
      <c r="R958" s="53"/>
      <c r="S958" s="53"/>
      <c r="T958" s="53"/>
      <c r="U958" s="53"/>
      <c r="V958" s="53"/>
      <c r="W958" s="53"/>
      <c r="X958" s="53"/>
      <c r="Y958" s="53"/>
      <c r="Z958" s="53"/>
    </row>
    <row r="959" spans="1:26" ht="14.4">
      <c r="A959" s="53"/>
      <c r="B959" s="53"/>
      <c r="C959" s="53"/>
      <c r="D959" s="53"/>
      <c r="E959" s="53"/>
      <c r="F959" s="53"/>
      <c r="G959" s="53"/>
      <c r="H959" s="53"/>
      <c r="I959" s="78"/>
      <c r="J959" s="53"/>
      <c r="K959" s="53"/>
      <c r="L959" s="53"/>
      <c r="M959" s="53"/>
      <c r="N959" s="53"/>
      <c r="O959" s="53"/>
      <c r="P959" s="53"/>
      <c r="Q959" s="53"/>
      <c r="R959" s="53"/>
      <c r="S959" s="53"/>
      <c r="T959" s="53"/>
      <c r="U959" s="53"/>
      <c r="V959" s="53"/>
      <c r="W959" s="53"/>
      <c r="X959" s="53"/>
      <c r="Y959" s="53"/>
      <c r="Z959" s="53"/>
    </row>
    <row r="960" spans="1:26" ht="14.4">
      <c r="A960" s="53"/>
      <c r="B960" s="53"/>
      <c r="C960" s="53"/>
      <c r="D960" s="53"/>
      <c r="E960" s="53"/>
      <c r="F960" s="53"/>
      <c r="G960" s="53"/>
      <c r="H960" s="53"/>
      <c r="I960" s="78"/>
      <c r="J960" s="53"/>
      <c r="K960" s="53"/>
      <c r="L960" s="53"/>
      <c r="M960" s="53"/>
      <c r="N960" s="53"/>
      <c r="O960" s="53"/>
      <c r="P960" s="53"/>
      <c r="Q960" s="53"/>
      <c r="R960" s="53"/>
      <c r="S960" s="53"/>
      <c r="T960" s="53"/>
      <c r="U960" s="53"/>
      <c r="V960" s="53"/>
      <c r="W960" s="53"/>
      <c r="X960" s="53"/>
      <c r="Y960" s="53"/>
      <c r="Z960" s="53"/>
    </row>
    <row r="961" spans="1:26" ht="14.4">
      <c r="A961" s="53"/>
      <c r="B961" s="53"/>
      <c r="C961" s="53"/>
      <c r="D961" s="53"/>
      <c r="E961" s="53"/>
      <c r="F961" s="53"/>
      <c r="G961" s="53"/>
      <c r="H961" s="53"/>
      <c r="I961" s="78"/>
      <c r="J961" s="53"/>
      <c r="K961" s="53"/>
      <c r="L961" s="53"/>
      <c r="M961" s="53"/>
      <c r="N961" s="53"/>
      <c r="O961" s="53"/>
      <c r="P961" s="53"/>
      <c r="Q961" s="53"/>
      <c r="R961" s="53"/>
      <c r="S961" s="53"/>
      <c r="T961" s="53"/>
      <c r="U961" s="53"/>
      <c r="V961" s="53"/>
      <c r="W961" s="53"/>
      <c r="X961" s="53"/>
      <c r="Y961" s="53"/>
      <c r="Z961" s="53"/>
    </row>
    <row r="962" spans="1:26" ht="14.4">
      <c r="A962" s="53"/>
      <c r="B962" s="53"/>
      <c r="C962" s="53"/>
      <c r="D962" s="53"/>
      <c r="E962" s="53"/>
      <c r="F962" s="53"/>
      <c r="G962" s="53"/>
      <c r="H962" s="53"/>
      <c r="I962" s="78"/>
      <c r="J962" s="53"/>
      <c r="K962" s="53"/>
      <c r="L962" s="53"/>
      <c r="M962" s="53"/>
      <c r="N962" s="53"/>
      <c r="O962" s="53"/>
      <c r="P962" s="53"/>
      <c r="Q962" s="53"/>
      <c r="R962" s="53"/>
      <c r="S962" s="53"/>
      <c r="T962" s="53"/>
      <c r="U962" s="53"/>
      <c r="V962" s="53"/>
      <c r="W962" s="53"/>
      <c r="X962" s="53"/>
      <c r="Y962" s="53"/>
      <c r="Z962" s="53"/>
    </row>
    <row r="963" spans="1:26" ht="14.4">
      <c r="A963" s="53"/>
      <c r="B963" s="53"/>
      <c r="C963" s="53"/>
      <c r="D963" s="53"/>
      <c r="E963" s="53"/>
      <c r="F963" s="53"/>
      <c r="G963" s="53"/>
      <c r="H963" s="53"/>
      <c r="I963" s="78"/>
      <c r="J963" s="53"/>
      <c r="K963" s="53"/>
      <c r="L963" s="53"/>
      <c r="M963" s="53"/>
      <c r="N963" s="53"/>
      <c r="O963" s="53"/>
      <c r="P963" s="53"/>
      <c r="Q963" s="53"/>
      <c r="R963" s="53"/>
      <c r="S963" s="53"/>
      <c r="T963" s="53"/>
      <c r="U963" s="53"/>
      <c r="V963" s="53"/>
      <c r="W963" s="53"/>
      <c r="X963" s="53"/>
      <c r="Y963" s="53"/>
      <c r="Z963" s="53"/>
    </row>
    <row r="964" spans="1:26" ht="14.4">
      <c r="A964" s="53"/>
      <c r="B964" s="53"/>
      <c r="C964" s="53"/>
      <c r="D964" s="53"/>
      <c r="E964" s="53"/>
      <c r="F964" s="53"/>
      <c r="G964" s="53"/>
      <c r="H964" s="53"/>
      <c r="I964" s="78"/>
      <c r="J964" s="53"/>
      <c r="K964" s="53"/>
      <c r="L964" s="53"/>
      <c r="M964" s="53"/>
      <c r="N964" s="53"/>
      <c r="O964" s="53"/>
      <c r="P964" s="53"/>
      <c r="Q964" s="53"/>
      <c r="R964" s="53"/>
      <c r="S964" s="53"/>
      <c r="T964" s="53"/>
      <c r="U964" s="53"/>
      <c r="V964" s="53"/>
      <c r="W964" s="53"/>
      <c r="X964" s="53"/>
      <c r="Y964" s="53"/>
      <c r="Z964" s="53"/>
    </row>
    <row r="965" spans="1:26" ht="14.4">
      <c r="A965" s="53"/>
      <c r="B965" s="53"/>
      <c r="C965" s="53"/>
      <c r="D965" s="53"/>
      <c r="E965" s="53"/>
      <c r="F965" s="53"/>
      <c r="G965" s="53"/>
      <c r="H965" s="53"/>
      <c r="I965" s="78"/>
      <c r="J965" s="53"/>
      <c r="K965" s="53"/>
      <c r="L965" s="53"/>
      <c r="M965" s="53"/>
      <c r="N965" s="53"/>
      <c r="O965" s="53"/>
      <c r="P965" s="53"/>
      <c r="Q965" s="53"/>
      <c r="R965" s="53"/>
      <c r="S965" s="53"/>
      <c r="T965" s="53"/>
      <c r="U965" s="53"/>
      <c r="V965" s="53"/>
      <c r="W965" s="53"/>
      <c r="X965" s="53"/>
      <c r="Y965" s="53"/>
      <c r="Z965" s="53"/>
    </row>
    <row r="966" spans="1:26" ht="14.4">
      <c r="A966" s="53"/>
      <c r="B966" s="53"/>
      <c r="C966" s="53"/>
      <c r="D966" s="53"/>
      <c r="E966" s="53"/>
      <c r="F966" s="53"/>
      <c r="G966" s="53"/>
      <c r="H966" s="53"/>
      <c r="I966" s="78"/>
      <c r="J966" s="53"/>
      <c r="K966" s="53"/>
      <c r="L966" s="53"/>
      <c r="M966" s="53"/>
      <c r="N966" s="53"/>
      <c r="O966" s="53"/>
      <c r="P966" s="53"/>
      <c r="Q966" s="53"/>
      <c r="R966" s="53"/>
      <c r="S966" s="53"/>
      <c r="T966" s="53"/>
      <c r="U966" s="53"/>
      <c r="V966" s="53"/>
      <c r="W966" s="53"/>
      <c r="X966" s="53"/>
      <c r="Y966" s="53"/>
      <c r="Z966" s="53"/>
    </row>
    <row r="967" spans="1:26" ht="14.4">
      <c r="A967" s="53"/>
      <c r="B967" s="53"/>
      <c r="C967" s="53"/>
      <c r="D967" s="53"/>
      <c r="E967" s="53"/>
      <c r="F967" s="53"/>
      <c r="G967" s="53"/>
      <c r="H967" s="53"/>
      <c r="I967" s="78"/>
      <c r="J967" s="53"/>
      <c r="K967" s="53"/>
      <c r="L967" s="53"/>
      <c r="M967" s="53"/>
      <c r="N967" s="53"/>
      <c r="O967" s="53"/>
      <c r="P967" s="53"/>
      <c r="Q967" s="53"/>
      <c r="R967" s="53"/>
      <c r="S967" s="53"/>
      <c r="T967" s="53"/>
      <c r="U967" s="53"/>
      <c r="V967" s="53"/>
      <c r="W967" s="53"/>
      <c r="X967" s="53"/>
      <c r="Y967" s="53"/>
      <c r="Z967" s="53"/>
    </row>
    <row r="968" spans="1:26" ht="14.4">
      <c r="A968" s="53"/>
      <c r="B968" s="53"/>
      <c r="C968" s="53"/>
      <c r="D968" s="53"/>
      <c r="E968" s="53"/>
      <c r="F968" s="53"/>
      <c r="G968" s="53"/>
      <c r="H968" s="53"/>
      <c r="I968" s="78"/>
      <c r="J968" s="53"/>
      <c r="K968" s="53"/>
      <c r="L968" s="53"/>
      <c r="M968" s="53"/>
      <c r="N968" s="53"/>
      <c r="O968" s="53"/>
      <c r="P968" s="53"/>
      <c r="Q968" s="53"/>
      <c r="R968" s="53"/>
      <c r="S968" s="53"/>
      <c r="T968" s="53"/>
      <c r="U968" s="53"/>
      <c r="V968" s="53"/>
      <c r="W968" s="53"/>
      <c r="X968" s="53"/>
      <c r="Y968" s="53"/>
      <c r="Z968" s="53"/>
    </row>
    <row r="969" spans="1:26" ht="14.4">
      <c r="A969" s="53"/>
      <c r="B969" s="53"/>
      <c r="C969" s="53"/>
      <c r="D969" s="53"/>
      <c r="E969" s="53"/>
      <c r="F969" s="53"/>
      <c r="G969" s="53"/>
      <c r="H969" s="53"/>
      <c r="I969" s="78"/>
      <c r="J969" s="53"/>
      <c r="K969" s="53"/>
      <c r="L969" s="53"/>
      <c r="M969" s="53"/>
      <c r="N969" s="53"/>
      <c r="O969" s="53"/>
      <c r="P969" s="53"/>
      <c r="Q969" s="53"/>
      <c r="R969" s="53"/>
      <c r="S969" s="53"/>
      <c r="T969" s="53"/>
      <c r="U969" s="53"/>
      <c r="V969" s="53"/>
      <c r="W969" s="53"/>
      <c r="X969" s="53"/>
      <c r="Y969" s="53"/>
      <c r="Z969" s="53"/>
    </row>
    <row r="970" spans="1:26" ht="14.4">
      <c r="A970" s="53"/>
      <c r="B970" s="53"/>
      <c r="C970" s="53"/>
      <c r="D970" s="53"/>
      <c r="E970" s="53"/>
      <c r="F970" s="53"/>
      <c r="G970" s="53"/>
      <c r="H970" s="53"/>
      <c r="I970" s="78"/>
      <c r="J970" s="53"/>
      <c r="K970" s="53"/>
      <c r="L970" s="53"/>
      <c r="M970" s="53"/>
      <c r="N970" s="53"/>
      <c r="O970" s="53"/>
      <c r="P970" s="53"/>
      <c r="Q970" s="53"/>
      <c r="R970" s="53"/>
      <c r="S970" s="53"/>
      <c r="T970" s="53"/>
      <c r="U970" s="53"/>
      <c r="V970" s="53"/>
      <c r="W970" s="53"/>
      <c r="X970" s="53"/>
      <c r="Y970" s="53"/>
      <c r="Z970" s="53"/>
    </row>
    <row r="971" spans="1:26" ht="14.4">
      <c r="A971" s="53"/>
      <c r="B971" s="53"/>
      <c r="C971" s="53"/>
      <c r="D971" s="53"/>
      <c r="E971" s="53"/>
      <c r="F971" s="53"/>
      <c r="G971" s="53"/>
      <c r="H971" s="53"/>
      <c r="I971" s="78"/>
      <c r="J971" s="53"/>
      <c r="K971" s="53"/>
      <c r="L971" s="53"/>
      <c r="M971" s="53"/>
      <c r="N971" s="53"/>
      <c r="O971" s="53"/>
      <c r="P971" s="53"/>
      <c r="Q971" s="53"/>
      <c r="R971" s="53"/>
      <c r="S971" s="53"/>
      <c r="T971" s="53"/>
      <c r="U971" s="53"/>
      <c r="V971" s="53"/>
      <c r="W971" s="53"/>
      <c r="X971" s="53"/>
      <c r="Y971" s="53"/>
      <c r="Z971" s="53"/>
    </row>
    <row r="972" spans="1:26" ht="14.4">
      <c r="A972" s="53"/>
      <c r="B972" s="53"/>
      <c r="C972" s="53"/>
      <c r="D972" s="53"/>
      <c r="E972" s="53"/>
      <c r="F972" s="53"/>
      <c r="G972" s="53"/>
      <c r="H972" s="53"/>
      <c r="I972" s="78"/>
      <c r="J972" s="53"/>
      <c r="K972" s="53"/>
      <c r="L972" s="53"/>
      <c r="M972" s="53"/>
      <c r="N972" s="53"/>
      <c r="O972" s="53"/>
      <c r="P972" s="53"/>
      <c r="Q972" s="53"/>
      <c r="R972" s="53"/>
      <c r="S972" s="53"/>
      <c r="T972" s="53"/>
      <c r="U972" s="53"/>
      <c r="V972" s="53"/>
      <c r="W972" s="53"/>
      <c r="X972" s="53"/>
      <c r="Y972" s="53"/>
      <c r="Z972" s="53"/>
    </row>
    <row r="973" spans="1:26" ht="14.4">
      <c r="A973" s="53"/>
      <c r="B973" s="53"/>
      <c r="C973" s="53"/>
      <c r="D973" s="53"/>
      <c r="E973" s="53"/>
      <c r="F973" s="53"/>
      <c r="G973" s="53"/>
      <c r="H973" s="53"/>
      <c r="I973" s="78"/>
      <c r="J973" s="53"/>
      <c r="K973" s="53"/>
      <c r="L973" s="53"/>
      <c r="M973" s="53"/>
      <c r="N973" s="53"/>
      <c r="O973" s="53"/>
      <c r="P973" s="53"/>
      <c r="Q973" s="53"/>
      <c r="R973" s="53"/>
      <c r="S973" s="53"/>
      <c r="T973" s="53"/>
      <c r="U973" s="53"/>
      <c r="V973" s="53"/>
      <c r="W973" s="53"/>
      <c r="X973" s="53"/>
      <c r="Y973" s="53"/>
      <c r="Z973" s="53"/>
    </row>
    <row r="974" spans="1:26" ht="14.4">
      <c r="A974" s="53"/>
      <c r="B974" s="53"/>
      <c r="C974" s="53"/>
      <c r="D974" s="53"/>
      <c r="E974" s="53"/>
      <c r="F974" s="53"/>
      <c r="G974" s="53"/>
      <c r="H974" s="53"/>
      <c r="I974" s="78"/>
      <c r="J974" s="53"/>
      <c r="K974" s="53"/>
      <c r="L974" s="53"/>
      <c r="M974" s="53"/>
      <c r="N974" s="53"/>
      <c r="O974" s="53"/>
      <c r="P974" s="53"/>
      <c r="Q974" s="53"/>
      <c r="R974" s="53"/>
      <c r="S974" s="53"/>
      <c r="T974" s="53"/>
      <c r="U974" s="53"/>
      <c r="V974" s="53"/>
      <c r="W974" s="53"/>
      <c r="X974" s="53"/>
      <c r="Y974" s="53"/>
      <c r="Z974" s="53"/>
    </row>
    <row r="975" spans="1:26" ht="14.4">
      <c r="A975" s="53"/>
      <c r="B975" s="53"/>
      <c r="C975" s="53"/>
      <c r="D975" s="53"/>
      <c r="E975" s="53"/>
      <c r="F975" s="53"/>
      <c r="G975" s="53"/>
      <c r="H975" s="53"/>
      <c r="I975" s="78"/>
      <c r="J975" s="53"/>
      <c r="K975" s="53"/>
      <c r="L975" s="53"/>
      <c r="M975" s="53"/>
      <c r="N975" s="53"/>
      <c r="O975" s="53"/>
      <c r="P975" s="53"/>
      <c r="Q975" s="53"/>
      <c r="R975" s="53"/>
      <c r="S975" s="53"/>
      <c r="T975" s="53"/>
      <c r="U975" s="53"/>
      <c r="V975" s="53"/>
      <c r="W975" s="53"/>
      <c r="X975" s="53"/>
      <c r="Y975" s="53"/>
      <c r="Z975" s="53"/>
    </row>
    <row r="976" spans="1:26" ht="14.4">
      <c r="A976" s="53"/>
      <c r="B976" s="53"/>
      <c r="C976" s="53"/>
      <c r="D976" s="53"/>
      <c r="E976" s="53"/>
      <c r="F976" s="53"/>
      <c r="G976" s="53"/>
      <c r="H976" s="53"/>
      <c r="I976" s="78"/>
      <c r="J976" s="53"/>
      <c r="K976" s="53"/>
      <c r="L976" s="53"/>
      <c r="M976" s="53"/>
      <c r="N976" s="53"/>
      <c r="O976" s="53"/>
      <c r="P976" s="53"/>
      <c r="Q976" s="53"/>
      <c r="R976" s="53"/>
      <c r="S976" s="53"/>
      <c r="T976" s="53"/>
      <c r="U976" s="53"/>
      <c r="V976" s="53"/>
      <c r="W976" s="53"/>
      <c r="X976" s="53"/>
      <c r="Y976" s="53"/>
      <c r="Z976" s="53"/>
    </row>
    <row r="977" spans="1:26" ht="14.4">
      <c r="A977" s="53"/>
      <c r="B977" s="53"/>
      <c r="C977" s="53"/>
      <c r="D977" s="53"/>
      <c r="E977" s="53"/>
      <c r="F977" s="53"/>
      <c r="G977" s="53"/>
      <c r="H977" s="53"/>
      <c r="I977" s="78"/>
      <c r="J977" s="53"/>
      <c r="K977" s="53"/>
      <c r="L977" s="53"/>
      <c r="M977" s="53"/>
      <c r="N977" s="53"/>
      <c r="O977" s="53"/>
      <c r="P977" s="53"/>
      <c r="Q977" s="53"/>
      <c r="R977" s="53"/>
      <c r="S977" s="53"/>
      <c r="T977" s="53"/>
      <c r="U977" s="53"/>
      <c r="V977" s="53"/>
      <c r="W977" s="53"/>
      <c r="X977" s="53"/>
      <c r="Y977" s="53"/>
      <c r="Z977" s="53"/>
    </row>
    <row r="978" spans="1:26" ht="14.4">
      <c r="A978" s="53"/>
      <c r="B978" s="53"/>
      <c r="C978" s="53"/>
      <c r="D978" s="53"/>
      <c r="E978" s="53"/>
      <c r="F978" s="53"/>
      <c r="G978" s="53"/>
      <c r="H978" s="53"/>
      <c r="I978" s="78"/>
      <c r="J978" s="53"/>
      <c r="K978" s="53"/>
      <c r="L978" s="53"/>
      <c r="M978" s="53"/>
      <c r="N978" s="53"/>
      <c r="O978" s="53"/>
      <c r="P978" s="53"/>
      <c r="Q978" s="53"/>
      <c r="R978" s="53"/>
      <c r="S978" s="53"/>
      <c r="T978" s="53"/>
      <c r="U978" s="53"/>
      <c r="V978" s="53"/>
      <c r="W978" s="53"/>
      <c r="X978" s="53"/>
      <c r="Y978" s="53"/>
      <c r="Z978" s="53"/>
    </row>
    <row r="979" spans="1:26" ht="14.4">
      <c r="A979" s="53"/>
      <c r="B979" s="53"/>
      <c r="C979" s="53"/>
      <c r="D979" s="53"/>
      <c r="E979" s="53"/>
      <c r="F979" s="53"/>
      <c r="G979" s="53"/>
      <c r="H979" s="53"/>
      <c r="I979" s="78"/>
      <c r="J979" s="53"/>
      <c r="K979" s="53"/>
      <c r="L979" s="53"/>
      <c r="M979" s="53"/>
      <c r="N979" s="53"/>
      <c r="O979" s="53"/>
      <c r="P979" s="53"/>
      <c r="Q979" s="53"/>
      <c r="R979" s="53"/>
      <c r="S979" s="53"/>
      <c r="T979" s="53"/>
      <c r="U979" s="53"/>
      <c r="V979" s="53"/>
      <c r="W979" s="53"/>
      <c r="X979" s="53"/>
      <c r="Y979" s="53"/>
      <c r="Z979" s="53"/>
    </row>
    <row r="980" spans="1:26" ht="14.4">
      <c r="A980" s="53"/>
      <c r="B980" s="53"/>
      <c r="C980" s="53"/>
      <c r="D980" s="53"/>
      <c r="E980" s="53"/>
      <c r="F980" s="53"/>
      <c r="G980" s="53"/>
      <c r="H980" s="53"/>
      <c r="I980" s="78"/>
      <c r="J980" s="53"/>
      <c r="K980" s="53"/>
      <c r="L980" s="53"/>
      <c r="M980" s="53"/>
      <c r="N980" s="53"/>
      <c r="O980" s="53"/>
      <c r="P980" s="53"/>
      <c r="Q980" s="53"/>
      <c r="R980" s="53"/>
      <c r="S980" s="53"/>
      <c r="T980" s="53"/>
      <c r="U980" s="53"/>
      <c r="V980" s="53"/>
      <c r="W980" s="53"/>
      <c r="X980" s="53"/>
      <c r="Y980" s="53"/>
      <c r="Z980" s="53"/>
    </row>
    <row r="981" spans="1:26" ht="14.4">
      <c r="A981" s="53"/>
      <c r="B981" s="53"/>
      <c r="C981" s="53"/>
      <c r="D981" s="53"/>
      <c r="E981" s="53"/>
      <c r="F981" s="53"/>
      <c r="G981" s="53"/>
      <c r="H981" s="53"/>
      <c r="I981" s="78"/>
      <c r="J981" s="53"/>
      <c r="K981" s="53"/>
      <c r="L981" s="53"/>
      <c r="M981" s="53"/>
      <c r="N981" s="53"/>
      <c r="O981" s="53"/>
      <c r="P981" s="53"/>
      <c r="Q981" s="53"/>
      <c r="R981" s="53"/>
      <c r="S981" s="53"/>
      <c r="T981" s="53"/>
      <c r="U981" s="53"/>
      <c r="V981" s="53"/>
      <c r="W981" s="53"/>
      <c r="X981" s="53"/>
      <c r="Y981" s="53"/>
      <c r="Z981" s="53"/>
    </row>
    <row r="982" spans="1:26" ht="14.4">
      <c r="A982" s="53"/>
      <c r="B982" s="53"/>
      <c r="C982" s="53"/>
      <c r="D982" s="53"/>
      <c r="E982" s="53"/>
      <c r="F982" s="53"/>
      <c r="G982" s="53"/>
      <c r="H982" s="53"/>
      <c r="I982" s="78"/>
      <c r="J982" s="53"/>
      <c r="K982" s="53"/>
      <c r="L982" s="53"/>
      <c r="M982" s="53"/>
      <c r="N982" s="53"/>
      <c r="O982" s="53"/>
      <c r="P982" s="53"/>
      <c r="Q982" s="53"/>
      <c r="R982" s="53"/>
      <c r="S982" s="53"/>
      <c r="T982" s="53"/>
      <c r="U982" s="53"/>
      <c r="V982" s="53"/>
      <c r="W982" s="53"/>
      <c r="X982" s="53"/>
      <c r="Y982" s="53"/>
      <c r="Z982" s="53"/>
    </row>
    <row r="983" spans="1:26" ht="14.4">
      <c r="A983" s="53"/>
      <c r="B983" s="53"/>
      <c r="C983" s="53"/>
      <c r="D983" s="53"/>
      <c r="E983" s="53"/>
      <c r="F983" s="53"/>
      <c r="G983" s="53"/>
      <c r="H983" s="53"/>
      <c r="I983" s="78"/>
      <c r="J983" s="53"/>
      <c r="K983" s="53"/>
      <c r="L983" s="53"/>
      <c r="M983" s="53"/>
      <c r="N983" s="53"/>
      <c r="O983" s="53"/>
      <c r="P983" s="53"/>
      <c r="Q983" s="53"/>
      <c r="R983" s="53"/>
      <c r="S983" s="53"/>
      <c r="T983" s="53"/>
      <c r="U983" s="53"/>
      <c r="V983" s="53"/>
      <c r="W983" s="53"/>
      <c r="X983" s="53"/>
      <c r="Y983" s="53"/>
      <c r="Z983" s="53"/>
    </row>
    <row r="984" spans="1:26" ht="14.4">
      <c r="A984" s="53"/>
      <c r="B984" s="53"/>
      <c r="C984" s="53"/>
      <c r="D984" s="53"/>
      <c r="E984" s="53"/>
      <c r="F984" s="53"/>
      <c r="G984" s="53"/>
      <c r="H984" s="53"/>
      <c r="I984" s="78"/>
      <c r="J984" s="53"/>
      <c r="K984" s="53"/>
      <c r="L984" s="53"/>
      <c r="M984" s="53"/>
      <c r="N984" s="53"/>
      <c r="O984" s="53"/>
      <c r="P984" s="53"/>
      <c r="Q984" s="53"/>
      <c r="R984" s="53"/>
      <c r="S984" s="53"/>
      <c r="T984" s="53"/>
      <c r="U984" s="53"/>
      <c r="V984" s="53"/>
      <c r="W984" s="53"/>
      <c r="X984" s="53"/>
      <c r="Y984" s="53"/>
      <c r="Z984" s="53"/>
    </row>
    <row r="985" spans="1:26" ht="14.4">
      <c r="A985" s="53"/>
      <c r="B985" s="53"/>
      <c r="C985" s="53"/>
      <c r="D985" s="53"/>
      <c r="E985" s="53"/>
      <c r="F985" s="53"/>
      <c r="G985" s="53"/>
      <c r="H985" s="53"/>
      <c r="I985" s="78"/>
      <c r="J985" s="53"/>
      <c r="K985" s="53"/>
      <c r="L985" s="53"/>
      <c r="M985" s="53"/>
      <c r="N985" s="53"/>
      <c r="O985" s="53"/>
      <c r="P985" s="53"/>
      <c r="Q985" s="53"/>
      <c r="R985" s="53"/>
      <c r="S985" s="53"/>
      <c r="T985" s="53"/>
      <c r="U985" s="53"/>
      <c r="V985" s="53"/>
      <c r="W985" s="53"/>
      <c r="X985" s="53"/>
      <c r="Y985" s="53"/>
      <c r="Z985" s="53"/>
    </row>
    <row r="986" spans="1:26" ht="14.4">
      <c r="A986" s="53"/>
      <c r="B986" s="53"/>
      <c r="C986" s="53"/>
      <c r="D986" s="53"/>
      <c r="E986" s="53"/>
      <c r="F986" s="53"/>
      <c r="G986" s="53"/>
      <c r="H986" s="53"/>
      <c r="I986" s="78"/>
      <c r="J986" s="53"/>
      <c r="K986" s="53"/>
      <c r="L986" s="53"/>
      <c r="M986" s="53"/>
      <c r="N986" s="53"/>
      <c r="O986" s="53"/>
      <c r="P986" s="53"/>
      <c r="Q986" s="53"/>
      <c r="R986" s="53"/>
      <c r="S986" s="53"/>
      <c r="T986" s="53"/>
      <c r="U986" s="53"/>
      <c r="V986" s="53"/>
      <c r="W986" s="53"/>
      <c r="X986" s="53"/>
      <c r="Y986" s="53"/>
      <c r="Z986" s="53"/>
    </row>
    <row r="987" spans="1:26" ht="14.4">
      <c r="A987" s="53"/>
      <c r="B987" s="53"/>
      <c r="C987" s="53"/>
      <c r="D987" s="53"/>
      <c r="E987" s="53"/>
      <c r="F987" s="53"/>
      <c r="G987" s="53"/>
      <c r="H987" s="53"/>
      <c r="I987" s="78"/>
      <c r="J987" s="53"/>
      <c r="K987" s="53"/>
      <c r="L987" s="53"/>
      <c r="M987" s="53"/>
      <c r="N987" s="53"/>
      <c r="O987" s="53"/>
      <c r="P987" s="53"/>
      <c r="Q987" s="53"/>
      <c r="R987" s="53"/>
      <c r="S987" s="53"/>
      <c r="T987" s="53"/>
      <c r="U987" s="53"/>
      <c r="V987" s="53"/>
      <c r="W987" s="53"/>
      <c r="X987" s="53"/>
      <c r="Y987" s="53"/>
      <c r="Z987" s="53"/>
    </row>
    <row r="988" spans="1:26" ht="14.4">
      <c r="A988" s="53"/>
      <c r="B988" s="53"/>
      <c r="C988" s="53"/>
      <c r="D988" s="53"/>
      <c r="E988" s="53"/>
      <c r="F988" s="53"/>
      <c r="G988" s="53"/>
      <c r="H988" s="53"/>
      <c r="I988" s="78"/>
      <c r="J988" s="53"/>
      <c r="K988" s="53"/>
      <c r="L988" s="53"/>
      <c r="M988" s="53"/>
      <c r="N988" s="53"/>
      <c r="O988" s="53"/>
      <c r="P988" s="53"/>
      <c r="Q988" s="53"/>
      <c r="R988" s="53"/>
      <c r="S988" s="53"/>
      <c r="T988" s="53"/>
      <c r="U988" s="53"/>
      <c r="V988" s="53"/>
      <c r="W988" s="53"/>
      <c r="X988" s="53"/>
      <c r="Y988" s="53"/>
      <c r="Z988" s="53"/>
    </row>
    <row r="989" spans="1:26" ht="14.4">
      <c r="A989" s="53"/>
      <c r="B989" s="53"/>
      <c r="C989" s="53"/>
      <c r="D989" s="53"/>
      <c r="E989" s="53"/>
      <c r="F989" s="53"/>
      <c r="G989" s="53"/>
      <c r="H989" s="53"/>
      <c r="I989" s="78"/>
      <c r="J989" s="53"/>
      <c r="K989" s="53"/>
      <c r="L989" s="53"/>
      <c r="M989" s="53"/>
      <c r="N989" s="53"/>
      <c r="O989" s="53"/>
      <c r="P989" s="53"/>
      <c r="Q989" s="53"/>
      <c r="R989" s="53"/>
      <c r="S989" s="53"/>
      <c r="T989" s="53"/>
      <c r="U989" s="53"/>
      <c r="V989" s="53"/>
      <c r="W989" s="53"/>
      <c r="X989" s="53"/>
      <c r="Y989" s="53"/>
      <c r="Z989" s="53"/>
    </row>
    <row r="990" spans="1:26" ht="14.4">
      <c r="A990" s="53"/>
      <c r="B990" s="53"/>
      <c r="C990" s="53"/>
      <c r="D990" s="53"/>
      <c r="E990" s="53"/>
      <c r="F990" s="53"/>
      <c r="G990" s="53"/>
      <c r="H990" s="53"/>
      <c r="I990" s="78"/>
      <c r="J990" s="53"/>
      <c r="K990" s="53"/>
      <c r="L990" s="53"/>
      <c r="M990" s="53"/>
      <c r="N990" s="53"/>
      <c r="O990" s="53"/>
      <c r="P990" s="53"/>
      <c r="Q990" s="53"/>
      <c r="R990" s="53"/>
      <c r="S990" s="53"/>
      <c r="T990" s="53"/>
      <c r="U990" s="53"/>
      <c r="V990" s="53"/>
      <c r="W990" s="53"/>
      <c r="X990" s="53"/>
      <c r="Y990" s="53"/>
      <c r="Z990" s="53"/>
    </row>
    <row r="991" spans="1:26" ht="14.4">
      <c r="A991" s="53"/>
      <c r="B991" s="53"/>
      <c r="C991" s="53"/>
      <c r="D991" s="53"/>
      <c r="E991" s="53"/>
      <c r="F991" s="53"/>
      <c r="G991" s="53"/>
      <c r="H991" s="53"/>
      <c r="I991" s="78"/>
      <c r="J991" s="53"/>
      <c r="K991" s="53"/>
      <c r="L991" s="53"/>
      <c r="M991" s="53"/>
      <c r="N991" s="53"/>
      <c r="O991" s="53"/>
      <c r="P991" s="53"/>
      <c r="Q991" s="53"/>
      <c r="R991" s="53"/>
      <c r="S991" s="53"/>
      <c r="T991" s="53"/>
      <c r="U991" s="53"/>
      <c r="V991" s="53"/>
      <c r="W991" s="53"/>
      <c r="X991" s="53"/>
      <c r="Y991" s="53"/>
      <c r="Z991" s="53"/>
    </row>
    <row r="992" spans="1:26" ht="14.4">
      <c r="A992" s="53"/>
      <c r="B992" s="53"/>
      <c r="C992" s="53"/>
      <c r="D992" s="53"/>
      <c r="E992" s="53"/>
      <c r="F992" s="53"/>
      <c r="G992" s="53"/>
      <c r="H992" s="53"/>
      <c r="I992" s="78"/>
      <c r="J992" s="53"/>
      <c r="K992" s="53"/>
      <c r="L992" s="53"/>
      <c r="M992" s="53"/>
      <c r="N992" s="53"/>
      <c r="O992" s="53"/>
      <c r="P992" s="53"/>
      <c r="Q992" s="53"/>
      <c r="R992" s="53"/>
      <c r="S992" s="53"/>
      <c r="T992" s="53"/>
      <c r="U992" s="53"/>
      <c r="V992" s="53"/>
      <c r="W992" s="53"/>
      <c r="X992" s="53"/>
      <c r="Y992" s="53"/>
      <c r="Z992" s="53"/>
    </row>
    <row r="993" spans="1:26" ht="14.4">
      <c r="A993" s="53"/>
      <c r="B993" s="53"/>
      <c r="C993" s="53"/>
      <c r="D993" s="53"/>
      <c r="E993" s="53"/>
      <c r="F993" s="53"/>
      <c r="G993" s="53"/>
      <c r="H993" s="53"/>
      <c r="I993" s="78"/>
      <c r="J993" s="53"/>
      <c r="K993" s="53"/>
      <c r="L993" s="53"/>
      <c r="M993" s="53"/>
      <c r="N993" s="53"/>
      <c r="O993" s="53"/>
      <c r="P993" s="53"/>
      <c r="Q993" s="53"/>
      <c r="R993" s="53"/>
      <c r="S993" s="53"/>
      <c r="T993" s="53"/>
      <c r="U993" s="53"/>
      <c r="V993" s="53"/>
      <c r="W993" s="53"/>
      <c r="X993" s="53"/>
      <c r="Y993" s="53"/>
      <c r="Z993" s="53"/>
    </row>
    <row r="994" spans="1:26" ht="14.4">
      <c r="A994" s="53"/>
      <c r="B994" s="53"/>
      <c r="C994" s="53"/>
      <c r="D994" s="53"/>
      <c r="E994" s="53"/>
      <c r="F994" s="53"/>
      <c r="G994" s="53"/>
      <c r="H994" s="53"/>
      <c r="I994" s="78"/>
      <c r="J994" s="53"/>
      <c r="K994" s="53"/>
      <c r="L994" s="53"/>
      <c r="M994" s="53"/>
      <c r="N994" s="53"/>
      <c r="O994" s="53"/>
      <c r="P994" s="53"/>
      <c r="Q994" s="53"/>
      <c r="R994" s="53"/>
      <c r="S994" s="53"/>
      <c r="T994" s="53"/>
      <c r="U994" s="53"/>
      <c r="V994" s="53"/>
      <c r="W994" s="53"/>
      <c r="X994" s="53"/>
      <c r="Y994" s="53"/>
      <c r="Z994" s="53"/>
    </row>
    <row r="995" spans="1:26" ht="14.4">
      <c r="A995" s="53"/>
      <c r="B995" s="53"/>
      <c r="C995" s="53"/>
      <c r="D995" s="53"/>
      <c r="E995" s="53"/>
      <c r="F995" s="53"/>
      <c r="G995" s="53"/>
      <c r="H995" s="53"/>
      <c r="I995" s="78"/>
      <c r="J995" s="53"/>
      <c r="K995" s="53"/>
      <c r="L995" s="53"/>
      <c r="M995" s="53"/>
      <c r="N995" s="53"/>
      <c r="O995" s="53"/>
      <c r="P995" s="53"/>
      <c r="Q995" s="53"/>
      <c r="R995" s="53"/>
      <c r="S995" s="53"/>
      <c r="T995" s="53"/>
      <c r="U995" s="53"/>
      <c r="V995" s="53"/>
      <c r="W995" s="53"/>
      <c r="X995" s="53"/>
      <c r="Y995" s="53"/>
      <c r="Z995" s="53"/>
    </row>
    <row r="996" spans="1:26" ht="14.4">
      <c r="A996" s="53"/>
      <c r="B996" s="53"/>
      <c r="C996" s="53"/>
      <c r="D996" s="53"/>
      <c r="E996" s="53"/>
      <c r="F996" s="53"/>
      <c r="G996" s="53"/>
      <c r="H996" s="53"/>
      <c r="I996" s="78"/>
      <c r="J996" s="53"/>
      <c r="K996" s="53"/>
      <c r="L996" s="53"/>
      <c r="M996" s="53"/>
      <c r="N996" s="53"/>
      <c r="O996" s="53"/>
      <c r="P996" s="53"/>
      <c r="Q996" s="53"/>
      <c r="R996" s="53"/>
      <c r="S996" s="53"/>
      <c r="T996" s="53"/>
      <c r="U996" s="53"/>
      <c r="V996" s="53"/>
      <c r="W996" s="53"/>
      <c r="X996" s="53"/>
      <c r="Y996" s="53"/>
      <c r="Z996" s="53"/>
    </row>
    <row r="997" spans="1:26" ht="14.4">
      <c r="A997" s="53"/>
      <c r="B997" s="53"/>
      <c r="C997" s="53"/>
      <c r="D997" s="53"/>
      <c r="E997" s="53"/>
      <c r="F997" s="53"/>
      <c r="G997" s="53"/>
      <c r="H997" s="53"/>
      <c r="I997" s="78"/>
      <c r="J997" s="53"/>
      <c r="K997" s="53"/>
      <c r="L997" s="53"/>
      <c r="M997" s="53"/>
      <c r="N997" s="53"/>
      <c r="O997" s="53"/>
      <c r="P997" s="53"/>
      <c r="Q997" s="53"/>
      <c r="R997" s="53"/>
      <c r="S997" s="53"/>
      <c r="T997" s="53"/>
      <c r="U997" s="53"/>
      <c r="V997" s="53"/>
      <c r="W997" s="53"/>
      <c r="X997" s="53"/>
      <c r="Y997" s="53"/>
      <c r="Z997" s="53"/>
    </row>
    <row r="998" spans="1:26" ht="14.4">
      <c r="A998" s="53"/>
      <c r="B998" s="53"/>
      <c r="C998" s="53"/>
      <c r="D998" s="53"/>
      <c r="E998" s="53"/>
      <c r="F998" s="53"/>
      <c r="G998" s="53"/>
      <c r="H998" s="53"/>
      <c r="I998" s="78"/>
      <c r="J998" s="53"/>
      <c r="K998" s="53"/>
      <c r="L998" s="53"/>
      <c r="M998" s="53"/>
      <c r="N998" s="53"/>
      <c r="O998" s="53"/>
      <c r="P998" s="53"/>
      <c r="Q998" s="53"/>
      <c r="R998" s="53"/>
      <c r="S998" s="53"/>
      <c r="T998" s="53"/>
      <c r="U998" s="53"/>
      <c r="V998" s="53"/>
      <c r="W998" s="53"/>
      <c r="X998" s="53"/>
      <c r="Y998" s="53"/>
      <c r="Z998" s="53"/>
    </row>
    <row r="999" spans="1:26" ht="14.4">
      <c r="A999" s="53"/>
      <c r="B999" s="53"/>
      <c r="C999" s="53"/>
      <c r="D999" s="53"/>
      <c r="E999" s="53"/>
      <c r="F999" s="53"/>
      <c r="G999" s="53"/>
      <c r="H999" s="53"/>
      <c r="I999" s="78"/>
      <c r="J999" s="53"/>
      <c r="K999" s="53"/>
      <c r="L999" s="53"/>
      <c r="M999" s="53"/>
      <c r="N999" s="53"/>
      <c r="O999" s="53"/>
      <c r="P999" s="53"/>
      <c r="Q999" s="53"/>
      <c r="R999" s="53"/>
      <c r="S999" s="53"/>
      <c r="T999" s="53"/>
      <c r="U999" s="53"/>
      <c r="V999" s="53"/>
      <c r="W999" s="53"/>
      <c r="X999" s="53"/>
      <c r="Y999" s="53"/>
      <c r="Z999" s="53"/>
    </row>
    <row r="1000" spans="1:26" ht="14.4">
      <c r="A1000" s="53"/>
      <c r="B1000" s="53"/>
      <c r="C1000" s="53"/>
      <c r="D1000" s="53"/>
      <c r="E1000" s="53"/>
      <c r="F1000" s="53"/>
      <c r="G1000" s="53"/>
      <c r="H1000" s="53"/>
      <c r="I1000" s="78"/>
      <c r="J1000" s="53"/>
      <c r="K1000" s="53"/>
      <c r="L1000" s="53"/>
      <c r="M1000" s="53"/>
      <c r="N1000" s="53"/>
      <c r="O1000" s="53"/>
      <c r="P1000" s="53"/>
      <c r="Q1000" s="53"/>
      <c r="R1000" s="53"/>
      <c r="S1000" s="53"/>
      <c r="T1000" s="53"/>
      <c r="U1000" s="53"/>
      <c r="V1000" s="53"/>
      <c r="W1000" s="53"/>
      <c r="X1000" s="53"/>
      <c r="Y1000" s="53"/>
      <c r="Z1000" s="53"/>
    </row>
  </sheetData>
  <mergeCells count="3">
    <mergeCell ref="A1:I1"/>
    <mergeCell ref="J1:R1"/>
    <mergeCell ref="B358:I36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44140625" defaultRowHeight="15.75" customHeight="1"/>
  <cols>
    <col min="1" max="1" width="21.109375" customWidth="1"/>
    <col min="2" max="6" width="14.6640625" customWidth="1"/>
    <col min="7" max="7" width="16.109375" customWidth="1"/>
    <col min="8" max="18" width="14.6640625" customWidth="1"/>
    <col min="19" max="26" width="8.6640625" customWidth="1"/>
  </cols>
  <sheetData>
    <row r="1" spans="1:26" ht="14.4">
      <c r="A1" s="263" t="s">
        <v>549</v>
      </c>
      <c r="B1" s="264"/>
      <c r="C1" s="264"/>
      <c r="D1" s="264"/>
      <c r="E1" s="264"/>
      <c r="F1" s="264"/>
      <c r="G1" s="270"/>
      <c r="H1" s="271" t="s">
        <v>162</v>
      </c>
      <c r="I1" s="272"/>
      <c r="J1" s="272"/>
      <c r="K1" s="272"/>
      <c r="L1" s="272"/>
      <c r="M1" s="272"/>
      <c r="N1" s="272"/>
      <c r="O1" s="272"/>
      <c r="P1" s="273"/>
      <c r="Q1" s="187"/>
      <c r="R1" s="188"/>
      <c r="S1" s="53"/>
      <c r="T1" s="53"/>
      <c r="U1" s="53"/>
      <c r="V1" s="53"/>
      <c r="W1" s="53"/>
      <c r="X1" s="53"/>
      <c r="Y1" s="53"/>
      <c r="Z1" s="53"/>
    </row>
    <row r="2" spans="1:26" ht="43.2">
      <c r="A2" s="175" t="s">
        <v>164</v>
      </c>
      <c r="B2" s="189" t="s">
        <v>550</v>
      </c>
      <c r="C2" s="190" t="s">
        <v>166</v>
      </c>
      <c r="D2" s="190" t="s">
        <v>167</v>
      </c>
      <c r="E2" s="191" t="s">
        <v>168</v>
      </c>
      <c r="F2" s="177" t="s">
        <v>551</v>
      </c>
      <c r="G2" s="222" t="s">
        <v>172</v>
      </c>
      <c r="H2" s="193" t="s">
        <v>173</v>
      </c>
      <c r="I2" s="193" t="s">
        <v>174</v>
      </c>
      <c r="J2" s="193" t="s">
        <v>175</v>
      </c>
      <c r="K2" s="193" t="s">
        <v>176</v>
      </c>
      <c r="L2" s="193" t="s">
        <v>177</v>
      </c>
      <c r="M2" s="193" t="s">
        <v>178</v>
      </c>
      <c r="N2" s="193" t="s">
        <v>179</v>
      </c>
      <c r="O2" s="193" t="s">
        <v>180</v>
      </c>
      <c r="P2" s="193" t="s">
        <v>181</v>
      </c>
      <c r="Q2" s="193" t="s">
        <v>182</v>
      </c>
      <c r="R2" s="179" t="s">
        <v>186</v>
      </c>
      <c r="S2" s="43"/>
      <c r="T2" s="43"/>
      <c r="U2" s="43"/>
      <c r="V2" s="43"/>
      <c r="W2" s="43"/>
      <c r="X2" s="43"/>
      <c r="Y2" s="43"/>
      <c r="Z2" s="43"/>
    </row>
    <row r="3" spans="1:26" ht="14.4">
      <c r="A3" s="194" t="s">
        <v>187</v>
      </c>
      <c r="B3" s="195">
        <v>0</v>
      </c>
      <c r="C3" s="195">
        <v>0</v>
      </c>
      <c r="D3" s="195">
        <v>0</v>
      </c>
      <c r="E3" s="195">
        <v>0</v>
      </c>
      <c r="F3" s="196">
        <v>0</v>
      </c>
      <c r="G3" s="78"/>
      <c r="H3" s="199">
        <v>0</v>
      </c>
      <c r="I3" s="199">
        <v>0</v>
      </c>
      <c r="J3" s="199">
        <v>0</v>
      </c>
      <c r="K3" s="199">
        <v>0</v>
      </c>
      <c r="L3" s="199">
        <v>0</v>
      </c>
      <c r="M3" s="199">
        <v>0</v>
      </c>
      <c r="N3" s="199">
        <v>0</v>
      </c>
      <c r="O3" s="199">
        <v>0</v>
      </c>
      <c r="P3" s="199">
        <v>0</v>
      </c>
      <c r="Q3" s="199">
        <v>0</v>
      </c>
      <c r="R3" s="200" t="s">
        <v>188</v>
      </c>
      <c r="S3" s="53"/>
      <c r="T3" s="53"/>
      <c r="U3" s="53"/>
      <c r="V3" s="53"/>
      <c r="W3" s="53"/>
      <c r="X3" s="53"/>
      <c r="Y3" s="53"/>
      <c r="Z3" s="53"/>
    </row>
    <row r="4" spans="1:26" ht="14.4">
      <c r="A4" s="194" t="s">
        <v>189</v>
      </c>
      <c r="B4" s="195">
        <v>838837</v>
      </c>
      <c r="C4" s="195">
        <v>263941</v>
      </c>
      <c r="D4" s="195">
        <v>0</v>
      </c>
      <c r="E4" s="195">
        <v>0</v>
      </c>
      <c r="F4" s="196">
        <v>263941</v>
      </c>
      <c r="G4" s="78">
        <v>0.31469999999999998</v>
      </c>
      <c r="H4" s="199">
        <v>534467</v>
      </c>
      <c r="I4" s="199">
        <v>568164</v>
      </c>
      <c r="J4" s="199">
        <v>652082</v>
      </c>
      <c r="K4" s="199">
        <v>690028</v>
      </c>
      <c r="L4" s="199">
        <v>473581</v>
      </c>
      <c r="M4" s="199">
        <v>250473</v>
      </c>
      <c r="N4" s="199">
        <v>202879</v>
      </c>
      <c r="O4" s="199">
        <v>202313</v>
      </c>
      <c r="P4" s="199">
        <v>208957</v>
      </c>
      <c r="Q4" s="199">
        <v>424035</v>
      </c>
      <c r="R4" s="200">
        <v>263941</v>
      </c>
      <c r="S4" s="53"/>
      <c r="T4" s="53"/>
      <c r="U4" s="53"/>
      <c r="V4" s="53"/>
      <c r="W4" s="53"/>
      <c r="X4" s="53"/>
      <c r="Y4" s="53"/>
      <c r="Z4" s="53"/>
    </row>
    <row r="5" spans="1:26" ht="14.4">
      <c r="A5" s="194" t="s">
        <v>190</v>
      </c>
      <c r="B5" s="195">
        <v>122985</v>
      </c>
      <c r="C5" s="195">
        <v>38697</v>
      </c>
      <c r="D5" s="195">
        <v>0</v>
      </c>
      <c r="E5" s="195">
        <v>0</v>
      </c>
      <c r="F5" s="196">
        <v>38697</v>
      </c>
      <c r="G5" s="78">
        <v>0.31459999999999999</v>
      </c>
      <c r="H5" s="199">
        <v>81176</v>
      </c>
      <c r="I5" s="199">
        <v>93233</v>
      </c>
      <c r="J5" s="199">
        <v>104766</v>
      </c>
      <c r="K5" s="199">
        <v>115634</v>
      </c>
      <c r="L5" s="199">
        <v>80036</v>
      </c>
      <c r="M5" s="199">
        <v>42394</v>
      </c>
      <c r="N5" s="199">
        <v>33437</v>
      </c>
      <c r="O5" s="199">
        <v>32865</v>
      </c>
      <c r="P5" s="199">
        <v>32975</v>
      </c>
      <c r="Q5" s="199">
        <v>64956</v>
      </c>
      <c r="R5" s="200">
        <v>38697</v>
      </c>
      <c r="S5" s="53"/>
      <c r="T5" s="53"/>
      <c r="U5" s="53"/>
      <c r="V5" s="53"/>
      <c r="W5" s="53"/>
      <c r="X5" s="53"/>
      <c r="Y5" s="53"/>
      <c r="Z5" s="53"/>
    </row>
    <row r="6" spans="1:26" ht="14.4">
      <c r="A6" s="194" t="s">
        <v>191</v>
      </c>
      <c r="B6" s="195">
        <v>0</v>
      </c>
      <c r="C6" s="195">
        <v>0</v>
      </c>
      <c r="D6" s="195">
        <v>0</v>
      </c>
      <c r="E6" s="195">
        <v>0</v>
      </c>
      <c r="F6" s="196">
        <v>0</v>
      </c>
      <c r="G6" s="78"/>
      <c r="H6" s="199">
        <v>0</v>
      </c>
      <c r="I6" s="199">
        <v>0</v>
      </c>
      <c r="J6" s="199">
        <v>0</v>
      </c>
      <c r="K6" s="199">
        <v>0</v>
      </c>
      <c r="L6" s="199">
        <v>0</v>
      </c>
      <c r="M6" s="199">
        <v>0</v>
      </c>
      <c r="N6" s="199">
        <v>0</v>
      </c>
      <c r="O6" s="199">
        <v>0</v>
      </c>
      <c r="P6" s="199">
        <v>0</v>
      </c>
      <c r="Q6" s="199">
        <v>0</v>
      </c>
      <c r="R6" s="200" t="s">
        <v>188</v>
      </c>
      <c r="S6" s="53"/>
      <c r="T6" s="53"/>
      <c r="U6" s="53"/>
      <c r="V6" s="53"/>
      <c r="W6" s="53"/>
      <c r="X6" s="53"/>
      <c r="Y6" s="53"/>
      <c r="Z6" s="53"/>
    </row>
    <row r="7" spans="1:26" ht="14.4">
      <c r="A7" s="194" t="s">
        <v>192</v>
      </c>
      <c r="B7" s="195">
        <v>445080</v>
      </c>
      <c r="C7" s="195">
        <v>140045</v>
      </c>
      <c r="D7" s="195">
        <v>0</v>
      </c>
      <c r="E7" s="195">
        <v>0</v>
      </c>
      <c r="F7" s="196">
        <v>140045</v>
      </c>
      <c r="G7" s="78">
        <v>0.31469999999999998</v>
      </c>
      <c r="H7" s="199">
        <v>313190</v>
      </c>
      <c r="I7" s="199">
        <v>341504</v>
      </c>
      <c r="J7" s="199">
        <v>357829</v>
      </c>
      <c r="K7" s="199">
        <v>376554</v>
      </c>
      <c r="L7" s="199">
        <v>261826</v>
      </c>
      <c r="M7" s="199">
        <v>137993</v>
      </c>
      <c r="N7" s="199">
        <v>111783</v>
      </c>
      <c r="O7" s="199">
        <v>112760</v>
      </c>
      <c r="P7" s="199">
        <v>116797</v>
      </c>
      <c r="Q7" s="199">
        <v>230936</v>
      </c>
      <c r="R7" s="200">
        <v>140045</v>
      </c>
      <c r="S7" s="53"/>
      <c r="T7" s="53"/>
      <c r="U7" s="53"/>
      <c r="V7" s="53"/>
      <c r="W7" s="53"/>
      <c r="X7" s="53"/>
      <c r="Y7" s="53"/>
      <c r="Z7" s="53"/>
    </row>
    <row r="8" spans="1:26" ht="14.4">
      <c r="A8" s="194" t="s">
        <v>193</v>
      </c>
      <c r="B8" s="195">
        <v>0</v>
      </c>
      <c r="C8" s="195">
        <v>0</v>
      </c>
      <c r="D8" s="195">
        <v>0</v>
      </c>
      <c r="E8" s="195">
        <v>0</v>
      </c>
      <c r="F8" s="196">
        <v>0</v>
      </c>
      <c r="G8" s="78"/>
      <c r="H8" s="199">
        <v>0</v>
      </c>
      <c r="I8" s="199">
        <v>0</v>
      </c>
      <c r="J8" s="199">
        <v>0</v>
      </c>
      <c r="K8" s="199">
        <v>0</v>
      </c>
      <c r="L8" s="199">
        <v>0</v>
      </c>
      <c r="M8" s="199">
        <v>0</v>
      </c>
      <c r="N8" s="199">
        <v>0</v>
      </c>
      <c r="O8" s="199">
        <v>0</v>
      </c>
      <c r="P8" s="199">
        <v>0</v>
      </c>
      <c r="Q8" s="199">
        <v>0</v>
      </c>
      <c r="R8" s="200" t="s">
        <v>188</v>
      </c>
      <c r="S8" s="53"/>
      <c r="T8" s="53"/>
      <c r="U8" s="53"/>
      <c r="V8" s="53"/>
      <c r="W8" s="53"/>
      <c r="X8" s="53"/>
      <c r="Y8" s="53"/>
      <c r="Z8" s="53"/>
    </row>
    <row r="9" spans="1:26" ht="14.4">
      <c r="A9" s="194" t="s">
        <v>194</v>
      </c>
      <c r="B9" s="195">
        <v>0</v>
      </c>
      <c r="C9" s="195">
        <v>0</v>
      </c>
      <c r="D9" s="195">
        <v>0</v>
      </c>
      <c r="E9" s="195">
        <v>0</v>
      </c>
      <c r="F9" s="196">
        <v>0</v>
      </c>
      <c r="G9" s="78"/>
      <c r="H9" s="199">
        <v>0</v>
      </c>
      <c r="I9" s="199">
        <v>0</v>
      </c>
      <c r="J9" s="199">
        <v>0</v>
      </c>
      <c r="K9" s="199">
        <v>0</v>
      </c>
      <c r="L9" s="199">
        <v>0</v>
      </c>
      <c r="M9" s="199">
        <v>0</v>
      </c>
      <c r="N9" s="199">
        <v>0</v>
      </c>
      <c r="O9" s="199">
        <v>0</v>
      </c>
      <c r="P9" s="199">
        <v>0</v>
      </c>
      <c r="Q9" s="199">
        <v>0</v>
      </c>
      <c r="R9" s="200" t="s">
        <v>188</v>
      </c>
      <c r="S9" s="53"/>
      <c r="T9" s="53"/>
      <c r="U9" s="53"/>
      <c r="V9" s="53"/>
      <c r="W9" s="53"/>
      <c r="X9" s="53"/>
      <c r="Y9" s="53"/>
      <c r="Z9" s="53"/>
    </row>
    <row r="10" spans="1:26" ht="14.4">
      <c r="A10" s="194" t="s">
        <v>195</v>
      </c>
      <c r="B10" s="195">
        <v>441698</v>
      </c>
      <c r="C10" s="195">
        <v>138981</v>
      </c>
      <c r="D10" s="195">
        <v>0</v>
      </c>
      <c r="E10" s="195">
        <v>0</v>
      </c>
      <c r="F10" s="196">
        <v>138981</v>
      </c>
      <c r="G10" s="78">
        <v>0.31469999999999998</v>
      </c>
      <c r="H10" s="199">
        <v>154264</v>
      </c>
      <c r="I10" s="199">
        <v>183797</v>
      </c>
      <c r="J10" s="199">
        <v>209271</v>
      </c>
      <c r="K10" s="199">
        <v>220612</v>
      </c>
      <c r="L10" s="199">
        <v>233919</v>
      </c>
      <c r="M10" s="199">
        <v>127684</v>
      </c>
      <c r="N10" s="199">
        <v>100919</v>
      </c>
      <c r="O10" s="199">
        <v>106414</v>
      </c>
      <c r="P10" s="199">
        <v>109990</v>
      </c>
      <c r="Q10" s="199">
        <v>222339</v>
      </c>
      <c r="R10" s="200">
        <v>138981</v>
      </c>
      <c r="S10" s="53"/>
      <c r="T10" s="53"/>
      <c r="U10" s="53"/>
      <c r="V10" s="53"/>
      <c r="W10" s="53"/>
      <c r="X10" s="53"/>
      <c r="Y10" s="53"/>
      <c r="Z10" s="53"/>
    </row>
    <row r="11" spans="1:26" ht="14.4">
      <c r="A11" s="194" t="s">
        <v>196</v>
      </c>
      <c r="B11" s="195">
        <v>0</v>
      </c>
      <c r="C11" s="195">
        <v>0</v>
      </c>
      <c r="D11" s="195">
        <v>0</v>
      </c>
      <c r="E11" s="195">
        <v>0</v>
      </c>
      <c r="F11" s="196">
        <v>0</v>
      </c>
      <c r="G11" s="78"/>
      <c r="H11" s="199">
        <v>0</v>
      </c>
      <c r="I11" s="199">
        <v>0</v>
      </c>
      <c r="J11" s="199">
        <v>0</v>
      </c>
      <c r="K11" s="199">
        <v>0</v>
      </c>
      <c r="L11" s="199">
        <v>0</v>
      </c>
      <c r="M11" s="199">
        <v>0</v>
      </c>
      <c r="N11" s="199">
        <v>0</v>
      </c>
      <c r="O11" s="199">
        <v>0</v>
      </c>
      <c r="P11" s="199">
        <v>0</v>
      </c>
      <c r="Q11" s="199">
        <v>0</v>
      </c>
      <c r="R11" s="200" t="s">
        <v>188</v>
      </c>
      <c r="S11" s="53"/>
      <c r="T11" s="53"/>
      <c r="U11" s="53"/>
      <c r="V11" s="53"/>
      <c r="W11" s="53"/>
      <c r="X11" s="53"/>
      <c r="Y11" s="53"/>
      <c r="Z11" s="53"/>
    </row>
    <row r="12" spans="1:26" ht="14.4">
      <c r="A12" s="194" t="s">
        <v>197</v>
      </c>
      <c r="B12" s="195">
        <v>0</v>
      </c>
      <c r="C12" s="195">
        <v>0</v>
      </c>
      <c r="D12" s="195">
        <v>0</v>
      </c>
      <c r="E12" s="195">
        <v>0</v>
      </c>
      <c r="F12" s="196">
        <v>0</v>
      </c>
      <c r="G12" s="78"/>
      <c r="H12" s="199">
        <v>0</v>
      </c>
      <c r="I12" s="199">
        <v>0</v>
      </c>
      <c r="J12" s="199">
        <v>0</v>
      </c>
      <c r="K12" s="199">
        <v>0</v>
      </c>
      <c r="L12" s="199">
        <v>0</v>
      </c>
      <c r="M12" s="199">
        <v>0</v>
      </c>
      <c r="N12" s="199">
        <v>0</v>
      </c>
      <c r="O12" s="199">
        <v>0</v>
      </c>
      <c r="P12" s="199">
        <v>0</v>
      </c>
      <c r="Q12" s="199">
        <v>0</v>
      </c>
      <c r="R12" s="200" t="s">
        <v>188</v>
      </c>
      <c r="S12" s="53"/>
      <c r="T12" s="53"/>
      <c r="U12" s="53"/>
      <c r="V12" s="53"/>
      <c r="W12" s="53"/>
      <c r="X12" s="53"/>
      <c r="Y12" s="53"/>
      <c r="Z12" s="53"/>
    </row>
    <row r="13" spans="1:26" ht="14.4">
      <c r="A13" s="194" t="s">
        <v>198</v>
      </c>
      <c r="B13" s="195">
        <v>0</v>
      </c>
      <c r="C13" s="195">
        <v>0</v>
      </c>
      <c r="D13" s="195">
        <v>0</v>
      </c>
      <c r="E13" s="195">
        <v>0</v>
      </c>
      <c r="F13" s="196">
        <v>0</v>
      </c>
      <c r="G13" s="78"/>
      <c r="H13" s="199">
        <v>0</v>
      </c>
      <c r="I13" s="199">
        <v>0</v>
      </c>
      <c r="J13" s="199">
        <v>0</v>
      </c>
      <c r="K13" s="199">
        <v>0</v>
      </c>
      <c r="L13" s="199">
        <v>0</v>
      </c>
      <c r="M13" s="199">
        <v>0</v>
      </c>
      <c r="N13" s="199">
        <v>0</v>
      </c>
      <c r="O13" s="199">
        <v>0</v>
      </c>
      <c r="P13" s="199">
        <v>0</v>
      </c>
      <c r="Q13" s="199">
        <v>0</v>
      </c>
      <c r="R13" s="200" t="s">
        <v>188</v>
      </c>
      <c r="S13" s="53"/>
      <c r="T13" s="53"/>
      <c r="U13" s="53"/>
      <c r="V13" s="53"/>
      <c r="W13" s="53"/>
      <c r="X13" s="53"/>
      <c r="Y13" s="53"/>
      <c r="Z13" s="53"/>
    </row>
    <row r="14" spans="1:26" ht="14.4">
      <c r="A14" s="194" t="s">
        <v>199</v>
      </c>
      <c r="B14" s="195">
        <v>0</v>
      </c>
      <c r="C14" s="195">
        <v>0</v>
      </c>
      <c r="D14" s="195">
        <v>0</v>
      </c>
      <c r="E14" s="195">
        <v>0</v>
      </c>
      <c r="F14" s="196">
        <v>0</v>
      </c>
      <c r="G14" s="78"/>
      <c r="H14" s="199">
        <v>0</v>
      </c>
      <c r="I14" s="199">
        <v>0</v>
      </c>
      <c r="J14" s="199">
        <v>0</v>
      </c>
      <c r="K14" s="199">
        <v>0</v>
      </c>
      <c r="L14" s="199">
        <v>0</v>
      </c>
      <c r="M14" s="199">
        <v>0</v>
      </c>
      <c r="N14" s="199">
        <v>0</v>
      </c>
      <c r="O14" s="199">
        <v>0</v>
      </c>
      <c r="P14" s="199">
        <v>0</v>
      </c>
      <c r="Q14" s="199">
        <v>0</v>
      </c>
      <c r="R14" s="200" t="s">
        <v>188</v>
      </c>
      <c r="S14" s="53"/>
      <c r="T14" s="53"/>
      <c r="U14" s="53"/>
      <c r="V14" s="53"/>
      <c r="W14" s="53"/>
      <c r="X14" s="53"/>
      <c r="Y14" s="53"/>
      <c r="Z14" s="53"/>
    </row>
    <row r="15" spans="1:26" ht="14.4">
      <c r="A15" s="194" t="s">
        <v>200</v>
      </c>
      <c r="B15" s="195">
        <v>0</v>
      </c>
      <c r="C15" s="195">
        <v>0</v>
      </c>
      <c r="D15" s="195">
        <v>0</v>
      </c>
      <c r="E15" s="195">
        <v>0</v>
      </c>
      <c r="F15" s="196">
        <v>0</v>
      </c>
      <c r="G15" s="78"/>
      <c r="H15" s="199">
        <v>0</v>
      </c>
      <c r="I15" s="199">
        <v>0</v>
      </c>
      <c r="J15" s="199">
        <v>0</v>
      </c>
      <c r="K15" s="199">
        <v>0</v>
      </c>
      <c r="L15" s="199">
        <v>0</v>
      </c>
      <c r="M15" s="199">
        <v>0</v>
      </c>
      <c r="N15" s="199">
        <v>0</v>
      </c>
      <c r="O15" s="199">
        <v>0</v>
      </c>
      <c r="P15" s="199">
        <v>0</v>
      </c>
      <c r="Q15" s="199">
        <v>0</v>
      </c>
      <c r="R15" s="200" t="s">
        <v>188</v>
      </c>
      <c r="S15" s="53"/>
      <c r="T15" s="53"/>
      <c r="U15" s="53"/>
      <c r="V15" s="53"/>
      <c r="W15" s="53"/>
      <c r="X15" s="53"/>
      <c r="Y15" s="53"/>
      <c r="Z15" s="53"/>
    </row>
    <row r="16" spans="1:26" ht="14.4">
      <c r="A16" s="194" t="s">
        <v>201</v>
      </c>
      <c r="B16" s="195">
        <v>765979</v>
      </c>
      <c r="C16" s="195">
        <v>241016</v>
      </c>
      <c r="D16" s="195">
        <v>40946</v>
      </c>
      <c r="E16" s="195">
        <v>25399</v>
      </c>
      <c r="F16" s="196">
        <v>307361</v>
      </c>
      <c r="G16" s="78">
        <v>0.40129999999999999</v>
      </c>
      <c r="H16" s="199">
        <v>499082</v>
      </c>
      <c r="I16" s="199">
        <v>568794</v>
      </c>
      <c r="J16" s="199">
        <v>644325</v>
      </c>
      <c r="K16" s="199">
        <v>668383</v>
      </c>
      <c r="L16" s="199">
        <v>523858</v>
      </c>
      <c r="M16" s="199">
        <v>294205</v>
      </c>
      <c r="N16" s="199">
        <v>231189</v>
      </c>
      <c r="O16" s="199">
        <v>239117</v>
      </c>
      <c r="P16" s="199">
        <v>245452</v>
      </c>
      <c r="Q16" s="199">
        <v>489834</v>
      </c>
      <c r="R16" s="200">
        <v>307361</v>
      </c>
      <c r="S16" s="53"/>
      <c r="T16" s="53"/>
      <c r="U16" s="53"/>
      <c r="V16" s="53"/>
      <c r="W16" s="53"/>
      <c r="X16" s="53"/>
      <c r="Y16" s="53"/>
      <c r="Z16" s="53"/>
    </row>
    <row r="17" spans="1:26" ht="14.4">
      <c r="A17" s="194" t="s">
        <v>202</v>
      </c>
      <c r="B17" s="195">
        <v>0</v>
      </c>
      <c r="C17" s="195">
        <v>0</v>
      </c>
      <c r="D17" s="195">
        <v>0</v>
      </c>
      <c r="E17" s="195">
        <v>0</v>
      </c>
      <c r="F17" s="196">
        <v>0</v>
      </c>
      <c r="G17" s="78"/>
      <c r="H17" s="199">
        <v>0</v>
      </c>
      <c r="I17" s="199">
        <v>0</v>
      </c>
      <c r="J17" s="199">
        <v>0</v>
      </c>
      <c r="K17" s="199">
        <v>0</v>
      </c>
      <c r="L17" s="199">
        <v>0</v>
      </c>
      <c r="M17" s="199">
        <v>0</v>
      </c>
      <c r="N17" s="199">
        <v>0</v>
      </c>
      <c r="O17" s="199">
        <v>0</v>
      </c>
      <c r="P17" s="199">
        <v>0</v>
      </c>
      <c r="Q17" s="199">
        <v>0</v>
      </c>
      <c r="R17" s="200" t="s">
        <v>188</v>
      </c>
      <c r="S17" s="53"/>
      <c r="T17" s="53"/>
      <c r="U17" s="53"/>
      <c r="V17" s="53"/>
      <c r="W17" s="53"/>
      <c r="X17" s="53"/>
      <c r="Y17" s="53"/>
      <c r="Z17" s="53"/>
    </row>
    <row r="18" spans="1:26" ht="14.4">
      <c r="A18" s="194" t="s">
        <v>203</v>
      </c>
      <c r="B18" s="195">
        <v>0</v>
      </c>
      <c r="C18" s="195">
        <v>0</v>
      </c>
      <c r="D18" s="195">
        <v>0</v>
      </c>
      <c r="E18" s="195">
        <v>0</v>
      </c>
      <c r="F18" s="196">
        <v>0</v>
      </c>
      <c r="G18" s="78"/>
      <c r="H18" s="199">
        <v>0</v>
      </c>
      <c r="I18" s="199">
        <v>0</v>
      </c>
      <c r="J18" s="199">
        <v>0</v>
      </c>
      <c r="K18" s="199">
        <v>0</v>
      </c>
      <c r="L18" s="199">
        <v>0</v>
      </c>
      <c r="M18" s="199">
        <v>0</v>
      </c>
      <c r="N18" s="199">
        <v>0</v>
      </c>
      <c r="O18" s="199">
        <v>0</v>
      </c>
      <c r="P18" s="199">
        <v>0</v>
      </c>
      <c r="Q18" s="199">
        <v>0</v>
      </c>
      <c r="R18" s="200" t="s">
        <v>188</v>
      </c>
      <c r="S18" s="53"/>
      <c r="T18" s="53"/>
      <c r="U18" s="53"/>
      <c r="V18" s="53"/>
      <c r="W18" s="53"/>
      <c r="X18" s="53"/>
      <c r="Y18" s="53"/>
      <c r="Z18" s="53"/>
    </row>
    <row r="19" spans="1:26" ht="14.4">
      <c r="A19" s="194" t="s">
        <v>204</v>
      </c>
      <c r="B19" s="195">
        <v>0</v>
      </c>
      <c r="C19" s="195">
        <v>0</v>
      </c>
      <c r="D19" s="195">
        <v>0</v>
      </c>
      <c r="E19" s="195">
        <v>0</v>
      </c>
      <c r="F19" s="196">
        <v>0</v>
      </c>
      <c r="G19" s="78"/>
      <c r="H19" s="199">
        <v>0</v>
      </c>
      <c r="I19" s="199">
        <v>0</v>
      </c>
      <c r="J19" s="199">
        <v>0</v>
      </c>
      <c r="K19" s="199">
        <v>0</v>
      </c>
      <c r="L19" s="199">
        <v>0</v>
      </c>
      <c r="M19" s="199">
        <v>0</v>
      </c>
      <c r="N19" s="199">
        <v>0</v>
      </c>
      <c r="O19" s="199">
        <v>0</v>
      </c>
      <c r="P19" s="199">
        <v>0</v>
      </c>
      <c r="Q19" s="199">
        <v>0</v>
      </c>
      <c r="R19" s="200" t="s">
        <v>188</v>
      </c>
      <c r="S19" s="53"/>
      <c r="T19" s="53"/>
      <c r="U19" s="53"/>
      <c r="V19" s="53"/>
      <c r="W19" s="53"/>
      <c r="X19" s="53"/>
      <c r="Y19" s="53"/>
      <c r="Z19" s="53"/>
    </row>
    <row r="20" spans="1:26" ht="14.4">
      <c r="A20" s="194" t="s">
        <v>205</v>
      </c>
      <c r="B20" s="195">
        <v>0</v>
      </c>
      <c r="C20" s="195">
        <v>0</v>
      </c>
      <c r="D20" s="195">
        <v>0</v>
      </c>
      <c r="E20" s="195">
        <v>0</v>
      </c>
      <c r="F20" s="196">
        <v>0</v>
      </c>
      <c r="G20" s="78"/>
      <c r="H20" s="199">
        <v>0</v>
      </c>
      <c r="I20" s="199">
        <v>0</v>
      </c>
      <c r="J20" s="199">
        <v>0</v>
      </c>
      <c r="K20" s="199">
        <v>0</v>
      </c>
      <c r="L20" s="199">
        <v>0</v>
      </c>
      <c r="M20" s="199">
        <v>0</v>
      </c>
      <c r="N20" s="199">
        <v>0</v>
      </c>
      <c r="O20" s="199">
        <v>0</v>
      </c>
      <c r="P20" s="199">
        <v>0</v>
      </c>
      <c r="Q20" s="199">
        <v>0</v>
      </c>
      <c r="R20" s="200" t="s">
        <v>188</v>
      </c>
      <c r="S20" s="53"/>
      <c r="T20" s="53"/>
      <c r="U20" s="53"/>
      <c r="V20" s="53"/>
      <c r="W20" s="53"/>
      <c r="X20" s="53"/>
      <c r="Y20" s="53"/>
      <c r="Z20" s="53"/>
    </row>
    <row r="21" spans="1:26" ht="14.4">
      <c r="A21" s="194" t="s">
        <v>206</v>
      </c>
      <c r="B21" s="195">
        <v>154037</v>
      </c>
      <c r="C21" s="195">
        <v>48468</v>
      </c>
      <c r="D21" s="195">
        <v>0</v>
      </c>
      <c r="E21" s="195">
        <v>0</v>
      </c>
      <c r="F21" s="196">
        <v>48468</v>
      </c>
      <c r="G21" s="78">
        <v>0.31469999999999998</v>
      </c>
      <c r="H21" s="199">
        <v>89962</v>
      </c>
      <c r="I21" s="199">
        <v>93534</v>
      </c>
      <c r="J21" s="199">
        <v>109333</v>
      </c>
      <c r="K21" s="199">
        <v>112353</v>
      </c>
      <c r="L21" s="199">
        <v>81911</v>
      </c>
      <c r="M21" s="199">
        <v>44151</v>
      </c>
      <c r="N21" s="199">
        <v>35100</v>
      </c>
      <c r="O21" s="199">
        <v>35915</v>
      </c>
      <c r="P21" s="199">
        <v>38142</v>
      </c>
      <c r="Q21" s="199">
        <v>77514</v>
      </c>
      <c r="R21" s="200">
        <v>48468</v>
      </c>
      <c r="S21" s="53"/>
      <c r="T21" s="53"/>
      <c r="U21" s="53"/>
      <c r="V21" s="53"/>
      <c r="W21" s="53"/>
      <c r="X21" s="53"/>
      <c r="Y21" s="53"/>
      <c r="Z21" s="53"/>
    </row>
    <row r="22" spans="1:26" ht="14.4">
      <c r="A22" s="194" t="s">
        <v>207</v>
      </c>
      <c r="B22" s="195">
        <v>3037916</v>
      </c>
      <c r="C22" s="195">
        <v>955883</v>
      </c>
      <c r="D22" s="195">
        <v>25592</v>
      </c>
      <c r="E22" s="195">
        <v>15875</v>
      </c>
      <c r="F22" s="196">
        <v>997350</v>
      </c>
      <c r="G22" s="78">
        <v>0.32829999999999998</v>
      </c>
      <c r="H22" s="199">
        <v>0</v>
      </c>
      <c r="I22" s="199">
        <v>2278621</v>
      </c>
      <c r="J22" s="199">
        <v>2359154</v>
      </c>
      <c r="K22" s="199">
        <v>2460379</v>
      </c>
      <c r="L22" s="199">
        <v>1765694</v>
      </c>
      <c r="M22" s="199">
        <v>949652</v>
      </c>
      <c r="N22" s="199">
        <v>760719</v>
      </c>
      <c r="O22" s="199">
        <v>765460</v>
      </c>
      <c r="P22" s="199">
        <v>799154</v>
      </c>
      <c r="Q22" s="199">
        <v>1606310</v>
      </c>
      <c r="R22" s="200">
        <v>997350</v>
      </c>
      <c r="S22" s="53"/>
      <c r="T22" s="53"/>
      <c r="U22" s="53"/>
      <c r="V22" s="53"/>
      <c r="W22" s="53"/>
      <c r="X22" s="53"/>
      <c r="Y22" s="53"/>
      <c r="Z22" s="53"/>
    </row>
    <row r="23" spans="1:26" ht="14.4">
      <c r="A23" s="194" t="s">
        <v>208</v>
      </c>
      <c r="B23" s="195">
        <v>0</v>
      </c>
      <c r="C23" s="195">
        <v>0</v>
      </c>
      <c r="D23" s="195">
        <v>0</v>
      </c>
      <c r="E23" s="195">
        <v>0</v>
      </c>
      <c r="F23" s="196">
        <v>0</v>
      </c>
      <c r="G23" s="78"/>
      <c r="H23" s="199">
        <v>0</v>
      </c>
      <c r="I23" s="199">
        <v>0</v>
      </c>
      <c r="J23" s="199">
        <v>0</v>
      </c>
      <c r="K23" s="199">
        <v>0</v>
      </c>
      <c r="L23" s="199">
        <v>0</v>
      </c>
      <c r="M23" s="199">
        <v>0</v>
      </c>
      <c r="N23" s="199">
        <v>0</v>
      </c>
      <c r="O23" s="199">
        <v>0</v>
      </c>
      <c r="P23" s="199">
        <v>0</v>
      </c>
      <c r="Q23" s="199">
        <v>0</v>
      </c>
      <c r="R23" s="200" t="s">
        <v>188</v>
      </c>
      <c r="S23" s="53"/>
      <c r="T23" s="53"/>
      <c r="U23" s="53"/>
      <c r="V23" s="53"/>
      <c r="W23" s="53"/>
      <c r="X23" s="53"/>
      <c r="Y23" s="53"/>
      <c r="Z23" s="53"/>
    </row>
    <row r="24" spans="1:26" ht="14.4">
      <c r="A24" s="194" t="s">
        <v>209</v>
      </c>
      <c r="B24" s="195">
        <v>40608</v>
      </c>
      <c r="C24" s="195">
        <v>12777</v>
      </c>
      <c r="D24" s="195">
        <v>0</v>
      </c>
      <c r="E24" s="195">
        <v>0</v>
      </c>
      <c r="F24" s="196">
        <v>12777</v>
      </c>
      <c r="G24" s="78">
        <v>0.31459999999999999</v>
      </c>
      <c r="H24" s="199">
        <v>0</v>
      </c>
      <c r="I24" s="199">
        <v>0</v>
      </c>
      <c r="J24" s="199">
        <v>0</v>
      </c>
      <c r="K24" s="199">
        <v>0</v>
      </c>
      <c r="L24" s="199">
        <v>0</v>
      </c>
      <c r="M24" s="199">
        <v>11779</v>
      </c>
      <c r="N24" s="199">
        <v>9588</v>
      </c>
      <c r="O24" s="199">
        <v>13954</v>
      </c>
      <c r="P24" s="199">
        <v>15563</v>
      </c>
      <c r="Q24" s="199">
        <v>21063</v>
      </c>
      <c r="R24" s="200">
        <v>12777</v>
      </c>
      <c r="S24" s="53"/>
      <c r="T24" s="53"/>
      <c r="U24" s="53"/>
      <c r="V24" s="53"/>
      <c r="W24" s="53"/>
      <c r="X24" s="53"/>
      <c r="Y24" s="53"/>
      <c r="Z24" s="53"/>
    </row>
    <row r="25" spans="1:26" ht="14.4">
      <c r="A25" s="194" t="s">
        <v>210</v>
      </c>
      <c r="B25" s="195">
        <v>1376587</v>
      </c>
      <c r="C25" s="195">
        <v>433144</v>
      </c>
      <c r="D25" s="195">
        <v>30710</v>
      </c>
      <c r="E25" s="195">
        <v>19049</v>
      </c>
      <c r="F25" s="196">
        <v>482903</v>
      </c>
      <c r="G25" s="78">
        <v>0.3508</v>
      </c>
      <c r="H25" s="199">
        <v>870283</v>
      </c>
      <c r="I25" s="199">
        <v>918041</v>
      </c>
      <c r="J25" s="199">
        <v>963720</v>
      </c>
      <c r="K25" s="199">
        <v>1010047</v>
      </c>
      <c r="L25" s="199">
        <v>786328</v>
      </c>
      <c r="M25" s="199">
        <v>443486</v>
      </c>
      <c r="N25" s="199">
        <v>348491</v>
      </c>
      <c r="O25" s="199">
        <v>356822</v>
      </c>
      <c r="P25" s="199">
        <v>379041</v>
      </c>
      <c r="Q25" s="199">
        <v>759907</v>
      </c>
      <c r="R25" s="200">
        <v>482903</v>
      </c>
      <c r="S25" s="53"/>
      <c r="T25" s="53"/>
      <c r="U25" s="53"/>
      <c r="V25" s="53"/>
      <c r="W25" s="53"/>
      <c r="X25" s="53"/>
      <c r="Y25" s="53"/>
      <c r="Z25" s="53"/>
    </row>
    <row r="26" spans="1:26" ht="14.4">
      <c r="A26" s="194" t="s">
        <v>211</v>
      </c>
      <c r="B26" s="195">
        <v>202416</v>
      </c>
      <c r="C26" s="195">
        <v>63690</v>
      </c>
      <c r="D26" s="195">
        <v>0</v>
      </c>
      <c r="E26" s="195">
        <v>0</v>
      </c>
      <c r="F26" s="196">
        <v>63690</v>
      </c>
      <c r="G26" s="78">
        <v>0.31459999999999999</v>
      </c>
      <c r="H26" s="199">
        <v>0</v>
      </c>
      <c r="I26" s="199">
        <v>0</v>
      </c>
      <c r="J26" s="199">
        <v>144216</v>
      </c>
      <c r="K26" s="199">
        <v>159175</v>
      </c>
      <c r="L26" s="199">
        <v>115828</v>
      </c>
      <c r="M26" s="199">
        <v>63189</v>
      </c>
      <c r="N26" s="199">
        <v>49867</v>
      </c>
      <c r="O26" s="199">
        <v>49991</v>
      </c>
      <c r="P26" s="199">
        <v>50862</v>
      </c>
      <c r="Q26" s="199">
        <v>102377</v>
      </c>
      <c r="R26" s="200">
        <v>63690</v>
      </c>
      <c r="S26" s="53"/>
      <c r="T26" s="53"/>
      <c r="U26" s="53"/>
      <c r="V26" s="53"/>
      <c r="W26" s="53"/>
      <c r="X26" s="53"/>
      <c r="Y26" s="53"/>
      <c r="Z26" s="53"/>
    </row>
    <row r="27" spans="1:26" ht="14.4">
      <c r="A27" s="194" t="s">
        <v>212</v>
      </c>
      <c r="B27" s="195">
        <v>0</v>
      </c>
      <c r="C27" s="195">
        <v>0</v>
      </c>
      <c r="D27" s="195">
        <v>0</v>
      </c>
      <c r="E27" s="195">
        <v>0</v>
      </c>
      <c r="F27" s="196">
        <v>0</v>
      </c>
      <c r="G27" s="78"/>
      <c r="H27" s="199">
        <v>0</v>
      </c>
      <c r="I27" s="199">
        <v>0</v>
      </c>
      <c r="J27" s="199">
        <v>0</v>
      </c>
      <c r="K27" s="199">
        <v>0</v>
      </c>
      <c r="L27" s="199">
        <v>0</v>
      </c>
      <c r="M27" s="199">
        <v>0</v>
      </c>
      <c r="N27" s="199">
        <v>0</v>
      </c>
      <c r="O27" s="199">
        <v>0</v>
      </c>
      <c r="P27" s="199">
        <v>0</v>
      </c>
      <c r="Q27" s="199">
        <v>0</v>
      </c>
      <c r="R27" s="200" t="s">
        <v>188</v>
      </c>
      <c r="S27" s="53"/>
      <c r="T27" s="53"/>
      <c r="U27" s="53"/>
      <c r="V27" s="53"/>
      <c r="W27" s="53"/>
      <c r="X27" s="53"/>
      <c r="Y27" s="53"/>
      <c r="Z27" s="53"/>
    </row>
    <row r="28" spans="1:26" ht="14.4">
      <c r="A28" s="194" t="s">
        <v>213</v>
      </c>
      <c r="B28" s="195">
        <v>926790</v>
      </c>
      <c r="C28" s="195">
        <v>291615</v>
      </c>
      <c r="D28" s="195">
        <v>0</v>
      </c>
      <c r="E28" s="195">
        <v>0</v>
      </c>
      <c r="F28" s="196">
        <v>291615</v>
      </c>
      <c r="G28" s="78">
        <v>0.31469999999999998</v>
      </c>
      <c r="H28" s="199">
        <v>0</v>
      </c>
      <c r="I28" s="199">
        <v>0</v>
      </c>
      <c r="J28" s="199">
        <v>0</v>
      </c>
      <c r="K28" s="199">
        <v>0</v>
      </c>
      <c r="L28" s="199">
        <v>0</v>
      </c>
      <c r="M28" s="199">
        <v>0</v>
      </c>
      <c r="N28" s="199">
        <v>0</v>
      </c>
      <c r="O28" s="199">
        <v>0</v>
      </c>
      <c r="P28" s="199">
        <v>232884</v>
      </c>
      <c r="Q28" s="199">
        <v>470418</v>
      </c>
      <c r="R28" s="200">
        <v>291615</v>
      </c>
      <c r="S28" s="53"/>
      <c r="T28" s="53"/>
      <c r="U28" s="53"/>
      <c r="V28" s="53"/>
      <c r="W28" s="53"/>
      <c r="X28" s="53"/>
      <c r="Y28" s="53"/>
      <c r="Z28" s="53"/>
    </row>
    <row r="29" spans="1:26" ht="14.4">
      <c r="A29" s="194" t="s">
        <v>214</v>
      </c>
      <c r="B29" s="195">
        <v>0</v>
      </c>
      <c r="C29" s="195">
        <v>0</v>
      </c>
      <c r="D29" s="195">
        <v>0</v>
      </c>
      <c r="E29" s="195">
        <v>0</v>
      </c>
      <c r="F29" s="196">
        <v>0</v>
      </c>
      <c r="G29" s="78"/>
      <c r="H29" s="199">
        <v>0</v>
      </c>
      <c r="I29" s="199">
        <v>0</v>
      </c>
      <c r="J29" s="199">
        <v>0</v>
      </c>
      <c r="K29" s="199">
        <v>0</v>
      </c>
      <c r="L29" s="199">
        <v>0</v>
      </c>
      <c r="M29" s="199">
        <v>0</v>
      </c>
      <c r="N29" s="199">
        <v>0</v>
      </c>
      <c r="O29" s="199">
        <v>0</v>
      </c>
      <c r="P29" s="199">
        <v>0</v>
      </c>
      <c r="Q29" s="199">
        <v>0</v>
      </c>
      <c r="R29" s="200" t="s">
        <v>188</v>
      </c>
      <c r="S29" s="53"/>
      <c r="T29" s="53"/>
      <c r="U29" s="53"/>
      <c r="V29" s="53"/>
      <c r="W29" s="53"/>
      <c r="X29" s="53"/>
      <c r="Y29" s="53"/>
      <c r="Z29" s="53"/>
    </row>
    <row r="30" spans="1:26" ht="14.4">
      <c r="A30" s="194" t="s">
        <v>215</v>
      </c>
      <c r="B30" s="195">
        <v>0</v>
      </c>
      <c r="C30" s="195">
        <v>0</v>
      </c>
      <c r="D30" s="195">
        <v>0</v>
      </c>
      <c r="E30" s="195">
        <v>0</v>
      </c>
      <c r="F30" s="196">
        <v>0</v>
      </c>
      <c r="G30" s="78"/>
      <c r="H30" s="199">
        <v>0</v>
      </c>
      <c r="I30" s="199">
        <v>0</v>
      </c>
      <c r="J30" s="199">
        <v>0</v>
      </c>
      <c r="K30" s="199">
        <v>0</v>
      </c>
      <c r="L30" s="199">
        <v>0</v>
      </c>
      <c r="M30" s="199">
        <v>0</v>
      </c>
      <c r="N30" s="199">
        <v>0</v>
      </c>
      <c r="O30" s="199">
        <v>0</v>
      </c>
      <c r="P30" s="199">
        <v>0</v>
      </c>
      <c r="Q30" s="199">
        <v>0</v>
      </c>
      <c r="R30" s="200" t="s">
        <v>188</v>
      </c>
      <c r="S30" s="53"/>
      <c r="T30" s="53"/>
      <c r="U30" s="53"/>
      <c r="V30" s="53"/>
      <c r="W30" s="53"/>
      <c r="X30" s="53"/>
      <c r="Y30" s="53"/>
      <c r="Z30" s="53"/>
    </row>
    <row r="31" spans="1:26" ht="14.4">
      <c r="A31" s="194" t="s">
        <v>216</v>
      </c>
      <c r="B31" s="195">
        <v>0</v>
      </c>
      <c r="C31" s="195">
        <v>0</v>
      </c>
      <c r="D31" s="195">
        <v>0</v>
      </c>
      <c r="E31" s="195">
        <v>0</v>
      </c>
      <c r="F31" s="196">
        <v>0</v>
      </c>
      <c r="G31" s="78"/>
      <c r="H31" s="199">
        <v>0</v>
      </c>
      <c r="I31" s="199">
        <v>0</v>
      </c>
      <c r="J31" s="199">
        <v>0</v>
      </c>
      <c r="K31" s="199">
        <v>0</v>
      </c>
      <c r="L31" s="199">
        <v>0</v>
      </c>
      <c r="M31" s="199">
        <v>0</v>
      </c>
      <c r="N31" s="199">
        <v>0</v>
      </c>
      <c r="O31" s="199">
        <v>0</v>
      </c>
      <c r="P31" s="199">
        <v>0</v>
      </c>
      <c r="Q31" s="199">
        <v>0</v>
      </c>
      <c r="R31" s="200" t="s">
        <v>188</v>
      </c>
      <c r="S31" s="53"/>
      <c r="T31" s="53"/>
      <c r="U31" s="53"/>
      <c r="V31" s="53"/>
      <c r="W31" s="53"/>
      <c r="X31" s="53"/>
      <c r="Y31" s="53"/>
      <c r="Z31" s="53"/>
    </row>
    <row r="32" spans="1:26" ht="14.4">
      <c r="A32" s="194" t="s">
        <v>217</v>
      </c>
      <c r="B32" s="195">
        <v>637542</v>
      </c>
      <c r="C32" s="195">
        <v>200603</v>
      </c>
      <c r="D32" s="195">
        <v>0</v>
      </c>
      <c r="E32" s="195">
        <v>0</v>
      </c>
      <c r="F32" s="196">
        <v>200603</v>
      </c>
      <c r="G32" s="78">
        <v>0.31469999999999998</v>
      </c>
      <c r="H32" s="199">
        <v>0</v>
      </c>
      <c r="I32" s="199">
        <v>0</v>
      </c>
      <c r="J32" s="199">
        <v>0</v>
      </c>
      <c r="K32" s="199">
        <v>0</v>
      </c>
      <c r="L32" s="199">
        <v>0</v>
      </c>
      <c r="M32" s="199">
        <v>0</v>
      </c>
      <c r="N32" s="199">
        <v>0</v>
      </c>
      <c r="O32" s="199">
        <v>0</v>
      </c>
      <c r="P32" s="199">
        <v>0</v>
      </c>
      <c r="Q32" s="199">
        <v>0</v>
      </c>
      <c r="R32" s="200">
        <v>200603</v>
      </c>
      <c r="S32" s="53"/>
      <c r="T32" s="53"/>
      <c r="U32" s="53"/>
      <c r="V32" s="53"/>
      <c r="W32" s="53"/>
      <c r="X32" s="53"/>
      <c r="Y32" s="53"/>
      <c r="Z32" s="53"/>
    </row>
    <row r="33" spans="1:26" ht="14.4">
      <c r="A33" s="194" t="s">
        <v>218</v>
      </c>
      <c r="B33" s="195">
        <v>0</v>
      </c>
      <c r="C33" s="195">
        <v>0</v>
      </c>
      <c r="D33" s="195">
        <v>0</v>
      </c>
      <c r="E33" s="195">
        <v>0</v>
      </c>
      <c r="F33" s="196">
        <v>0</v>
      </c>
      <c r="G33" s="78"/>
      <c r="H33" s="199">
        <v>0</v>
      </c>
      <c r="I33" s="199">
        <v>0</v>
      </c>
      <c r="J33" s="199">
        <v>0</v>
      </c>
      <c r="K33" s="199">
        <v>0</v>
      </c>
      <c r="L33" s="199">
        <v>0</v>
      </c>
      <c r="M33" s="199">
        <v>0</v>
      </c>
      <c r="N33" s="199">
        <v>0</v>
      </c>
      <c r="O33" s="199">
        <v>0</v>
      </c>
      <c r="P33" s="199">
        <v>0</v>
      </c>
      <c r="Q33" s="199">
        <v>0</v>
      </c>
      <c r="R33" s="200" t="s">
        <v>188</v>
      </c>
      <c r="S33" s="53"/>
      <c r="T33" s="53"/>
      <c r="U33" s="53"/>
      <c r="V33" s="53"/>
      <c r="W33" s="53"/>
      <c r="X33" s="53"/>
      <c r="Y33" s="53"/>
      <c r="Z33" s="53"/>
    </row>
    <row r="34" spans="1:26" ht="14.4">
      <c r="A34" s="194" t="s">
        <v>219</v>
      </c>
      <c r="B34" s="195">
        <v>0</v>
      </c>
      <c r="C34" s="195">
        <v>0</v>
      </c>
      <c r="D34" s="195">
        <v>0</v>
      </c>
      <c r="E34" s="195">
        <v>0</v>
      </c>
      <c r="F34" s="196">
        <v>0</v>
      </c>
      <c r="G34" s="78"/>
      <c r="H34" s="199">
        <v>0</v>
      </c>
      <c r="I34" s="199">
        <v>0</v>
      </c>
      <c r="J34" s="199">
        <v>0</v>
      </c>
      <c r="K34" s="199">
        <v>0</v>
      </c>
      <c r="L34" s="199">
        <v>0</v>
      </c>
      <c r="M34" s="199">
        <v>0</v>
      </c>
      <c r="N34" s="199">
        <v>0</v>
      </c>
      <c r="O34" s="199">
        <v>0</v>
      </c>
      <c r="P34" s="199">
        <v>0</v>
      </c>
      <c r="Q34" s="199">
        <v>0</v>
      </c>
      <c r="R34" s="200" t="s">
        <v>188</v>
      </c>
      <c r="S34" s="53"/>
      <c r="T34" s="53"/>
      <c r="U34" s="53"/>
      <c r="V34" s="53"/>
      <c r="W34" s="53"/>
      <c r="X34" s="53"/>
      <c r="Y34" s="53"/>
      <c r="Z34" s="53"/>
    </row>
    <row r="35" spans="1:26" ht="14.4">
      <c r="A35" s="194" t="s">
        <v>220</v>
      </c>
      <c r="B35" s="195">
        <v>0</v>
      </c>
      <c r="C35" s="195">
        <v>0</v>
      </c>
      <c r="D35" s="195">
        <v>0</v>
      </c>
      <c r="E35" s="195">
        <v>0</v>
      </c>
      <c r="F35" s="196">
        <v>0</v>
      </c>
      <c r="G35" s="78"/>
      <c r="H35" s="199">
        <v>0</v>
      </c>
      <c r="I35" s="199">
        <v>0</v>
      </c>
      <c r="J35" s="199">
        <v>0</v>
      </c>
      <c r="K35" s="199">
        <v>0</v>
      </c>
      <c r="L35" s="199">
        <v>0</v>
      </c>
      <c r="M35" s="199">
        <v>0</v>
      </c>
      <c r="N35" s="199">
        <v>0</v>
      </c>
      <c r="O35" s="199">
        <v>0</v>
      </c>
      <c r="P35" s="199">
        <v>0</v>
      </c>
      <c r="Q35" s="199">
        <v>0</v>
      </c>
      <c r="R35" s="200" t="s">
        <v>188</v>
      </c>
      <c r="S35" s="53"/>
      <c r="T35" s="53"/>
      <c r="U35" s="53"/>
      <c r="V35" s="53"/>
      <c r="W35" s="53"/>
      <c r="X35" s="53"/>
      <c r="Y35" s="53"/>
      <c r="Z35" s="53"/>
    </row>
    <row r="36" spans="1:26" ht="14.4">
      <c r="A36" s="194" t="s">
        <v>221</v>
      </c>
      <c r="B36" s="195">
        <v>0</v>
      </c>
      <c r="C36" s="195">
        <v>0</v>
      </c>
      <c r="D36" s="195">
        <v>0</v>
      </c>
      <c r="E36" s="195">
        <v>0</v>
      </c>
      <c r="F36" s="196">
        <v>0</v>
      </c>
      <c r="G36" s="78"/>
      <c r="H36" s="199">
        <v>0</v>
      </c>
      <c r="I36" s="199">
        <v>0</v>
      </c>
      <c r="J36" s="199">
        <v>0</v>
      </c>
      <c r="K36" s="199">
        <v>0</v>
      </c>
      <c r="L36" s="199">
        <v>0</v>
      </c>
      <c r="M36" s="199">
        <v>0</v>
      </c>
      <c r="N36" s="199">
        <v>0</v>
      </c>
      <c r="O36" s="199">
        <v>0</v>
      </c>
      <c r="P36" s="199">
        <v>0</v>
      </c>
      <c r="Q36" s="199">
        <v>0</v>
      </c>
      <c r="R36" s="200" t="s">
        <v>188</v>
      </c>
      <c r="S36" s="53"/>
      <c r="T36" s="53"/>
      <c r="U36" s="53"/>
      <c r="V36" s="53"/>
      <c r="W36" s="53"/>
      <c r="X36" s="53"/>
      <c r="Y36" s="53"/>
      <c r="Z36" s="53"/>
    </row>
    <row r="37" spans="1:26" ht="14.4">
      <c r="A37" s="194" t="s">
        <v>222</v>
      </c>
      <c r="B37" s="195">
        <v>0</v>
      </c>
      <c r="C37" s="195">
        <v>0</v>
      </c>
      <c r="D37" s="195">
        <v>0</v>
      </c>
      <c r="E37" s="195">
        <v>0</v>
      </c>
      <c r="F37" s="196">
        <v>0</v>
      </c>
      <c r="G37" s="78"/>
      <c r="H37" s="199">
        <v>0</v>
      </c>
      <c r="I37" s="199">
        <v>0</v>
      </c>
      <c r="J37" s="199">
        <v>0</v>
      </c>
      <c r="K37" s="199">
        <v>0</v>
      </c>
      <c r="L37" s="199">
        <v>0</v>
      </c>
      <c r="M37" s="199">
        <v>0</v>
      </c>
      <c r="N37" s="199">
        <v>0</v>
      </c>
      <c r="O37" s="199">
        <v>0</v>
      </c>
      <c r="P37" s="199">
        <v>0</v>
      </c>
      <c r="Q37" s="199">
        <v>0</v>
      </c>
      <c r="R37" s="200" t="s">
        <v>188</v>
      </c>
      <c r="S37" s="53"/>
      <c r="T37" s="53"/>
      <c r="U37" s="53"/>
      <c r="V37" s="53"/>
      <c r="W37" s="53"/>
      <c r="X37" s="53"/>
      <c r="Y37" s="53"/>
      <c r="Z37" s="53"/>
    </row>
    <row r="38" spans="1:26" ht="14.4">
      <c r="A38" s="194" t="s">
        <v>223</v>
      </c>
      <c r="B38" s="195">
        <v>1154616</v>
      </c>
      <c r="C38" s="195">
        <v>363301</v>
      </c>
      <c r="D38" s="195">
        <v>25592</v>
      </c>
      <c r="E38" s="195">
        <v>15875</v>
      </c>
      <c r="F38" s="196">
        <v>404768</v>
      </c>
      <c r="G38" s="78">
        <v>0.35060000000000002</v>
      </c>
      <c r="H38" s="199">
        <v>0</v>
      </c>
      <c r="I38" s="199">
        <v>784861</v>
      </c>
      <c r="J38" s="199">
        <v>862766</v>
      </c>
      <c r="K38" s="199">
        <v>898816</v>
      </c>
      <c r="L38" s="199">
        <v>680858</v>
      </c>
      <c r="M38" s="199">
        <v>384571</v>
      </c>
      <c r="N38" s="199">
        <v>306717</v>
      </c>
      <c r="O38" s="199">
        <v>311124</v>
      </c>
      <c r="P38" s="199">
        <v>322366</v>
      </c>
      <c r="Q38" s="199">
        <v>652303</v>
      </c>
      <c r="R38" s="200">
        <v>404768</v>
      </c>
      <c r="S38" s="53"/>
      <c r="T38" s="53"/>
      <c r="U38" s="53"/>
      <c r="V38" s="53"/>
      <c r="W38" s="53"/>
      <c r="X38" s="53"/>
      <c r="Y38" s="53"/>
      <c r="Z38" s="53"/>
    </row>
    <row r="39" spans="1:26" ht="14.4">
      <c r="A39" s="194" t="s">
        <v>224</v>
      </c>
      <c r="B39" s="195">
        <v>0</v>
      </c>
      <c r="C39" s="195">
        <v>0</v>
      </c>
      <c r="D39" s="195">
        <v>0</v>
      </c>
      <c r="E39" s="195">
        <v>0</v>
      </c>
      <c r="F39" s="196">
        <v>0</v>
      </c>
      <c r="G39" s="78"/>
      <c r="H39" s="199">
        <v>0</v>
      </c>
      <c r="I39" s="199">
        <v>0</v>
      </c>
      <c r="J39" s="199">
        <v>0</v>
      </c>
      <c r="K39" s="199">
        <v>0</v>
      </c>
      <c r="L39" s="199">
        <v>0</v>
      </c>
      <c r="M39" s="199">
        <v>0</v>
      </c>
      <c r="N39" s="199">
        <v>0</v>
      </c>
      <c r="O39" s="199">
        <v>0</v>
      </c>
      <c r="P39" s="199">
        <v>0</v>
      </c>
      <c r="Q39" s="199">
        <v>0</v>
      </c>
      <c r="R39" s="200" t="s">
        <v>188</v>
      </c>
      <c r="S39" s="53"/>
      <c r="T39" s="53"/>
      <c r="U39" s="53"/>
      <c r="V39" s="53"/>
      <c r="W39" s="53"/>
      <c r="X39" s="53"/>
      <c r="Y39" s="53"/>
      <c r="Z39" s="53"/>
    </row>
    <row r="40" spans="1:26" ht="14.4">
      <c r="A40" s="194" t="s">
        <v>225</v>
      </c>
      <c r="B40" s="195">
        <v>567200</v>
      </c>
      <c r="C40" s="195">
        <v>178470</v>
      </c>
      <c r="D40" s="195">
        <v>35828</v>
      </c>
      <c r="E40" s="195">
        <v>22224</v>
      </c>
      <c r="F40" s="196">
        <v>236522</v>
      </c>
      <c r="G40" s="78">
        <v>0.41699999999999998</v>
      </c>
      <c r="H40" s="199">
        <v>403714</v>
      </c>
      <c r="I40" s="199">
        <v>425503</v>
      </c>
      <c r="J40" s="199">
        <v>464894</v>
      </c>
      <c r="K40" s="199">
        <v>483256</v>
      </c>
      <c r="L40" s="199">
        <v>414728</v>
      </c>
      <c r="M40" s="199">
        <v>236351</v>
      </c>
      <c r="N40" s="199">
        <v>184088</v>
      </c>
      <c r="O40" s="199">
        <v>183792</v>
      </c>
      <c r="P40" s="199">
        <v>188630</v>
      </c>
      <c r="Q40" s="199">
        <v>382412</v>
      </c>
      <c r="R40" s="200">
        <v>236522</v>
      </c>
      <c r="S40" s="53"/>
      <c r="T40" s="53"/>
      <c r="U40" s="53"/>
      <c r="V40" s="53"/>
      <c r="W40" s="53"/>
      <c r="X40" s="53"/>
      <c r="Y40" s="53"/>
      <c r="Z40" s="53"/>
    </row>
    <row r="41" spans="1:26" ht="14.4">
      <c r="A41" s="194" t="s">
        <v>226</v>
      </c>
      <c r="B41" s="195">
        <v>0</v>
      </c>
      <c r="C41" s="195">
        <v>0</v>
      </c>
      <c r="D41" s="195">
        <v>0</v>
      </c>
      <c r="E41" s="195">
        <v>0</v>
      </c>
      <c r="F41" s="196">
        <v>0</v>
      </c>
      <c r="G41" s="78"/>
      <c r="H41" s="199">
        <v>0</v>
      </c>
      <c r="I41" s="199">
        <v>0</v>
      </c>
      <c r="J41" s="199">
        <v>0</v>
      </c>
      <c r="K41" s="199">
        <v>0</v>
      </c>
      <c r="L41" s="199">
        <v>0</v>
      </c>
      <c r="M41" s="199">
        <v>0</v>
      </c>
      <c r="N41" s="199">
        <v>0</v>
      </c>
      <c r="O41" s="199">
        <v>0</v>
      </c>
      <c r="P41" s="199">
        <v>0</v>
      </c>
      <c r="Q41" s="199">
        <v>0</v>
      </c>
      <c r="R41" s="200" t="s">
        <v>188</v>
      </c>
      <c r="S41" s="53"/>
      <c r="T41" s="53"/>
      <c r="U41" s="53"/>
      <c r="V41" s="53"/>
      <c r="W41" s="53"/>
      <c r="X41" s="53"/>
      <c r="Y41" s="53"/>
      <c r="Z41" s="53"/>
    </row>
    <row r="42" spans="1:26" ht="14.4">
      <c r="A42" s="194" t="s">
        <v>227</v>
      </c>
      <c r="B42" s="195">
        <v>612914</v>
      </c>
      <c r="C42" s="195">
        <v>192854</v>
      </c>
      <c r="D42" s="195">
        <v>0</v>
      </c>
      <c r="E42" s="195">
        <v>0</v>
      </c>
      <c r="F42" s="196">
        <v>192854</v>
      </c>
      <c r="G42" s="78">
        <v>0.31469999999999998</v>
      </c>
      <c r="H42" s="199">
        <v>406556</v>
      </c>
      <c r="I42" s="199">
        <v>436040</v>
      </c>
      <c r="J42" s="199">
        <v>463959</v>
      </c>
      <c r="K42" s="199">
        <v>478397</v>
      </c>
      <c r="L42" s="199">
        <v>334946</v>
      </c>
      <c r="M42" s="199">
        <v>177460</v>
      </c>
      <c r="N42" s="199">
        <v>144139</v>
      </c>
      <c r="O42" s="199">
        <v>145945</v>
      </c>
      <c r="P42" s="199">
        <v>150763</v>
      </c>
      <c r="Q42" s="199">
        <v>306563</v>
      </c>
      <c r="R42" s="200">
        <v>192854</v>
      </c>
      <c r="S42" s="53"/>
      <c r="T42" s="53"/>
      <c r="U42" s="53"/>
      <c r="V42" s="53"/>
      <c r="W42" s="53"/>
      <c r="X42" s="53"/>
      <c r="Y42" s="53"/>
      <c r="Z42" s="53"/>
    </row>
    <row r="43" spans="1:26" ht="14.4">
      <c r="A43" s="194" t="s">
        <v>228</v>
      </c>
      <c r="B43" s="195">
        <v>799453</v>
      </c>
      <c r="C43" s="195">
        <v>251548</v>
      </c>
      <c r="D43" s="195">
        <v>30710</v>
      </c>
      <c r="E43" s="195">
        <v>19049</v>
      </c>
      <c r="F43" s="196">
        <v>301307</v>
      </c>
      <c r="G43" s="78">
        <v>0.37690000000000001</v>
      </c>
      <c r="H43" s="199">
        <v>0</v>
      </c>
      <c r="I43" s="199">
        <v>571315</v>
      </c>
      <c r="J43" s="199">
        <v>597364</v>
      </c>
      <c r="K43" s="199">
        <v>623561</v>
      </c>
      <c r="L43" s="199">
        <v>487457</v>
      </c>
      <c r="M43" s="199">
        <v>278863</v>
      </c>
      <c r="N43" s="199">
        <v>223720</v>
      </c>
      <c r="O43" s="199">
        <v>224425</v>
      </c>
      <c r="P43" s="199">
        <v>235599</v>
      </c>
      <c r="Q43" s="199">
        <v>476816</v>
      </c>
      <c r="R43" s="200">
        <v>301307</v>
      </c>
      <c r="S43" s="53"/>
      <c r="T43" s="53"/>
      <c r="U43" s="53"/>
      <c r="V43" s="53"/>
      <c r="W43" s="53"/>
      <c r="X43" s="53"/>
      <c r="Y43" s="53"/>
      <c r="Z43" s="53"/>
    </row>
    <row r="44" spans="1:26" ht="14.4">
      <c r="A44" s="194" t="s">
        <v>229</v>
      </c>
      <c r="B44" s="195">
        <v>488847</v>
      </c>
      <c r="C44" s="195">
        <v>153816</v>
      </c>
      <c r="D44" s="195">
        <v>0</v>
      </c>
      <c r="E44" s="195">
        <v>0</v>
      </c>
      <c r="F44" s="196">
        <v>153816</v>
      </c>
      <c r="G44" s="78">
        <v>0.31469999999999998</v>
      </c>
      <c r="H44" s="199">
        <v>0</v>
      </c>
      <c r="I44" s="199">
        <v>0</v>
      </c>
      <c r="J44" s="199">
        <v>359734</v>
      </c>
      <c r="K44" s="199">
        <v>384874</v>
      </c>
      <c r="L44" s="199">
        <v>271380</v>
      </c>
      <c r="M44" s="199">
        <v>144396</v>
      </c>
      <c r="N44" s="199">
        <v>111315</v>
      </c>
      <c r="O44" s="199">
        <v>120547</v>
      </c>
      <c r="P44" s="199">
        <v>123970</v>
      </c>
      <c r="Q44" s="199">
        <v>246680</v>
      </c>
      <c r="R44" s="200">
        <v>153816</v>
      </c>
      <c r="S44" s="53"/>
      <c r="T44" s="53"/>
      <c r="U44" s="53"/>
      <c r="V44" s="53"/>
      <c r="W44" s="53"/>
      <c r="X44" s="53"/>
      <c r="Y44" s="53"/>
      <c r="Z44" s="53"/>
    </row>
    <row r="45" spans="1:26" ht="14.4">
      <c r="A45" s="194" t="s">
        <v>230</v>
      </c>
      <c r="B45" s="195">
        <v>0</v>
      </c>
      <c r="C45" s="195">
        <v>0</v>
      </c>
      <c r="D45" s="195">
        <v>0</v>
      </c>
      <c r="E45" s="195">
        <v>0</v>
      </c>
      <c r="F45" s="196">
        <v>0</v>
      </c>
      <c r="G45" s="78"/>
      <c r="H45" s="199">
        <v>0</v>
      </c>
      <c r="I45" s="199">
        <v>0</v>
      </c>
      <c r="J45" s="199">
        <v>0</v>
      </c>
      <c r="K45" s="199">
        <v>0</v>
      </c>
      <c r="L45" s="199">
        <v>0</v>
      </c>
      <c r="M45" s="199">
        <v>0</v>
      </c>
      <c r="N45" s="199">
        <v>0</v>
      </c>
      <c r="O45" s="199">
        <v>0</v>
      </c>
      <c r="P45" s="199">
        <v>0</v>
      </c>
      <c r="Q45" s="199">
        <v>0</v>
      </c>
      <c r="R45" s="200" t="s">
        <v>188</v>
      </c>
      <c r="S45" s="53"/>
      <c r="T45" s="53"/>
      <c r="U45" s="53"/>
      <c r="V45" s="53"/>
      <c r="W45" s="53"/>
      <c r="X45" s="53"/>
      <c r="Y45" s="53"/>
      <c r="Z45" s="53"/>
    </row>
    <row r="46" spans="1:26" ht="14.4">
      <c r="A46" s="194" t="s">
        <v>231</v>
      </c>
      <c r="B46" s="195">
        <v>0</v>
      </c>
      <c r="C46" s="195">
        <v>0</v>
      </c>
      <c r="D46" s="195">
        <v>0</v>
      </c>
      <c r="E46" s="195">
        <v>0</v>
      </c>
      <c r="F46" s="196">
        <v>0</v>
      </c>
      <c r="G46" s="78"/>
      <c r="H46" s="199">
        <v>0</v>
      </c>
      <c r="I46" s="199">
        <v>0</v>
      </c>
      <c r="J46" s="199">
        <v>0</v>
      </c>
      <c r="K46" s="199">
        <v>0</v>
      </c>
      <c r="L46" s="199">
        <v>0</v>
      </c>
      <c r="M46" s="199">
        <v>0</v>
      </c>
      <c r="N46" s="199">
        <v>0</v>
      </c>
      <c r="O46" s="199">
        <v>0</v>
      </c>
      <c r="P46" s="199">
        <v>0</v>
      </c>
      <c r="Q46" s="199">
        <v>0</v>
      </c>
      <c r="R46" s="200" t="s">
        <v>188</v>
      </c>
      <c r="S46" s="53"/>
      <c r="T46" s="53"/>
      <c r="U46" s="53"/>
      <c r="V46" s="53"/>
      <c r="W46" s="53"/>
      <c r="X46" s="53"/>
      <c r="Y46" s="53"/>
      <c r="Z46" s="53"/>
    </row>
    <row r="47" spans="1:26" ht="14.4">
      <c r="A47" s="194" t="s">
        <v>232</v>
      </c>
      <c r="B47" s="195">
        <v>0</v>
      </c>
      <c r="C47" s="195">
        <v>0</v>
      </c>
      <c r="D47" s="195">
        <v>0</v>
      </c>
      <c r="E47" s="195">
        <v>0</v>
      </c>
      <c r="F47" s="196">
        <v>0</v>
      </c>
      <c r="G47" s="78"/>
      <c r="H47" s="199">
        <v>0</v>
      </c>
      <c r="I47" s="199">
        <v>0</v>
      </c>
      <c r="J47" s="199">
        <v>0</v>
      </c>
      <c r="K47" s="199">
        <v>0</v>
      </c>
      <c r="L47" s="199">
        <v>0</v>
      </c>
      <c r="M47" s="199">
        <v>0</v>
      </c>
      <c r="N47" s="199">
        <v>0</v>
      </c>
      <c r="O47" s="199">
        <v>0</v>
      </c>
      <c r="P47" s="199">
        <v>0</v>
      </c>
      <c r="Q47" s="199">
        <v>0</v>
      </c>
      <c r="R47" s="200" t="s">
        <v>188</v>
      </c>
      <c r="S47" s="53"/>
      <c r="T47" s="53"/>
      <c r="U47" s="53"/>
      <c r="V47" s="53"/>
      <c r="W47" s="53"/>
      <c r="X47" s="53"/>
      <c r="Y47" s="53"/>
      <c r="Z47" s="53"/>
    </row>
    <row r="48" spans="1:26" ht="14.4">
      <c r="A48" s="194" t="s">
        <v>233</v>
      </c>
      <c r="B48" s="195">
        <v>0</v>
      </c>
      <c r="C48" s="195">
        <v>0</v>
      </c>
      <c r="D48" s="195">
        <v>0</v>
      </c>
      <c r="E48" s="195">
        <v>0</v>
      </c>
      <c r="F48" s="196">
        <v>0</v>
      </c>
      <c r="G48" s="78"/>
      <c r="H48" s="199">
        <v>0</v>
      </c>
      <c r="I48" s="199">
        <v>0</v>
      </c>
      <c r="J48" s="199">
        <v>0</v>
      </c>
      <c r="K48" s="199">
        <v>0</v>
      </c>
      <c r="L48" s="199">
        <v>0</v>
      </c>
      <c r="M48" s="199">
        <v>0</v>
      </c>
      <c r="N48" s="199">
        <v>0</v>
      </c>
      <c r="O48" s="199">
        <v>0</v>
      </c>
      <c r="P48" s="199">
        <v>0</v>
      </c>
      <c r="Q48" s="199">
        <v>0</v>
      </c>
      <c r="R48" s="200" t="s">
        <v>188</v>
      </c>
      <c r="S48" s="53"/>
      <c r="T48" s="53"/>
      <c r="U48" s="53"/>
      <c r="V48" s="53"/>
      <c r="W48" s="53"/>
      <c r="X48" s="53"/>
      <c r="Y48" s="53"/>
      <c r="Z48" s="53"/>
    </row>
    <row r="49" spans="1:26" ht="14.4">
      <c r="A49" s="194" t="s">
        <v>234</v>
      </c>
      <c r="B49" s="195">
        <v>0</v>
      </c>
      <c r="C49" s="195">
        <v>0</v>
      </c>
      <c r="D49" s="195">
        <v>0</v>
      </c>
      <c r="E49" s="195">
        <v>0</v>
      </c>
      <c r="F49" s="196">
        <v>0</v>
      </c>
      <c r="G49" s="78"/>
      <c r="H49" s="199">
        <v>0</v>
      </c>
      <c r="I49" s="199">
        <v>0</v>
      </c>
      <c r="J49" s="199">
        <v>0</v>
      </c>
      <c r="K49" s="199">
        <v>0</v>
      </c>
      <c r="L49" s="199">
        <v>0</v>
      </c>
      <c r="M49" s="199">
        <v>0</v>
      </c>
      <c r="N49" s="199">
        <v>0</v>
      </c>
      <c r="O49" s="199">
        <v>0</v>
      </c>
      <c r="P49" s="199">
        <v>0</v>
      </c>
      <c r="Q49" s="199">
        <v>0</v>
      </c>
      <c r="R49" s="200" t="s">
        <v>188</v>
      </c>
      <c r="S49" s="53"/>
      <c r="T49" s="53"/>
      <c r="U49" s="53"/>
      <c r="V49" s="53"/>
      <c r="W49" s="53"/>
      <c r="X49" s="53"/>
      <c r="Y49" s="53"/>
      <c r="Z49" s="53"/>
    </row>
    <row r="50" spans="1:26" ht="14.4">
      <c r="A50" s="194" t="s">
        <v>235</v>
      </c>
      <c r="B50" s="195">
        <v>0</v>
      </c>
      <c r="C50" s="195">
        <v>0</v>
      </c>
      <c r="D50" s="195">
        <v>0</v>
      </c>
      <c r="E50" s="195">
        <v>0</v>
      </c>
      <c r="F50" s="196">
        <v>0</v>
      </c>
      <c r="G50" s="78"/>
      <c r="H50" s="199">
        <v>0</v>
      </c>
      <c r="I50" s="199">
        <v>0</v>
      </c>
      <c r="J50" s="199">
        <v>0</v>
      </c>
      <c r="K50" s="199">
        <v>0</v>
      </c>
      <c r="L50" s="199">
        <v>0</v>
      </c>
      <c r="M50" s="199">
        <v>0</v>
      </c>
      <c r="N50" s="199">
        <v>0</v>
      </c>
      <c r="O50" s="199">
        <v>0</v>
      </c>
      <c r="P50" s="199">
        <v>0</v>
      </c>
      <c r="Q50" s="199">
        <v>0</v>
      </c>
      <c r="R50" s="200" t="s">
        <v>188</v>
      </c>
      <c r="S50" s="53"/>
      <c r="T50" s="53"/>
      <c r="U50" s="53"/>
      <c r="V50" s="53"/>
      <c r="W50" s="53"/>
      <c r="X50" s="53"/>
      <c r="Y50" s="53"/>
      <c r="Z50" s="53"/>
    </row>
    <row r="51" spans="1:26" ht="14.4">
      <c r="A51" s="194" t="s">
        <v>236</v>
      </c>
      <c r="B51" s="195">
        <v>8605694</v>
      </c>
      <c r="C51" s="195">
        <v>2707788</v>
      </c>
      <c r="D51" s="195">
        <v>25592</v>
      </c>
      <c r="E51" s="195">
        <v>15875</v>
      </c>
      <c r="F51" s="196">
        <v>2749255</v>
      </c>
      <c r="G51" s="78">
        <v>0.31950000000000001</v>
      </c>
      <c r="H51" s="199">
        <v>5563415</v>
      </c>
      <c r="I51" s="199">
        <v>5905823</v>
      </c>
      <c r="J51" s="199">
        <v>5949783</v>
      </c>
      <c r="K51" s="199">
        <v>6156041</v>
      </c>
      <c r="L51" s="199">
        <v>4391062</v>
      </c>
      <c r="M51" s="199">
        <v>2381609</v>
      </c>
      <c r="N51" s="199">
        <v>1931206</v>
      </c>
      <c r="O51" s="199">
        <v>1984866</v>
      </c>
      <c r="P51" s="199">
        <v>2110506</v>
      </c>
      <c r="Q51" s="199">
        <v>4347169</v>
      </c>
      <c r="R51" s="200">
        <v>2749255</v>
      </c>
      <c r="S51" s="53"/>
      <c r="T51" s="53"/>
      <c r="U51" s="53"/>
      <c r="V51" s="53"/>
      <c r="W51" s="53"/>
      <c r="X51" s="53"/>
      <c r="Y51" s="53"/>
      <c r="Z51" s="53"/>
    </row>
    <row r="52" spans="1:26" ht="14.4">
      <c r="A52" s="194" t="s">
        <v>237</v>
      </c>
      <c r="B52" s="195">
        <v>488867</v>
      </c>
      <c r="C52" s="195">
        <v>153822</v>
      </c>
      <c r="D52" s="195">
        <v>0</v>
      </c>
      <c r="E52" s="195">
        <v>0</v>
      </c>
      <c r="F52" s="196">
        <v>153822</v>
      </c>
      <c r="G52" s="78">
        <v>0.31459999999999999</v>
      </c>
      <c r="H52" s="199">
        <v>0</v>
      </c>
      <c r="I52" s="199">
        <v>0</v>
      </c>
      <c r="J52" s="199">
        <v>0</v>
      </c>
      <c r="K52" s="199">
        <v>0</v>
      </c>
      <c r="L52" s="199">
        <v>0</v>
      </c>
      <c r="M52" s="199">
        <v>0</v>
      </c>
      <c r="N52" s="199">
        <v>0</v>
      </c>
      <c r="O52" s="199">
        <v>0</v>
      </c>
      <c r="P52" s="199">
        <v>0</v>
      </c>
      <c r="Q52" s="199">
        <v>0</v>
      </c>
      <c r="R52" s="200">
        <v>153822</v>
      </c>
      <c r="S52" s="53"/>
      <c r="T52" s="53"/>
      <c r="U52" s="53"/>
      <c r="V52" s="53"/>
      <c r="W52" s="53"/>
      <c r="X52" s="53"/>
      <c r="Y52" s="53"/>
      <c r="Z52" s="53"/>
    </row>
    <row r="53" spans="1:26" ht="14.4">
      <c r="A53" s="194" t="s">
        <v>238</v>
      </c>
      <c r="B53" s="195">
        <v>383682</v>
      </c>
      <c r="C53" s="195">
        <v>120726</v>
      </c>
      <c r="D53" s="195">
        <v>0</v>
      </c>
      <c r="E53" s="195">
        <v>0</v>
      </c>
      <c r="F53" s="196">
        <v>120726</v>
      </c>
      <c r="G53" s="78">
        <v>0.31469999999999998</v>
      </c>
      <c r="H53" s="199">
        <v>262655</v>
      </c>
      <c r="I53" s="199">
        <v>270723</v>
      </c>
      <c r="J53" s="199">
        <v>282735</v>
      </c>
      <c r="K53" s="199">
        <v>297471</v>
      </c>
      <c r="L53" s="199">
        <v>250303</v>
      </c>
      <c r="M53" s="199">
        <v>114381</v>
      </c>
      <c r="N53" s="199">
        <v>93000</v>
      </c>
      <c r="O53" s="199">
        <v>93610</v>
      </c>
      <c r="P53" s="199">
        <v>96122</v>
      </c>
      <c r="Q53" s="199">
        <v>187425</v>
      </c>
      <c r="R53" s="200">
        <v>120726</v>
      </c>
      <c r="S53" s="53"/>
      <c r="T53" s="53"/>
      <c r="U53" s="53"/>
      <c r="V53" s="53"/>
      <c r="W53" s="53"/>
      <c r="X53" s="53"/>
      <c r="Y53" s="53"/>
      <c r="Z53" s="53"/>
    </row>
    <row r="54" spans="1:26" ht="14.4">
      <c r="A54" s="194" t="s">
        <v>239</v>
      </c>
      <c r="B54" s="195">
        <v>359238</v>
      </c>
      <c r="C54" s="195">
        <v>113035</v>
      </c>
      <c r="D54" s="195">
        <v>61420</v>
      </c>
      <c r="E54" s="195">
        <v>38099</v>
      </c>
      <c r="F54" s="196">
        <v>212554</v>
      </c>
      <c r="G54" s="78">
        <v>0.5917</v>
      </c>
      <c r="H54" s="199">
        <v>0</v>
      </c>
      <c r="I54" s="199">
        <v>0</v>
      </c>
      <c r="J54" s="199">
        <v>0</v>
      </c>
      <c r="K54" s="199">
        <v>326142</v>
      </c>
      <c r="L54" s="199">
        <v>321477.27</v>
      </c>
      <c r="M54" s="199">
        <v>207887</v>
      </c>
      <c r="N54" s="199">
        <v>163628</v>
      </c>
      <c r="O54" s="199">
        <v>164053</v>
      </c>
      <c r="P54" s="199">
        <v>168698</v>
      </c>
      <c r="Q54" s="199">
        <v>339992</v>
      </c>
      <c r="R54" s="200">
        <v>212554</v>
      </c>
      <c r="S54" s="53"/>
      <c r="T54" s="53"/>
      <c r="U54" s="53"/>
      <c r="V54" s="53"/>
      <c r="W54" s="53"/>
      <c r="X54" s="53"/>
      <c r="Y54" s="53"/>
      <c r="Z54" s="53"/>
    </row>
    <row r="55" spans="1:26" ht="14.4">
      <c r="A55" s="194" t="s">
        <v>240</v>
      </c>
      <c r="B55" s="195">
        <v>0</v>
      </c>
      <c r="C55" s="195">
        <v>0</v>
      </c>
      <c r="D55" s="195">
        <v>0</v>
      </c>
      <c r="E55" s="195">
        <v>0</v>
      </c>
      <c r="F55" s="196">
        <v>0</v>
      </c>
      <c r="G55" s="78"/>
      <c r="H55" s="199">
        <v>0</v>
      </c>
      <c r="I55" s="199">
        <v>0</v>
      </c>
      <c r="J55" s="199">
        <v>0</v>
      </c>
      <c r="K55" s="199">
        <v>0</v>
      </c>
      <c r="L55" s="199">
        <v>0</v>
      </c>
      <c r="M55" s="199">
        <v>0</v>
      </c>
      <c r="N55" s="199">
        <v>0</v>
      </c>
      <c r="O55" s="199">
        <v>0</v>
      </c>
      <c r="P55" s="199">
        <v>0</v>
      </c>
      <c r="Q55" s="199">
        <v>0</v>
      </c>
      <c r="R55" s="200" t="s">
        <v>188</v>
      </c>
      <c r="S55" s="53"/>
      <c r="T55" s="53"/>
      <c r="U55" s="53"/>
      <c r="V55" s="53"/>
      <c r="W55" s="53"/>
      <c r="X55" s="53"/>
      <c r="Y55" s="53"/>
      <c r="Z55" s="53"/>
    </row>
    <row r="56" spans="1:26" ht="14.4">
      <c r="A56" s="194" t="s">
        <v>241</v>
      </c>
      <c r="B56" s="195">
        <v>0</v>
      </c>
      <c r="C56" s="195">
        <v>0</v>
      </c>
      <c r="D56" s="195">
        <v>0</v>
      </c>
      <c r="E56" s="195">
        <v>0</v>
      </c>
      <c r="F56" s="196">
        <v>0</v>
      </c>
      <c r="G56" s="78"/>
      <c r="H56" s="199">
        <v>0</v>
      </c>
      <c r="I56" s="199">
        <v>0</v>
      </c>
      <c r="J56" s="199">
        <v>0</v>
      </c>
      <c r="K56" s="199">
        <v>0</v>
      </c>
      <c r="L56" s="199">
        <v>0</v>
      </c>
      <c r="M56" s="199">
        <v>0</v>
      </c>
      <c r="N56" s="199">
        <v>0</v>
      </c>
      <c r="O56" s="199">
        <v>0</v>
      </c>
      <c r="P56" s="199">
        <v>0</v>
      </c>
      <c r="Q56" s="199">
        <v>0</v>
      </c>
      <c r="R56" s="200" t="s">
        <v>188</v>
      </c>
      <c r="S56" s="53"/>
      <c r="T56" s="53"/>
      <c r="U56" s="53"/>
      <c r="V56" s="53"/>
      <c r="W56" s="53"/>
      <c r="X56" s="53"/>
      <c r="Y56" s="53"/>
      <c r="Z56" s="53"/>
    </row>
    <row r="57" spans="1:26" ht="14.4">
      <c r="A57" s="194" t="s">
        <v>242</v>
      </c>
      <c r="B57" s="195">
        <v>757949</v>
      </c>
      <c r="C57" s="195">
        <v>238489</v>
      </c>
      <c r="D57" s="195">
        <v>35828</v>
      </c>
      <c r="E57" s="195">
        <v>22224</v>
      </c>
      <c r="F57" s="196">
        <v>296541</v>
      </c>
      <c r="G57" s="78">
        <v>0.39119999999999999</v>
      </c>
      <c r="H57" s="199">
        <v>503006</v>
      </c>
      <c r="I57" s="199">
        <v>539516</v>
      </c>
      <c r="J57" s="199">
        <v>563617</v>
      </c>
      <c r="K57" s="199">
        <v>597319</v>
      </c>
      <c r="L57" s="199">
        <v>486358</v>
      </c>
      <c r="M57" s="199">
        <v>267994</v>
      </c>
      <c r="N57" s="199">
        <v>209292</v>
      </c>
      <c r="O57" s="199">
        <v>211354</v>
      </c>
      <c r="P57" s="199">
        <v>227808</v>
      </c>
      <c r="Q57" s="199">
        <v>476583</v>
      </c>
      <c r="R57" s="200">
        <v>296541</v>
      </c>
      <c r="S57" s="53"/>
      <c r="T57" s="53"/>
      <c r="U57" s="53"/>
      <c r="V57" s="53"/>
      <c r="W57" s="53"/>
      <c r="X57" s="53"/>
      <c r="Y57" s="53"/>
      <c r="Z57" s="53"/>
    </row>
    <row r="58" spans="1:26" ht="14.4">
      <c r="A58" s="194" t="s">
        <v>243</v>
      </c>
      <c r="B58" s="195">
        <v>866825</v>
      </c>
      <c r="C58" s="195">
        <v>272747</v>
      </c>
      <c r="D58" s="195">
        <v>0</v>
      </c>
      <c r="E58" s="195">
        <v>0</v>
      </c>
      <c r="F58" s="196">
        <v>272747</v>
      </c>
      <c r="G58" s="78">
        <v>0.31469999999999998</v>
      </c>
      <c r="H58" s="199">
        <v>189483</v>
      </c>
      <c r="I58" s="199">
        <v>205310</v>
      </c>
      <c r="J58" s="199">
        <v>220564</v>
      </c>
      <c r="K58" s="199">
        <v>249963</v>
      </c>
      <c r="L58" s="199">
        <v>524702</v>
      </c>
      <c r="M58" s="199">
        <v>260838</v>
      </c>
      <c r="N58" s="199">
        <v>213187</v>
      </c>
      <c r="O58" s="199">
        <v>210473</v>
      </c>
      <c r="P58" s="199">
        <v>216522</v>
      </c>
      <c r="Q58" s="199">
        <v>427872</v>
      </c>
      <c r="R58" s="200">
        <v>272747</v>
      </c>
      <c r="S58" s="53"/>
      <c r="T58" s="53"/>
      <c r="U58" s="53"/>
      <c r="V58" s="53"/>
      <c r="W58" s="53"/>
      <c r="X58" s="53"/>
      <c r="Y58" s="53"/>
      <c r="Z58" s="53"/>
    </row>
    <row r="59" spans="1:26" ht="14.4">
      <c r="A59" s="194" t="s">
        <v>244</v>
      </c>
      <c r="B59" s="195">
        <v>0</v>
      </c>
      <c r="C59" s="195">
        <v>0</v>
      </c>
      <c r="D59" s="195">
        <v>0</v>
      </c>
      <c r="E59" s="195">
        <v>0</v>
      </c>
      <c r="F59" s="196">
        <v>0</v>
      </c>
      <c r="G59" s="78"/>
      <c r="H59" s="199">
        <v>0</v>
      </c>
      <c r="I59" s="199">
        <v>0</v>
      </c>
      <c r="J59" s="199">
        <v>0</v>
      </c>
      <c r="K59" s="199">
        <v>0</v>
      </c>
      <c r="L59" s="199">
        <v>0</v>
      </c>
      <c r="M59" s="199">
        <v>0</v>
      </c>
      <c r="N59" s="199">
        <v>0</v>
      </c>
      <c r="O59" s="199">
        <v>0</v>
      </c>
      <c r="P59" s="199">
        <v>0</v>
      </c>
      <c r="Q59" s="199">
        <v>0</v>
      </c>
      <c r="R59" s="200" t="s">
        <v>188</v>
      </c>
      <c r="S59" s="53"/>
      <c r="T59" s="53"/>
      <c r="U59" s="53"/>
      <c r="V59" s="53"/>
      <c r="W59" s="53"/>
      <c r="X59" s="53"/>
      <c r="Y59" s="53"/>
      <c r="Z59" s="53"/>
    </row>
    <row r="60" spans="1:26" ht="14.4">
      <c r="A60" s="194" t="s">
        <v>245</v>
      </c>
      <c r="B60" s="195">
        <v>0</v>
      </c>
      <c r="C60" s="195">
        <v>0</v>
      </c>
      <c r="D60" s="195">
        <v>0</v>
      </c>
      <c r="E60" s="195">
        <v>0</v>
      </c>
      <c r="F60" s="196">
        <v>0</v>
      </c>
      <c r="G60" s="78"/>
      <c r="H60" s="199">
        <v>0</v>
      </c>
      <c r="I60" s="199">
        <v>0</v>
      </c>
      <c r="J60" s="199">
        <v>0</v>
      </c>
      <c r="K60" s="199">
        <v>0</v>
      </c>
      <c r="L60" s="199">
        <v>0</v>
      </c>
      <c r="M60" s="199">
        <v>0</v>
      </c>
      <c r="N60" s="199">
        <v>0</v>
      </c>
      <c r="O60" s="199">
        <v>0</v>
      </c>
      <c r="P60" s="199">
        <v>0</v>
      </c>
      <c r="Q60" s="199">
        <v>0</v>
      </c>
      <c r="R60" s="200" t="s">
        <v>188</v>
      </c>
      <c r="S60" s="53"/>
      <c r="T60" s="53"/>
      <c r="U60" s="53"/>
      <c r="V60" s="53"/>
      <c r="W60" s="53"/>
      <c r="X60" s="53"/>
      <c r="Y60" s="53"/>
      <c r="Z60" s="53"/>
    </row>
    <row r="61" spans="1:26" ht="14.4">
      <c r="A61" s="194" t="s">
        <v>246</v>
      </c>
      <c r="B61" s="195">
        <v>0</v>
      </c>
      <c r="C61" s="195">
        <v>0</v>
      </c>
      <c r="D61" s="195">
        <v>0</v>
      </c>
      <c r="E61" s="195">
        <v>0</v>
      </c>
      <c r="F61" s="196">
        <v>0</v>
      </c>
      <c r="G61" s="78"/>
      <c r="H61" s="199">
        <v>0</v>
      </c>
      <c r="I61" s="199">
        <v>0</v>
      </c>
      <c r="J61" s="199">
        <v>0</v>
      </c>
      <c r="K61" s="199">
        <v>0</v>
      </c>
      <c r="L61" s="199">
        <v>0</v>
      </c>
      <c r="M61" s="199">
        <v>0</v>
      </c>
      <c r="N61" s="199">
        <v>0</v>
      </c>
      <c r="O61" s="199">
        <v>0</v>
      </c>
      <c r="P61" s="199">
        <v>0</v>
      </c>
      <c r="Q61" s="199">
        <v>0</v>
      </c>
      <c r="R61" s="200" t="s">
        <v>188</v>
      </c>
      <c r="S61" s="53"/>
      <c r="T61" s="53"/>
      <c r="U61" s="53"/>
      <c r="V61" s="53"/>
      <c r="W61" s="53"/>
      <c r="X61" s="53"/>
      <c r="Y61" s="53"/>
      <c r="Z61" s="53"/>
    </row>
    <row r="62" spans="1:26" ht="14.4">
      <c r="A62" s="194" t="s">
        <v>247</v>
      </c>
      <c r="B62" s="195">
        <v>0</v>
      </c>
      <c r="C62" s="195">
        <v>0</v>
      </c>
      <c r="D62" s="195">
        <v>0</v>
      </c>
      <c r="E62" s="195">
        <v>0</v>
      </c>
      <c r="F62" s="196">
        <v>0</v>
      </c>
      <c r="G62" s="78"/>
      <c r="H62" s="199">
        <v>0</v>
      </c>
      <c r="I62" s="199">
        <v>0</v>
      </c>
      <c r="J62" s="199">
        <v>0</v>
      </c>
      <c r="K62" s="199">
        <v>0</v>
      </c>
      <c r="L62" s="199">
        <v>0</v>
      </c>
      <c r="M62" s="199">
        <v>0</v>
      </c>
      <c r="N62" s="199">
        <v>0</v>
      </c>
      <c r="O62" s="199">
        <v>0</v>
      </c>
      <c r="P62" s="199">
        <v>0</v>
      </c>
      <c r="Q62" s="199">
        <v>0</v>
      </c>
      <c r="R62" s="200" t="s">
        <v>188</v>
      </c>
      <c r="S62" s="53"/>
      <c r="T62" s="53"/>
      <c r="U62" s="53"/>
      <c r="V62" s="53"/>
      <c r="W62" s="53"/>
      <c r="X62" s="53"/>
      <c r="Y62" s="53"/>
      <c r="Z62" s="53"/>
    </row>
    <row r="63" spans="1:26" ht="14.4">
      <c r="A63" s="194" t="s">
        <v>248</v>
      </c>
      <c r="B63" s="195">
        <v>0</v>
      </c>
      <c r="C63" s="195">
        <v>0</v>
      </c>
      <c r="D63" s="195">
        <v>0</v>
      </c>
      <c r="E63" s="195">
        <v>0</v>
      </c>
      <c r="F63" s="196">
        <v>0</v>
      </c>
      <c r="G63" s="78"/>
      <c r="H63" s="199">
        <v>0</v>
      </c>
      <c r="I63" s="199">
        <v>0</v>
      </c>
      <c r="J63" s="199">
        <v>0</v>
      </c>
      <c r="K63" s="199">
        <v>0</v>
      </c>
      <c r="L63" s="199">
        <v>0</v>
      </c>
      <c r="M63" s="199">
        <v>0</v>
      </c>
      <c r="N63" s="199">
        <v>0</v>
      </c>
      <c r="O63" s="199">
        <v>0</v>
      </c>
      <c r="P63" s="199">
        <v>0</v>
      </c>
      <c r="Q63" s="199">
        <v>0</v>
      </c>
      <c r="R63" s="200" t="s">
        <v>188</v>
      </c>
      <c r="S63" s="53"/>
      <c r="T63" s="53"/>
      <c r="U63" s="53"/>
      <c r="V63" s="53"/>
      <c r="W63" s="53"/>
      <c r="X63" s="53"/>
      <c r="Y63" s="53"/>
      <c r="Z63" s="53"/>
    </row>
    <row r="64" spans="1:26" ht="14.4">
      <c r="A64" s="194" t="s">
        <v>249</v>
      </c>
      <c r="B64" s="195">
        <v>213111</v>
      </c>
      <c r="C64" s="195">
        <v>67056</v>
      </c>
      <c r="D64" s="195">
        <v>46065</v>
      </c>
      <c r="E64" s="195">
        <v>28574</v>
      </c>
      <c r="F64" s="196">
        <v>141695</v>
      </c>
      <c r="G64" s="78">
        <v>0.66490000000000005</v>
      </c>
      <c r="H64" s="199">
        <v>122711</v>
      </c>
      <c r="I64" s="199">
        <v>135130</v>
      </c>
      <c r="J64" s="199">
        <v>141078</v>
      </c>
      <c r="K64" s="199">
        <v>149210</v>
      </c>
      <c r="L64" s="199">
        <v>158035.74</v>
      </c>
      <c r="M64" s="199">
        <v>130559</v>
      </c>
      <c r="N64" s="199">
        <v>102356</v>
      </c>
      <c r="O64" s="199">
        <v>104423</v>
      </c>
      <c r="P64" s="199">
        <v>107028</v>
      </c>
      <c r="Q64" s="199">
        <v>198425</v>
      </c>
      <c r="R64" s="200">
        <v>141695</v>
      </c>
      <c r="S64" s="53"/>
      <c r="T64" s="53"/>
      <c r="U64" s="53"/>
      <c r="V64" s="53"/>
      <c r="W64" s="53"/>
      <c r="X64" s="53"/>
      <c r="Y64" s="53"/>
      <c r="Z64" s="53"/>
    </row>
    <row r="65" spans="1:26" ht="14.4">
      <c r="A65" s="194" t="s">
        <v>250</v>
      </c>
      <c r="B65" s="195">
        <v>0</v>
      </c>
      <c r="C65" s="195">
        <v>0</v>
      </c>
      <c r="D65" s="195">
        <v>0</v>
      </c>
      <c r="E65" s="195">
        <v>0</v>
      </c>
      <c r="F65" s="196">
        <v>0</v>
      </c>
      <c r="G65" s="78"/>
      <c r="H65" s="199">
        <v>0</v>
      </c>
      <c r="I65" s="199">
        <v>0</v>
      </c>
      <c r="J65" s="199">
        <v>0</v>
      </c>
      <c r="K65" s="199">
        <v>0</v>
      </c>
      <c r="L65" s="199">
        <v>0</v>
      </c>
      <c r="M65" s="199">
        <v>0</v>
      </c>
      <c r="N65" s="199">
        <v>0</v>
      </c>
      <c r="O65" s="199">
        <v>0</v>
      </c>
      <c r="P65" s="199">
        <v>0</v>
      </c>
      <c r="Q65" s="199">
        <v>0</v>
      </c>
      <c r="R65" s="200" t="s">
        <v>188</v>
      </c>
      <c r="S65" s="53"/>
      <c r="T65" s="53"/>
      <c r="U65" s="53"/>
      <c r="V65" s="53"/>
      <c r="W65" s="53"/>
      <c r="X65" s="53"/>
      <c r="Y65" s="53"/>
      <c r="Z65" s="53"/>
    </row>
    <row r="66" spans="1:26" ht="14.4">
      <c r="A66" s="194" t="s">
        <v>251</v>
      </c>
      <c r="B66" s="195">
        <v>0</v>
      </c>
      <c r="C66" s="195">
        <v>0</v>
      </c>
      <c r="D66" s="195">
        <v>0</v>
      </c>
      <c r="E66" s="195">
        <v>0</v>
      </c>
      <c r="F66" s="196">
        <v>0</v>
      </c>
      <c r="G66" s="78"/>
      <c r="H66" s="199">
        <v>0</v>
      </c>
      <c r="I66" s="199">
        <v>0</v>
      </c>
      <c r="J66" s="199">
        <v>0</v>
      </c>
      <c r="K66" s="199">
        <v>0</v>
      </c>
      <c r="L66" s="199">
        <v>0</v>
      </c>
      <c r="M66" s="199">
        <v>0</v>
      </c>
      <c r="N66" s="199">
        <v>0</v>
      </c>
      <c r="O66" s="199">
        <v>0</v>
      </c>
      <c r="P66" s="199">
        <v>0</v>
      </c>
      <c r="Q66" s="199">
        <v>0</v>
      </c>
      <c r="R66" s="200" t="s">
        <v>188</v>
      </c>
      <c r="S66" s="53"/>
      <c r="T66" s="53"/>
      <c r="U66" s="53"/>
      <c r="V66" s="53"/>
      <c r="W66" s="53"/>
      <c r="X66" s="53"/>
      <c r="Y66" s="53"/>
      <c r="Z66" s="53"/>
    </row>
    <row r="67" spans="1:26" ht="14.4">
      <c r="A67" s="194" t="s">
        <v>252</v>
      </c>
      <c r="B67" s="195">
        <v>416777</v>
      </c>
      <c r="C67" s="195">
        <v>131139</v>
      </c>
      <c r="D67" s="195">
        <v>0</v>
      </c>
      <c r="E67" s="195">
        <v>0</v>
      </c>
      <c r="F67" s="196">
        <v>131139</v>
      </c>
      <c r="G67" s="78">
        <v>0.31469999999999998</v>
      </c>
      <c r="H67" s="199">
        <v>254690</v>
      </c>
      <c r="I67" s="199">
        <v>278306</v>
      </c>
      <c r="J67" s="199">
        <v>303405</v>
      </c>
      <c r="K67" s="199">
        <v>317103</v>
      </c>
      <c r="L67" s="199">
        <v>224757</v>
      </c>
      <c r="M67" s="199">
        <v>120170</v>
      </c>
      <c r="N67" s="199">
        <v>96754</v>
      </c>
      <c r="O67" s="199">
        <v>97918</v>
      </c>
      <c r="P67" s="199">
        <v>103484</v>
      </c>
      <c r="Q67" s="199">
        <v>209728</v>
      </c>
      <c r="R67" s="200">
        <v>131139</v>
      </c>
      <c r="S67" s="53"/>
      <c r="T67" s="53"/>
      <c r="U67" s="53"/>
      <c r="V67" s="53"/>
      <c r="W67" s="53"/>
      <c r="X67" s="53"/>
      <c r="Y67" s="53"/>
      <c r="Z67" s="53"/>
    </row>
    <row r="68" spans="1:26" ht="14.4">
      <c r="A68" s="194" t="s">
        <v>253</v>
      </c>
      <c r="B68" s="195">
        <v>0</v>
      </c>
      <c r="C68" s="195">
        <v>0</v>
      </c>
      <c r="D68" s="195">
        <v>0</v>
      </c>
      <c r="E68" s="195">
        <v>0</v>
      </c>
      <c r="F68" s="196">
        <v>0</v>
      </c>
      <c r="G68" s="78"/>
      <c r="H68" s="199">
        <v>0</v>
      </c>
      <c r="I68" s="199">
        <v>0</v>
      </c>
      <c r="J68" s="199">
        <v>0</v>
      </c>
      <c r="K68" s="199">
        <v>0</v>
      </c>
      <c r="L68" s="199">
        <v>0</v>
      </c>
      <c r="M68" s="199">
        <v>0</v>
      </c>
      <c r="N68" s="199">
        <v>0</v>
      </c>
      <c r="O68" s="199">
        <v>0</v>
      </c>
      <c r="P68" s="199">
        <v>0</v>
      </c>
      <c r="Q68" s="199">
        <v>0</v>
      </c>
      <c r="R68" s="200" t="s">
        <v>188</v>
      </c>
      <c r="S68" s="53"/>
      <c r="T68" s="53"/>
      <c r="U68" s="53"/>
      <c r="V68" s="53"/>
      <c r="W68" s="53"/>
      <c r="X68" s="53"/>
      <c r="Y68" s="53"/>
      <c r="Z68" s="53"/>
    </row>
    <row r="69" spans="1:26" ht="14.4">
      <c r="A69" s="194" t="s">
        <v>254</v>
      </c>
      <c r="B69" s="195">
        <v>973025</v>
      </c>
      <c r="C69" s="195">
        <v>306163</v>
      </c>
      <c r="D69" s="195">
        <v>0</v>
      </c>
      <c r="E69" s="195">
        <v>0</v>
      </c>
      <c r="F69" s="196">
        <v>306163</v>
      </c>
      <c r="G69" s="78">
        <v>0.31469999999999998</v>
      </c>
      <c r="H69" s="199">
        <v>0</v>
      </c>
      <c r="I69" s="199">
        <v>652084</v>
      </c>
      <c r="J69" s="199">
        <v>697795</v>
      </c>
      <c r="K69" s="199">
        <v>738132</v>
      </c>
      <c r="L69" s="199">
        <v>525033</v>
      </c>
      <c r="M69" s="199">
        <v>286445</v>
      </c>
      <c r="N69" s="199">
        <v>233141</v>
      </c>
      <c r="O69" s="199">
        <v>230656</v>
      </c>
      <c r="P69" s="199">
        <v>241434</v>
      </c>
      <c r="Q69" s="199">
        <v>485112</v>
      </c>
      <c r="R69" s="200">
        <v>306163</v>
      </c>
      <c r="S69" s="53"/>
      <c r="T69" s="53"/>
      <c r="U69" s="53"/>
      <c r="V69" s="53"/>
      <c r="W69" s="53"/>
      <c r="X69" s="53"/>
      <c r="Y69" s="53"/>
      <c r="Z69" s="53"/>
    </row>
    <row r="70" spans="1:26" ht="14.4">
      <c r="A70" s="194" t="s">
        <v>255</v>
      </c>
      <c r="B70" s="195">
        <v>55527</v>
      </c>
      <c r="C70" s="195">
        <v>17472</v>
      </c>
      <c r="D70" s="195">
        <v>0</v>
      </c>
      <c r="E70" s="195">
        <v>0</v>
      </c>
      <c r="F70" s="196">
        <v>17472</v>
      </c>
      <c r="G70" s="78">
        <v>0.31469999999999998</v>
      </c>
      <c r="H70" s="199">
        <v>0</v>
      </c>
      <c r="I70" s="199">
        <v>43520</v>
      </c>
      <c r="J70" s="199">
        <v>44080</v>
      </c>
      <c r="K70" s="199">
        <v>47055</v>
      </c>
      <c r="L70" s="199">
        <v>30954</v>
      </c>
      <c r="M70" s="199">
        <v>16503</v>
      </c>
      <c r="N70" s="199">
        <v>13352</v>
      </c>
      <c r="O70" s="199">
        <v>13282</v>
      </c>
      <c r="P70" s="199">
        <v>14214</v>
      </c>
      <c r="Q70" s="199">
        <v>26227</v>
      </c>
      <c r="R70" s="200">
        <v>17472</v>
      </c>
      <c r="S70" s="53"/>
      <c r="T70" s="53"/>
      <c r="U70" s="53"/>
      <c r="V70" s="53"/>
      <c r="W70" s="53"/>
      <c r="X70" s="53"/>
      <c r="Y70" s="53"/>
      <c r="Z70" s="53"/>
    </row>
    <row r="71" spans="1:26" ht="14.4">
      <c r="A71" s="194" t="s">
        <v>256</v>
      </c>
      <c r="B71" s="195">
        <v>0</v>
      </c>
      <c r="C71" s="195">
        <v>0</v>
      </c>
      <c r="D71" s="195">
        <v>0</v>
      </c>
      <c r="E71" s="195">
        <v>0</v>
      </c>
      <c r="F71" s="196">
        <v>0</v>
      </c>
      <c r="G71" s="78"/>
      <c r="H71" s="199">
        <v>0</v>
      </c>
      <c r="I71" s="199">
        <v>0</v>
      </c>
      <c r="J71" s="199">
        <v>0</v>
      </c>
      <c r="K71" s="199">
        <v>0</v>
      </c>
      <c r="L71" s="199">
        <v>0</v>
      </c>
      <c r="M71" s="199">
        <v>0</v>
      </c>
      <c r="N71" s="199">
        <v>0</v>
      </c>
      <c r="O71" s="199">
        <v>0</v>
      </c>
      <c r="P71" s="199">
        <v>0</v>
      </c>
      <c r="Q71" s="199">
        <v>0</v>
      </c>
      <c r="R71" s="200" t="s">
        <v>188</v>
      </c>
      <c r="S71" s="53"/>
      <c r="T71" s="53"/>
      <c r="U71" s="53"/>
      <c r="V71" s="53"/>
      <c r="W71" s="53"/>
      <c r="X71" s="53"/>
      <c r="Y71" s="53"/>
      <c r="Z71" s="53"/>
    </row>
    <row r="72" spans="1:26" ht="14.4">
      <c r="A72" s="194" t="s">
        <v>257</v>
      </c>
      <c r="B72" s="195">
        <v>0</v>
      </c>
      <c r="C72" s="195">
        <v>0</v>
      </c>
      <c r="D72" s="195">
        <v>0</v>
      </c>
      <c r="E72" s="195">
        <v>0</v>
      </c>
      <c r="F72" s="196">
        <v>0</v>
      </c>
      <c r="G72" s="78"/>
      <c r="H72" s="199">
        <v>0</v>
      </c>
      <c r="I72" s="199">
        <v>0</v>
      </c>
      <c r="J72" s="199">
        <v>0</v>
      </c>
      <c r="K72" s="199">
        <v>0</v>
      </c>
      <c r="L72" s="199">
        <v>0</v>
      </c>
      <c r="M72" s="199">
        <v>0</v>
      </c>
      <c r="N72" s="199">
        <v>0</v>
      </c>
      <c r="O72" s="199">
        <v>0</v>
      </c>
      <c r="P72" s="199">
        <v>0</v>
      </c>
      <c r="Q72" s="199">
        <v>0</v>
      </c>
      <c r="R72" s="200" t="s">
        <v>188</v>
      </c>
      <c r="S72" s="53"/>
      <c r="T72" s="53"/>
      <c r="U72" s="53"/>
      <c r="V72" s="53"/>
      <c r="W72" s="53"/>
      <c r="X72" s="53"/>
      <c r="Y72" s="53"/>
      <c r="Z72" s="53"/>
    </row>
    <row r="73" spans="1:26" ht="14.4">
      <c r="A73" s="194" t="s">
        <v>258</v>
      </c>
      <c r="B73" s="195">
        <v>0</v>
      </c>
      <c r="C73" s="195">
        <v>0</v>
      </c>
      <c r="D73" s="195">
        <v>0</v>
      </c>
      <c r="E73" s="195">
        <v>0</v>
      </c>
      <c r="F73" s="196">
        <v>0</v>
      </c>
      <c r="G73" s="78"/>
      <c r="H73" s="199">
        <v>0</v>
      </c>
      <c r="I73" s="199">
        <v>0</v>
      </c>
      <c r="J73" s="199">
        <v>0</v>
      </c>
      <c r="K73" s="199">
        <v>0</v>
      </c>
      <c r="L73" s="199">
        <v>0</v>
      </c>
      <c r="M73" s="199">
        <v>0</v>
      </c>
      <c r="N73" s="199">
        <v>0</v>
      </c>
      <c r="O73" s="199">
        <v>0</v>
      </c>
      <c r="P73" s="199">
        <v>0</v>
      </c>
      <c r="Q73" s="199">
        <v>0</v>
      </c>
      <c r="R73" s="200" t="s">
        <v>188</v>
      </c>
      <c r="S73" s="53"/>
      <c r="T73" s="53"/>
      <c r="U73" s="53"/>
      <c r="V73" s="53"/>
      <c r="W73" s="53"/>
      <c r="X73" s="53"/>
      <c r="Y73" s="53"/>
      <c r="Z73" s="53"/>
    </row>
    <row r="74" spans="1:26" ht="14.4">
      <c r="A74" s="194" t="s">
        <v>259</v>
      </c>
      <c r="B74" s="195">
        <v>562766</v>
      </c>
      <c r="C74" s="195">
        <v>177075</v>
      </c>
      <c r="D74" s="195">
        <v>0</v>
      </c>
      <c r="E74" s="195">
        <v>0</v>
      </c>
      <c r="F74" s="196">
        <v>177075</v>
      </c>
      <c r="G74" s="78">
        <v>0.31469999999999998</v>
      </c>
      <c r="H74" s="199">
        <v>342981</v>
      </c>
      <c r="I74" s="199">
        <v>381760</v>
      </c>
      <c r="J74" s="199">
        <v>415180</v>
      </c>
      <c r="K74" s="199">
        <v>440946</v>
      </c>
      <c r="L74" s="199">
        <v>318248</v>
      </c>
      <c r="M74" s="199">
        <v>175602</v>
      </c>
      <c r="N74" s="199">
        <v>139603</v>
      </c>
      <c r="O74" s="199">
        <v>138794</v>
      </c>
      <c r="P74" s="199">
        <v>143680</v>
      </c>
      <c r="Q74" s="199">
        <v>286909</v>
      </c>
      <c r="R74" s="200">
        <v>177075</v>
      </c>
      <c r="S74" s="53"/>
      <c r="T74" s="53"/>
      <c r="U74" s="53"/>
      <c r="V74" s="53"/>
      <c r="W74" s="53"/>
      <c r="X74" s="53"/>
      <c r="Y74" s="53"/>
      <c r="Z74" s="53"/>
    </row>
    <row r="75" spans="1:26" ht="14.4">
      <c r="A75" s="194" t="s">
        <v>260</v>
      </c>
      <c r="B75" s="195">
        <v>0</v>
      </c>
      <c r="C75" s="195">
        <v>0</v>
      </c>
      <c r="D75" s="195">
        <v>0</v>
      </c>
      <c r="E75" s="195">
        <v>0</v>
      </c>
      <c r="F75" s="196">
        <v>0</v>
      </c>
      <c r="G75" s="78"/>
      <c r="H75" s="199">
        <v>0</v>
      </c>
      <c r="I75" s="199">
        <v>0</v>
      </c>
      <c r="J75" s="199">
        <v>0</v>
      </c>
      <c r="K75" s="199">
        <v>0</v>
      </c>
      <c r="L75" s="199">
        <v>0</v>
      </c>
      <c r="M75" s="199">
        <v>0</v>
      </c>
      <c r="N75" s="199">
        <v>0</v>
      </c>
      <c r="O75" s="199">
        <v>0</v>
      </c>
      <c r="P75" s="199">
        <v>0</v>
      </c>
      <c r="Q75" s="199">
        <v>0</v>
      </c>
      <c r="R75" s="200" t="s">
        <v>188</v>
      </c>
      <c r="S75" s="53"/>
      <c r="T75" s="53"/>
      <c r="U75" s="53"/>
      <c r="V75" s="53"/>
      <c r="W75" s="53"/>
      <c r="X75" s="53"/>
      <c r="Y75" s="53"/>
      <c r="Z75" s="53"/>
    </row>
    <row r="76" spans="1:26" ht="14.4">
      <c r="A76" s="194" t="s">
        <v>261</v>
      </c>
      <c r="B76" s="195">
        <v>177425</v>
      </c>
      <c r="C76" s="195">
        <v>55827</v>
      </c>
      <c r="D76" s="195">
        <v>56301</v>
      </c>
      <c r="E76" s="195">
        <v>34924</v>
      </c>
      <c r="F76" s="196">
        <v>147052</v>
      </c>
      <c r="G76" s="78">
        <v>0.82879999999999998</v>
      </c>
      <c r="H76" s="199">
        <v>0</v>
      </c>
      <c r="I76" s="199">
        <v>0</v>
      </c>
      <c r="J76" s="199">
        <v>0</v>
      </c>
      <c r="K76" s="199">
        <v>0</v>
      </c>
      <c r="L76" s="199">
        <v>152880.29999999999</v>
      </c>
      <c r="M76" s="199">
        <v>143131</v>
      </c>
      <c r="N76" s="199">
        <v>119699</v>
      </c>
      <c r="O76" s="199">
        <v>113377</v>
      </c>
      <c r="P76" s="199">
        <v>121757</v>
      </c>
      <c r="Q76" s="199">
        <v>171231</v>
      </c>
      <c r="R76" s="200">
        <v>147052</v>
      </c>
      <c r="S76" s="53"/>
      <c r="T76" s="53"/>
      <c r="U76" s="53"/>
      <c r="V76" s="53"/>
      <c r="W76" s="53"/>
      <c r="X76" s="53"/>
      <c r="Y76" s="53"/>
      <c r="Z76" s="53"/>
    </row>
    <row r="77" spans="1:26" ht="14.4">
      <c r="A77" s="194" t="s">
        <v>262</v>
      </c>
      <c r="B77" s="195">
        <v>1102854</v>
      </c>
      <c r="C77" s="195">
        <v>347014</v>
      </c>
      <c r="D77" s="195">
        <v>25592</v>
      </c>
      <c r="E77" s="195">
        <v>15875</v>
      </c>
      <c r="F77" s="196">
        <v>388481</v>
      </c>
      <c r="G77" s="78">
        <v>0.3523</v>
      </c>
      <c r="H77" s="199">
        <v>0</v>
      </c>
      <c r="I77" s="199">
        <v>758958</v>
      </c>
      <c r="J77" s="199">
        <v>785852</v>
      </c>
      <c r="K77" s="199">
        <v>864018</v>
      </c>
      <c r="L77" s="199">
        <v>632203</v>
      </c>
      <c r="M77" s="199">
        <v>382603</v>
      </c>
      <c r="N77" s="199">
        <v>297767</v>
      </c>
      <c r="O77" s="199">
        <v>297467</v>
      </c>
      <c r="P77" s="199">
        <v>304460</v>
      </c>
      <c r="Q77" s="199">
        <v>614502</v>
      </c>
      <c r="R77" s="200">
        <v>388481</v>
      </c>
      <c r="S77" s="53"/>
      <c r="T77" s="53"/>
      <c r="U77" s="53"/>
      <c r="V77" s="53"/>
      <c r="W77" s="53"/>
      <c r="X77" s="53"/>
      <c r="Y77" s="53"/>
      <c r="Z77" s="53"/>
    </row>
    <row r="78" spans="1:26" ht="14.4">
      <c r="A78" s="194" t="s">
        <v>263</v>
      </c>
      <c r="B78" s="195">
        <v>81131</v>
      </c>
      <c r="C78" s="195">
        <v>25528</v>
      </c>
      <c r="D78" s="195">
        <v>0</v>
      </c>
      <c r="E78" s="195">
        <v>0</v>
      </c>
      <c r="F78" s="196">
        <v>25528</v>
      </c>
      <c r="G78" s="78">
        <v>0.31469999999999998</v>
      </c>
      <c r="H78" s="199">
        <v>0</v>
      </c>
      <c r="I78" s="199">
        <v>0</v>
      </c>
      <c r="J78" s="199">
        <v>0</v>
      </c>
      <c r="K78" s="199">
        <v>0</v>
      </c>
      <c r="L78" s="199">
        <v>0</v>
      </c>
      <c r="M78" s="199">
        <v>0</v>
      </c>
      <c r="N78" s="199">
        <v>0</v>
      </c>
      <c r="O78" s="199">
        <v>20998</v>
      </c>
      <c r="P78" s="199">
        <v>22244</v>
      </c>
      <c r="Q78" s="199">
        <v>41026</v>
      </c>
      <c r="R78" s="200">
        <v>25528</v>
      </c>
      <c r="S78" s="53"/>
      <c r="T78" s="53"/>
      <c r="U78" s="53"/>
      <c r="V78" s="53"/>
      <c r="W78" s="53"/>
      <c r="X78" s="53"/>
      <c r="Y78" s="53"/>
      <c r="Z78" s="53"/>
    </row>
    <row r="79" spans="1:26" ht="14.4">
      <c r="A79" s="194" t="s">
        <v>264</v>
      </c>
      <c r="B79" s="195">
        <v>0</v>
      </c>
      <c r="C79" s="195">
        <v>0</v>
      </c>
      <c r="D79" s="195">
        <v>0</v>
      </c>
      <c r="E79" s="195">
        <v>0</v>
      </c>
      <c r="F79" s="196">
        <v>0</v>
      </c>
      <c r="G79" s="78"/>
      <c r="H79" s="199">
        <v>0</v>
      </c>
      <c r="I79" s="199">
        <v>0</v>
      </c>
      <c r="J79" s="199">
        <v>0</v>
      </c>
      <c r="K79" s="199">
        <v>0</v>
      </c>
      <c r="L79" s="199">
        <v>0</v>
      </c>
      <c r="M79" s="199">
        <v>0</v>
      </c>
      <c r="N79" s="199">
        <v>0</v>
      </c>
      <c r="O79" s="199">
        <v>0</v>
      </c>
      <c r="P79" s="199">
        <v>0</v>
      </c>
      <c r="Q79" s="199">
        <v>0</v>
      </c>
      <c r="R79" s="200" t="s">
        <v>188</v>
      </c>
      <c r="S79" s="53"/>
      <c r="T79" s="53"/>
      <c r="U79" s="53"/>
      <c r="V79" s="53"/>
      <c r="W79" s="53"/>
      <c r="X79" s="53"/>
      <c r="Y79" s="53"/>
      <c r="Z79" s="53"/>
    </row>
    <row r="80" spans="1:26" ht="14.4">
      <c r="A80" s="194" t="s">
        <v>265</v>
      </c>
      <c r="B80" s="195">
        <v>0</v>
      </c>
      <c r="C80" s="195">
        <v>0</v>
      </c>
      <c r="D80" s="195">
        <v>0</v>
      </c>
      <c r="E80" s="195">
        <v>0</v>
      </c>
      <c r="F80" s="196">
        <v>0</v>
      </c>
      <c r="G80" s="78"/>
      <c r="H80" s="199">
        <v>0</v>
      </c>
      <c r="I80" s="199">
        <v>0</v>
      </c>
      <c r="J80" s="199">
        <v>0</v>
      </c>
      <c r="K80" s="199">
        <v>0</v>
      </c>
      <c r="L80" s="199">
        <v>0</v>
      </c>
      <c r="M80" s="199">
        <v>0</v>
      </c>
      <c r="N80" s="199">
        <v>0</v>
      </c>
      <c r="O80" s="199">
        <v>0</v>
      </c>
      <c r="P80" s="199">
        <v>0</v>
      </c>
      <c r="Q80" s="199">
        <v>0</v>
      </c>
      <c r="R80" s="200" t="s">
        <v>188</v>
      </c>
      <c r="S80" s="53"/>
      <c r="T80" s="53"/>
      <c r="U80" s="53"/>
      <c r="V80" s="53"/>
      <c r="W80" s="53"/>
      <c r="X80" s="53"/>
      <c r="Y80" s="53"/>
      <c r="Z80" s="53"/>
    </row>
    <row r="81" spans="1:26" ht="14.4">
      <c r="A81" s="194" t="s">
        <v>266</v>
      </c>
      <c r="B81" s="195">
        <v>767420</v>
      </c>
      <c r="C81" s="195">
        <v>241469</v>
      </c>
      <c r="D81" s="195">
        <v>0</v>
      </c>
      <c r="E81" s="195">
        <v>0</v>
      </c>
      <c r="F81" s="196">
        <v>241469</v>
      </c>
      <c r="G81" s="78">
        <v>0.31469999999999998</v>
      </c>
      <c r="H81" s="199">
        <v>502489</v>
      </c>
      <c r="I81" s="199">
        <v>527457</v>
      </c>
      <c r="J81" s="199">
        <v>564011</v>
      </c>
      <c r="K81" s="199">
        <v>589671</v>
      </c>
      <c r="L81" s="199">
        <v>419472</v>
      </c>
      <c r="M81" s="199">
        <v>222592</v>
      </c>
      <c r="N81" s="199">
        <v>177558</v>
      </c>
      <c r="O81" s="199">
        <v>182551</v>
      </c>
      <c r="P81" s="199">
        <v>189418</v>
      </c>
      <c r="Q81" s="199">
        <v>382920</v>
      </c>
      <c r="R81" s="200">
        <v>241469</v>
      </c>
      <c r="S81" s="53"/>
      <c r="T81" s="53"/>
      <c r="U81" s="53"/>
      <c r="V81" s="53"/>
      <c r="W81" s="53"/>
      <c r="X81" s="53"/>
      <c r="Y81" s="53"/>
      <c r="Z81" s="53"/>
    </row>
    <row r="82" spans="1:26" ht="14.4">
      <c r="A82" s="194" t="s">
        <v>267</v>
      </c>
      <c r="B82" s="195">
        <v>0</v>
      </c>
      <c r="C82" s="195">
        <v>0</v>
      </c>
      <c r="D82" s="195">
        <v>0</v>
      </c>
      <c r="E82" s="195">
        <v>0</v>
      </c>
      <c r="F82" s="196">
        <v>0</v>
      </c>
      <c r="G82" s="78"/>
      <c r="H82" s="199">
        <v>0</v>
      </c>
      <c r="I82" s="199">
        <v>0</v>
      </c>
      <c r="J82" s="199">
        <v>0</v>
      </c>
      <c r="K82" s="199">
        <v>0</v>
      </c>
      <c r="L82" s="199">
        <v>0</v>
      </c>
      <c r="M82" s="199">
        <v>0</v>
      </c>
      <c r="N82" s="199">
        <v>0</v>
      </c>
      <c r="O82" s="199">
        <v>0</v>
      </c>
      <c r="P82" s="199">
        <v>0</v>
      </c>
      <c r="Q82" s="199">
        <v>0</v>
      </c>
      <c r="R82" s="200" t="s">
        <v>188</v>
      </c>
      <c r="S82" s="53"/>
      <c r="T82" s="53"/>
      <c r="U82" s="53"/>
      <c r="V82" s="53"/>
      <c r="W82" s="53"/>
      <c r="X82" s="53"/>
      <c r="Y82" s="53"/>
      <c r="Z82" s="53"/>
    </row>
    <row r="83" spans="1:26" ht="14.4">
      <c r="A83" s="194" t="s">
        <v>268</v>
      </c>
      <c r="B83" s="195">
        <v>211144</v>
      </c>
      <c r="C83" s="195">
        <v>66437</v>
      </c>
      <c r="D83" s="195">
        <v>56301</v>
      </c>
      <c r="E83" s="195">
        <v>34924</v>
      </c>
      <c r="F83" s="196">
        <v>157662</v>
      </c>
      <c r="G83" s="78">
        <v>0.74670000000000003</v>
      </c>
      <c r="H83" s="199">
        <v>0</v>
      </c>
      <c r="I83" s="199">
        <v>0</v>
      </c>
      <c r="J83" s="199">
        <v>0</v>
      </c>
      <c r="K83" s="199">
        <v>170894</v>
      </c>
      <c r="L83" s="199">
        <v>181527.07</v>
      </c>
      <c r="M83" s="199">
        <v>154462</v>
      </c>
      <c r="N83" s="199">
        <v>122127</v>
      </c>
      <c r="O83" s="199">
        <v>124013</v>
      </c>
      <c r="P83" s="199">
        <v>124144</v>
      </c>
      <c r="Q83" s="199">
        <v>209004</v>
      </c>
      <c r="R83" s="200">
        <v>157662</v>
      </c>
      <c r="S83" s="53"/>
      <c r="T83" s="53"/>
      <c r="U83" s="53"/>
      <c r="V83" s="53"/>
      <c r="W83" s="53"/>
      <c r="X83" s="53"/>
      <c r="Y83" s="53"/>
      <c r="Z83" s="53"/>
    </row>
    <row r="84" spans="1:26" ht="14.4">
      <c r="A84" s="194" t="s">
        <v>269</v>
      </c>
      <c r="B84" s="195">
        <v>426929</v>
      </c>
      <c r="C84" s="195">
        <v>134334</v>
      </c>
      <c r="D84" s="195">
        <v>0</v>
      </c>
      <c r="E84" s="195">
        <v>0</v>
      </c>
      <c r="F84" s="196">
        <v>134334</v>
      </c>
      <c r="G84" s="78">
        <v>0.31469999999999998</v>
      </c>
      <c r="H84" s="199">
        <v>941841</v>
      </c>
      <c r="I84" s="199">
        <v>967965</v>
      </c>
      <c r="J84" s="199">
        <v>1023067</v>
      </c>
      <c r="K84" s="199">
        <v>1078089</v>
      </c>
      <c r="L84" s="199">
        <v>816604</v>
      </c>
      <c r="M84" s="199">
        <v>449196</v>
      </c>
      <c r="N84" s="199">
        <v>355197</v>
      </c>
      <c r="O84" s="199">
        <v>361041</v>
      </c>
      <c r="P84" s="199">
        <v>383405</v>
      </c>
      <c r="Q84" s="199">
        <v>774590</v>
      </c>
      <c r="R84" s="200">
        <v>134334</v>
      </c>
      <c r="S84" s="53"/>
      <c r="T84" s="53"/>
      <c r="U84" s="53"/>
      <c r="V84" s="53"/>
      <c r="W84" s="53"/>
      <c r="X84" s="53"/>
      <c r="Y84" s="53"/>
      <c r="Z84" s="53"/>
    </row>
    <row r="85" spans="1:26" ht="14.4">
      <c r="A85" s="194" t="s">
        <v>270</v>
      </c>
      <c r="B85" s="195">
        <v>0</v>
      </c>
      <c r="C85" s="195">
        <v>0</v>
      </c>
      <c r="D85" s="195">
        <v>0</v>
      </c>
      <c r="E85" s="195">
        <v>0</v>
      </c>
      <c r="F85" s="196">
        <v>0</v>
      </c>
      <c r="G85" s="78"/>
      <c r="H85" s="199">
        <v>0</v>
      </c>
      <c r="I85" s="199">
        <v>0</v>
      </c>
      <c r="J85" s="199">
        <v>0</v>
      </c>
      <c r="K85" s="199">
        <v>0</v>
      </c>
      <c r="L85" s="199">
        <v>0</v>
      </c>
      <c r="M85" s="199">
        <v>0</v>
      </c>
      <c r="N85" s="199">
        <v>0</v>
      </c>
      <c r="O85" s="199">
        <v>0</v>
      </c>
      <c r="P85" s="199">
        <v>0</v>
      </c>
      <c r="Q85" s="199">
        <v>0</v>
      </c>
      <c r="R85" s="200" t="s">
        <v>188</v>
      </c>
      <c r="S85" s="53"/>
      <c r="T85" s="53"/>
      <c r="U85" s="53"/>
      <c r="V85" s="53"/>
      <c r="W85" s="53"/>
      <c r="X85" s="53"/>
      <c r="Y85" s="53"/>
      <c r="Z85" s="53"/>
    </row>
    <row r="86" spans="1:26" ht="14.4">
      <c r="A86" s="194" t="s">
        <v>271</v>
      </c>
      <c r="B86" s="195">
        <v>0</v>
      </c>
      <c r="C86" s="195">
        <v>0</v>
      </c>
      <c r="D86" s="195">
        <v>0</v>
      </c>
      <c r="E86" s="195">
        <v>0</v>
      </c>
      <c r="F86" s="196">
        <v>0</v>
      </c>
      <c r="G86" s="78"/>
      <c r="H86" s="199">
        <v>0</v>
      </c>
      <c r="I86" s="199">
        <v>0</v>
      </c>
      <c r="J86" s="199">
        <v>0</v>
      </c>
      <c r="K86" s="199">
        <v>0</v>
      </c>
      <c r="L86" s="199">
        <v>0</v>
      </c>
      <c r="M86" s="199">
        <v>0</v>
      </c>
      <c r="N86" s="199">
        <v>0</v>
      </c>
      <c r="O86" s="199">
        <v>0</v>
      </c>
      <c r="P86" s="199">
        <v>0</v>
      </c>
      <c r="Q86" s="199">
        <v>0</v>
      </c>
      <c r="R86" s="200" t="s">
        <v>188</v>
      </c>
      <c r="S86" s="53"/>
      <c r="T86" s="53"/>
      <c r="U86" s="53"/>
      <c r="V86" s="53"/>
      <c r="W86" s="53"/>
      <c r="X86" s="53"/>
      <c r="Y86" s="53"/>
      <c r="Z86" s="53"/>
    </row>
    <row r="87" spans="1:26" ht="14.4">
      <c r="A87" s="194" t="s">
        <v>272</v>
      </c>
      <c r="B87" s="195">
        <v>233949</v>
      </c>
      <c r="C87" s="195">
        <v>73612</v>
      </c>
      <c r="D87" s="195">
        <v>0</v>
      </c>
      <c r="E87" s="195">
        <v>0</v>
      </c>
      <c r="F87" s="196">
        <v>73612</v>
      </c>
      <c r="G87" s="78">
        <v>0.31459999999999999</v>
      </c>
      <c r="H87" s="199">
        <v>0</v>
      </c>
      <c r="I87" s="199">
        <v>0</v>
      </c>
      <c r="J87" s="199">
        <v>0</v>
      </c>
      <c r="K87" s="199">
        <v>178641</v>
      </c>
      <c r="L87" s="199">
        <v>130041</v>
      </c>
      <c r="M87" s="199">
        <v>69100</v>
      </c>
      <c r="N87" s="199">
        <v>54654</v>
      </c>
      <c r="O87" s="199">
        <v>54304</v>
      </c>
      <c r="P87" s="199">
        <v>58219</v>
      </c>
      <c r="Q87" s="199">
        <v>111307</v>
      </c>
      <c r="R87" s="200">
        <v>73612</v>
      </c>
      <c r="S87" s="53"/>
      <c r="T87" s="53"/>
      <c r="U87" s="53"/>
      <c r="V87" s="53"/>
      <c r="W87" s="53"/>
      <c r="X87" s="53"/>
      <c r="Y87" s="53"/>
      <c r="Z87" s="53"/>
    </row>
    <row r="88" spans="1:26" ht="14.4">
      <c r="A88" s="194" t="s">
        <v>273</v>
      </c>
      <c r="B88" s="195">
        <v>548308</v>
      </c>
      <c r="C88" s="195">
        <v>172526</v>
      </c>
      <c r="D88" s="195">
        <v>35828</v>
      </c>
      <c r="E88" s="195">
        <v>22224</v>
      </c>
      <c r="F88" s="196">
        <v>230578</v>
      </c>
      <c r="G88" s="78">
        <v>0.42049999999999998</v>
      </c>
      <c r="H88" s="199">
        <v>0</v>
      </c>
      <c r="I88" s="199">
        <v>383978</v>
      </c>
      <c r="J88" s="199">
        <v>398198</v>
      </c>
      <c r="K88" s="199">
        <v>412326</v>
      </c>
      <c r="L88" s="199">
        <v>373786</v>
      </c>
      <c r="M88" s="199">
        <v>215474</v>
      </c>
      <c r="N88" s="199">
        <v>171655</v>
      </c>
      <c r="O88" s="199">
        <v>172184</v>
      </c>
      <c r="P88" s="199">
        <v>181059</v>
      </c>
      <c r="Q88" s="199">
        <v>363064</v>
      </c>
      <c r="R88" s="200">
        <v>230578</v>
      </c>
      <c r="S88" s="53"/>
      <c r="T88" s="53"/>
      <c r="U88" s="53"/>
      <c r="V88" s="53"/>
      <c r="W88" s="53"/>
      <c r="X88" s="53"/>
      <c r="Y88" s="53"/>
      <c r="Z88" s="53"/>
    </row>
    <row r="89" spans="1:26" ht="14.4">
      <c r="A89" s="194" t="s">
        <v>274</v>
      </c>
      <c r="B89" s="195">
        <v>370873</v>
      </c>
      <c r="C89" s="195">
        <v>116695</v>
      </c>
      <c r="D89" s="195">
        <v>56301</v>
      </c>
      <c r="E89" s="195">
        <v>34924</v>
      </c>
      <c r="F89" s="196">
        <v>207920</v>
      </c>
      <c r="G89" s="78">
        <v>0.56059999999999999</v>
      </c>
      <c r="H89" s="199">
        <v>174773</v>
      </c>
      <c r="I89" s="199">
        <v>206753</v>
      </c>
      <c r="J89" s="199">
        <v>236446</v>
      </c>
      <c r="K89" s="199">
        <v>266556</v>
      </c>
      <c r="L89" s="199">
        <v>278116.8</v>
      </c>
      <c r="M89" s="199">
        <v>194130</v>
      </c>
      <c r="N89" s="199">
        <v>156318</v>
      </c>
      <c r="O89" s="199">
        <v>157649</v>
      </c>
      <c r="P89" s="199">
        <v>163506</v>
      </c>
      <c r="Q89" s="199">
        <v>331694</v>
      </c>
      <c r="R89" s="200">
        <v>207920</v>
      </c>
      <c r="S89" s="53"/>
      <c r="T89" s="53"/>
      <c r="U89" s="53"/>
      <c r="V89" s="53"/>
      <c r="W89" s="53"/>
      <c r="X89" s="53"/>
      <c r="Y89" s="53"/>
      <c r="Z89" s="53"/>
    </row>
    <row r="90" spans="1:26" ht="14.4">
      <c r="A90" s="194" t="s">
        <v>275</v>
      </c>
      <c r="B90" s="195">
        <v>995509</v>
      </c>
      <c r="C90" s="195">
        <v>313238</v>
      </c>
      <c r="D90" s="195">
        <v>35828</v>
      </c>
      <c r="E90" s="195">
        <v>22224</v>
      </c>
      <c r="F90" s="196">
        <v>371290</v>
      </c>
      <c r="G90" s="78">
        <v>0.373</v>
      </c>
      <c r="H90" s="199">
        <v>560666</v>
      </c>
      <c r="I90" s="199">
        <v>625268</v>
      </c>
      <c r="J90" s="199">
        <v>693938</v>
      </c>
      <c r="K90" s="199">
        <v>822539</v>
      </c>
      <c r="L90" s="199">
        <v>643135</v>
      </c>
      <c r="M90" s="199">
        <v>361778</v>
      </c>
      <c r="N90" s="199">
        <v>289934</v>
      </c>
      <c r="O90" s="199">
        <v>287605</v>
      </c>
      <c r="P90" s="199">
        <v>299064</v>
      </c>
      <c r="Q90" s="199">
        <v>600190</v>
      </c>
      <c r="R90" s="200">
        <v>371290</v>
      </c>
      <c r="S90" s="53"/>
      <c r="T90" s="53"/>
      <c r="U90" s="53"/>
      <c r="V90" s="53"/>
      <c r="W90" s="53"/>
      <c r="X90" s="53"/>
      <c r="Y90" s="53"/>
      <c r="Z90" s="53"/>
    </row>
    <row r="91" spans="1:26" ht="14.4">
      <c r="A91" s="194" t="s">
        <v>276</v>
      </c>
      <c r="B91" s="195">
        <v>663346</v>
      </c>
      <c r="C91" s="195">
        <v>208722</v>
      </c>
      <c r="D91" s="195">
        <v>35828</v>
      </c>
      <c r="E91" s="195">
        <v>22224</v>
      </c>
      <c r="F91" s="196">
        <v>266774</v>
      </c>
      <c r="G91" s="78">
        <v>0.4022</v>
      </c>
      <c r="H91" s="199">
        <v>0</v>
      </c>
      <c r="I91" s="199">
        <v>0</v>
      </c>
      <c r="J91" s="199">
        <v>486253</v>
      </c>
      <c r="K91" s="199">
        <v>488207</v>
      </c>
      <c r="L91" s="199">
        <v>423562</v>
      </c>
      <c r="M91" s="199">
        <v>244736</v>
      </c>
      <c r="N91" s="199">
        <v>197515</v>
      </c>
      <c r="O91" s="199">
        <v>204745</v>
      </c>
      <c r="P91" s="199">
        <v>211372</v>
      </c>
      <c r="Q91" s="199">
        <v>423953</v>
      </c>
      <c r="R91" s="200">
        <v>266774</v>
      </c>
      <c r="S91" s="53"/>
      <c r="T91" s="53"/>
      <c r="U91" s="53"/>
      <c r="V91" s="53"/>
      <c r="W91" s="53"/>
      <c r="X91" s="53"/>
      <c r="Y91" s="53"/>
      <c r="Z91" s="53"/>
    </row>
    <row r="92" spans="1:26" ht="14.4">
      <c r="A92" s="194" t="s">
        <v>277</v>
      </c>
      <c r="B92" s="195">
        <v>0</v>
      </c>
      <c r="C92" s="195">
        <v>0</v>
      </c>
      <c r="D92" s="195">
        <v>0</v>
      </c>
      <c r="E92" s="195">
        <v>0</v>
      </c>
      <c r="F92" s="196">
        <v>0</v>
      </c>
      <c r="G92" s="78"/>
      <c r="H92" s="199">
        <v>0</v>
      </c>
      <c r="I92" s="199">
        <v>0</v>
      </c>
      <c r="J92" s="199">
        <v>0</v>
      </c>
      <c r="K92" s="199">
        <v>0</v>
      </c>
      <c r="L92" s="199">
        <v>0</v>
      </c>
      <c r="M92" s="199">
        <v>0</v>
      </c>
      <c r="N92" s="199">
        <v>0</v>
      </c>
      <c r="O92" s="199">
        <v>0</v>
      </c>
      <c r="P92" s="199">
        <v>0</v>
      </c>
      <c r="Q92" s="199">
        <v>0</v>
      </c>
      <c r="R92" s="200" t="s">
        <v>188</v>
      </c>
      <c r="S92" s="53"/>
      <c r="T92" s="53"/>
      <c r="U92" s="53"/>
      <c r="V92" s="53"/>
      <c r="W92" s="53"/>
      <c r="X92" s="53"/>
      <c r="Y92" s="53"/>
      <c r="Z92" s="53"/>
    </row>
    <row r="93" spans="1:26" ht="14.4">
      <c r="A93" s="194" t="s">
        <v>278</v>
      </c>
      <c r="B93" s="195">
        <v>0</v>
      </c>
      <c r="C93" s="195">
        <v>0</v>
      </c>
      <c r="D93" s="195">
        <v>0</v>
      </c>
      <c r="E93" s="195">
        <v>0</v>
      </c>
      <c r="F93" s="196">
        <v>0</v>
      </c>
      <c r="G93" s="78"/>
      <c r="H93" s="199">
        <v>0</v>
      </c>
      <c r="I93" s="199">
        <v>0</v>
      </c>
      <c r="J93" s="199">
        <v>0</v>
      </c>
      <c r="K93" s="199">
        <v>0</v>
      </c>
      <c r="L93" s="199">
        <v>0</v>
      </c>
      <c r="M93" s="199">
        <v>0</v>
      </c>
      <c r="N93" s="199">
        <v>0</v>
      </c>
      <c r="O93" s="199">
        <v>0</v>
      </c>
      <c r="P93" s="199">
        <v>0</v>
      </c>
      <c r="Q93" s="199">
        <v>0</v>
      </c>
      <c r="R93" s="200" t="s">
        <v>188</v>
      </c>
      <c r="S93" s="53"/>
      <c r="T93" s="53"/>
      <c r="U93" s="53"/>
      <c r="V93" s="53"/>
      <c r="W93" s="53"/>
      <c r="X93" s="53"/>
      <c r="Y93" s="53"/>
      <c r="Z93" s="53"/>
    </row>
    <row r="94" spans="1:26" ht="14.4">
      <c r="A94" s="194" t="s">
        <v>279</v>
      </c>
      <c r="B94" s="195">
        <v>43202</v>
      </c>
      <c r="C94" s="195">
        <v>13594</v>
      </c>
      <c r="D94" s="195">
        <v>0</v>
      </c>
      <c r="E94" s="195">
        <v>0</v>
      </c>
      <c r="F94" s="196">
        <v>13594</v>
      </c>
      <c r="G94" s="78">
        <v>0.31469999999999998</v>
      </c>
      <c r="H94" s="199">
        <v>0</v>
      </c>
      <c r="I94" s="199">
        <v>0</v>
      </c>
      <c r="J94" s="199">
        <v>0</v>
      </c>
      <c r="K94" s="199">
        <v>0</v>
      </c>
      <c r="L94" s="199">
        <v>23549</v>
      </c>
      <c r="M94" s="199">
        <v>13598</v>
      </c>
      <c r="N94" s="199">
        <v>11049</v>
      </c>
      <c r="O94" s="199">
        <v>11144</v>
      </c>
      <c r="P94" s="199">
        <v>11454</v>
      </c>
      <c r="Q94" s="199">
        <v>23542</v>
      </c>
      <c r="R94" s="200">
        <v>13594</v>
      </c>
      <c r="S94" s="53"/>
      <c r="T94" s="53"/>
      <c r="U94" s="53"/>
      <c r="V94" s="53"/>
      <c r="W94" s="53"/>
      <c r="X94" s="53"/>
      <c r="Y94" s="53"/>
      <c r="Z94" s="53"/>
    </row>
    <row r="95" spans="1:26" ht="14.4">
      <c r="A95" s="194" t="s">
        <v>280</v>
      </c>
      <c r="B95" s="195">
        <v>0</v>
      </c>
      <c r="C95" s="195">
        <v>0</v>
      </c>
      <c r="D95" s="195">
        <v>0</v>
      </c>
      <c r="E95" s="195">
        <v>0</v>
      </c>
      <c r="F95" s="196">
        <v>0</v>
      </c>
      <c r="G95" s="78"/>
      <c r="H95" s="199">
        <v>0</v>
      </c>
      <c r="I95" s="199">
        <v>0</v>
      </c>
      <c r="J95" s="199">
        <v>0</v>
      </c>
      <c r="K95" s="199">
        <v>0</v>
      </c>
      <c r="L95" s="199">
        <v>0</v>
      </c>
      <c r="M95" s="199">
        <v>0</v>
      </c>
      <c r="N95" s="199">
        <v>0</v>
      </c>
      <c r="O95" s="199">
        <v>0</v>
      </c>
      <c r="P95" s="199">
        <v>0</v>
      </c>
      <c r="Q95" s="199">
        <v>0</v>
      </c>
      <c r="R95" s="200" t="s">
        <v>188</v>
      </c>
      <c r="S95" s="53"/>
      <c r="T95" s="53"/>
      <c r="U95" s="53"/>
      <c r="V95" s="53"/>
      <c r="W95" s="53"/>
      <c r="X95" s="53"/>
      <c r="Y95" s="53"/>
      <c r="Z95" s="53"/>
    </row>
    <row r="96" spans="1:26" ht="14.4">
      <c r="A96" s="194" t="s">
        <v>281</v>
      </c>
      <c r="B96" s="195">
        <v>324260</v>
      </c>
      <c r="C96" s="195">
        <v>102029</v>
      </c>
      <c r="D96" s="195">
        <v>0</v>
      </c>
      <c r="E96" s="195">
        <v>0</v>
      </c>
      <c r="F96" s="196">
        <v>102029</v>
      </c>
      <c r="G96" s="78">
        <v>0.31469999999999998</v>
      </c>
      <c r="H96" s="199">
        <v>0</v>
      </c>
      <c r="I96" s="199">
        <v>0</v>
      </c>
      <c r="J96" s="199">
        <v>247177</v>
      </c>
      <c r="K96" s="199">
        <v>264438</v>
      </c>
      <c r="L96" s="199">
        <v>192487</v>
      </c>
      <c r="M96" s="199">
        <v>101819</v>
      </c>
      <c r="N96" s="199">
        <v>81846</v>
      </c>
      <c r="O96" s="199">
        <v>80753</v>
      </c>
      <c r="P96" s="199">
        <v>82304</v>
      </c>
      <c r="Q96" s="199">
        <v>165567</v>
      </c>
      <c r="R96" s="200">
        <v>102029</v>
      </c>
      <c r="S96" s="53"/>
      <c r="T96" s="53"/>
      <c r="U96" s="53"/>
      <c r="V96" s="53"/>
      <c r="W96" s="53"/>
      <c r="X96" s="53"/>
      <c r="Y96" s="53"/>
      <c r="Z96" s="53"/>
    </row>
    <row r="97" spans="1:26" ht="14.4">
      <c r="A97" s="194" t="s">
        <v>282</v>
      </c>
      <c r="B97" s="195">
        <v>806063</v>
      </c>
      <c r="C97" s="195">
        <v>253628</v>
      </c>
      <c r="D97" s="195">
        <v>0</v>
      </c>
      <c r="E97" s="195">
        <v>0</v>
      </c>
      <c r="F97" s="196">
        <v>253628</v>
      </c>
      <c r="G97" s="78">
        <v>0.31469999999999998</v>
      </c>
      <c r="H97" s="199">
        <v>0</v>
      </c>
      <c r="I97" s="199">
        <v>0</v>
      </c>
      <c r="J97" s="199">
        <v>0</v>
      </c>
      <c r="K97" s="199">
        <v>0</v>
      </c>
      <c r="L97" s="199">
        <v>0</v>
      </c>
      <c r="M97" s="199">
        <v>0</v>
      </c>
      <c r="N97" s="199">
        <v>0</v>
      </c>
      <c r="O97" s="199">
        <v>0</v>
      </c>
      <c r="P97" s="199">
        <v>0</v>
      </c>
      <c r="Q97" s="199">
        <v>0</v>
      </c>
      <c r="R97" s="200">
        <v>253628</v>
      </c>
      <c r="S97" s="53"/>
      <c r="T97" s="53"/>
      <c r="U97" s="53"/>
      <c r="V97" s="53"/>
      <c r="W97" s="53"/>
      <c r="X97" s="53"/>
      <c r="Y97" s="53"/>
      <c r="Z97" s="53"/>
    </row>
    <row r="98" spans="1:26" ht="14.4">
      <c r="A98" s="194" t="s">
        <v>283</v>
      </c>
      <c r="B98" s="195">
        <v>2578560</v>
      </c>
      <c r="C98" s="195">
        <v>811346</v>
      </c>
      <c r="D98" s="195">
        <v>25592</v>
      </c>
      <c r="E98" s="195">
        <v>15875</v>
      </c>
      <c r="F98" s="196">
        <v>852813</v>
      </c>
      <c r="G98" s="78">
        <v>0.33069999999999999</v>
      </c>
      <c r="H98" s="199">
        <v>0</v>
      </c>
      <c r="I98" s="199">
        <v>1767448</v>
      </c>
      <c r="J98" s="199">
        <v>1815584</v>
      </c>
      <c r="K98" s="199">
        <v>1900140</v>
      </c>
      <c r="L98" s="199">
        <v>1425172</v>
      </c>
      <c r="M98" s="199">
        <v>776354</v>
      </c>
      <c r="N98" s="199">
        <v>632354</v>
      </c>
      <c r="O98" s="199">
        <v>654185</v>
      </c>
      <c r="P98" s="199">
        <v>681247</v>
      </c>
      <c r="Q98" s="199">
        <v>1376543</v>
      </c>
      <c r="R98" s="200">
        <v>852813</v>
      </c>
      <c r="S98" s="53"/>
      <c r="T98" s="53"/>
      <c r="U98" s="53"/>
      <c r="V98" s="53"/>
      <c r="W98" s="53"/>
      <c r="X98" s="53"/>
      <c r="Y98" s="53"/>
      <c r="Z98" s="53"/>
    </row>
    <row r="99" spans="1:26" ht="14.4">
      <c r="A99" s="194" t="s">
        <v>284</v>
      </c>
      <c r="B99" s="195">
        <v>0</v>
      </c>
      <c r="C99" s="195">
        <v>0</v>
      </c>
      <c r="D99" s="195">
        <v>0</v>
      </c>
      <c r="E99" s="195">
        <v>0</v>
      </c>
      <c r="F99" s="196">
        <v>0</v>
      </c>
      <c r="G99" s="78"/>
      <c r="H99" s="199">
        <v>0</v>
      </c>
      <c r="I99" s="199">
        <v>0</v>
      </c>
      <c r="J99" s="199">
        <v>0</v>
      </c>
      <c r="K99" s="199">
        <v>0</v>
      </c>
      <c r="L99" s="199">
        <v>0</v>
      </c>
      <c r="M99" s="199">
        <v>0</v>
      </c>
      <c r="N99" s="199">
        <v>0</v>
      </c>
      <c r="O99" s="199">
        <v>0</v>
      </c>
      <c r="P99" s="199">
        <v>0</v>
      </c>
      <c r="Q99" s="199">
        <v>0</v>
      </c>
      <c r="R99" s="200" t="s">
        <v>188</v>
      </c>
      <c r="S99" s="53"/>
      <c r="T99" s="53"/>
      <c r="U99" s="53"/>
      <c r="V99" s="53"/>
      <c r="W99" s="53"/>
      <c r="X99" s="53"/>
      <c r="Y99" s="53"/>
      <c r="Z99" s="53"/>
    </row>
    <row r="100" spans="1:26" ht="14.4">
      <c r="A100" s="194" t="s">
        <v>285</v>
      </c>
      <c r="B100" s="195">
        <v>0</v>
      </c>
      <c r="C100" s="195">
        <v>0</v>
      </c>
      <c r="D100" s="195">
        <v>0</v>
      </c>
      <c r="E100" s="195">
        <v>0</v>
      </c>
      <c r="F100" s="196">
        <v>0</v>
      </c>
      <c r="G100" s="78"/>
      <c r="H100" s="199">
        <v>0</v>
      </c>
      <c r="I100" s="199">
        <v>0</v>
      </c>
      <c r="J100" s="199">
        <v>0</v>
      </c>
      <c r="K100" s="199">
        <v>0</v>
      </c>
      <c r="L100" s="199">
        <v>0</v>
      </c>
      <c r="M100" s="199">
        <v>0</v>
      </c>
      <c r="N100" s="199">
        <v>0</v>
      </c>
      <c r="O100" s="199">
        <v>0</v>
      </c>
      <c r="P100" s="199">
        <v>0</v>
      </c>
      <c r="Q100" s="199">
        <v>0</v>
      </c>
      <c r="R100" s="200" t="s">
        <v>188</v>
      </c>
      <c r="S100" s="53"/>
      <c r="T100" s="53"/>
      <c r="U100" s="53"/>
      <c r="V100" s="53"/>
      <c r="W100" s="53"/>
      <c r="X100" s="53"/>
      <c r="Y100" s="53"/>
      <c r="Z100" s="53"/>
    </row>
    <row r="101" spans="1:26" ht="14.4">
      <c r="A101" s="194" t="s">
        <v>286</v>
      </c>
      <c r="B101" s="195">
        <v>0</v>
      </c>
      <c r="C101" s="195">
        <v>0</v>
      </c>
      <c r="D101" s="195">
        <v>0</v>
      </c>
      <c r="E101" s="195">
        <v>0</v>
      </c>
      <c r="F101" s="196">
        <v>0</v>
      </c>
      <c r="G101" s="78"/>
      <c r="H101" s="199">
        <v>0</v>
      </c>
      <c r="I101" s="199">
        <v>0</v>
      </c>
      <c r="J101" s="199">
        <v>0</v>
      </c>
      <c r="K101" s="199">
        <v>0</v>
      </c>
      <c r="L101" s="199">
        <v>0</v>
      </c>
      <c r="M101" s="199">
        <v>0</v>
      </c>
      <c r="N101" s="199">
        <v>0</v>
      </c>
      <c r="O101" s="199">
        <v>0</v>
      </c>
      <c r="P101" s="199">
        <v>0</v>
      </c>
      <c r="Q101" s="199">
        <v>0</v>
      </c>
      <c r="R101" s="200" t="s">
        <v>188</v>
      </c>
      <c r="S101" s="53"/>
      <c r="T101" s="53"/>
      <c r="U101" s="53"/>
      <c r="V101" s="53"/>
      <c r="W101" s="53"/>
      <c r="X101" s="53"/>
      <c r="Y101" s="53"/>
      <c r="Z101" s="53"/>
    </row>
    <row r="102" spans="1:26" ht="14.4">
      <c r="A102" s="194" t="s">
        <v>287</v>
      </c>
      <c r="B102" s="195">
        <v>0</v>
      </c>
      <c r="C102" s="195">
        <v>0</v>
      </c>
      <c r="D102" s="195">
        <v>0</v>
      </c>
      <c r="E102" s="195">
        <v>0</v>
      </c>
      <c r="F102" s="196">
        <v>0</v>
      </c>
      <c r="G102" s="78"/>
      <c r="H102" s="199">
        <v>0</v>
      </c>
      <c r="I102" s="199">
        <v>0</v>
      </c>
      <c r="J102" s="199">
        <v>0</v>
      </c>
      <c r="K102" s="199">
        <v>0</v>
      </c>
      <c r="L102" s="199">
        <v>0</v>
      </c>
      <c r="M102" s="199">
        <v>0</v>
      </c>
      <c r="N102" s="199">
        <v>0</v>
      </c>
      <c r="O102" s="199">
        <v>0</v>
      </c>
      <c r="P102" s="199">
        <v>0</v>
      </c>
      <c r="Q102" s="199">
        <v>0</v>
      </c>
      <c r="R102" s="200" t="s">
        <v>188</v>
      </c>
      <c r="S102" s="53"/>
      <c r="T102" s="53"/>
      <c r="U102" s="53"/>
      <c r="V102" s="53"/>
      <c r="W102" s="53"/>
      <c r="X102" s="53"/>
      <c r="Y102" s="53"/>
      <c r="Z102" s="53"/>
    </row>
    <row r="103" spans="1:26" ht="14.4">
      <c r="A103" s="194" t="s">
        <v>288</v>
      </c>
      <c r="B103" s="195">
        <v>0</v>
      </c>
      <c r="C103" s="195">
        <v>0</v>
      </c>
      <c r="D103" s="195">
        <v>0</v>
      </c>
      <c r="E103" s="195">
        <v>0</v>
      </c>
      <c r="F103" s="196">
        <v>0</v>
      </c>
      <c r="G103" s="78"/>
      <c r="H103" s="199">
        <v>0</v>
      </c>
      <c r="I103" s="199">
        <v>0</v>
      </c>
      <c r="J103" s="199">
        <v>0</v>
      </c>
      <c r="K103" s="199">
        <v>0</v>
      </c>
      <c r="L103" s="199">
        <v>0</v>
      </c>
      <c r="M103" s="199">
        <v>0</v>
      </c>
      <c r="N103" s="199">
        <v>0</v>
      </c>
      <c r="O103" s="199">
        <v>0</v>
      </c>
      <c r="P103" s="199">
        <v>0</v>
      </c>
      <c r="Q103" s="199">
        <v>0</v>
      </c>
      <c r="R103" s="200" t="s">
        <v>188</v>
      </c>
      <c r="S103" s="53"/>
      <c r="T103" s="53"/>
      <c r="U103" s="53"/>
      <c r="V103" s="53"/>
      <c r="W103" s="53"/>
      <c r="X103" s="53"/>
      <c r="Y103" s="53"/>
      <c r="Z103" s="53"/>
    </row>
    <row r="104" spans="1:26" ht="14.4">
      <c r="A104" s="194" t="s">
        <v>289</v>
      </c>
      <c r="B104" s="195">
        <v>0</v>
      </c>
      <c r="C104" s="195">
        <v>0</v>
      </c>
      <c r="D104" s="195">
        <v>0</v>
      </c>
      <c r="E104" s="195">
        <v>0</v>
      </c>
      <c r="F104" s="196">
        <v>0</v>
      </c>
      <c r="G104" s="78"/>
      <c r="H104" s="199">
        <v>0</v>
      </c>
      <c r="I104" s="199">
        <v>0</v>
      </c>
      <c r="J104" s="199">
        <v>0</v>
      </c>
      <c r="K104" s="199">
        <v>0</v>
      </c>
      <c r="L104" s="199">
        <v>0</v>
      </c>
      <c r="M104" s="199">
        <v>0</v>
      </c>
      <c r="N104" s="199">
        <v>0</v>
      </c>
      <c r="O104" s="199">
        <v>0</v>
      </c>
      <c r="P104" s="199">
        <v>0</v>
      </c>
      <c r="Q104" s="199">
        <v>0</v>
      </c>
      <c r="R104" s="200" t="s">
        <v>188</v>
      </c>
      <c r="S104" s="53"/>
      <c r="T104" s="53"/>
      <c r="U104" s="53"/>
      <c r="V104" s="53"/>
      <c r="W104" s="53"/>
      <c r="X104" s="53"/>
      <c r="Y104" s="53"/>
      <c r="Z104" s="53"/>
    </row>
    <row r="105" spans="1:26" ht="14.4">
      <c r="A105" s="194" t="s">
        <v>290</v>
      </c>
      <c r="B105" s="195">
        <v>0</v>
      </c>
      <c r="C105" s="195">
        <v>0</v>
      </c>
      <c r="D105" s="195">
        <v>0</v>
      </c>
      <c r="E105" s="195">
        <v>0</v>
      </c>
      <c r="F105" s="196">
        <v>0</v>
      </c>
      <c r="G105" s="78"/>
      <c r="H105" s="199">
        <v>0</v>
      </c>
      <c r="I105" s="199">
        <v>0</v>
      </c>
      <c r="J105" s="199">
        <v>0</v>
      </c>
      <c r="K105" s="199">
        <v>0</v>
      </c>
      <c r="L105" s="199">
        <v>0</v>
      </c>
      <c r="M105" s="199">
        <v>0</v>
      </c>
      <c r="N105" s="199">
        <v>0</v>
      </c>
      <c r="O105" s="199">
        <v>0</v>
      </c>
      <c r="P105" s="199">
        <v>0</v>
      </c>
      <c r="Q105" s="199">
        <v>0</v>
      </c>
      <c r="R105" s="200" t="s">
        <v>188</v>
      </c>
      <c r="S105" s="53"/>
      <c r="T105" s="53"/>
      <c r="U105" s="53"/>
      <c r="V105" s="53"/>
      <c r="W105" s="53"/>
      <c r="X105" s="53"/>
      <c r="Y105" s="53"/>
      <c r="Z105" s="53"/>
    </row>
    <row r="106" spans="1:26" ht="14.4">
      <c r="A106" s="194" t="s">
        <v>291</v>
      </c>
      <c r="B106" s="195">
        <v>90079</v>
      </c>
      <c r="C106" s="195">
        <v>28343</v>
      </c>
      <c r="D106" s="195">
        <v>46065</v>
      </c>
      <c r="E106" s="195">
        <v>15671</v>
      </c>
      <c r="F106" s="196">
        <v>90079</v>
      </c>
      <c r="G106" s="78">
        <v>1</v>
      </c>
      <c r="H106" s="199">
        <v>46034</v>
      </c>
      <c r="I106" s="199">
        <v>51867</v>
      </c>
      <c r="J106" s="199">
        <v>53296</v>
      </c>
      <c r="K106" s="199">
        <v>58703</v>
      </c>
      <c r="L106" s="199">
        <v>63292.53</v>
      </c>
      <c r="M106" s="199">
        <v>65798</v>
      </c>
      <c r="N106" s="199">
        <v>70813</v>
      </c>
      <c r="O106" s="199">
        <v>72577</v>
      </c>
      <c r="P106" s="199">
        <v>74148</v>
      </c>
      <c r="Q106" s="199">
        <v>81590</v>
      </c>
      <c r="R106" s="200">
        <v>90079</v>
      </c>
      <c r="S106" s="53"/>
      <c r="T106" s="53"/>
      <c r="U106" s="53"/>
      <c r="V106" s="53"/>
      <c r="W106" s="53"/>
      <c r="X106" s="53"/>
      <c r="Y106" s="53"/>
      <c r="Z106" s="53"/>
    </row>
    <row r="107" spans="1:26" ht="14.4">
      <c r="A107" s="194" t="s">
        <v>292</v>
      </c>
      <c r="B107" s="195">
        <v>349031</v>
      </c>
      <c r="C107" s="195">
        <v>109823</v>
      </c>
      <c r="D107" s="195">
        <v>51183</v>
      </c>
      <c r="E107" s="195">
        <v>31749</v>
      </c>
      <c r="F107" s="196">
        <v>192755</v>
      </c>
      <c r="G107" s="78">
        <v>0.55230000000000001</v>
      </c>
      <c r="H107" s="199">
        <v>205817</v>
      </c>
      <c r="I107" s="199">
        <v>223686</v>
      </c>
      <c r="J107" s="199">
        <v>253345</v>
      </c>
      <c r="K107" s="199">
        <v>268815</v>
      </c>
      <c r="L107" s="199">
        <v>279200</v>
      </c>
      <c r="M107" s="199">
        <v>170797</v>
      </c>
      <c r="N107" s="199">
        <v>141768</v>
      </c>
      <c r="O107" s="199">
        <v>141020</v>
      </c>
      <c r="P107" s="199">
        <v>145840</v>
      </c>
      <c r="Q107" s="199">
        <v>296435</v>
      </c>
      <c r="R107" s="200">
        <v>192755</v>
      </c>
      <c r="S107" s="53"/>
      <c r="T107" s="53"/>
      <c r="U107" s="53"/>
      <c r="V107" s="53"/>
      <c r="W107" s="53"/>
      <c r="X107" s="53"/>
      <c r="Y107" s="53"/>
      <c r="Z107" s="53"/>
    </row>
    <row r="108" spans="1:26" ht="14.4">
      <c r="A108" s="194" t="s">
        <v>293</v>
      </c>
      <c r="B108" s="195">
        <v>0</v>
      </c>
      <c r="C108" s="195">
        <v>0</v>
      </c>
      <c r="D108" s="195">
        <v>0</v>
      </c>
      <c r="E108" s="195">
        <v>0</v>
      </c>
      <c r="F108" s="196">
        <v>0</v>
      </c>
      <c r="G108" s="78"/>
      <c r="H108" s="199">
        <v>0</v>
      </c>
      <c r="I108" s="199">
        <v>0</v>
      </c>
      <c r="J108" s="199">
        <v>0</v>
      </c>
      <c r="K108" s="199">
        <v>0</v>
      </c>
      <c r="L108" s="199">
        <v>0</v>
      </c>
      <c r="M108" s="199">
        <v>0</v>
      </c>
      <c r="N108" s="199">
        <v>0</v>
      </c>
      <c r="O108" s="199">
        <v>0</v>
      </c>
      <c r="P108" s="199">
        <v>0</v>
      </c>
      <c r="Q108" s="199">
        <v>0</v>
      </c>
      <c r="R108" s="200" t="s">
        <v>188</v>
      </c>
      <c r="S108" s="53"/>
      <c r="T108" s="53"/>
      <c r="U108" s="53"/>
      <c r="V108" s="53"/>
      <c r="W108" s="53"/>
      <c r="X108" s="53"/>
      <c r="Y108" s="53"/>
      <c r="Z108" s="53"/>
    </row>
    <row r="109" spans="1:26" ht="14.4">
      <c r="A109" s="194" t="s">
        <v>294</v>
      </c>
      <c r="B109" s="195">
        <v>509514</v>
      </c>
      <c r="C109" s="195">
        <v>160319</v>
      </c>
      <c r="D109" s="195">
        <v>0</v>
      </c>
      <c r="E109" s="195">
        <v>0</v>
      </c>
      <c r="F109" s="196">
        <v>160319</v>
      </c>
      <c r="G109" s="78">
        <v>0.31469999999999998</v>
      </c>
      <c r="H109" s="199">
        <v>0</v>
      </c>
      <c r="I109" s="199">
        <v>0</v>
      </c>
      <c r="J109" s="199">
        <v>0</v>
      </c>
      <c r="K109" s="199">
        <v>0</v>
      </c>
      <c r="L109" s="199">
        <v>0</v>
      </c>
      <c r="M109" s="199">
        <v>0</v>
      </c>
      <c r="N109" s="199">
        <v>118680</v>
      </c>
      <c r="O109" s="199">
        <v>122041</v>
      </c>
      <c r="P109" s="199">
        <v>127133</v>
      </c>
      <c r="Q109" s="199">
        <v>255091</v>
      </c>
      <c r="R109" s="200">
        <v>160319</v>
      </c>
      <c r="S109" s="53"/>
      <c r="T109" s="53"/>
      <c r="U109" s="53"/>
      <c r="V109" s="53"/>
      <c r="W109" s="53"/>
      <c r="X109" s="53"/>
      <c r="Y109" s="53"/>
      <c r="Z109" s="53"/>
    </row>
    <row r="110" spans="1:26" ht="14.4">
      <c r="A110" s="194" t="s">
        <v>295</v>
      </c>
      <c r="B110" s="195">
        <v>59869</v>
      </c>
      <c r="C110" s="195">
        <v>18838</v>
      </c>
      <c r="D110" s="195">
        <v>41031</v>
      </c>
      <c r="E110" s="195">
        <v>0</v>
      </c>
      <c r="F110" s="196">
        <v>59869</v>
      </c>
      <c r="G110" s="78">
        <v>1</v>
      </c>
      <c r="H110" s="199">
        <v>0</v>
      </c>
      <c r="I110" s="199">
        <v>0</v>
      </c>
      <c r="J110" s="199">
        <v>0</v>
      </c>
      <c r="K110" s="199">
        <v>0</v>
      </c>
      <c r="L110" s="199">
        <v>46893.2</v>
      </c>
      <c r="M110" s="199">
        <v>49498</v>
      </c>
      <c r="N110" s="199">
        <v>51972</v>
      </c>
      <c r="O110" s="199">
        <v>53846</v>
      </c>
      <c r="P110" s="199">
        <v>54920</v>
      </c>
      <c r="Q110" s="199">
        <v>56096</v>
      </c>
      <c r="R110" s="200">
        <v>59869</v>
      </c>
      <c r="S110" s="53"/>
      <c r="T110" s="53"/>
      <c r="U110" s="53"/>
      <c r="V110" s="53"/>
      <c r="W110" s="53"/>
      <c r="X110" s="53"/>
      <c r="Y110" s="53"/>
      <c r="Z110" s="53"/>
    </row>
    <row r="111" spans="1:26" ht="14.4">
      <c r="A111" s="194" t="s">
        <v>296</v>
      </c>
      <c r="B111" s="195">
        <v>3483</v>
      </c>
      <c r="C111" s="195">
        <v>1096</v>
      </c>
      <c r="D111" s="195">
        <v>0</v>
      </c>
      <c r="E111" s="195">
        <v>0</v>
      </c>
      <c r="F111" s="196">
        <v>1096</v>
      </c>
      <c r="G111" s="78">
        <v>0.31469999999999998</v>
      </c>
      <c r="H111" s="199">
        <v>0</v>
      </c>
      <c r="I111" s="199">
        <v>0</v>
      </c>
      <c r="J111" s="199">
        <v>0</v>
      </c>
      <c r="K111" s="199">
        <v>0</v>
      </c>
      <c r="L111" s="199">
        <v>0</v>
      </c>
      <c r="M111" s="199">
        <v>0</v>
      </c>
      <c r="N111" s="199">
        <v>0</v>
      </c>
      <c r="O111" s="199">
        <v>0</v>
      </c>
      <c r="P111" s="199">
        <v>1009</v>
      </c>
      <c r="Q111" s="199">
        <v>2086</v>
      </c>
      <c r="R111" s="200">
        <v>1096</v>
      </c>
      <c r="S111" s="53"/>
      <c r="T111" s="53"/>
      <c r="U111" s="53"/>
      <c r="V111" s="53"/>
      <c r="W111" s="53"/>
      <c r="X111" s="53"/>
      <c r="Y111" s="53"/>
      <c r="Z111" s="53"/>
    </row>
    <row r="112" spans="1:26" ht="14.4">
      <c r="A112" s="194" t="s">
        <v>297</v>
      </c>
      <c r="B112" s="195">
        <v>328621</v>
      </c>
      <c r="C112" s="195">
        <v>103401</v>
      </c>
      <c r="D112" s="195">
        <v>0</v>
      </c>
      <c r="E112" s="195">
        <v>0</v>
      </c>
      <c r="F112" s="196">
        <v>103401</v>
      </c>
      <c r="G112" s="78">
        <v>0.31469999999999998</v>
      </c>
      <c r="H112" s="199">
        <v>173731</v>
      </c>
      <c r="I112" s="199">
        <v>198449</v>
      </c>
      <c r="J112" s="199">
        <v>216270</v>
      </c>
      <c r="K112" s="199">
        <v>247142</v>
      </c>
      <c r="L112" s="199">
        <v>172804</v>
      </c>
      <c r="M112" s="199">
        <v>91904</v>
      </c>
      <c r="N112" s="199">
        <v>74066</v>
      </c>
      <c r="O112" s="199">
        <v>75210</v>
      </c>
      <c r="P112" s="199">
        <v>81163</v>
      </c>
      <c r="Q112" s="199">
        <v>165839</v>
      </c>
      <c r="R112" s="200">
        <v>103401</v>
      </c>
      <c r="S112" s="53"/>
      <c r="T112" s="53"/>
      <c r="U112" s="53"/>
      <c r="V112" s="53"/>
      <c r="W112" s="53"/>
      <c r="X112" s="53"/>
      <c r="Y112" s="53"/>
      <c r="Z112" s="53"/>
    </row>
    <row r="113" spans="1:26" ht="14.4">
      <c r="A113" s="194" t="s">
        <v>298</v>
      </c>
      <c r="B113" s="195">
        <v>0</v>
      </c>
      <c r="C113" s="195">
        <v>0</v>
      </c>
      <c r="D113" s="195">
        <v>0</v>
      </c>
      <c r="E113" s="195">
        <v>0</v>
      </c>
      <c r="F113" s="196">
        <v>0</v>
      </c>
      <c r="G113" s="78"/>
      <c r="H113" s="199">
        <v>0</v>
      </c>
      <c r="I113" s="199">
        <v>0</v>
      </c>
      <c r="J113" s="199">
        <v>0</v>
      </c>
      <c r="K113" s="199">
        <v>0</v>
      </c>
      <c r="L113" s="199">
        <v>0</v>
      </c>
      <c r="M113" s="199">
        <v>0</v>
      </c>
      <c r="N113" s="199">
        <v>0</v>
      </c>
      <c r="O113" s="199">
        <v>0</v>
      </c>
      <c r="P113" s="199">
        <v>0</v>
      </c>
      <c r="Q113" s="199">
        <v>0</v>
      </c>
      <c r="R113" s="200" t="s">
        <v>188</v>
      </c>
      <c r="S113" s="53"/>
      <c r="T113" s="53"/>
      <c r="U113" s="53"/>
      <c r="V113" s="53"/>
      <c r="W113" s="53"/>
      <c r="X113" s="53"/>
      <c r="Y113" s="53"/>
      <c r="Z113" s="53"/>
    </row>
    <row r="114" spans="1:26" ht="14.4">
      <c r="A114" s="194" t="s">
        <v>299</v>
      </c>
      <c r="B114" s="195">
        <v>19256</v>
      </c>
      <c r="C114" s="195">
        <v>6059</v>
      </c>
      <c r="D114" s="195">
        <v>0</v>
      </c>
      <c r="E114" s="195">
        <v>0</v>
      </c>
      <c r="F114" s="196">
        <v>6059</v>
      </c>
      <c r="G114" s="78">
        <v>0.31469999999999998</v>
      </c>
      <c r="H114" s="199">
        <v>0</v>
      </c>
      <c r="I114" s="199">
        <v>0</v>
      </c>
      <c r="J114" s="199">
        <v>0</v>
      </c>
      <c r="K114" s="199">
        <v>0</v>
      </c>
      <c r="L114" s="199">
        <v>0</v>
      </c>
      <c r="M114" s="199">
        <v>6226</v>
      </c>
      <c r="N114" s="199">
        <v>5503</v>
      </c>
      <c r="O114" s="199">
        <v>5529</v>
      </c>
      <c r="P114" s="199">
        <v>5715</v>
      </c>
      <c r="Q114" s="199">
        <v>9576</v>
      </c>
      <c r="R114" s="200">
        <v>6059</v>
      </c>
      <c r="S114" s="53"/>
      <c r="T114" s="53"/>
      <c r="U114" s="53"/>
      <c r="V114" s="53"/>
      <c r="W114" s="53"/>
      <c r="X114" s="53"/>
      <c r="Y114" s="53"/>
      <c r="Z114" s="53"/>
    </row>
    <row r="115" spans="1:26" ht="14.4">
      <c r="A115" s="194" t="s">
        <v>300</v>
      </c>
      <c r="B115" s="195">
        <v>393044</v>
      </c>
      <c r="C115" s="195">
        <v>123672</v>
      </c>
      <c r="D115" s="195">
        <v>40946</v>
      </c>
      <c r="E115" s="195">
        <v>25399</v>
      </c>
      <c r="F115" s="196">
        <v>190017</v>
      </c>
      <c r="G115" s="78">
        <v>0.4834</v>
      </c>
      <c r="H115" s="199">
        <v>0</v>
      </c>
      <c r="I115" s="199">
        <v>0</v>
      </c>
      <c r="J115" s="199">
        <v>0</v>
      </c>
      <c r="K115" s="199">
        <v>0</v>
      </c>
      <c r="L115" s="199">
        <v>0</v>
      </c>
      <c r="M115" s="199">
        <v>0</v>
      </c>
      <c r="N115" s="199">
        <v>0</v>
      </c>
      <c r="O115" s="199">
        <v>0</v>
      </c>
      <c r="P115" s="199">
        <v>0</v>
      </c>
      <c r="Q115" s="199">
        <v>0</v>
      </c>
      <c r="R115" s="200">
        <v>190017</v>
      </c>
      <c r="S115" s="53"/>
      <c r="T115" s="53"/>
      <c r="U115" s="53"/>
      <c r="V115" s="53"/>
      <c r="W115" s="53"/>
      <c r="X115" s="53"/>
      <c r="Y115" s="53"/>
      <c r="Z115" s="53"/>
    </row>
    <row r="116" spans="1:26" ht="14.4">
      <c r="A116" s="194" t="s">
        <v>301</v>
      </c>
      <c r="B116" s="195">
        <v>0</v>
      </c>
      <c r="C116" s="195">
        <v>0</v>
      </c>
      <c r="D116" s="195">
        <v>0</v>
      </c>
      <c r="E116" s="195">
        <v>0</v>
      </c>
      <c r="F116" s="196">
        <v>0</v>
      </c>
      <c r="G116" s="78"/>
      <c r="H116" s="199">
        <v>0</v>
      </c>
      <c r="I116" s="199">
        <v>0</v>
      </c>
      <c r="J116" s="199">
        <v>0</v>
      </c>
      <c r="K116" s="199">
        <v>0</v>
      </c>
      <c r="L116" s="199">
        <v>0</v>
      </c>
      <c r="M116" s="199">
        <v>0</v>
      </c>
      <c r="N116" s="199">
        <v>0</v>
      </c>
      <c r="O116" s="199">
        <v>0</v>
      </c>
      <c r="P116" s="199">
        <v>0</v>
      </c>
      <c r="Q116" s="199">
        <v>0</v>
      </c>
      <c r="R116" s="200" t="s">
        <v>188</v>
      </c>
      <c r="S116" s="53"/>
      <c r="T116" s="53"/>
      <c r="U116" s="53"/>
      <c r="V116" s="53"/>
      <c r="W116" s="53"/>
      <c r="X116" s="53"/>
      <c r="Y116" s="53"/>
      <c r="Z116" s="53"/>
    </row>
    <row r="117" spans="1:26" ht="14.4">
      <c r="A117" s="194" t="s">
        <v>302</v>
      </c>
      <c r="B117" s="195">
        <v>567493</v>
      </c>
      <c r="C117" s="195">
        <v>178562</v>
      </c>
      <c r="D117" s="195">
        <v>40946</v>
      </c>
      <c r="E117" s="195">
        <v>25399</v>
      </c>
      <c r="F117" s="196">
        <v>244907</v>
      </c>
      <c r="G117" s="78">
        <v>0.43159999999999998</v>
      </c>
      <c r="H117" s="199">
        <v>0</v>
      </c>
      <c r="I117" s="199">
        <v>0</v>
      </c>
      <c r="J117" s="199">
        <v>472312</v>
      </c>
      <c r="K117" s="199">
        <v>495171</v>
      </c>
      <c r="L117" s="199">
        <v>435948</v>
      </c>
      <c r="M117" s="199">
        <v>252335</v>
      </c>
      <c r="N117" s="199">
        <v>199379</v>
      </c>
      <c r="O117" s="199">
        <v>198435</v>
      </c>
      <c r="P117" s="199">
        <v>201065</v>
      </c>
      <c r="Q117" s="199">
        <v>394391</v>
      </c>
      <c r="R117" s="200">
        <v>244907</v>
      </c>
      <c r="S117" s="53"/>
      <c r="T117" s="53"/>
      <c r="U117" s="53"/>
      <c r="V117" s="53"/>
      <c r="W117" s="53"/>
      <c r="X117" s="53"/>
      <c r="Y117" s="53"/>
      <c r="Z117" s="53"/>
    </row>
    <row r="118" spans="1:26" ht="14.4">
      <c r="A118" s="194" t="s">
        <v>303</v>
      </c>
      <c r="B118" s="195">
        <v>242743</v>
      </c>
      <c r="C118" s="195">
        <v>76379</v>
      </c>
      <c r="D118" s="195">
        <v>61420</v>
      </c>
      <c r="E118" s="195">
        <v>38099</v>
      </c>
      <c r="F118" s="196">
        <v>175898</v>
      </c>
      <c r="G118" s="78">
        <v>0.72460000000000002</v>
      </c>
      <c r="H118" s="199">
        <v>0</v>
      </c>
      <c r="I118" s="199">
        <v>172706</v>
      </c>
      <c r="J118" s="199">
        <v>190636</v>
      </c>
      <c r="K118" s="199">
        <v>203102</v>
      </c>
      <c r="L118" s="199">
        <v>213772.04</v>
      </c>
      <c r="M118" s="199">
        <v>168423</v>
      </c>
      <c r="N118" s="199">
        <v>134182</v>
      </c>
      <c r="O118" s="199">
        <v>134636</v>
      </c>
      <c r="P118" s="199">
        <v>131939</v>
      </c>
      <c r="Q118" s="199">
        <v>236003</v>
      </c>
      <c r="R118" s="200">
        <v>175898</v>
      </c>
      <c r="S118" s="53"/>
      <c r="T118" s="53"/>
      <c r="U118" s="53"/>
      <c r="V118" s="53"/>
      <c r="W118" s="53"/>
      <c r="X118" s="53"/>
      <c r="Y118" s="53"/>
      <c r="Z118" s="53"/>
    </row>
    <row r="119" spans="1:26" ht="14.4">
      <c r="A119" s="194" t="s">
        <v>304</v>
      </c>
      <c r="B119" s="195">
        <v>221323</v>
      </c>
      <c r="C119" s="195">
        <v>69639</v>
      </c>
      <c r="D119" s="195">
        <v>46065</v>
      </c>
      <c r="E119" s="195">
        <v>28574</v>
      </c>
      <c r="F119" s="196">
        <v>144278</v>
      </c>
      <c r="G119" s="78">
        <v>0.65190000000000003</v>
      </c>
      <c r="H119" s="199">
        <v>0</v>
      </c>
      <c r="I119" s="199">
        <v>151427</v>
      </c>
      <c r="J119" s="199">
        <v>161487</v>
      </c>
      <c r="K119" s="199">
        <v>168943</v>
      </c>
      <c r="L119" s="199">
        <v>182056</v>
      </c>
      <c r="M119" s="199">
        <v>137803</v>
      </c>
      <c r="N119" s="199">
        <v>109214</v>
      </c>
      <c r="O119" s="199">
        <v>110568</v>
      </c>
      <c r="P119" s="199">
        <v>114464</v>
      </c>
      <c r="Q119" s="199">
        <v>216018</v>
      </c>
      <c r="R119" s="200">
        <v>144278</v>
      </c>
      <c r="S119" s="53"/>
      <c r="T119" s="53"/>
      <c r="U119" s="53"/>
      <c r="V119" s="53"/>
      <c r="W119" s="53"/>
      <c r="X119" s="53"/>
      <c r="Y119" s="53"/>
      <c r="Z119" s="53"/>
    </row>
    <row r="120" spans="1:26" ht="14.4">
      <c r="A120" s="194" t="s">
        <v>305</v>
      </c>
      <c r="B120" s="195">
        <v>0</v>
      </c>
      <c r="C120" s="195">
        <v>0</v>
      </c>
      <c r="D120" s="195">
        <v>0</v>
      </c>
      <c r="E120" s="195">
        <v>0</v>
      </c>
      <c r="F120" s="196">
        <v>0</v>
      </c>
      <c r="G120" s="78"/>
      <c r="H120" s="199">
        <v>0</v>
      </c>
      <c r="I120" s="199">
        <v>0</v>
      </c>
      <c r="J120" s="199">
        <v>0</v>
      </c>
      <c r="K120" s="199">
        <v>0</v>
      </c>
      <c r="L120" s="199">
        <v>0</v>
      </c>
      <c r="M120" s="199">
        <v>0</v>
      </c>
      <c r="N120" s="199">
        <v>0</v>
      </c>
      <c r="O120" s="199">
        <v>0</v>
      </c>
      <c r="P120" s="199">
        <v>0</v>
      </c>
      <c r="Q120" s="199">
        <v>0</v>
      </c>
      <c r="R120" s="200" t="s">
        <v>188</v>
      </c>
      <c r="S120" s="53"/>
      <c r="T120" s="53"/>
      <c r="U120" s="53"/>
      <c r="V120" s="53"/>
      <c r="W120" s="53"/>
      <c r="X120" s="53"/>
      <c r="Y120" s="53"/>
      <c r="Z120" s="53"/>
    </row>
    <row r="121" spans="1:26" ht="14.4">
      <c r="A121" s="194" t="s">
        <v>306</v>
      </c>
      <c r="B121" s="195">
        <v>351527</v>
      </c>
      <c r="C121" s="195">
        <v>110608</v>
      </c>
      <c r="D121" s="195">
        <v>0</v>
      </c>
      <c r="E121" s="195">
        <v>0</v>
      </c>
      <c r="F121" s="196">
        <v>110608</v>
      </c>
      <c r="G121" s="78">
        <v>0.31469999999999998</v>
      </c>
      <c r="H121" s="199">
        <v>0</v>
      </c>
      <c r="I121" s="199">
        <v>0</v>
      </c>
      <c r="J121" s="199">
        <v>287075</v>
      </c>
      <c r="K121" s="199">
        <v>306399</v>
      </c>
      <c r="L121" s="199">
        <v>218638</v>
      </c>
      <c r="M121" s="199">
        <v>122482</v>
      </c>
      <c r="N121" s="199">
        <v>95793</v>
      </c>
      <c r="O121" s="199">
        <v>94689</v>
      </c>
      <c r="P121" s="199">
        <v>92731</v>
      </c>
      <c r="Q121" s="199">
        <v>177992</v>
      </c>
      <c r="R121" s="200">
        <v>110608</v>
      </c>
      <c r="S121" s="53"/>
      <c r="T121" s="53"/>
      <c r="U121" s="53"/>
      <c r="V121" s="53"/>
      <c r="W121" s="53"/>
      <c r="X121" s="53"/>
      <c r="Y121" s="53"/>
      <c r="Z121" s="53"/>
    </row>
    <row r="122" spans="1:26" ht="14.4">
      <c r="A122" s="194" t="s">
        <v>307</v>
      </c>
      <c r="B122" s="195">
        <v>58227</v>
      </c>
      <c r="C122" s="195">
        <v>18321</v>
      </c>
      <c r="D122" s="195">
        <v>0</v>
      </c>
      <c r="E122" s="195">
        <v>0</v>
      </c>
      <c r="F122" s="196">
        <v>18321</v>
      </c>
      <c r="G122" s="78">
        <v>0.31459999999999999</v>
      </c>
      <c r="H122" s="199">
        <v>31117</v>
      </c>
      <c r="I122" s="199">
        <v>38372</v>
      </c>
      <c r="J122" s="199">
        <v>44128</v>
      </c>
      <c r="K122" s="199">
        <v>46603</v>
      </c>
      <c r="L122" s="199">
        <v>35067</v>
      </c>
      <c r="M122" s="199">
        <v>17748</v>
      </c>
      <c r="N122" s="199">
        <v>14820</v>
      </c>
      <c r="O122" s="199">
        <v>14368</v>
      </c>
      <c r="P122" s="199">
        <v>15079</v>
      </c>
      <c r="Q122" s="199">
        <v>29622</v>
      </c>
      <c r="R122" s="200">
        <v>18321</v>
      </c>
      <c r="S122" s="53"/>
      <c r="T122" s="53"/>
      <c r="U122" s="53"/>
      <c r="V122" s="53"/>
      <c r="W122" s="53"/>
      <c r="X122" s="53"/>
      <c r="Y122" s="53"/>
      <c r="Z122" s="53"/>
    </row>
    <row r="123" spans="1:26" ht="14.4">
      <c r="A123" s="194" t="s">
        <v>308</v>
      </c>
      <c r="B123" s="195">
        <v>0</v>
      </c>
      <c r="C123" s="195">
        <v>0</v>
      </c>
      <c r="D123" s="195">
        <v>0</v>
      </c>
      <c r="E123" s="195">
        <v>0</v>
      </c>
      <c r="F123" s="196">
        <v>0</v>
      </c>
      <c r="G123" s="78"/>
      <c r="H123" s="199">
        <v>0</v>
      </c>
      <c r="I123" s="199">
        <v>0</v>
      </c>
      <c r="J123" s="199">
        <v>0</v>
      </c>
      <c r="K123" s="199">
        <v>0</v>
      </c>
      <c r="L123" s="199">
        <v>0</v>
      </c>
      <c r="M123" s="199">
        <v>0</v>
      </c>
      <c r="N123" s="199">
        <v>0</v>
      </c>
      <c r="O123" s="199">
        <v>0</v>
      </c>
      <c r="P123" s="199">
        <v>0</v>
      </c>
      <c r="Q123" s="199">
        <v>0</v>
      </c>
      <c r="R123" s="200" t="s">
        <v>188</v>
      </c>
      <c r="S123" s="53"/>
      <c r="T123" s="53"/>
      <c r="U123" s="53"/>
      <c r="V123" s="53"/>
      <c r="W123" s="53"/>
      <c r="X123" s="53"/>
      <c r="Y123" s="53"/>
      <c r="Z123" s="53"/>
    </row>
    <row r="124" spans="1:26" ht="14.4">
      <c r="A124" s="194" t="s">
        <v>309</v>
      </c>
      <c r="B124" s="195">
        <v>835037</v>
      </c>
      <c r="C124" s="195">
        <v>262745</v>
      </c>
      <c r="D124" s="195">
        <v>35828</v>
      </c>
      <c r="E124" s="195">
        <v>22224</v>
      </c>
      <c r="F124" s="196">
        <v>320797</v>
      </c>
      <c r="G124" s="78">
        <v>0.38419999999999999</v>
      </c>
      <c r="H124" s="199">
        <v>0</v>
      </c>
      <c r="I124" s="199">
        <v>0</v>
      </c>
      <c r="J124" s="199">
        <v>599138</v>
      </c>
      <c r="K124" s="199">
        <v>631824</v>
      </c>
      <c r="L124" s="199">
        <v>517713</v>
      </c>
      <c r="M124" s="199">
        <v>291996</v>
      </c>
      <c r="N124" s="199">
        <v>243120</v>
      </c>
      <c r="O124" s="199">
        <v>238335</v>
      </c>
      <c r="P124" s="199">
        <v>251709</v>
      </c>
      <c r="Q124" s="199">
        <v>521682</v>
      </c>
      <c r="R124" s="200">
        <v>320797</v>
      </c>
      <c r="S124" s="53"/>
      <c r="T124" s="53"/>
      <c r="U124" s="53"/>
      <c r="V124" s="53"/>
      <c r="W124" s="53"/>
      <c r="X124" s="53"/>
      <c r="Y124" s="53"/>
      <c r="Z124" s="53"/>
    </row>
    <row r="125" spans="1:26" ht="14.4">
      <c r="A125" s="194" t="s">
        <v>310</v>
      </c>
      <c r="B125" s="195">
        <v>161879</v>
      </c>
      <c r="C125" s="195">
        <v>50935</v>
      </c>
      <c r="D125" s="195">
        <v>0</v>
      </c>
      <c r="E125" s="195">
        <v>0</v>
      </c>
      <c r="F125" s="196">
        <v>50935</v>
      </c>
      <c r="G125" s="78">
        <v>0.31459999999999999</v>
      </c>
      <c r="H125" s="199">
        <v>0</v>
      </c>
      <c r="I125" s="199">
        <v>0</v>
      </c>
      <c r="J125" s="199">
        <v>0</v>
      </c>
      <c r="K125" s="199">
        <v>0</v>
      </c>
      <c r="L125" s="199">
        <v>0</v>
      </c>
      <c r="M125" s="199">
        <v>49615</v>
      </c>
      <c r="N125" s="199">
        <v>39760</v>
      </c>
      <c r="O125" s="199">
        <v>39658</v>
      </c>
      <c r="P125" s="199">
        <v>39845</v>
      </c>
      <c r="Q125" s="199">
        <v>85740</v>
      </c>
      <c r="R125" s="200">
        <v>50935</v>
      </c>
      <c r="S125" s="53"/>
      <c r="T125" s="53"/>
      <c r="U125" s="53"/>
      <c r="V125" s="53"/>
      <c r="W125" s="53"/>
      <c r="X125" s="53"/>
      <c r="Y125" s="53"/>
      <c r="Z125" s="53"/>
    </row>
    <row r="126" spans="1:26" ht="14.4">
      <c r="A126" s="194" t="s">
        <v>311</v>
      </c>
      <c r="B126" s="195">
        <v>0</v>
      </c>
      <c r="C126" s="195">
        <v>0</v>
      </c>
      <c r="D126" s="195">
        <v>0</v>
      </c>
      <c r="E126" s="195">
        <v>0</v>
      </c>
      <c r="F126" s="196">
        <v>0</v>
      </c>
      <c r="G126" s="78"/>
      <c r="H126" s="199">
        <v>0</v>
      </c>
      <c r="I126" s="199">
        <v>0</v>
      </c>
      <c r="J126" s="199">
        <v>0</v>
      </c>
      <c r="K126" s="199">
        <v>0</v>
      </c>
      <c r="L126" s="199">
        <v>0</v>
      </c>
      <c r="M126" s="199">
        <v>0</v>
      </c>
      <c r="N126" s="199">
        <v>0</v>
      </c>
      <c r="O126" s="199">
        <v>0</v>
      </c>
      <c r="P126" s="199">
        <v>0</v>
      </c>
      <c r="Q126" s="199">
        <v>0</v>
      </c>
      <c r="R126" s="200" t="s">
        <v>188</v>
      </c>
      <c r="S126" s="53"/>
      <c r="T126" s="53"/>
      <c r="U126" s="53"/>
      <c r="V126" s="53"/>
      <c r="W126" s="53"/>
      <c r="X126" s="53"/>
      <c r="Y126" s="53"/>
      <c r="Z126" s="53"/>
    </row>
    <row r="127" spans="1:26" ht="14.4">
      <c r="A127" s="194" t="s">
        <v>312</v>
      </c>
      <c r="B127" s="195">
        <v>195986</v>
      </c>
      <c r="C127" s="195">
        <v>61667</v>
      </c>
      <c r="D127" s="195">
        <v>0</v>
      </c>
      <c r="E127" s="195">
        <v>0</v>
      </c>
      <c r="F127" s="196">
        <v>61667</v>
      </c>
      <c r="G127" s="78">
        <v>0.31469999999999998</v>
      </c>
      <c r="H127" s="199">
        <v>119516</v>
      </c>
      <c r="I127" s="199">
        <v>127763</v>
      </c>
      <c r="J127" s="199">
        <v>140647</v>
      </c>
      <c r="K127" s="199">
        <v>149257</v>
      </c>
      <c r="L127" s="199">
        <v>111122</v>
      </c>
      <c r="M127" s="199">
        <v>59989</v>
      </c>
      <c r="N127" s="199">
        <v>47991</v>
      </c>
      <c r="O127" s="199">
        <v>48200</v>
      </c>
      <c r="P127" s="199">
        <v>49548</v>
      </c>
      <c r="Q127" s="199">
        <v>99463</v>
      </c>
      <c r="R127" s="200">
        <v>61667</v>
      </c>
      <c r="S127" s="53"/>
      <c r="T127" s="53"/>
      <c r="U127" s="53"/>
      <c r="V127" s="53"/>
      <c r="W127" s="53"/>
      <c r="X127" s="53"/>
      <c r="Y127" s="53"/>
      <c r="Z127" s="53"/>
    </row>
    <row r="128" spans="1:26" ht="14.4">
      <c r="A128" s="194" t="s">
        <v>313</v>
      </c>
      <c r="B128" s="195">
        <v>1166817</v>
      </c>
      <c r="C128" s="195">
        <v>367140</v>
      </c>
      <c r="D128" s="195">
        <v>25592</v>
      </c>
      <c r="E128" s="195">
        <v>15875</v>
      </c>
      <c r="F128" s="196">
        <v>408607</v>
      </c>
      <c r="G128" s="78">
        <v>0.35020000000000001</v>
      </c>
      <c r="H128" s="199">
        <v>0</v>
      </c>
      <c r="I128" s="199">
        <v>840098</v>
      </c>
      <c r="J128" s="199">
        <v>869128</v>
      </c>
      <c r="K128" s="199">
        <v>889799</v>
      </c>
      <c r="L128" s="199">
        <v>679025</v>
      </c>
      <c r="M128" s="199">
        <v>374846</v>
      </c>
      <c r="N128" s="199">
        <v>308926</v>
      </c>
      <c r="O128" s="199">
        <v>317848</v>
      </c>
      <c r="P128" s="199">
        <v>332698</v>
      </c>
      <c r="Q128" s="199">
        <v>655141</v>
      </c>
      <c r="R128" s="200">
        <v>408607</v>
      </c>
      <c r="S128" s="53"/>
      <c r="T128" s="53"/>
      <c r="U128" s="53"/>
      <c r="V128" s="53"/>
      <c r="W128" s="53"/>
      <c r="X128" s="53"/>
      <c r="Y128" s="53"/>
      <c r="Z128" s="53"/>
    </row>
    <row r="129" spans="1:26" ht="14.4">
      <c r="A129" s="194" t="s">
        <v>314</v>
      </c>
      <c r="B129" s="195">
        <v>131917</v>
      </c>
      <c r="C129" s="195">
        <v>41508</v>
      </c>
      <c r="D129" s="195">
        <v>56301</v>
      </c>
      <c r="E129" s="195">
        <v>34108</v>
      </c>
      <c r="F129" s="196">
        <v>131917</v>
      </c>
      <c r="G129" s="78">
        <v>1</v>
      </c>
      <c r="H129" s="199">
        <v>0</v>
      </c>
      <c r="I129" s="199">
        <v>0</v>
      </c>
      <c r="J129" s="199">
        <v>0</v>
      </c>
      <c r="K129" s="199">
        <v>0</v>
      </c>
      <c r="L129" s="199">
        <v>102585.82</v>
      </c>
      <c r="M129" s="199">
        <v>107598</v>
      </c>
      <c r="N129" s="199">
        <v>109504</v>
      </c>
      <c r="O129" s="199">
        <v>92659</v>
      </c>
      <c r="P129" s="199">
        <v>101244</v>
      </c>
      <c r="Q129" s="199">
        <v>129225</v>
      </c>
      <c r="R129" s="200">
        <v>131917</v>
      </c>
      <c r="S129" s="53"/>
      <c r="T129" s="53"/>
      <c r="U129" s="53"/>
      <c r="V129" s="53"/>
      <c r="W129" s="53"/>
      <c r="X129" s="53"/>
      <c r="Y129" s="53"/>
      <c r="Z129" s="53"/>
    </row>
    <row r="130" spans="1:26" ht="14.4">
      <c r="A130" s="194" t="s">
        <v>315</v>
      </c>
      <c r="B130" s="195">
        <v>0</v>
      </c>
      <c r="C130" s="195">
        <v>0</v>
      </c>
      <c r="D130" s="195">
        <v>0</v>
      </c>
      <c r="E130" s="195">
        <v>0</v>
      </c>
      <c r="F130" s="196">
        <v>0</v>
      </c>
      <c r="G130" s="78"/>
      <c r="H130" s="199">
        <v>0</v>
      </c>
      <c r="I130" s="199">
        <v>0</v>
      </c>
      <c r="J130" s="199">
        <v>0</v>
      </c>
      <c r="K130" s="199">
        <v>0</v>
      </c>
      <c r="L130" s="199">
        <v>0</v>
      </c>
      <c r="M130" s="199">
        <v>0</v>
      </c>
      <c r="N130" s="199">
        <v>0</v>
      </c>
      <c r="O130" s="199">
        <v>0</v>
      </c>
      <c r="P130" s="199">
        <v>0</v>
      </c>
      <c r="Q130" s="199">
        <v>0</v>
      </c>
      <c r="R130" s="200" t="s">
        <v>188</v>
      </c>
      <c r="S130" s="53"/>
      <c r="T130" s="53"/>
      <c r="U130" s="53"/>
      <c r="V130" s="53"/>
      <c r="W130" s="53"/>
      <c r="X130" s="53"/>
      <c r="Y130" s="53"/>
      <c r="Z130" s="53"/>
    </row>
    <row r="131" spans="1:26" ht="14.4">
      <c r="A131" s="194" t="s">
        <v>316</v>
      </c>
      <c r="B131" s="195">
        <v>0</v>
      </c>
      <c r="C131" s="195">
        <v>0</v>
      </c>
      <c r="D131" s="195">
        <v>0</v>
      </c>
      <c r="E131" s="195">
        <v>0</v>
      </c>
      <c r="F131" s="196">
        <v>0</v>
      </c>
      <c r="G131" s="78"/>
      <c r="H131" s="199">
        <v>0</v>
      </c>
      <c r="I131" s="199">
        <v>0</v>
      </c>
      <c r="J131" s="199">
        <v>0</v>
      </c>
      <c r="K131" s="199">
        <v>0</v>
      </c>
      <c r="L131" s="199">
        <v>0</v>
      </c>
      <c r="M131" s="199">
        <v>0</v>
      </c>
      <c r="N131" s="199">
        <v>0</v>
      </c>
      <c r="O131" s="199">
        <v>0</v>
      </c>
      <c r="P131" s="199">
        <v>0</v>
      </c>
      <c r="Q131" s="199">
        <v>0</v>
      </c>
      <c r="R131" s="200" t="s">
        <v>188</v>
      </c>
      <c r="S131" s="53"/>
      <c r="T131" s="53"/>
      <c r="U131" s="53"/>
      <c r="V131" s="53"/>
      <c r="W131" s="53"/>
      <c r="X131" s="53"/>
      <c r="Y131" s="53"/>
      <c r="Z131" s="53"/>
    </row>
    <row r="132" spans="1:26" ht="14.4">
      <c r="A132" s="194" t="s">
        <v>317</v>
      </c>
      <c r="B132" s="195">
        <v>0</v>
      </c>
      <c r="C132" s="195">
        <v>0</v>
      </c>
      <c r="D132" s="195">
        <v>0</v>
      </c>
      <c r="E132" s="195">
        <v>0</v>
      </c>
      <c r="F132" s="196">
        <v>0</v>
      </c>
      <c r="G132" s="78"/>
      <c r="H132" s="199">
        <v>0</v>
      </c>
      <c r="I132" s="199">
        <v>0</v>
      </c>
      <c r="J132" s="199">
        <v>0</v>
      </c>
      <c r="K132" s="199">
        <v>0</v>
      </c>
      <c r="L132" s="199">
        <v>0</v>
      </c>
      <c r="M132" s="199">
        <v>0</v>
      </c>
      <c r="N132" s="199">
        <v>0</v>
      </c>
      <c r="O132" s="199">
        <v>0</v>
      </c>
      <c r="P132" s="199">
        <v>0</v>
      </c>
      <c r="Q132" s="199">
        <v>0</v>
      </c>
      <c r="R132" s="200" t="s">
        <v>188</v>
      </c>
      <c r="S132" s="53"/>
      <c r="T132" s="53"/>
      <c r="U132" s="53"/>
      <c r="V132" s="53"/>
      <c r="W132" s="53"/>
      <c r="X132" s="53"/>
      <c r="Y132" s="53"/>
      <c r="Z132" s="53"/>
    </row>
    <row r="133" spans="1:26" ht="14.4">
      <c r="A133" s="194" t="s">
        <v>318</v>
      </c>
      <c r="B133" s="195">
        <v>868237</v>
      </c>
      <c r="C133" s="195">
        <v>273191</v>
      </c>
      <c r="D133" s="195">
        <v>0</v>
      </c>
      <c r="E133" s="195">
        <v>0</v>
      </c>
      <c r="F133" s="196">
        <v>273191</v>
      </c>
      <c r="G133" s="78">
        <v>0.31469999999999998</v>
      </c>
      <c r="H133" s="199">
        <v>483468</v>
      </c>
      <c r="I133" s="199">
        <v>530396</v>
      </c>
      <c r="J133" s="199">
        <v>592087</v>
      </c>
      <c r="K133" s="199">
        <v>633009</v>
      </c>
      <c r="L133" s="199">
        <v>448874</v>
      </c>
      <c r="M133" s="199">
        <v>238819</v>
      </c>
      <c r="N133" s="199">
        <v>206450</v>
      </c>
      <c r="O133" s="199">
        <v>207475</v>
      </c>
      <c r="P133" s="199">
        <v>211950</v>
      </c>
      <c r="Q133" s="199">
        <v>434996</v>
      </c>
      <c r="R133" s="200">
        <v>273191</v>
      </c>
      <c r="S133" s="53"/>
      <c r="T133" s="53"/>
      <c r="U133" s="53"/>
      <c r="V133" s="53"/>
      <c r="W133" s="53"/>
      <c r="X133" s="53"/>
      <c r="Y133" s="53"/>
      <c r="Z133" s="53"/>
    </row>
    <row r="134" spans="1:26" ht="14.4">
      <c r="A134" s="194" t="s">
        <v>319</v>
      </c>
      <c r="B134" s="195">
        <v>0</v>
      </c>
      <c r="C134" s="195">
        <v>0</v>
      </c>
      <c r="D134" s="195">
        <v>0</v>
      </c>
      <c r="E134" s="195">
        <v>0</v>
      </c>
      <c r="F134" s="196">
        <v>0</v>
      </c>
      <c r="G134" s="78"/>
      <c r="H134" s="199">
        <v>0</v>
      </c>
      <c r="I134" s="199">
        <v>0</v>
      </c>
      <c r="J134" s="199">
        <v>0</v>
      </c>
      <c r="K134" s="199">
        <v>0</v>
      </c>
      <c r="L134" s="199">
        <v>0</v>
      </c>
      <c r="M134" s="199">
        <v>0</v>
      </c>
      <c r="N134" s="199">
        <v>0</v>
      </c>
      <c r="O134" s="199">
        <v>0</v>
      </c>
      <c r="P134" s="199">
        <v>0</v>
      </c>
      <c r="Q134" s="199">
        <v>0</v>
      </c>
      <c r="R134" s="200" t="s">
        <v>188</v>
      </c>
      <c r="S134" s="53"/>
      <c r="T134" s="53"/>
      <c r="U134" s="53"/>
      <c r="V134" s="53"/>
      <c r="W134" s="53"/>
      <c r="X134" s="53"/>
      <c r="Y134" s="53"/>
      <c r="Z134" s="53"/>
    </row>
    <row r="135" spans="1:26" ht="14.4">
      <c r="A135" s="194" t="s">
        <v>320</v>
      </c>
      <c r="B135" s="195">
        <v>0</v>
      </c>
      <c r="C135" s="195">
        <v>0</v>
      </c>
      <c r="D135" s="195">
        <v>0</v>
      </c>
      <c r="E135" s="195">
        <v>0</v>
      </c>
      <c r="F135" s="196">
        <v>0</v>
      </c>
      <c r="G135" s="78"/>
      <c r="H135" s="199">
        <v>0</v>
      </c>
      <c r="I135" s="199">
        <v>0</v>
      </c>
      <c r="J135" s="199">
        <v>0</v>
      </c>
      <c r="K135" s="199">
        <v>0</v>
      </c>
      <c r="L135" s="199">
        <v>0</v>
      </c>
      <c r="M135" s="199">
        <v>0</v>
      </c>
      <c r="N135" s="199">
        <v>0</v>
      </c>
      <c r="O135" s="199">
        <v>0</v>
      </c>
      <c r="P135" s="199">
        <v>0</v>
      </c>
      <c r="Q135" s="199">
        <v>0</v>
      </c>
      <c r="R135" s="200" t="s">
        <v>188</v>
      </c>
      <c r="S135" s="53"/>
      <c r="T135" s="53"/>
      <c r="U135" s="53"/>
      <c r="V135" s="53"/>
      <c r="W135" s="53"/>
      <c r="X135" s="53"/>
      <c r="Y135" s="53"/>
      <c r="Z135" s="53"/>
    </row>
    <row r="136" spans="1:26" ht="14.4">
      <c r="A136" s="194" t="s">
        <v>321</v>
      </c>
      <c r="B136" s="195">
        <v>0</v>
      </c>
      <c r="C136" s="195">
        <v>0</v>
      </c>
      <c r="D136" s="195">
        <v>0</v>
      </c>
      <c r="E136" s="195">
        <v>0</v>
      </c>
      <c r="F136" s="196">
        <v>0</v>
      </c>
      <c r="G136" s="78"/>
      <c r="H136" s="199">
        <v>0</v>
      </c>
      <c r="I136" s="199">
        <v>0</v>
      </c>
      <c r="J136" s="199">
        <v>0</v>
      </c>
      <c r="K136" s="199">
        <v>0</v>
      </c>
      <c r="L136" s="199">
        <v>0</v>
      </c>
      <c r="M136" s="199">
        <v>0</v>
      </c>
      <c r="N136" s="199">
        <v>0</v>
      </c>
      <c r="O136" s="199">
        <v>0</v>
      </c>
      <c r="P136" s="199">
        <v>0</v>
      </c>
      <c r="Q136" s="199">
        <v>0</v>
      </c>
      <c r="R136" s="200" t="s">
        <v>188</v>
      </c>
      <c r="S136" s="53"/>
      <c r="T136" s="53"/>
      <c r="U136" s="53"/>
      <c r="V136" s="53"/>
      <c r="W136" s="53"/>
      <c r="X136" s="53"/>
      <c r="Y136" s="53"/>
      <c r="Z136" s="53"/>
    </row>
    <row r="137" spans="1:26" ht="14.4">
      <c r="A137" s="194" t="s">
        <v>322</v>
      </c>
      <c r="B137" s="195">
        <v>0</v>
      </c>
      <c r="C137" s="195">
        <v>0</v>
      </c>
      <c r="D137" s="195">
        <v>0</v>
      </c>
      <c r="E137" s="195">
        <v>0</v>
      </c>
      <c r="F137" s="196">
        <v>0</v>
      </c>
      <c r="G137" s="78"/>
      <c r="H137" s="199">
        <v>0</v>
      </c>
      <c r="I137" s="199">
        <v>0</v>
      </c>
      <c r="J137" s="199">
        <v>0</v>
      </c>
      <c r="K137" s="199">
        <v>0</v>
      </c>
      <c r="L137" s="199">
        <v>0</v>
      </c>
      <c r="M137" s="199">
        <v>0</v>
      </c>
      <c r="N137" s="199">
        <v>0</v>
      </c>
      <c r="O137" s="199">
        <v>0</v>
      </c>
      <c r="P137" s="199">
        <v>0</v>
      </c>
      <c r="Q137" s="199">
        <v>0</v>
      </c>
      <c r="R137" s="200" t="s">
        <v>188</v>
      </c>
      <c r="S137" s="53"/>
      <c r="T137" s="53"/>
      <c r="U137" s="53"/>
      <c r="V137" s="53"/>
      <c r="W137" s="53"/>
      <c r="X137" s="53"/>
      <c r="Y137" s="53"/>
      <c r="Z137" s="53"/>
    </row>
    <row r="138" spans="1:26" ht="14.4">
      <c r="A138" s="194" t="s">
        <v>323</v>
      </c>
      <c r="B138" s="195">
        <v>420936</v>
      </c>
      <c r="C138" s="195">
        <v>132448</v>
      </c>
      <c r="D138" s="195">
        <v>0</v>
      </c>
      <c r="E138" s="195">
        <v>0</v>
      </c>
      <c r="F138" s="196">
        <v>132448</v>
      </c>
      <c r="G138" s="78">
        <v>0.31469999999999998</v>
      </c>
      <c r="H138" s="199">
        <v>269739</v>
      </c>
      <c r="I138" s="199">
        <v>284723</v>
      </c>
      <c r="J138" s="199">
        <v>308110</v>
      </c>
      <c r="K138" s="199">
        <v>333121</v>
      </c>
      <c r="L138" s="199">
        <v>233157</v>
      </c>
      <c r="M138" s="199">
        <v>123058</v>
      </c>
      <c r="N138" s="199">
        <v>100227</v>
      </c>
      <c r="O138" s="199">
        <v>102570</v>
      </c>
      <c r="P138" s="199">
        <v>105345</v>
      </c>
      <c r="Q138" s="199">
        <v>213999</v>
      </c>
      <c r="R138" s="200">
        <v>132448</v>
      </c>
      <c r="S138" s="53"/>
      <c r="T138" s="53"/>
      <c r="U138" s="53"/>
      <c r="V138" s="53"/>
      <c r="W138" s="53"/>
      <c r="X138" s="53"/>
      <c r="Y138" s="53"/>
      <c r="Z138" s="53"/>
    </row>
    <row r="139" spans="1:26" ht="14.4">
      <c r="A139" s="194" t="s">
        <v>324</v>
      </c>
      <c r="B139" s="195">
        <v>0</v>
      </c>
      <c r="C139" s="195">
        <v>0</v>
      </c>
      <c r="D139" s="195">
        <v>0</v>
      </c>
      <c r="E139" s="195">
        <v>0</v>
      </c>
      <c r="F139" s="196">
        <v>0</v>
      </c>
      <c r="G139" s="78"/>
      <c r="H139" s="199">
        <v>0</v>
      </c>
      <c r="I139" s="199">
        <v>0</v>
      </c>
      <c r="J139" s="199">
        <v>0</v>
      </c>
      <c r="K139" s="199">
        <v>0</v>
      </c>
      <c r="L139" s="199">
        <v>0</v>
      </c>
      <c r="M139" s="199">
        <v>0</v>
      </c>
      <c r="N139" s="199">
        <v>0</v>
      </c>
      <c r="O139" s="199">
        <v>0</v>
      </c>
      <c r="P139" s="199">
        <v>0</v>
      </c>
      <c r="Q139" s="199">
        <v>0</v>
      </c>
      <c r="R139" s="200" t="s">
        <v>188</v>
      </c>
      <c r="S139" s="53"/>
      <c r="T139" s="53"/>
      <c r="U139" s="53"/>
      <c r="V139" s="53"/>
      <c r="W139" s="53"/>
      <c r="X139" s="53"/>
      <c r="Y139" s="53"/>
      <c r="Z139" s="53"/>
    </row>
    <row r="140" spans="1:26" ht="14.4">
      <c r="A140" s="194" t="s">
        <v>325</v>
      </c>
      <c r="B140" s="195">
        <v>0</v>
      </c>
      <c r="C140" s="195">
        <v>0</v>
      </c>
      <c r="D140" s="195">
        <v>0</v>
      </c>
      <c r="E140" s="195">
        <v>0</v>
      </c>
      <c r="F140" s="196">
        <v>0</v>
      </c>
      <c r="G140" s="78"/>
      <c r="H140" s="199">
        <v>0</v>
      </c>
      <c r="I140" s="199">
        <v>0</v>
      </c>
      <c r="J140" s="199">
        <v>0</v>
      </c>
      <c r="K140" s="199">
        <v>0</v>
      </c>
      <c r="L140" s="199">
        <v>0</v>
      </c>
      <c r="M140" s="199">
        <v>0</v>
      </c>
      <c r="N140" s="199">
        <v>0</v>
      </c>
      <c r="O140" s="199">
        <v>0</v>
      </c>
      <c r="P140" s="199">
        <v>0</v>
      </c>
      <c r="Q140" s="199">
        <v>0</v>
      </c>
      <c r="R140" s="200" t="s">
        <v>188</v>
      </c>
      <c r="S140" s="53"/>
      <c r="T140" s="53"/>
      <c r="U140" s="53"/>
      <c r="V140" s="53"/>
      <c r="W140" s="53"/>
      <c r="X140" s="53"/>
      <c r="Y140" s="53"/>
      <c r="Z140" s="53"/>
    </row>
    <row r="141" spans="1:26" ht="14.4">
      <c r="A141" s="194" t="s">
        <v>326</v>
      </c>
      <c r="B141" s="195">
        <v>802590</v>
      </c>
      <c r="C141" s="195">
        <v>252536</v>
      </c>
      <c r="D141" s="195">
        <v>0</v>
      </c>
      <c r="E141" s="195">
        <v>0</v>
      </c>
      <c r="F141" s="196">
        <v>252536</v>
      </c>
      <c r="G141" s="78">
        <v>0.31469999999999998</v>
      </c>
      <c r="H141" s="199">
        <v>513429</v>
      </c>
      <c r="I141" s="199">
        <v>532714</v>
      </c>
      <c r="J141" s="199">
        <v>584113</v>
      </c>
      <c r="K141" s="199">
        <v>668633</v>
      </c>
      <c r="L141" s="199">
        <v>446697</v>
      </c>
      <c r="M141" s="199">
        <v>236716</v>
      </c>
      <c r="N141" s="199">
        <v>187390</v>
      </c>
      <c r="O141" s="199">
        <v>185785</v>
      </c>
      <c r="P141" s="199">
        <v>187126</v>
      </c>
      <c r="Q141" s="199">
        <v>390679</v>
      </c>
      <c r="R141" s="200">
        <v>252536</v>
      </c>
      <c r="S141" s="53"/>
      <c r="T141" s="53"/>
      <c r="U141" s="53"/>
      <c r="V141" s="53"/>
      <c r="W141" s="53"/>
      <c r="X141" s="53"/>
      <c r="Y141" s="53"/>
      <c r="Z141" s="53"/>
    </row>
    <row r="142" spans="1:26" ht="14.4">
      <c r="A142" s="194" t="s">
        <v>327</v>
      </c>
      <c r="B142" s="195">
        <v>45876</v>
      </c>
      <c r="C142" s="195">
        <v>14435</v>
      </c>
      <c r="D142" s="195">
        <v>0</v>
      </c>
      <c r="E142" s="195">
        <v>0</v>
      </c>
      <c r="F142" s="196">
        <v>14435</v>
      </c>
      <c r="G142" s="78">
        <v>0.31469999999999998</v>
      </c>
      <c r="H142" s="199">
        <v>0</v>
      </c>
      <c r="I142" s="199">
        <v>0</v>
      </c>
      <c r="J142" s="199">
        <v>0</v>
      </c>
      <c r="K142" s="199">
        <v>42536</v>
      </c>
      <c r="L142" s="199">
        <v>31809</v>
      </c>
      <c r="M142" s="199">
        <v>16131</v>
      </c>
      <c r="N142" s="199">
        <v>12442</v>
      </c>
      <c r="O142" s="199">
        <v>10976</v>
      </c>
      <c r="P142" s="199">
        <v>12175</v>
      </c>
      <c r="Q142" s="199">
        <v>27798</v>
      </c>
      <c r="R142" s="200">
        <v>14435</v>
      </c>
      <c r="S142" s="53"/>
      <c r="T142" s="53"/>
      <c r="U142" s="53"/>
      <c r="V142" s="53"/>
      <c r="W142" s="53"/>
      <c r="X142" s="53"/>
      <c r="Y142" s="53"/>
      <c r="Z142" s="53"/>
    </row>
    <row r="143" spans="1:26" ht="14.4">
      <c r="A143" s="194" t="s">
        <v>328</v>
      </c>
      <c r="B143" s="195">
        <v>411258</v>
      </c>
      <c r="C143" s="195">
        <v>129403</v>
      </c>
      <c r="D143" s="195">
        <v>0</v>
      </c>
      <c r="E143" s="195">
        <v>0</v>
      </c>
      <c r="F143" s="196">
        <v>129403</v>
      </c>
      <c r="G143" s="78">
        <v>0.31469999999999998</v>
      </c>
      <c r="H143" s="199">
        <v>0</v>
      </c>
      <c r="I143" s="199">
        <v>0</v>
      </c>
      <c r="J143" s="199">
        <v>0</v>
      </c>
      <c r="K143" s="199">
        <v>0</v>
      </c>
      <c r="L143" s="199">
        <v>208351</v>
      </c>
      <c r="M143" s="199">
        <v>113384</v>
      </c>
      <c r="N143" s="199">
        <v>94183</v>
      </c>
      <c r="O143" s="199">
        <v>95107</v>
      </c>
      <c r="P143" s="199">
        <v>100543</v>
      </c>
      <c r="Q143" s="199">
        <v>206079</v>
      </c>
      <c r="R143" s="200">
        <v>129403</v>
      </c>
      <c r="S143" s="53"/>
      <c r="T143" s="53"/>
      <c r="U143" s="53"/>
      <c r="V143" s="53"/>
      <c r="W143" s="53"/>
      <c r="X143" s="53"/>
      <c r="Y143" s="53"/>
      <c r="Z143" s="53"/>
    </row>
    <row r="144" spans="1:26" ht="14.4">
      <c r="A144" s="194" t="s">
        <v>329</v>
      </c>
      <c r="B144" s="195">
        <v>0</v>
      </c>
      <c r="C144" s="195">
        <v>0</v>
      </c>
      <c r="D144" s="195">
        <v>0</v>
      </c>
      <c r="E144" s="195">
        <v>0</v>
      </c>
      <c r="F144" s="196">
        <v>0</v>
      </c>
      <c r="G144" s="78"/>
      <c r="H144" s="199">
        <v>0</v>
      </c>
      <c r="I144" s="199">
        <v>0</v>
      </c>
      <c r="J144" s="199">
        <v>0</v>
      </c>
      <c r="K144" s="199">
        <v>0</v>
      </c>
      <c r="L144" s="199">
        <v>0</v>
      </c>
      <c r="M144" s="199">
        <v>0</v>
      </c>
      <c r="N144" s="199">
        <v>0</v>
      </c>
      <c r="O144" s="199">
        <v>0</v>
      </c>
      <c r="P144" s="199">
        <v>0</v>
      </c>
      <c r="Q144" s="199">
        <v>0</v>
      </c>
      <c r="R144" s="200" t="s">
        <v>188</v>
      </c>
      <c r="S144" s="53"/>
      <c r="T144" s="53"/>
      <c r="U144" s="53"/>
      <c r="V144" s="53"/>
      <c r="W144" s="53"/>
      <c r="X144" s="53"/>
      <c r="Y144" s="53"/>
      <c r="Z144" s="53"/>
    </row>
    <row r="145" spans="1:26" ht="14.4">
      <c r="A145" s="194" t="s">
        <v>330</v>
      </c>
      <c r="B145" s="195">
        <v>0</v>
      </c>
      <c r="C145" s="195">
        <v>0</v>
      </c>
      <c r="D145" s="195">
        <v>0</v>
      </c>
      <c r="E145" s="195">
        <v>0</v>
      </c>
      <c r="F145" s="196">
        <v>0</v>
      </c>
      <c r="G145" s="78"/>
      <c r="H145" s="199">
        <v>0</v>
      </c>
      <c r="I145" s="199">
        <v>0</v>
      </c>
      <c r="J145" s="199">
        <v>0</v>
      </c>
      <c r="K145" s="199">
        <v>0</v>
      </c>
      <c r="L145" s="199">
        <v>0</v>
      </c>
      <c r="M145" s="199">
        <v>0</v>
      </c>
      <c r="N145" s="199">
        <v>0</v>
      </c>
      <c r="O145" s="199">
        <v>0</v>
      </c>
      <c r="P145" s="199">
        <v>0</v>
      </c>
      <c r="Q145" s="199">
        <v>0</v>
      </c>
      <c r="R145" s="200" t="s">
        <v>188</v>
      </c>
      <c r="S145" s="53"/>
      <c r="T145" s="53"/>
      <c r="U145" s="53"/>
      <c r="V145" s="53"/>
      <c r="W145" s="53"/>
      <c r="X145" s="53"/>
      <c r="Y145" s="53"/>
      <c r="Z145" s="53"/>
    </row>
    <row r="146" spans="1:26" ht="14.4">
      <c r="A146" s="194" t="s">
        <v>331</v>
      </c>
      <c r="B146" s="195">
        <v>0</v>
      </c>
      <c r="C146" s="195">
        <v>0</v>
      </c>
      <c r="D146" s="195">
        <v>0</v>
      </c>
      <c r="E146" s="195">
        <v>0</v>
      </c>
      <c r="F146" s="196">
        <v>0</v>
      </c>
      <c r="G146" s="78"/>
      <c r="H146" s="199">
        <v>0</v>
      </c>
      <c r="I146" s="199">
        <v>0</v>
      </c>
      <c r="J146" s="199">
        <v>0</v>
      </c>
      <c r="K146" s="199">
        <v>0</v>
      </c>
      <c r="L146" s="199">
        <v>0</v>
      </c>
      <c r="M146" s="199">
        <v>0</v>
      </c>
      <c r="N146" s="199">
        <v>0</v>
      </c>
      <c r="O146" s="199">
        <v>0</v>
      </c>
      <c r="P146" s="199">
        <v>0</v>
      </c>
      <c r="Q146" s="199">
        <v>0</v>
      </c>
      <c r="R146" s="200" t="s">
        <v>188</v>
      </c>
      <c r="S146" s="53"/>
      <c r="T146" s="53"/>
      <c r="U146" s="53"/>
      <c r="V146" s="53"/>
      <c r="W146" s="53"/>
      <c r="X146" s="53"/>
      <c r="Y146" s="53"/>
      <c r="Z146" s="53"/>
    </row>
    <row r="147" spans="1:26" ht="14.4">
      <c r="A147" s="194" t="s">
        <v>332</v>
      </c>
      <c r="B147" s="195">
        <v>185625</v>
      </c>
      <c r="C147" s="195">
        <v>58407</v>
      </c>
      <c r="D147" s="195">
        <v>0</v>
      </c>
      <c r="E147" s="195">
        <v>0</v>
      </c>
      <c r="F147" s="196">
        <v>58407</v>
      </c>
      <c r="G147" s="78">
        <v>0.31469999999999998</v>
      </c>
      <c r="H147" s="199">
        <v>0</v>
      </c>
      <c r="I147" s="199">
        <v>0</v>
      </c>
      <c r="J147" s="199">
        <v>416612</v>
      </c>
      <c r="K147" s="199">
        <v>462790</v>
      </c>
      <c r="L147" s="199">
        <v>425016</v>
      </c>
      <c r="M147" s="199">
        <v>240443</v>
      </c>
      <c r="N147" s="199">
        <v>192919</v>
      </c>
      <c r="O147" s="199">
        <v>193356</v>
      </c>
      <c r="P147" s="199">
        <v>196794</v>
      </c>
      <c r="Q147" s="199">
        <v>400253</v>
      </c>
      <c r="R147" s="200">
        <v>58407</v>
      </c>
      <c r="S147" s="53"/>
      <c r="T147" s="53"/>
      <c r="U147" s="53"/>
      <c r="V147" s="53"/>
      <c r="W147" s="53"/>
      <c r="X147" s="53"/>
      <c r="Y147" s="53"/>
      <c r="Z147" s="53"/>
    </row>
    <row r="148" spans="1:26" ht="14.4">
      <c r="A148" s="194" t="s">
        <v>333</v>
      </c>
      <c r="B148" s="195">
        <v>0</v>
      </c>
      <c r="C148" s="195">
        <v>0</v>
      </c>
      <c r="D148" s="195">
        <v>0</v>
      </c>
      <c r="E148" s="195">
        <v>0</v>
      </c>
      <c r="F148" s="196">
        <v>0</v>
      </c>
      <c r="G148" s="78"/>
      <c r="H148" s="199">
        <v>0</v>
      </c>
      <c r="I148" s="199">
        <v>0</v>
      </c>
      <c r="J148" s="199">
        <v>0</v>
      </c>
      <c r="K148" s="199">
        <v>0</v>
      </c>
      <c r="L148" s="199">
        <v>0</v>
      </c>
      <c r="M148" s="199">
        <v>0</v>
      </c>
      <c r="N148" s="199">
        <v>0</v>
      </c>
      <c r="O148" s="199">
        <v>0</v>
      </c>
      <c r="P148" s="199">
        <v>0</v>
      </c>
      <c r="Q148" s="199">
        <v>0</v>
      </c>
      <c r="R148" s="200" t="s">
        <v>188</v>
      </c>
      <c r="S148" s="53"/>
      <c r="T148" s="53"/>
      <c r="U148" s="53"/>
      <c r="V148" s="53"/>
      <c r="W148" s="53"/>
      <c r="X148" s="53"/>
      <c r="Y148" s="53"/>
      <c r="Z148" s="53"/>
    </row>
    <row r="149" spans="1:26" ht="14.4">
      <c r="A149" s="194" t="s">
        <v>334</v>
      </c>
      <c r="B149" s="195">
        <v>0</v>
      </c>
      <c r="C149" s="195">
        <v>0</v>
      </c>
      <c r="D149" s="195">
        <v>0</v>
      </c>
      <c r="E149" s="195">
        <v>0</v>
      </c>
      <c r="F149" s="196">
        <v>0</v>
      </c>
      <c r="G149" s="78"/>
      <c r="H149" s="199">
        <v>0</v>
      </c>
      <c r="I149" s="199">
        <v>0</v>
      </c>
      <c r="J149" s="199">
        <v>0</v>
      </c>
      <c r="K149" s="199">
        <v>0</v>
      </c>
      <c r="L149" s="199">
        <v>0</v>
      </c>
      <c r="M149" s="199">
        <v>0</v>
      </c>
      <c r="N149" s="199">
        <v>0</v>
      </c>
      <c r="O149" s="199">
        <v>0</v>
      </c>
      <c r="P149" s="199">
        <v>0</v>
      </c>
      <c r="Q149" s="199">
        <v>0</v>
      </c>
      <c r="R149" s="200" t="s">
        <v>188</v>
      </c>
      <c r="S149" s="53"/>
      <c r="T149" s="53"/>
      <c r="U149" s="53"/>
      <c r="V149" s="53"/>
      <c r="W149" s="53"/>
      <c r="X149" s="53"/>
      <c r="Y149" s="53"/>
      <c r="Z149" s="53"/>
    </row>
    <row r="150" spans="1:26" ht="14.4">
      <c r="A150" s="194" t="s">
        <v>335</v>
      </c>
      <c r="B150" s="195">
        <v>0</v>
      </c>
      <c r="C150" s="195">
        <v>0</v>
      </c>
      <c r="D150" s="195">
        <v>0</v>
      </c>
      <c r="E150" s="195">
        <v>0</v>
      </c>
      <c r="F150" s="196">
        <v>0</v>
      </c>
      <c r="G150" s="78"/>
      <c r="H150" s="199">
        <v>0</v>
      </c>
      <c r="I150" s="199">
        <v>0</v>
      </c>
      <c r="J150" s="199">
        <v>0</v>
      </c>
      <c r="K150" s="199">
        <v>0</v>
      </c>
      <c r="L150" s="199">
        <v>0</v>
      </c>
      <c r="M150" s="199">
        <v>0</v>
      </c>
      <c r="N150" s="199">
        <v>0</v>
      </c>
      <c r="O150" s="199">
        <v>0</v>
      </c>
      <c r="P150" s="199">
        <v>0</v>
      </c>
      <c r="Q150" s="199">
        <v>0</v>
      </c>
      <c r="R150" s="200" t="s">
        <v>188</v>
      </c>
      <c r="S150" s="53"/>
      <c r="T150" s="53"/>
      <c r="U150" s="53"/>
      <c r="V150" s="53"/>
      <c r="W150" s="53"/>
      <c r="X150" s="53"/>
      <c r="Y150" s="53"/>
      <c r="Z150" s="53"/>
    </row>
    <row r="151" spans="1:26" ht="14.4">
      <c r="A151" s="194" t="s">
        <v>336</v>
      </c>
      <c r="B151" s="195">
        <v>0</v>
      </c>
      <c r="C151" s="195">
        <v>0</v>
      </c>
      <c r="D151" s="195">
        <v>0</v>
      </c>
      <c r="E151" s="195">
        <v>0</v>
      </c>
      <c r="F151" s="196">
        <v>0</v>
      </c>
      <c r="G151" s="78"/>
      <c r="H151" s="199">
        <v>0</v>
      </c>
      <c r="I151" s="199">
        <v>0</v>
      </c>
      <c r="J151" s="199">
        <v>0</v>
      </c>
      <c r="K151" s="199">
        <v>0</v>
      </c>
      <c r="L151" s="199">
        <v>0</v>
      </c>
      <c r="M151" s="199">
        <v>0</v>
      </c>
      <c r="N151" s="199">
        <v>0</v>
      </c>
      <c r="O151" s="199">
        <v>0</v>
      </c>
      <c r="P151" s="199">
        <v>0</v>
      </c>
      <c r="Q151" s="199">
        <v>0</v>
      </c>
      <c r="R151" s="200" t="s">
        <v>188</v>
      </c>
      <c r="S151" s="53"/>
      <c r="T151" s="53"/>
      <c r="U151" s="53"/>
      <c r="V151" s="53"/>
      <c r="W151" s="53"/>
      <c r="X151" s="53"/>
      <c r="Y151" s="53"/>
      <c r="Z151" s="53"/>
    </row>
    <row r="152" spans="1:26" ht="14.4">
      <c r="A152" s="194" t="s">
        <v>337</v>
      </c>
      <c r="B152" s="195">
        <v>0</v>
      </c>
      <c r="C152" s="195">
        <v>0</v>
      </c>
      <c r="D152" s="195">
        <v>0</v>
      </c>
      <c r="E152" s="195">
        <v>0</v>
      </c>
      <c r="F152" s="196">
        <v>0</v>
      </c>
      <c r="G152" s="78"/>
      <c r="H152" s="199">
        <v>0</v>
      </c>
      <c r="I152" s="199">
        <v>0</v>
      </c>
      <c r="J152" s="199">
        <v>0</v>
      </c>
      <c r="K152" s="199">
        <v>0</v>
      </c>
      <c r="L152" s="199">
        <v>0</v>
      </c>
      <c r="M152" s="199">
        <v>0</v>
      </c>
      <c r="N152" s="199">
        <v>0</v>
      </c>
      <c r="O152" s="199">
        <v>0</v>
      </c>
      <c r="P152" s="199">
        <v>0</v>
      </c>
      <c r="Q152" s="199">
        <v>0</v>
      </c>
      <c r="R152" s="200" t="s">
        <v>188</v>
      </c>
      <c r="S152" s="53"/>
      <c r="T152" s="53"/>
      <c r="U152" s="53"/>
      <c r="V152" s="53"/>
      <c r="W152" s="53"/>
      <c r="X152" s="53"/>
      <c r="Y152" s="53"/>
      <c r="Z152" s="53"/>
    </row>
    <row r="153" spans="1:26" ht="14.4">
      <c r="A153" s="194" t="s">
        <v>338</v>
      </c>
      <c r="B153" s="195">
        <v>0</v>
      </c>
      <c r="C153" s="195">
        <v>0</v>
      </c>
      <c r="D153" s="195">
        <v>0</v>
      </c>
      <c r="E153" s="195">
        <v>0</v>
      </c>
      <c r="F153" s="196">
        <v>0</v>
      </c>
      <c r="G153" s="78"/>
      <c r="H153" s="199">
        <v>0</v>
      </c>
      <c r="I153" s="199">
        <v>0</v>
      </c>
      <c r="J153" s="199">
        <v>0</v>
      </c>
      <c r="K153" s="199">
        <v>0</v>
      </c>
      <c r="L153" s="199">
        <v>0</v>
      </c>
      <c r="M153" s="199">
        <v>0</v>
      </c>
      <c r="N153" s="199">
        <v>0</v>
      </c>
      <c r="O153" s="199">
        <v>0</v>
      </c>
      <c r="P153" s="199">
        <v>0</v>
      </c>
      <c r="Q153" s="199">
        <v>0</v>
      </c>
      <c r="R153" s="200" t="s">
        <v>188</v>
      </c>
      <c r="S153" s="53"/>
      <c r="T153" s="53"/>
      <c r="U153" s="53"/>
      <c r="V153" s="53"/>
      <c r="W153" s="53"/>
      <c r="X153" s="53"/>
      <c r="Y153" s="53"/>
      <c r="Z153" s="53"/>
    </row>
    <row r="154" spans="1:26" ht="14.4">
      <c r="A154" s="194" t="s">
        <v>339</v>
      </c>
      <c r="B154" s="195">
        <v>318502</v>
      </c>
      <c r="C154" s="195">
        <v>100217</v>
      </c>
      <c r="D154" s="195">
        <v>40946</v>
      </c>
      <c r="E154" s="195">
        <v>25399</v>
      </c>
      <c r="F154" s="196">
        <v>166562</v>
      </c>
      <c r="G154" s="78">
        <v>0.52300000000000002</v>
      </c>
      <c r="H154" s="199">
        <v>0</v>
      </c>
      <c r="I154" s="199">
        <v>0</v>
      </c>
      <c r="J154" s="199">
        <v>0</v>
      </c>
      <c r="K154" s="199">
        <v>0</v>
      </c>
      <c r="L154" s="199">
        <v>231513.04</v>
      </c>
      <c r="M154" s="199">
        <v>155970</v>
      </c>
      <c r="N154" s="199">
        <v>128347</v>
      </c>
      <c r="O154" s="199">
        <v>124276</v>
      </c>
      <c r="P154" s="199">
        <v>127816</v>
      </c>
      <c r="Q154" s="199">
        <v>271160</v>
      </c>
      <c r="R154" s="200">
        <v>166562</v>
      </c>
      <c r="S154" s="53"/>
      <c r="T154" s="53"/>
      <c r="U154" s="53"/>
      <c r="V154" s="53"/>
      <c r="W154" s="53"/>
      <c r="X154" s="53"/>
      <c r="Y154" s="53"/>
      <c r="Z154" s="53"/>
    </row>
    <row r="155" spans="1:26" ht="14.4">
      <c r="A155" s="194" t="s">
        <v>340</v>
      </c>
      <c r="B155" s="195">
        <v>0</v>
      </c>
      <c r="C155" s="195">
        <v>0</v>
      </c>
      <c r="D155" s="195">
        <v>0</v>
      </c>
      <c r="E155" s="195">
        <v>0</v>
      </c>
      <c r="F155" s="196">
        <v>0</v>
      </c>
      <c r="G155" s="78"/>
      <c r="H155" s="199">
        <v>0</v>
      </c>
      <c r="I155" s="199">
        <v>0</v>
      </c>
      <c r="J155" s="199">
        <v>0</v>
      </c>
      <c r="K155" s="199">
        <v>0</v>
      </c>
      <c r="L155" s="199">
        <v>0</v>
      </c>
      <c r="M155" s="199">
        <v>0</v>
      </c>
      <c r="N155" s="199">
        <v>0</v>
      </c>
      <c r="O155" s="199">
        <v>0</v>
      </c>
      <c r="P155" s="199">
        <v>0</v>
      </c>
      <c r="Q155" s="199">
        <v>0</v>
      </c>
      <c r="R155" s="200" t="s">
        <v>188</v>
      </c>
      <c r="S155" s="53"/>
      <c r="T155" s="53"/>
      <c r="U155" s="53"/>
      <c r="V155" s="53"/>
      <c r="W155" s="53"/>
      <c r="X155" s="53"/>
      <c r="Y155" s="53"/>
      <c r="Z155" s="53"/>
    </row>
    <row r="156" spans="1:26" ht="14.4">
      <c r="A156" s="194" t="s">
        <v>341</v>
      </c>
      <c r="B156" s="195">
        <v>89129</v>
      </c>
      <c r="C156" s="195">
        <v>28045</v>
      </c>
      <c r="D156" s="195">
        <v>61084</v>
      </c>
      <c r="E156" s="195">
        <v>0</v>
      </c>
      <c r="F156" s="196">
        <v>89129</v>
      </c>
      <c r="G156" s="78">
        <v>1</v>
      </c>
      <c r="H156" s="199">
        <v>47522</v>
      </c>
      <c r="I156" s="199">
        <v>56315</v>
      </c>
      <c r="J156" s="199">
        <v>63691</v>
      </c>
      <c r="K156" s="199">
        <v>69571</v>
      </c>
      <c r="L156" s="199">
        <v>73515.679999999993</v>
      </c>
      <c r="M156" s="199">
        <v>76976</v>
      </c>
      <c r="N156" s="199">
        <v>79663</v>
      </c>
      <c r="O156" s="199">
        <v>82325</v>
      </c>
      <c r="P156" s="199">
        <v>83032</v>
      </c>
      <c r="Q156" s="199">
        <v>88151</v>
      </c>
      <c r="R156" s="200">
        <v>89129</v>
      </c>
      <c r="S156" s="53"/>
      <c r="T156" s="53"/>
      <c r="U156" s="53"/>
      <c r="V156" s="53"/>
      <c r="W156" s="53"/>
      <c r="X156" s="53"/>
      <c r="Y156" s="53"/>
      <c r="Z156" s="53"/>
    </row>
    <row r="157" spans="1:26" ht="14.4">
      <c r="A157" s="194" t="s">
        <v>342</v>
      </c>
      <c r="B157" s="195">
        <v>3777676</v>
      </c>
      <c r="C157" s="195">
        <v>1188649</v>
      </c>
      <c r="D157" s="195">
        <v>25592</v>
      </c>
      <c r="E157" s="195">
        <v>15875</v>
      </c>
      <c r="F157" s="196">
        <v>1230116</v>
      </c>
      <c r="G157" s="78">
        <v>0.3256</v>
      </c>
      <c r="H157" s="199">
        <v>0</v>
      </c>
      <c r="I157" s="199">
        <v>0</v>
      </c>
      <c r="J157" s="199">
        <v>0</v>
      </c>
      <c r="K157" s="199">
        <v>2556362</v>
      </c>
      <c r="L157" s="199">
        <v>1927708</v>
      </c>
      <c r="M157" s="199">
        <v>1060390</v>
      </c>
      <c r="N157" s="199">
        <v>858729</v>
      </c>
      <c r="O157" s="199">
        <v>885463</v>
      </c>
      <c r="P157" s="199">
        <v>929507</v>
      </c>
      <c r="Q157" s="199">
        <v>1932347</v>
      </c>
      <c r="R157" s="200">
        <v>1230116</v>
      </c>
      <c r="S157" s="53"/>
      <c r="T157" s="53"/>
      <c r="U157" s="53"/>
      <c r="V157" s="53"/>
      <c r="W157" s="53"/>
      <c r="X157" s="53"/>
      <c r="Y157" s="53"/>
      <c r="Z157" s="53"/>
    </row>
    <row r="158" spans="1:26" ht="14.4">
      <c r="A158" s="194" t="s">
        <v>343</v>
      </c>
      <c r="B158" s="195">
        <v>0</v>
      </c>
      <c r="C158" s="195">
        <v>0</v>
      </c>
      <c r="D158" s="195">
        <v>0</v>
      </c>
      <c r="E158" s="195">
        <v>0</v>
      </c>
      <c r="F158" s="196">
        <v>0</v>
      </c>
      <c r="G158" s="78"/>
      <c r="H158" s="199">
        <v>0</v>
      </c>
      <c r="I158" s="199">
        <v>0</v>
      </c>
      <c r="J158" s="199">
        <v>0</v>
      </c>
      <c r="K158" s="199">
        <v>0</v>
      </c>
      <c r="L158" s="199">
        <v>0</v>
      </c>
      <c r="M158" s="199">
        <v>0</v>
      </c>
      <c r="N158" s="199">
        <v>0</v>
      </c>
      <c r="O158" s="199">
        <v>0</v>
      </c>
      <c r="P158" s="199">
        <v>0</v>
      </c>
      <c r="Q158" s="199">
        <v>0</v>
      </c>
      <c r="R158" s="200" t="s">
        <v>188</v>
      </c>
      <c r="S158" s="53"/>
      <c r="T158" s="53"/>
      <c r="U158" s="53"/>
      <c r="V158" s="53"/>
      <c r="W158" s="53"/>
      <c r="X158" s="53"/>
      <c r="Y158" s="53"/>
      <c r="Z158" s="53"/>
    </row>
    <row r="159" spans="1:26" ht="14.4">
      <c r="A159" s="194" t="s">
        <v>344</v>
      </c>
      <c r="B159" s="195">
        <v>662192</v>
      </c>
      <c r="C159" s="195">
        <v>208359</v>
      </c>
      <c r="D159" s="195">
        <v>35828</v>
      </c>
      <c r="E159" s="195">
        <v>22224</v>
      </c>
      <c r="F159" s="196">
        <v>266411</v>
      </c>
      <c r="G159" s="78">
        <v>0.40229999999999999</v>
      </c>
      <c r="H159" s="199">
        <v>220879</v>
      </c>
      <c r="I159" s="199">
        <v>461436</v>
      </c>
      <c r="J159" s="199">
        <v>500519</v>
      </c>
      <c r="K159" s="199">
        <v>517657</v>
      </c>
      <c r="L159" s="199">
        <v>420180</v>
      </c>
      <c r="M159" s="199">
        <v>246798</v>
      </c>
      <c r="N159" s="199">
        <v>195935</v>
      </c>
      <c r="O159" s="199">
        <v>206190</v>
      </c>
      <c r="P159" s="199">
        <v>216875</v>
      </c>
      <c r="Q159" s="199">
        <v>424815</v>
      </c>
      <c r="R159" s="200">
        <v>266411</v>
      </c>
      <c r="S159" s="53"/>
      <c r="T159" s="53"/>
      <c r="U159" s="53"/>
      <c r="V159" s="53"/>
      <c r="W159" s="53"/>
      <c r="X159" s="53"/>
      <c r="Y159" s="53"/>
      <c r="Z159" s="53"/>
    </row>
    <row r="160" spans="1:26" ht="14.4">
      <c r="A160" s="194" t="s">
        <v>345</v>
      </c>
      <c r="B160" s="195">
        <v>218700</v>
      </c>
      <c r="C160" s="195">
        <v>68814</v>
      </c>
      <c r="D160" s="195">
        <v>0</v>
      </c>
      <c r="E160" s="195">
        <v>0</v>
      </c>
      <c r="F160" s="196">
        <v>68814</v>
      </c>
      <c r="G160" s="78">
        <v>0.31469999999999998</v>
      </c>
      <c r="H160" s="199">
        <v>0</v>
      </c>
      <c r="I160" s="199">
        <v>0</v>
      </c>
      <c r="J160" s="199">
        <v>0</v>
      </c>
      <c r="K160" s="199">
        <v>0</v>
      </c>
      <c r="L160" s="199">
        <v>79393</v>
      </c>
      <c r="M160" s="199">
        <v>40563</v>
      </c>
      <c r="N160" s="199">
        <v>32833</v>
      </c>
      <c r="O160" s="199">
        <v>33652</v>
      </c>
      <c r="P160" s="199">
        <v>35983</v>
      </c>
      <c r="Q160" s="199">
        <v>72463</v>
      </c>
      <c r="R160" s="200">
        <v>68814</v>
      </c>
      <c r="S160" s="53"/>
      <c r="T160" s="53"/>
      <c r="U160" s="53"/>
      <c r="V160" s="53"/>
      <c r="W160" s="53"/>
      <c r="X160" s="53"/>
      <c r="Y160" s="53"/>
      <c r="Z160" s="53"/>
    </row>
    <row r="161" spans="1:26" ht="14.4">
      <c r="A161" s="194" t="s">
        <v>346</v>
      </c>
      <c r="B161" s="195">
        <v>313075</v>
      </c>
      <c r="C161" s="195">
        <v>98509</v>
      </c>
      <c r="D161" s="195">
        <v>0</v>
      </c>
      <c r="E161" s="195">
        <v>0</v>
      </c>
      <c r="F161" s="196">
        <v>98509</v>
      </c>
      <c r="G161" s="78">
        <v>0.31459999999999999</v>
      </c>
      <c r="H161" s="199">
        <v>0</v>
      </c>
      <c r="I161" s="199">
        <v>0</v>
      </c>
      <c r="J161" s="199">
        <v>0</v>
      </c>
      <c r="K161" s="199">
        <v>235644</v>
      </c>
      <c r="L161" s="199">
        <v>175176</v>
      </c>
      <c r="M161" s="199">
        <v>93558</v>
      </c>
      <c r="N161" s="199">
        <v>73980</v>
      </c>
      <c r="O161" s="199">
        <v>74628</v>
      </c>
      <c r="P161" s="199">
        <v>78866</v>
      </c>
      <c r="Q161" s="199">
        <v>160373</v>
      </c>
      <c r="R161" s="200">
        <v>98509</v>
      </c>
      <c r="S161" s="53"/>
      <c r="T161" s="53"/>
      <c r="U161" s="53"/>
      <c r="V161" s="53"/>
      <c r="W161" s="53"/>
      <c r="X161" s="53"/>
      <c r="Y161" s="53"/>
      <c r="Z161" s="53"/>
    </row>
    <row r="162" spans="1:26" ht="14.4">
      <c r="A162" s="194" t="s">
        <v>347</v>
      </c>
      <c r="B162" s="195">
        <v>0</v>
      </c>
      <c r="C162" s="195">
        <v>0</v>
      </c>
      <c r="D162" s="195">
        <v>0</v>
      </c>
      <c r="E162" s="195">
        <v>0</v>
      </c>
      <c r="F162" s="196">
        <v>0</v>
      </c>
      <c r="G162" s="78"/>
      <c r="H162" s="199">
        <v>0</v>
      </c>
      <c r="I162" s="199">
        <v>0</v>
      </c>
      <c r="J162" s="199">
        <v>0</v>
      </c>
      <c r="K162" s="199">
        <v>0</v>
      </c>
      <c r="L162" s="199">
        <v>0</v>
      </c>
      <c r="M162" s="199">
        <v>0</v>
      </c>
      <c r="N162" s="199">
        <v>0</v>
      </c>
      <c r="O162" s="199">
        <v>0</v>
      </c>
      <c r="P162" s="199">
        <v>0</v>
      </c>
      <c r="Q162" s="199">
        <v>0</v>
      </c>
      <c r="R162" s="200" t="s">
        <v>188</v>
      </c>
      <c r="S162" s="53"/>
      <c r="T162" s="53"/>
      <c r="U162" s="53"/>
      <c r="V162" s="53"/>
      <c r="W162" s="53"/>
      <c r="X162" s="53"/>
      <c r="Y162" s="53"/>
      <c r="Z162" s="53"/>
    </row>
    <row r="163" spans="1:26" ht="14.4">
      <c r="A163" s="194" t="s">
        <v>348</v>
      </c>
      <c r="B163" s="195">
        <v>0</v>
      </c>
      <c r="C163" s="195">
        <v>0</v>
      </c>
      <c r="D163" s="195">
        <v>0</v>
      </c>
      <c r="E163" s="195">
        <v>0</v>
      </c>
      <c r="F163" s="196">
        <v>0</v>
      </c>
      <c r="G163" s="78"/>
      <c r="H163" s="199">
        <v>0</v>
      </c>
      <c r="I163" s="199">
        <v>0</v>
      </c>
      <c r="J163" s="199">
        <v>0</v>
      </c>
      <c r="K163" s="199">
        <v>0</v>
      </c>
      <c r="L163" s="199">
        <v>0</v>
      </c>
      <c r="M163" s="199">
        <v>0</v>
      </c>
      <c r="N163" s="199">
        <v>0</v>
      </c>
      <c r="O163" s="199">
        <v>0</v>
      </c>
      <c r="P163" s="199">
        <v>0</v>
      </c>
      <c r="Q163" s="199">
        <v>0</v>
      </c>
      <c r="R163" s="200" t="s">
        <v>188</v>
      </c>
      <c r="S163" s="53"/>
      <c r="T163" s="53"/>
      <c r="U163" s="53"/>
      <c r="V163" s="53"/>
      <c r="W163" s="53"/>
      <c r="X163" s="53"/>
      <c r="Y163" s="53"/>
      <c r="Z163" s="53"/>
    </row>
    <row r="164" spans="1:26" ht="14.4">
      <c r="A164" s="194" t="s">
        <v>349</v>
      </c>
      <c r="B164" s="195">
        <v>0</v>
      </c>
      <c r="C164" s="195">
        <v>0</v>
      </c>
      <c r="D164" s="195">
        <v>0</v>
      </c>
      <c r="E164" s="195">
        <v>0</v>
      </c>
      <c r="F164" s="196">
        <v>0</v>
      </c>
      <c r="G164" s="78"/>
      <c r="H164" s="199">
        <v>0</v>
      </c>
      <c r="I164" s="199">
        <v>0</v>
      </c>
      <c r="J164" s="199">
        <v>0</v>
      </c>
      <c r="K164" s="199">
        <v>0</v>
      </c>
      <c r="L164" s="199">
        <v>0</v>
      </c>
      <c r="M164" s="199">
        <v>0</v>
      </c>
      <c r="N164" s="199">
        <v>0</v>
      </c>
      <c r="O164" s="199">
        <v>0</v>
      </c>
      <c r="P164" s="199">
        <v>0</v>
      </c>
      <c r="Q164" s="199">
        <v>0</v>
      </c>
      <c r="R164" s="200" t="s">
        <v>188</v>
      </c>
      <c r="S164" s="53"/>
      <c r="T164" s="53"/>
      <c r="U164" s="53"/>
      <c r="V164" s="53"/>
      <c r="W164" s="53"/>
      <c r="X164" s="53"/>
      <c r="Y164" s="53"/>
      <c r="Z164" s="53"/>
    </row>
    <row r="165" spans="1:26" ht="14.4">
      <c r="A165" s="194" t="s">
        <v>350</v>
      </c>
      <c r="B165" s="195">
        <v>0</v>
      </c>
      <c r="C165" s="195">
        <v>0</v>
      </c>
      <c r="D165" s="195">
        <v>0</v>
      </c>
      <c r="E165" s="195">
        <v>0</v>
      </c>
      <c r="F165" s="196">
        <v>0</v>
      </c>
      <c r="G165" s="78"/>
      <c r="H165" s="199">
        <v>0</v>
      </c>
      <c r="I165" s="199">
        <v>0</v>
      </c>
      <c r="J165" s="199">
        <v>0</v>
      </c>
      <c r="K165" s="199">
        <v>0</v>
      </c>
      <c r="L165" s="199">
        <v>0</v>
      </c>
      <c r="M165" s="199">
        <v>0</v>
      </c>
      <c r="N165" s="199">
        <v>0</v>
      </c>
      <c r="O165" s="199">
        <v>0</v>
      </c>
      <c r="P165" s="199">
        <v>0</v>
      </c>
      <c r="Q165" s="199">
        <v>0</v>
      </c>
      <c r="R165" s="200" t="s">
        <v>188</v>
      </c>
      <c r="S165" s="53"/>
      <c r="T165" s="53"/>
      <c r="U165" s="53"/>
      <c r="V165" s="53"/>
      <c r="W165" s="53"/>
      <c r="X165" s="53"/>
      <c r="Y165" s="53"/>
      <c r="Z165" s="53"/>
    </row>
    <row r="166" spans="1:26" ht="14.4">
      <c r="A166" s="194" t="s">
        <v>351</v>
      </c>
      <c r="B166" s="195">
        <v>0</v>
      </c>
      <c r="C166" s="195">
        <v>0</v>
      </c>
      <c r="D166" s="195">
        <v>0</v>
      </c>
      <c r="E166" s="195">
        <v>0</v>
      </c>
      <c r="F166" s="196">
        <v>0</v>
      </c>
      <c r="G166" s="78"/>
      <c r="H166" s="199">
        <v>0</v>
      </c>
      <c r="I166" s="199">
        <v>0</v>
      </c>
      <c r="J166" s="199">
        <v>0</v>
      </c>
      <c r="K166" s="199">
        <v>0</v>
      </c>
      <c r="L166" s="199">
        <v>0</v>
      </c>
      <c r="M166" s="199">
        <v>0</v>
      </c>
      <c r="N166" s="199">
        <v>0</v>
      </c>
      <c r="O166" s="199">
        <v>0</v>
      </c>
      <c r="P166" s="199">
        <v>0</v>
      </c>
      <c r="Q166" s="199">
        <v>0</v>
      </c>
      <c r="R166" s="200" t="s">
        <v>188</v>
      </c>
      <c r="S166" s="53"/>
      <c r="T166" s="53"/>
      <c r="U166" s="53"/>
      <c r="V166" s="53"/>
      <c r="W166" s="53"/>
      <c r="X166" s="53"/>
      <c r="Y166" s="53"/>
      <c r="Z166" s="53"/>
    </row>
    <row r="167" spans="1:26" ht="14.4">
      <c r="A167" s="194" t="s">
        <v>352</v>
      </c>
      <c r="B167" s="195">
        <v>0</v>
      </c>
      <c r="C167" s="195">
        <v>0</v>
      </c>
      <c r="D167" s="195">
        <v>0</v>
      </c>
      <c r="E167" s="195">
        <v>0</v>
      </c>
      <c r="F167" s="196">
        <v>0</v>
      </c>
      <c r="G167" s="78"/>
      <c r="H167" s="199">
        <v>0</v>
      </c>
      <c r="I167" s="199">
        <v>0</v>
      </c>
      <c r="J167" s="199">
        <v>0</v>
      </c>
      <c r="K167" s="199">
        <v>0</v>
      </c>
      <c r="L167" s="199">
        <v>0</v>
      </c>
      <c r="M167" s="199">
        <v>0</v>
      </c>
      <c r="N167" s="199">
        <v>0</v>
      </c>
      <c r="O167" s="199">
        <v>0</v>
      </c>
      <c r="P167" s="199">
        <v>0</v>
      </c>
      <c r="Q167" s="199">
        <v>0</v>
      </c>
      <c r="R167" s="200" t="s">
        <v>188</v>
      </c>
      <c r="S167" s="53"/>
      <c r="T167" s="53"/>
      <c r="U167" s="53"/>
      <c r="V167" s="53"/>
      <c r="W167" s="53"/>
      <c r="X167" s="53"/>
      <c r="Y167" s="53"/>
      <c r="Z167" s="53"/>
    </row>
    <row r="168" spans="1:26" ht="14.4">
      <c r="A168" s="194" t="s">
        <v>353</v>
      </c>
      <c r="B168" s="195">
        <v>298812</v>
      </c>
      <c r="C168" s="195">
        <v>94021</v>
      </c>
      <c r="D168" s="195">
        <v>0</v>
      </c>
      <c r="E168" s="195">
        <v>0</v>
      </c>
      <c r="F168" s="196">
        <v>94021</v>
      </c>
      <c r="G168" s="78">
        <v>0.31459999999999999</v>
      </c>
      <c r="H168" s="199">
        <v>0</v>
      </c>
      <c r="I168" s="199">
        <v>0</v>
      </c>
      <c r="J168" s="199">
        <v>65575</v>
      </c>
      <c r="K168" s="199">
        <v>69293</v>
      </c>
      <c r="L168" s="199">
        <v>48794</v>
      </c>
      <c r="M168" s="199">
        <v>27936</v>
      </c>
      <c r="N168" s="199">
        <v>22596</v>
      </c>
      <c r="O168" s="199">
        <v>68308</v>
      </c>
      <c r="P168" s="199">
        <v>74231</v>
      </c>
      <c r="Q168" s="199">
        <v>151015</v>
      </c>
      <c r="R168" s="200">
        <v>94021</v>
      </c>
      <c r="S168" s="53"/>
      <c r="T168" s="53"/>
      <c r="U168" s="53"/>
      <c r="V168" s="53"/>
      <c r="W168" s="53"/>
      <c r="X168" s="53"/>
      <c r="Y168" s="53"/>
      <c r="Z168" s="53"/>
    </row>
    <row r="169" spans="1:26" ht="14.4">
      <c r="A169" s="194" t="s">
        <v>354</v>
      </c>
      <c r="B169" s="195">
        <v>0</v>
      </c>
      <c r="C169" s="195">
        <v>0</v>
      </c>
      <c r="D169" s="195">
        <v>0</v>
      </c>
      <c r="E169" s="195">
        <v>0</v>
      </c>
      <c r="F169" s="196">
        <v>0</v>
      </c>
      <c r="G169" s="78"/>
      <c r="H169" s="199">
        <v>0</v>
      </c>
      <c r="I169" s="199">
        <v>0</v>
      </c>
      <c r="J169" s="199">
        <v>0</v>
      </c>
      <c r="K169" s="199">
        <v>0</v>
      </c>
      <c r="L169" s="199">
        <v>0</v>
      </c>
      <c r="M169" s="199">
        <v>0</v>
      </c>
      <c r="N169" s="199">
        <v>0</v>
      </c>
      <c r="O169" s="199">
        <v>0</v>
      </c>
      <c r="P169" s="199">
        <v>0</v>
      </c>
      <c r="Q169" s="199">
        <v>0</v>
      </c>
      <c r="R169" s="200" t="s">
        <v>188</v>
      </c>
      <c r="S169" s="53"/>
      <c r="T169" s="53"/>
      <c r="U169" s="53"/>
      <c r="V169" s="53"/>
      <c r="W169" s="53"/>
      <c r="X169" s="53"/>
      <c r="Y169" s="53"/>
      <c r="Z169" s="53"/>
    </row>
    <row r="170" spans="1:26" ht="14.4">
      <c r="A170" s="194" t="s">
        <v>356</v>
      </c>
      <c r="B170" s="195">
        <v>0</v>
      </c>
      <c r="C170" s="195">
        <v>0</v>
      </c>
      <c r="D170" s="195">
        <v>0</v>
      </c>
      <c r="E170" s="195">
        <v>0</v>
      </c>
      <c r="F170" s="196">
        <v>0</v>
      </c>
      <c r="G170" s="78"/>
      <c r="H170" s="199">
        <v>0</v>
      </c>
      <c r="I170" s="199">
        <v>0</v>
      </c>
      <c r="J170" s="199">
        <v>0</v>
      </c>
      <c r="K170" s="199">
        <v>0</v>
      </c>
      <c r="L170" s="199">
        <v>0</v>
      </c>
      <c r="M170" s="199">
        <v>0</v>
      </c>
      <c r="N170" s="199">
        <v>0</v>
      </c>
      <c r="O170" s="199">
        <v>0</v>
      </c>
      <c r="P170" s="199">
        <v>0</v>
      </c>
      <c r="Q170" s="199">
        <v>0</v>
      </c>
      <c r="R170" s="200" t="s">
        <v>188</v>
      </c>
      <c r="S170" s="53"/>
      <c r="T170" s="53"/>
      <c r="U170" s="53"/>
      <c r="V170" s="53"/>
      <c r="W170" s="53"/>
      <c r="X170" s="53"/>
      <c r="Y170" s="53"/>
      <c r="Z170" s="53"/>
    </row>
    <row r="171" spans="1:26" ht="14.4">
      <c r="A171" s="194" t="s">
        <v>358</v>
      </c>
      <c r="B171" s="195">
        <v>258126</v>
      </c>
      <c r="C171" s="195">
        <v>81220</v>
      </c>
      <c r="D171" s="195">
        <v>0</v>
      </c>
      <c r="E171" s="195">
        <v>0</v>
      </c>
      <c r="F171" s="196">
        <v>81220</v>
      </c>
      <c r="G171" s="78">
        <v>0.31469999999999998</v>
      </c>
      <c r="H171" s="199">
        <v>0</v>
      </c>
      <c r="I171" s="199">
        <v>0</v>
      </c>
      <c r="J171" s="199">
        <v>202586</v>
      </c>
      <c r="K171" s="199">
        <v>222120</v>
      </c>
      <c r="L171" s="199">
        <v>150380</v>
      </c>
      <c r="M171" s="199">
        <v>79569</v>
      </c>
      <c r="N171" s="199">
        <v>62849</v>
      </c>
      <c r="O171" s="199">
        <v>63353</v>
      </c>
      <c r="P171" s="199">
        <v>65387</v>
      </c>
      <c r="Q171" s="199">
        <v>131746</v>
      </c>
      <c r="R171" s="200">
        <v>81220</v>
      </c>
      <c r="S171" s="53"/>
      <c r="T171" s="53"/>
      <c r="U171" s="53"/>
      <c r="V171" s="53"/>
      <c r="W171" s="53"/>
      <c r="X171" s="53"/>
      <c r="Y171" s="53"/>
      <c r="Z171" s="53"/>
    </row>
    <row r="172" spans="1:26" ht="14.4">
      <c r="A172" s="194" t="s">
        <v>359</v>
      </c>
      <c r="B172" s="195">
        <v>0</v>
      </c>
      <c r="C172" s="195">
        <v>0</v>
      </c>
      <c r="D172" s="195">
        <v>0</v>
      </c>
      <c r="E172" s="195">
        <v>0</v>
      </c>
      <c r="F172" s="196">
        <v>0</v>
      </c>
      <c r="G172" s="78"/>
      <c r="H172" s="199">
        <v>0</v>
      </c>
      <c r="I172" s="199">
        <v>0</v>
      </c>
      <c r="J172" s="199">
        <v>0</v>
      </c>
      <c r="K172" s="199">
        <v>0</v>
      </c>
      <c r="L172" s="199">
        <v>0</v>
      </c>
      <c r="M172" s="199">
        <v>0</v>
      </c>
      <c r="N172" s="199">
        <v>0</v>
      </c>
      <c r="O172" s="199">
        <v>0</v>
      </c>
      <c r="P172" s="199">
        <v>0</v>
      </c>
      <c r="Q172" s="199">
        <v>0</v>
      </c>
      <c r="R172" s="200" t="s">
        <v>188</v>
      </c>
      <c r="S172" s="53"/>
      <c r="T172" s="53"/>
      <c r="U172" s="53"/>
      <c r="V172" s="53"/>
      <c r="W172" s="53"/>
      <c r="X172" s="53"/>
      <c r="Y172" s="53"/>
      <c r="Z172" s="53"/>
    </row>
    <row r="173" spans="1:26" ht="14.4">
      <c r="A173" s="194" t="s">
        <v>360</v>
      </c>
      <c r="B173" s="195">
        <v>1186509</v>
      </c>
      <c r="C173" s="195">
        <v>373336</v>
      </c>
      <c r="D173" s="195">
        <v>25592</v>
      </c>
      <c r="E173" s="195">
        <v>15875</v>
      </c>
      <c r="F173" s="196">
        <v>414803</v>
      </c>
      <c r="G173" s="78">
        <v>0.34960000000000002</v>
      </c>
      <c r="H173" s="199">
        <v>705842</v>
      </c>
      <c r="I173" s="199">
        <v>777289</v>
      </c>
      <c r="J173" s="199">
        <v>832961</v>
      </c>
      <c r="K173" s="199">
        <v>880921</v>
      </c>
      <c r="L173" s="199">
        <v>692555</v>
      </c>
      <c r="M173" s="199">
        <v>372681</v>
      </c>
      <c r="N173" s="199">
        <v>300467</v>
      </c>
      <c r="O173" s="199">
        <v>303691</v>
      </c>
      <c r="P173" s="199">
        <v>314385</v>
      </c>
      <c r="Q173" s="199">
        <v>638869</v>
      </c>
      <c r="R173" s="200">
        <v>414803</v>
      </c>
      <c r="S173" s="53"/>
      <c r="T173" s="53"/>
      <c r="U173" s="53"/>
      <c r="V173" s="53"/>
      <c r="W173" s="53"/>
      <c r="X173" s="53"/>
      <c r="Y173" s="53"/>
      <c r="Z173" s="53"/>
    </row>
    <row r="174" spans="1:26" ht="14.4">
      <c r="A174" s="194" t="s">
        <v>361</v>
      </c>
      <c r="B174" s="195">
        <v>1197458</v>
      </c>
      <c r="C174" s="195">
        <v>376781</v>
      </c>
      <c r="D174" s="195">
        <v>25592</v>
      </c>
      <c r="E174" s="195">
        <v>15875</v>
      </c>
      <c r="F174" s="196">
        <v>418248</v>
      </c>
      <c r="G174" s="78">
        <v>0.3493</v>
      </c>
      <c r="H174" s="199">
        <v>0</v>
      </c>
      <c r="I174" s="199">
        <v>851270</v>
      </c>
      <c r="J174" s="199">
        <v>886334</v>
      </c>
      <c r="K174" s="199">
        <v>886217</v>
      </c>
      <c r="L174" s="199">
        <v>714759</v>
      </c>
      <c r="M174" s="199">
        <v>398199</v>
      </c>
      <c r="N174" s="199">
        <v>322883</v>
      </c>
      <c r="O174" s="199">
        <v>324787</v>
      </c>
      <c r="P174" s="199">
        <v>331551</v>
      </c>
      <c r="Q174" s="199">
        <v>682462</v>
      </c>
      <c r="R174" s="200">
        <v>418248</v>
      </c>
      <c r="S174" s="53"/>
      <c r="T174" s="53"/>
      <c r="U174" s="53"/>
      <c r="V174" s="53"/>
      <c r="W174" s="53"/>
      <c r="X174" s="53"/>
      <c r="Y174" s="53"/>
      <c r="Z174" s="53"/>
    </row>
    <row r="175" spans="1:26" ht="14.4">
      <c r="A175" s="194" t="s">
        <v>362</v>
      </c>
      <c r="B175" s="195">
        <v>146599</v>
      </c>
      <c r="C175" s="195">
        <v>46127</v>
      </c>
      <c r="D175" s="195">
        <v>0</v>
      </c>
      <c r="E175" s="195">
        <v>0</v>
      </c>
      <c r="F175" s="196">
        <v>46127</v>
      </c>
      <c r="G175" s="78">
        <v>0.31459999999999999</v>
      </c>
      <c r="H175" s="199">
        <v>0</v>
      </c>
      <c r="I175" s="199">
        <v>0</v>
      </c>
      <c r="J175" s="199">
        <v>0</v>
      </c>
      <c r="K175" s="199">
        <v>0</v>
      </c>
      <c r="L175" s="199">
        <v>83616</v>
      </c>
      <c r="M175" s="199">
        <v>45467</v>
      </c>
      <c r="N175" s="199">
        <v>36282</v>
      </c>
      <c r="O175" s="199">
        <v>36278</v>
      </c>
      <c r="P175" s="199">
        <v>37129</v>
      </c>
      <c r="Q175" s="199">
        <v>73963</v>
      </c>
      <c r="R175" s="200">
        <v>46127</v>
      </c>
      <c r="S175" s="53"/>
      <c r="T175" s="53"/>
      <c r="U175" s="53"/>
      <c r="V175" s="53"/>
      <c r="W175" s="53"/>
      <c r="X175" s="53"/>
      <c r="Y175" s="53"/>
      <c r="Z175" s="53"/>
    </row>
    <row r="176" spans="1:26" ht="14.4">
      <c r="A176" s="194" t="s">
        <v>363</v>
      </c>
      <c r="B176" s="195">
        <v>207467</v>
      </c>
      <c r="C176" s="195">
        <v>65280</v>
      </c>
      <c r="D176" s="195">
        <v>0</v>
      </c>
      <c r="E176" s="195">
        <v>0</v>
      </c>
      <c r="F176" s="196">
        <v>65280</v>
      </c>
      <c r="G176" s="78">
        <v>0.31469999999999998</v>
      </c>
      <c r="H176" s="199">
        <v>0</v>
      </c>
      <c r="I176" s="199">
        <v>0</v>
      </c>
      <c r="J176" s="199">
        <v>0</v>
      </c>
      <c r="K176" s="199">
        <v>159323</v>
      </c>
      <c r="L176" s="199">
        <v>115167</v>
      </c>
      <c r="M176" s="199">
        <v>59660</v>
      </c>
      <c r="N176" s="199">
        <v>47968</v>
      </c>
      <c r="O176" s="199">
        <v>48558</v>
      </c>
      <c r="P176" s="199">
        <v>51825</v>
      </c>
      <c r="Q176" s="199">
        <v>104691</v>
      </c>
      <c r="R176" s="200">
        <v>65280</v>
      </c>
      <c r="S176" s="53"/>
      <c r="T176" s="53"/>
      <c r="U176" s="53"/>
      <c r="V176" s="53"/>
      <c r="W176" s="53"/>
      <c r="X176" s="53"/>
      <c r="Y176" s="53"/>
      <c r="Z176" s="53"/>
    </row>
    <row r="177" spans="1:26" ht="14.4">
      <c r="A177" s="194" t="s">
        <v>364</v>
      </c>
      <c r="B177" s="195">
        <v>0</v>
      </c>
      <c r="C177" s="195">
        <v>0</v>
      </c>
      <c r="D177" s="195">
        <v>0</v>
      </c>
      <c r="E177" s="195">
        <v>0</v>
      </c>
      <c r="F177" s="196">
        <v>0</v>
      </c>
      <c r="G177" s="78"/>
      <c r="H177" s="199">
        <v>0</v>
      </c>
      <c r="I177" s="199">
        <v>0</v>
      </c>
      <c r="J177" s="199">
        <v>0</v>
      </c>
      <c r="K177" s="199">
        <v>0</v>
      </c>
      <c r="L177" s="199">
        <v>0</v>
      </c>
      <c r="M177" s="199">
        <v>0</v>
      </c>
      <c r="N177" s="199">
        <v>0</v>
      </c>
      <c r="O177" s="199">
        <v>0</v>
      </c>
      <c r="P177" s="199">
        <v>0</v>
      </c>
      <c r="Q177" s="199">
        <v>0</v>
      </c>
      <c r="R177" s="200" t="s">
        <v>188</v>
      </c>
      <c r="S177" s="53"/>
      <c r="T177" s="53"/>
      <c r="U177" s="53"/>
      <c r="V177" s="53"/>
      <c r="W177" s="53"/>
      <c r="X177" s="53"/>
      <c r="Y177" s="53"/>
      <c r="Z177" s="53"/>
    </row>
    <row r="178" spans="1:26" ht="14.4">
      <c r="A178" s="194" t="s">
        <v>365</v>
      </c>
      <c r="B178" s="195">
        <v>0</v>
      </c>
      <c r="C178" s="195">
        <v>0</v>
      </c>
      <c r="D178" s="195">
        <v>0</v>
      </c>
      <c r="E178" s="195">
        <v>0</v>
      </c>
      <c r="F178" s="196">
        <v>0</v>
      </c>
      <c r="G178" s="78"/>
      <c r="H178" s="199">
        <v>0</v>
      </c>
      <c r="I178" s="199">
        <v>0</v>
      </c>
      <c r="J178" s="199">
        <v>0</v>
      </c>
      <c r="K178" s="199">
        <v>0</v>
      </c>
      <c r="L178" s="199">
        <v>0</v>
      </c>
      <c r="M178" s="199">
        <v>0</v>
      </c>
      <c r="N178" s="199">
        <v>0</v>
      </c>
      <c r="O178" s="199">
        <v>0</v>
      </c>
      <c r="P178" s="199">
        <v>0</v>
      </c>
      <c r="Q178" s="199">
        <v>0</v>
      </c>
      <c r="R178" s="200" t="s">
        <v>188</v>
      </c>
      <c r="S178" s="53"/>
      <c r="T178" s="53"/>
      <c r="U178" s="53"/>
      <c r="V178" s="53"/>
      <c r="W178" s="53"/>
      <c r="X178" s="53"/>
      <c r="Y178" s="53"/>
      <c r="Z178" s="53"/>
    </row>
    <row r="179" spans="1:26" ht="14.4">
      <c r="A179" s="194" t="s">
        <v>368</v>
      </c>
      <c r="B179" s="195">
        <v>605326</v>
      </c>
      <c r="C179" s="195">
        <v>190466</v>
      </c>
      <c r="D179" s="195">
        <v>46065</v>
      </c>
      <c r="E179" s="195">
        <v>28574</v>
      </c>
      <c r="F179" s="196">
        <v>265105</v>
      </c>
      <c r="G179" s="78">
        <v>0.438</v>
      </c>
      <c r="H179" s="199">
        <v>389821</v>
      </c>
      <c r="I179" s="199">
        <v>457682</v>
      </c>
      <c r="J179" s="199">
        <v>516198</v>
      </c>
      <c r="K179" s="199">
        <v>535435</v>
      </c>
      <c r="L179" s="199">
        <v>451252</v>
      </c>
      <c r="M179" s="199">
        <v>263694</v>
      </c>
      <c r="N179" s="199">
        <v>205826</v>
      </c>
      <c r="O179" s="199">
        <v>210657</v>
      </c>
      <c r="P179" s="199">
        <v>216039</v>
      </c>
      <c r="Q179" s="199">
        <v>415467</v>
      </c>
      <c r="R179" s="200">
        <v>265105</v>
      </c>
      <c r="S179" s="53"/>
      <c r="T179" s="53"/>
      <c r="U179" s="53"/>
      <c r="V179" s="53"/>
      <c r="W179" s="53"/>
      <c r="X179" s="53"/>
      <c r="Y179" s="53"/>
      <c r="Z179" s="53"/>
    </row>
    <row r="180" spans="1:26" ht="14.4">
      <c r="A180" s="194" t="s">
        <v>369</v>
      </c>
      <c r="B180" s="195">
        <v>0</v>
      </c>
      <c r="C180" s="195">
        <v>0</v>
      </c>
      <c r="D180" s="195">
        <v>0</v>
      </c>
      <c r="E180" s="195">
        <v>0</v>
      </c>
      <c r="F180" s="196">
        <v>0</v>
      </c>
      <c r="G180" s="78"/>
      <c r="H180" s="199">
        <v>0</v>
      </c>
      <c r="I180" s="199">
        <v>0</v>
      </c>
      <c r="J180" s="199">
        <v>0</v>
      </c>
      <c r="K180" s="199">
        <v>0</v>
      </c>
      <c r="L180" s="199">
        <v>0</v>
      </c>
      <c r="M180" s="199">
        <v>0</v>
      </c>
      <c r="N180" s="199">
        <v>0</v>
      </c>
      <c r="O180" s="199">
        <v>0</v>
      </c>
      <c r="P180" s="199">
        <v>0</v>
      </c>
      <c r="Q180" s="199">
        <v>0</v>
      </c>
      <c r="R180" s="200" t="s">
        <v>188</v>
      </c>
      <c r="S180" s="53"/>
      <c r="T180" s="53"/>
      <c r="U180" s="53"/>
      <c r="V180" s="53"/>
      <c r="W180" s="53"/>
      <c r="X180" s="53"/>
      <c r="Y180" s="53"/>
      <c r="Z180" s="53"/>
    </row>
    <row r="181" spans="1:26" ht="14.4">
      <c r="A181" s="194" t="s">
        <v>370</v>
      </c>
      <c r="B181" s="195">
        <v>245110</v>
      </c>
      <c r="C181" s="195">
        <v>77124</v>
      </c>
      <c r="D181" s="195">
        <v>56301</v>
      </c>
      <c r="E181" s="195">
        <v>34924</v>
      </c>
      <c r="F181" s="196">
        <v>168349</v>
      </c>
      <c r="G181" s="78">
        <v>0.68679999999999997</v>
      </c>
      <c r="H181" s="199">
        <v>156374</v>
      </c>
      <c r="I181" s="199">
        <v>163634</v>
      </c>
      <c r="J181" s="199">
        <v>184764</v>
      </c>
      <c r="K181" s="199">
        <v>191946</v>
      </c>
      <c r="L181" s="199">
        <v>210748.87</v>
      </c>
      <c r="M181" s="199">
        <v>163583</v>
      </c>
      <c r="N181" s="199">
        <v>127418</v>
      </c>
      <c r="O181" s="199">
        <v>128933</v>
      </c>
      <c r="P181" s="199">
        <v>133736</v>
      </c>
      <c r="Q181" s="199">
        <v>240143</v>
      </c>
      <c r="R181" s="200">
        <v>168349</v>
      </c>
      <c r="S181" s="53"/>
      <c r="T181" s="53"/>
      <c r="U181" s="53"/>
      <c r="V181" s="53"/>
      <c r="W181" s="53"/>
      <c r="X181" s="53"/>
      <c r="Y181" s="53"/>
      <c r="Z181" s="53"/>
    </row>
    <row r="182" spans="1:26" ht="14.4">
      <c r="A182" s="194" t="s">
        <v>372</v>
      </c>
      <c r="B182" s="195">
        <v>0</v>
      </c>
      <c r="C182" s="195">
        <v>0</v>
      </c>
      <c r="D182" s="195">
        <v>0</v>
      </c>
      <c r="E182" s="195">
        <v>0</v>
      </c>
      <c r="F182" s="196">
        <v>0</v>
      </c>
      <c r="G182" s="78"/>
      <c r="H182" s="199">
        <v>0</v>
      </c>
      <c r="I182" s="199">
        <v>0</v>
      </c>
      <c r="J182" s="199">
        <v>0</v>
      </c>
      <c r="K182" s="199">
        <v>0</v>
      </c>
      <c r="L182" s="199">
        <v>0</v>
      </c>
      <c r="M182" s="199">
        <v>0</v>
      </c>
      <c r="N182" s="199">
        <v>0</v>
      </c>
      <c r="O182" s="199">
        <v>0</v>
      </c>
      <c r="P182" s="199">
        <v>0</v>
      </c>
      <c r="Q182" s="199">
        <v>0</v>
      </c>
      <c r="R182" s="200" t="s">
        <v>188</v>
      </c>
      <c r="S182" s="53"/>
      <c r="T182" s="53"/>
      <c r="U182" s="53"/>
      <c r="V182" s="53"/>
      <c r="W182" s="53"/>
      <c r="X182" s="53"/>
      <c r="Y182" s="53"/>
      <c r="Z182" s="53"/>
    </row>
    <row r="183" spans="1:26" ht="14.4">
      <c r="A183" s="194" t="s">
        <v>373</v>
      </c>
      <c r="B183" s="195">
        <v>0</v>
      </c>
      <c r="C183" s="195">
        <v>0</v>
      </c>
      <c r="D183" s="195">
        <v>0</v>
      </c>
      <c r="E183" s="195">
        <v>0</v>
      </c>
      <c r="F183" s="196">
        <v>0</v>
      </c>
      <c r="G183" s="78"/>
      <c r="H183" s="199">
        <v>0</v>
      </c>
      <c r="I183" s="199">
        <v>0</v>
      </c>
      <c r="J183" s="199">
        <v>0</v>
      </c>
      <c r="K183" s="199">
        <v>0</v>
      </c>
      <c r="L183" s="199">
        <v>0</v>
      </c>
      <c r="M183" s="199">
        <v>0</v>
      </c>
      <c r="N183" s="199">
        <v>0</v>
      </c>
      <c r="O183" s="199">
        <v>0</v>
      </c>
      <c r="P183" s="199">
        <v>0</v>
      </c>
      <c r="Q183" s="199">
        <v>0</v>
      </c>
      <c r="R183" s="200" t="s">
        <v>188</v>
      </c>
      <c r="S183" s="53"/>
      <c r="T183" s="53"/>
      <c r="U183" s="53"/>
      <c r="V183" s="53"/>
      <c r="W183" s="53"/>
      <c r="X183" s="53"/>
      <c r="Y183" s="53"/>
      <c r="Z183" s="53"/>
    </row>
    <row r="184" spans="1:26" ht="14.4">
      <c r="A184" s="194" t="s">
        <v>374</v>
      </c>
      <c r="B184" s="195">
        <v>216299</v>
      </c>
      <c r="C184" s="195">
        <v>68059</v>
      </c>
      <c r="D184" s="195">
        <v>0</v>
      </c>
      <c r="E184" s="195">
        <v>0</v>
      </c>
      <c r="F184" s="196">
        <v>68059</v>
      </c>
      <c r="G184" s="78">
        <v>0.31469999999999998</v>
      </c>
      <c r="H184" s="199">
        <v>0</v>
      </c>
      <c r="I184" s="199">
        <v>0</v>
      </c>
      <c r="J184" s="199">
        <v>0</v>
      </c>
      <c r="K184" s="199">
        <v>0</v>
      </c>
      <c r="L184" s="199">
        <v>0</v>
      </c>
      <c r="M184" s="199">
        <v>0</v>
      </c>
      <c r="N184" s="199">
        <v>0</v>
      </c>
      <c r="O184" s="199">
        <v>0</v>
      </c>
      <c r="P184" s="199">
        <v>55139</v>
      </c>
      <c r="Q184" s="199">
        <v>109575</v>
      </c>
      <c r="R184" s="200">
        <v>68059</v>
      </c>
      <c r="S184" s="53"/>
      <c r="T184" s="53"/>
      <c r="U184" s="53"/>
      <c r="V184" s="53"/>
      <c r="W184" s="53"/>
      <c r="X184" s="53"/>
      <c r="Y184" s="53"/>
      <c r="Z184" s="53"/>
    </row>
    <row r="185" spans="1:26" ht="14.4">
      <c r="A185" s="194" t="s">
        <v>375</v>
      </c>
      <c r="B185" s="195">
        <v>0</v>
      </c>
      <c r="C185" s="195">
        <v>0</v>
      </c>
      <c r="D185" s="195">
        <v>0</v>
      </c>
      <c r="E185" s="195">
        <v>0</v>
      </c>
      <c r="F185" s="196">
        <v>0</v>
      </c>
      <c r="G185" s="78"/>
      <c r="H185" s="199">
        <v>0</v>
      </c>
      <c r="I185" s="199">
        <v>0</v>
      </c>
      <c r="J185" s="199">
        <v>0</v>
      </c>
      <c r="K185" s="199">
        <v>0</v>
      </c>
      <c r="L185" s="199">
        <v>0</v>
      </c>
      <c r="M185" s="199">
        <v>0</v>
      </c>
      <c r="N185" s="199">
        <v>0</v>
      </c>
      <c r="O185" s="199">
        <v>0</v>
      </c>
      <c r="P185" s="199">
        <v>0</v>
      </c>
      <c r="Q185" s="199">
        <v>0</v>
      </c>
      <c r="R185" s="200" t="s">
        <v>188</v>
      </c>
      <c r="S185" s="53"/>
      <c r="T185" s="53"/>
      <c r="U185" s="53"/>
      <c r="V185" s="53"/>
      <c r="W185" s="53"/>
      <c r="X185" s="53"/>
      <c r="Y185" s="53"/>
      <c r="Z185" s="53"/>
    </row>
    <row r="186" spans="1:26" ht="14.4">
      <c r="A186" s="194" t="s">
        <v>376</v>
      </c>
      <c r="B186" s="195">
        <v>174684</v>
      </c>
      <c r="C186" s="195">
        <v>54963</v>
      </c>
      <c r="D186" s="195">
        <v>0</v>
      </c>
      <c r="E186" s="195">
        <v>0</v>
      </c>
      <c r="F186" s="196">
        <v>54963</v>
      </c>
      <c r="G186" s="78">
        <v>0.31459999999999999</v>
      </c>
      <c r="H186" s="199">
        <v>0</v>
      </c>
      <c r="I186" s="199">
        <v>109686</v>
      </c>
      <c r="J186" s="199">
        <v>118378</v>
      </c>
      <c r="K186" s="199">
        <v>128026</v>
      </c>
      <c r="L186" s="199">
        <v>92136</v>
      </c>
      <c r="M186" s="199">
        <v>50500</v>
      </c>
      <c r="N186" s="199">
        <v>38951</v>
      </c>
      <c r="O186" s="199">
        <v>39402</v>
      </c>
      <c r="P186" s="199">
        <v>41498</v>
      </c>
      <c r="Q186" s="199">
        <v>85178</v>
      </c>
      <c r="R186" s="200">
        <v>54963</v>
      </c>
      <c r="S186" s="53"/>
      <c r="T186" s="53"/>
      <c r="U186" s="53"/>
      <c r="V186" s="53"/>
      <c r="W186" s="53"/>
      <c r="X186" s="53"/>
      <c r="Y186" s="53"/>
      <c r="Z186" s="53"/>
    </row>
    <row r="187" spans="1:26" ht="14.4">
      <c r="A187" s="194" t="s">
        <v>379</v>
      </c>
      <c r="B187" s="195">
        <v>0</v>
      </c>
      <c r="C187" s="195">
        <v>0</v>
      </c>
      <c r="D187" s="195">
        <v>0</v>
      </c>
      <c r="E187" s="195">
        <v>0</v>
      </c>
      <c r="F187" s="196">
        <v>0</v>
      </c>
      <c r="G187" s="78"/>
      <c r="H187" s="199">
        <v>0</v>
      </c>
      <c r="I187" s="199">
        <v>0</v>
      </c>
      <c r="J187" s="199">
        <v>0</v>
      </c>
      <c r="K187" s="199">
        <v>0</v>
      </c>
      <c r="L187" s="199">
        <v>0</v>
      </c>
      <c r="M187" s="199">
        <v>0</v>
      </c>
      <c r="N187" s="199">
        <v>0</v>
      </c>
      <c r="O187" s="199">
        <v>0</v>
      </c>
      <c r="P187" s="199">
        <v>0</v>
      </c>
      <c r="Q187" s="199">
        <v>0</v>
      </c>
      <c r="R187" s="200" t="s">
        <v>188</v>
      </c>
      <c r="S187" s="53"/>
      <c r="T187" s="53"/>
      <c r="U187" s="53"/>
      <c r="V187" s="53"/>
      <c r="W187" s="53"/>
      <c r="X187" s="53"/>
      <c r="Y187" s="53"/>
      <c r="Z187" s="53"/>
    </row>
    <row r="188" spans="1:26" ht="14.4">
      <c r="A188" s="194" t="s">
        <v>380</v>
      </c>
      <c r="B188" s="195">
        <v>0</v>
      </c>
      <c r="C188" s="195">
        <v>0</v>
      </c>
      <c r="D188" s="195">
        <v>0</v>
      </c>
      <c r="E188" s="195">
        <v>0</v>
      </c>
      <c r="F188" s="196">
        <v>0</v>
      </c>
      <c r="G188" s="78"/>
      <c r="H188" s="199">
        <v>0</v>
      </c>
      <c r="I188" s="199">
        <v>0</v>
      </c>
      <c r="J188" s="199">
        <v>0</v>
      </c>
      <c r="K188" s="199">
        <v>0</v>
      </c>
      <c r="L188" s="199">
        <v>0</v>
      </c>
      <c r="M188" s="199">
        <v>0</v>
      </c>
      <c r="N188" s="199">
        <v>0</v>
      </c>
      <c r="O188" s="199">
        <v>0</v>
      </c>
      <c r="P188" s="199">
        <v>0</v>
      </c>
      <c r="Q188" s="199">
        <v>0</v>
      </c>
      <c r="R188" s="200" t="s">
        <v>188</v>
      </c>
      <c r="S188" s="53"/>
      <c r="T188" s="53"/>
      <c r="U188" s="53"/>
      <c r="V188" s="53"/>
      <c r="W188" s="53"/>
      <c r="X188" s="53"/>
      <c r="Y188" s="53"/>
      <c r="Z188" s="53"/>
    </row>
    <row r="189" spans="1:26" ht="14.4">
      <c r="A189" s="194" t="s">
        <v>381</v>
      </c>
      <c r="B189" s="195">
        <v>119608</v>
      </c>
      <c r="C189" s="195">
        <v>37635</v>
      </c>
      <c r="D189" s="195">
        <v>0</v>
      </c>
      <c r="E189" s="195">
        <v>0</v>
      </c>
      <c r="F189" s="196">
        <v>37635</v>
      </c>
      <c r="G189" s="78">
        <v>0.31469999999999998</v>
      </c>
      <c r="H189" s="199">
        <v>0</v>
      </c>
      <c r="I189" s="199">
        <v>0</v>
      </c>
      <c r="J189" s="199">
        <v>0</v>
      </c>
      <c r="K189" s="199">
        <v>0</v>
      </c>
      <c r="L189" s="199">
        <v>68211</v>
      </c>
      <c r="M189" s="199">
        <v>37341</v>
      </c>
      <c r="N189" s="199">
        <v>28091</v>
      </c>
      <c r="O189" s="199">
        <v>28219</v>
      </c>
      <c r="P189" s="199">
        <v>28617</v>
      </c>
      <c r="Q189" s="199">
        <v>59050</v>
      </c>
      <c r="R189" s="200">
        <v>37635</v>
      </c>
      <c r="S189" s="53"/>
      <c r="T189" s="53"/>
      <c r="U189" s="53"/>
      <c r="V189" s="53"/>
      <c r="W189" s="53"/>
      <c r="X189" s="53"/>
      <c r="Y189" s="53"/>
      <c r="Z189" s="53"/>
    </row>
    <row r="190" spans="1:26" ht="14.4">
      <c r="A190" s="194" t="s">
        <v>382</v>
      </c>
      <c r="B190" s="195">
        <v>0</v>
      </c>
      <c r="C190" s="195">
        <v>0</v>
      </c>
      <c r="D190" s="195">
        <v>0</v>
      </c>
      <c r="E190" s="195">
        <v>0</v>
      </c>
      <c r="F190" s="196">
        <v>0</v>
      </c>
      <c r="G190" s="78"/>
      <c r="H190" s="199">
        <v>0</v>
      </c>
      <c r="I190" s="199">
        <v>0</v>
      </c>
      <c r="J190" s="199">
        <v>0</v>
      </c>
      <c r="K190" s="199">
        <v>0</v>
      </c>
      <c r="L190" s="199">
        <v>0</v>
      </c>
      <c r="M190" s="199">
        <v>0</v>
      </c>
      <c r="N190" s="199">
        <v>0</v>
      </c>
      <c r="O190" s="199">
        <v>0</v>
      </c>
      <c r="P190" s="199">
        <v>0</v>
      </c>
      <c r="Q190" s="199">
        <v>0</v>
      </c>
      <c r="R190" s="200" t="s">
        <v>188</v>
      </c>
      <c r="S190" s="53"/>
      <c r="T190" s="53"/>
      <c r="U190" s="53"/>
      <c r="V190" s="53"/>
      <c r="W190" s="53"/>
      <c r="X190" s="53"/>
      <c r="Y190" s="53"/>
      <c r="Z190" s="53"/>
    </row>
    <row r="191" spans="1:26" ht="14.4">
      <c r="A191" s="194" t="s">
        <v>383</v>
      </c>
      <c r="B191" s="195">
        <v>0</v>
      </c>
      <c r="C191" s="195">
        <v>0</v>
      </c>
      <c r="D191" s="195">
        <v>0</v>
      </c>
      <c r="E191" s="195">
        <v>0</v>
      </c>
      <c r="F191" s="196">
        <v>0</v>
      </c>
      <c r="G191" s="78"/>
      <c r="H191" s="199">
        <v>0</v>
      </c>
      <c r="I191" s="199">
        <v>0</v>
      </c>
      <c r="J191" s="199">
        <v>0</v>
      </c>
      <c r="K191" s="199">
        <v>0</v>
      </c>
      <c r="L191" s="199">
        <v>0</v>
      </c>
      <c r="M191" s="199">
        <v>0</v>
      </c>
      <c r="N191" s="199">
        <v>0</v>
      </c>
      <c r="O191" s="199">
        <v>0</v>
      </c>
      <c r="P191" s="199">
        <v>0</v>
      </c>
      <c r="Q191" s="199">
        <v>0</v>
      </c>
      <c r="R191" s="200" t="s">
        <v>188</v>
      </c>
      <c r="S191" s="53"/>
      <c r="T191" s="53"/>
      <c r="U191" s="53"/>
      <c r="V191" s="53"/>
      <c r="W191" s="53"/>
      <c r="X191" s="53"/>
      <c r="Y191" s="53"/>
      <c r="Z191" s="53"/>
    </row>
    <row r="192" spans="1:26" ht="14.4">
      <c r="A192" s="194" t="s">
        <v>384</v>
      </c>
      <c r="B192" s="195">
        <v>0</v>
      </c>
      <c r="C192" s="195">
        <v>0</v>
      </c>
      <c r="D192" s="195">
        <v>0</v>
      </c>
      <c r="E192" s="195">
        <v>0</v>
      </c>
      <c r="F192" s="196">
        <v>0</v>
      </c>
      <c r="G192" s="78"/>
      <c r="H192" s="199">
        <v>0</v>
      </c>
      <c r="I192" s="199">
        <v>0</v>
      </c>
      <c r="J192" s="199">
        <v>0</v>
      </c>
      <c r="K192" s="199">
        <v>0</v>
      </c>
      <c r="L192" s="199">
        <v>0</v>
      </c>
      <c r="M192" s="199">
        <v>0</v>
      </c>
      <c r="N192" s="199">
        <v>0</v>
      </c>
      <c r="O192" s="199">
        <v>0</v>
      </c>
      <c r="P192" s="199">
        <v>0</v>
      </c>
      <c r="Q192" s="199">
        <v>0</v>
      </c>
      <c r="R192" s="200" t="s">
        <v>188</v>
      </c>
      <c r="S192" s="53"/>
      <c r="T192" s="53"/>
      <c r="U192" s="53"/>
      <c r="V192" s="53"/>
      <c r="W192" s="53"/>
      <c r="X192" s="53"/>
      <c r="Y192" s="53"/>
      <c r="Z192" s="53"/>
    </row>
    <row r="193" spans="1:26" ht="14.4">
      <c r="A193" s="194" t="s">
        <v>385</v>
      </c>
      <c r="B193" s="195">
        <v>175022</v>
      </c>
      <c r="C193" s="195">
        <v>55071</v>
      </c>
      <c r="D193" s="195">
        <v>66538</v>
      </c>
      <c r="E193" s="195">
        <v>41274</v>
      </c>
      <c r="F193" s="196">
        <v>162883</v>
      </c>
      <c r="G193" s="78">
        <v>0.93059999999999998</v>
      </c>
      <c r="H193" s="199">
        <v>0</v>
      </c>
      <c r="I193" s="199">
        <v>0</v>
      </c>
      <c r="J193" s="199">
        <v>0</v>
      </c>
      <c r="K193" s="199">
        <v>0</v>
      </c>
      <c r="L193" s="199">
        <v>153055.64000000001</v>
      </c>
      <c r="M193" s="199">
        <v>160564</v>
      </c>
      <c r="N193" s="199">
        <v>125917</v>
      </c>
      <c r="O193" s="199">
        <v>125909</v>
      </c>
      <c r="P193" s="199">
        <v>128081</v>
      </c>
      <c r="Q193" s="199">
        <v>174618</v>
      </c>
      <c r="R193" s="200">
        <v>162883</v>
      </c>
      <c r="S193" s="53"/>
      <c r="T193" s="53"/>
      <c r="U193" s="53"/>
      <c r="V193" s="53"/>
      <c r="W193" s="53"/>
      <c r="X193" s="53"/>
      <c r="Y193" s="53"/>
      <c r="Z193" s="53"/>
    </row>
    <row r="194" spans="1:26" ht="14.4">
      <c r="A194" s="194" t="s">
        <v>386</v>
      </c>
      <c r="B194" s="195">
        <v>0</v>
      </c>
      <c r="C194" s="195">
        <v>0</v>
      </c>
      <c r="D194" s="195">
        <v>0</v>
      </c>
      <c r="E194" s="195">
        <v>0</v>
      </c>
      <c r="F194" s="196">
        <v>0</v>
      </c>
      <c r="G194" s="78"/>
      <c r="H194" s="199">
        <v>0</v>
      </c>
      <c r="I194" s="199">
        <v>0</v>
      </c>
      <c r="J194" s="199">
        <v>0</v>
      </c>
      <c r="K194" s="199">
        <v>0</v>
      </c>
      <c r="L194" s="199">
        <v>0</v>
      </c>
      <c r="M194" s="199">
        <v>0</v>
      </c>
      <c r="N194" s="199">
        <v>0</v>
      </c>
      <c r="O194" s="199">
        <v>0</v>
      </c>
      <c r="P194" s="199">
        <v>0</v>
      </c>
      <c r="Q194" s="199">
        <v>0</v>
      </c>
      <c r="R194" s="200" t="s">
        <v>188</v>
      </c>
      <c r="S194" s="53"/>
      <c r="T194" s="53"/>
      <c r="U194" s="53"/>
      <c r="V194" s="53"/>
      <c r="W194" s="53"/>
      <c r="X194" s="53"/>
      <c r="Y194" s="53"/>
      <c r="Z194" s="53"/>
    </row>
    <row r="195" spans="1:26" ht="14.4">
      <c r="A195" s="194" t="s">
        <v>387</v>
      </c>
      <c r="B195" s="195">
        <v>0</v>
      </c>
      <c r="C195" s="195">
        <v>0</v>
      </c>
      <c r="D195" s="195">
        <v>0</v>
      </c>
      <c r="E195" s="195">
        <v>0</v>
      </c>
      <c r="F195" s="196">
        <v>0</v>
      </c>
      <c r="G195" s="78"/>
      <c r="H195" s="199">
        <v>0</v>
      </c>
      <c r="I195" s="199">
        <v>0</v>
      </c>
      <c r="J195" s="199">
        <v>0</v>
      </c>
      <c r="K195" s="199">
        <v>0</v>
      </c>
      <c r="L195" s="199">
        <v>0</v>
      </c>
      <c r="M195" s="199">
        <v>0</v>
      </c>
      <c r="N195" s="199">
        <v>0</v>
      </c>
      <c r="O195" s="199">
        <v>0</v>
      </c>
      <c r="P195" s="199">
        <v>0</v>
      </c>
      <c r="Q195" s="199">
        <v>0</v>
      </c>
      <c r="R195" s="200" t="s">
        <v>188</v>
      </c>
      <c r="S195" s="53"/>
      <c r="T195" s="53"/>
      <c r="U195" s="53"/>
      <c r="V195" s="53"/>
      <c r="W195" s="53"/>
      <c r="X195" s="53"/>
      <c r="Y195" s="53"/>
      <c r="Z195" s="53"/>
    </row>
    <row r="196" spans="1:26" ht="14.4">
      <c r="A196" s="194" t="s">
        <v>388</v>
      </c>
      <c r="B196" s="195">
        <v>0</v>
      </c>
      <c r="C196" s="195">
        <v>0</v>
      </c>
      <c r="D196" s="195">
        <v>0</v>
      </c>
      <c r="E196" s="195">
        <v>0</v>
      </c>
      <c r="F196" s="196">
        <v>0</v>
      </c>
      <c r="G196" s="78"/>
      <c r="H196" s="199">
        <v>0</v>
      </c>
      <c r="I196" s="199">
        <v>0</v>
      </c>
      <c r="J196" s="199">
        <v>0</v>
      </c>
      <c r="K196" s="199">
        <v>0</v>
      </c>
      <c r="L196" s="199">
        <v>0</v>
      </c>
      <c r="M196" s="199">
        <v>0</v>
      </c>
      <c r="N196" s="199">
        <v>0</v>
      </c>
      <c r="O196" s="199">
        <v>0</v>
      </c>
      <c r="P196" s="199">
        <v>0</v>
      </c>
      <c r="Q196" s="199">
        <v>0</v>
      </c>
      <c r="R196" s="200" t="s">
        <v>188</v>
      </c>
      <c r="S196" s="53"/>
      <c r="T196" s="53"/>
      <c r="U196" s="53"/>
      <c r="V196" s="53"/>
      <c r="W196" s="53"/>
      <c r="X196" s="53"/>
      <c r="Y196" s="53"/>
      <c r="Z196" s="53"/>
    </row>
    <row r="197" spans="1:26" ht="14.4">
      <c r="A197" s="194" t="s">
        <v>389</v>
      </c>
      <c r="B197" s="195">
        <v>0</v>
      </c>
      <c r="C197" s="195">
        <v>0</v>
      </c>
      <c r="D197" s="195">
        <v>0</v>
      </c>
      <c r="E197" s="195">
        <v>0</v>
      </c>
      <c r="F197" s="196">
        <v>0</v>
      </c>
      <c r="G197" s="78"/>
      <c r="H197" s="199">
        <v>0</v>
      </c>
      <c r="I197" s="199">
        <v>0</v>
      </c>
      <c r="J197" s="199">
        <v>0</v>
      </c>
      <c r="K197" s="199">
        <v>0</v>
      </c>
      <c r="L197" s="199">
        <v>0</v>
      </c>
      <c r="M197" s="199">
        <v>0</v>
      </c>
      <c r="N197" s="199">
        <v>0</v>
      </c>
      <c r="O197" s="199">
        <v>0</v>
      </c>
      <c r="P197" s="199">
        <v>0</v>
      </c>
      <c r="Q197" s="199">
        <v>0</v>
      </c>
      <c r="R197" s="200" t="s">
        <v>188</v>
      </c>
      <c r="S197" s="53"/>
      <c r="T197" s="53"/>
      <c r="U197" s="53"/>
      <c r="V197" s="53"/>
      <c r="W197" s="53"/>
      <c r="X197" s="53"/>
      <c r="Y197" s="53"/>
      <c r="Z197" s="53"/>
    </row>
    <row r="198" spans="1:26" ht="14.4">
      <c r="A198" s="194" t="s">
        <v>390</v>
      </c>
      <c r="B198" s="195">
        <v>181053</v>
      </c>
      <c r="C198" s="195">
        <v>56968</v>
      </c>
      <c r="D198" s="195">
        <v>46065</v>
      </c>
      <c r="E198" s="195">
        <v>28574</v>
      </c>
      <c r="F198" s="196">
        <v>131607</v>
      </c>
      <c r="G198" s="78">
        <v>0.72689999999999999</v>
      </c>
      <c r="H198" s="199">
        <v>0</v>
      </c>
      <c r="I198" s="199">
        <v>129606</v>
      </c>
      <c r="J198" s="199">
        <v>137073</v>
      </c>
      <c r="K198" s="199">
        <v>142839</v>
      </c>
      <c r="L198" s="199">
        <v>171435.78</v>
      </c>
      <c r="M198" s="199">
        <v>130283</v>
      </c>
      <c r="N198" s="199">
        <v>101543</v>
      </c>
      <c r="O198" s="199">
        <v>101495</v>
      </c>
      <c r="P198" s="199">
        <v>103780</v>
      </c>
      <c r="Q198" s="199">
        <v>176692</v>
      </c>
      <c r="R198" s="200">
        <v>131607</v>
      </c>
      <c r="S198" s="53"/>
      <c r="T198" s="53"/>
      <c r="U198" s="53"/>
      <c r="V198" s="53"/>
      <c r="W198" s="53"/>
      <c r="X198" s="53"/>
      <c r="Y198" s="53"/>
      <c r="Z198" s="53"/>
    </row>
    <row r="199" spans="1:26" ht="14.4">
      <c r="A199" s="194" t="s">
        <v>391</v>
      </c>
      <c r="B199" s="195">
        <v>1768855</v>
      </c>
      <c r="C199" s="195">
        <v>556572</v>
      </c>
      <c r="D199" s="195">
        <v>30710</v>
      </c>
      <c r="E199" s="195">
        <v>19049</v>
      </c>
      <c r="F199" s="196">
        <v>606331</v>
      </c>
      <c r="G199" s="78">
        <v>0.34279999999999999</v>
      </c>
      <c r="H199" s="199">
        <v>1096276</v>
      </c>
      <c r="I199" s="199">
        <v>1198320</v>
      </c>
      <c r="J199" s="199">
        <v>1298933</v>
      </c>
      <c r="K199" s="199">
        <v>1454019</v>
      </c>
      <c r="L199" s="199">
        <v>1119437</v>
      </c>
      <c r="M199" s="199">
        <v>603061</v>
      </c>
      <c r="N199" s="199">
        <v>494281</v>
      </c>
      <c r="O199" s="199">
        <v>486177</v>
      </c>
      <c r="P199" s="199">
        <v>497080</v>
      </c>
      <c r="Q199" s="199">
        <v>986617</v>
      </c>
      <c r="R199" s="200">
        <v>606331</v>
      </c>
      <c r="S199" s="53"/>
      <c r="T199" s="53"/>
      <c r="U199" s="53"/>
      <c r="V199" s="53"/>
      <c r="W199" s="53"/>
      <c r="X199" s="53"/>
      <c r="Y199" s="53"/>
      <c r="Z199" s="53"/>
    </row>
    <row r="200" spans="1:26" ht="14.4">
      <c r="A200" s="194" t="s">
        <v>392</v>
      </c>
      <c r="B200" s="195">
        <v>0</v>
      </c>
      <c r="C200" s="195">
        <v>0</v>
      </c>
      <c r="D200" s="195">
        <v>0</v>
      </c>
      <c r="E200" s="195">
        <v>0</v>
      </c>
      <c r="F200" s="196">
        <v>0</v>
      </c>
      <c r="G200" s="78"/>
      <c r="H200" s="199">
        <v>0</v>
      </c>
      <c r="I200" s="199">
        <v>0</v>
      </c>
      <c r="J200" s="199">
        <v>0</v>
      </c>
      <c r="K200" s="199">
        <v>0</v>
      </c>
      <c r="L200" s="199">
        <v>0</v>
      </c>
      <c r="M200" s="199">
        <v>0</v>
      </c>
      <c r="N200" s="199">
        <v>0</v>
      </c>
      <c r="O200" s="199">
        <v>0</v>
      </c>
      <c r="P200" s="199">
        <v>0</v>
      </c>
      <c r="Q200" s="199">
        <v>0</v>
      </c>
      <c r="R200" s="200" t="s">
        <v>188</v>
      </c>
      <c r="S200" s="53"/>
      <c r="T200" s="53"/>
      <c r="U200" s="53"/>
      <c r="V200" s="53"/>
      <c r="W200" s="53"/>
      <c r="X200" s="53"/>
      <c r="Y200" s="53"/>
      <c r="Z200" s="53"/>
    </row>
    <row r="201" spans="1:26" ht="14.4">
      <c r="A201" s="194" t="s">
        <v>393</v>
      </c>
      <c r="B201" s="195">
        <v>1799135</v>
      </c>
      <c r="C201" s="195">
        <v>566099</v>
      </c>
      <c r="D201" s="195">
        <v>0</v>
      </c>
      <c r="E201" s="195">
        <v>0</v>
      </c>
      <c r="F201" s="196">
        <v>566099</v>
      </c>
      <c r="G201" s="78">
        <v>0.31469999999999998</v>
      </c>
      <c r="H201" s="199">
        <v>0</v>
      </c>
      <c r="I201" s="199">
        <v>0</v>
      </c>
      <c r="J201" s="199">
        <v>1303584</v>
      </c>
      <c r="K201" s="199">
        <v>1253524</v>
      </c>
      <c r="L201" s="199">
        <v>888287</v>
      </c>
      <c r="M201" s="199">
        <v>481111</v>
      </c>
      <c r="N201" s="199">
        <v>401199</v>
      </c>
      <c r="O201" s="199">
        <v>417271</v>
      </c>
      <c r="P201" s="199">
        <v>437167</v>
      </c>
      <c r="Q201" s="199">
        <v>886498</v>
      </c>
      <c r="R201" s="200">
        <v>566099</v>
      </c>
      <c r="S201" s="53"/>
      <c r="T201" s="53"/>
      <c r="U201" s="53"/>
      <c r="V201" s="53"/>
      <c r="W201" s="53"/>
      <c r="X201" s="53"/>
      <c r="Y201" s="53"/>
      <c r="Z201" s="53"/>
    </row>
    <row r="202" spans="1:26" ht="14.4">
      <c r="A202" s="194" t="s">
        <v>394</v>
      </c>
      <c r="B202" s="195">
        <v>0</v>
      </c>
      <c r="C202" s="195">
        <v>0</v>
      </c>
      <c r="D202" s="195">
        <v>0</v>
      </c>
      <c r="E202" s="195">
        <v>0</v>
      </c>
      <c r="F202" s="196">
        <v>0</v>
      </c>
      <c r="G202" s="78"/>
      <c r="H202" s="199">
        <v>0</v>
      </c>
      <c r="I202" s="199">
        <v>0</v>
      </c>
      <c r="J202" s="199">
        <v>0</v>
      </c>
      <c r="K202" s="199">
        <v>0</v>
      </c>
      <c r="L202" s="199">
        <v>0</v>
      </c>
      <c r="M202" s="199">
        <v>0</v>
      </c>
      <c r="N202" s="199">
        <v>0</v>
      </c>
      <c r="O202" s="199">
        <v>0</v>
      </c>
      <c r="P202" s="199">
        <v>0</v>
      </c>
      <c r="Q202" s="199">
        <v>0</v>
      </c>
      <c r="R202" s="200" t="s">
        <v>188</v>
      </c>
      <c r="S202" s="53"/>
      <c r="T202" s="53"/>
      <c r="U202" s="53"/>
      <c r="V202" s="53"/>
      <c r="W202" s="53"/>
      <c r="X202" s="53"/>
      <c r="Y202" s="53"/>
      <c r="Z202" s="53"/>
    </row>
    <row r="203" spans="1:26" ht="14.4">
      <c r="A203" s="194" t="s">
        <v>395</v>
      </c>
      <c r="B203" s="195">
        <v>0</v>
      </c>
      <c r="C203" s="195">
        <v>0</v>
      </c>
      <c r="D203" s="195">
        <v>0</v>
      </c>
      <c r="E203" s="195">
        <v>0</v>
      </c>
      <c r="F203" s="196">
        <v>0</v>
      </c>
      <c r="G203" s="78"/>
      <c r="H203" s="199">
        <v>0</v>
      </c>
      <c r="I203" s="199">
        <v>0</v>
      </c>
      <c r="J203" s="199">
        <v>0</v>
      </c>
      <c r="K203" s="199">
        <v>0</v>
      </c>
      <c r="L203" s="199">
        <v>0</v>
      </c>
      <c r="M203" s="199">
        <v>0</v>
      </c>
      <c r="N203" s="199">
        <v>0</v>
      </c>
      <c r="O203" s="199">
        <v>0</v>
      </c>
      <c r="P203" s="199">
        <v>0</v>
      </c>
      <c r="Q203" s="199">
        <v>0</v>
      </c>
      <c r="R203" s="200" t="s">
        <v>188</v>
      </c>
      <c r="S203" s="53"/>
      <c r="T203" s="53"/>
      <c r="U203" s="53"/>
      <c r="V203" s="53"/>
      <c r="W203" s="53"/>
      <c r="X203" s="53"/>
      <c r="Y203" s="53"/>
      <c r="Z203" s="53"/>
    </row>
    <row r="204" spans="1:26" ht="14.4">
      <c r="A204" s="194" t="s">
        <v>396</v>
      </c>
      <c r="B204" s="195">
        <v>0</v>
      </c>
      <c r="C204" s="195">
        <v>0</v>
      </c>
      <c r="D204" s="195">
        <v>0</v>
      </c>
      <c r="E204" s="195">
        <v>0</v>
      </c>
      <c r="F204" s="196">
        <v>0</v>
      </c>
      <c r="G204" s="78"/>
      <c r="H204" s="199">
        <v>0</v>
      </c>
      <c r="I204" s="199">
        <v>0</v>
      </c>
      <c r="J204" s="199">
        <v>0</v>
      </c>
      <c r="K204" s="199">
        <v>0</v>
      </c>
      <c r="L204" s="199">
        <v>0</v>
      </c>
      <c r="M204" s="199">
        <v>0</v>
      </c>
      <c r="N204" s="199">
        <v>0</v>
      </c>
      <c r="O204" s="199">
        <v>0</v>
      </c>
      <c r="P204" s="199">
        <v>0</v>
      </c>
      <c r="Q204" s="199">
        <v>0</v>
      </c>
      <c r="R204" s="200" t="s">
        <v>188</v>
      </c>
      <c r="S204" s="53"/>
      <c r="T204" s="53"/>
      <c r="U204" s="53"/>
      <c r="V204" s="53"/>
      <c r="W204" s="53"/>
      <c r="X204" s="53"/>
      <c r="Y204" s="53"/>
      <c r="Z204" s="53"/>
    </row>
    <row r="205" spans="1:26" ht="14.4">
      <c r="A205" s="194" t="s">
        <v>397</v>
      </c>
      <c r="B205" s="195">
        <v>0</v>
      </c>
      <c r="C205" s="195">
        <v>0</v>
      </c>
      <c r="D205" s="195">
        <v>0</v>
      </c>
      <c r="E205" s="195">
        <v>0</v>
      </c>
      <c r="F205" s="196">
        <v>0</v>
      </c>
      <c r="G205" s="78"/>
      <c r="H205" s="199">
        <v>0</v>
      </c>
      <c r="I205" s="199">
        <v>0</v>
      </c>
      <c r="J205" s="199">
        <v>0</v>
      </c>
      <c r="K205" s="199">
        <v>0</v>
      </c>
      <c r="L205" s="199">
        <v>0</v>
      </c>
      <c r="M205" s="199">
        <v>0</v>
      </c>
      <c r="N205" s="199">
        <v>0</v>
      </c>
      <c r="O205" s="199">
        <v>0</v>
      </c>
      <c r="P205" s="199">
        <v>0</v>
      </c>
      <c r="Q205" s="199">
        <v>0</v>
      </c>
      <c r="R205" s="200" t="s">
        <v>188</v>
      </c>
      <c r="S205" s="53"/>
      <c r="T205" s="53"/>
      <c r="U205" s="53"/>
      <c r="V205" s="53"/>
      <c r="W205" s="53"/>
      <c r="X205" s="53"/>
      <c r="Y205" s="53"/>
      <c r="Z205" s="53"/>
    </row>
    <row r="206" spans="1:26" ht="14.4">
      <c r="A206" s="194" t="s">
        <v>398</v>
      </c>
      <c r="B206" s="195">
        <v>0</v>
      </c>
      <c r="C206" s="195">
        <v>0</v>
      </c>
      <c r="D206" s="195">
        <v>0</v>
      </c>
      <c r="E206" s="195">
        <v>0</v>
      </c>
      <c r="F206" s="196">
        <v>0</v>
      </c>
      <c r="G206" s="78"/>
      <c r="H206" s="199">
        <v>0</v>
      </c>
      <c r="I206" s="199">
        <v>0</v>
      </c>
      <c r="J206" s="199">
        <v>0</v>
      </c>
      <c r="K206" s="199">
        <v>0</v>
      </c>
      <c r="L206" s="199">
        <v>0</v>
      </c>
      <c r="M206" s="199">
        <v>0</v>
      </c>
      <c r="N206" s="199">
        <v>0</v>
      </c>
      <c r="O206" s="199">
        <v>0</v>
      </c>
      <c r="P206" s="199">
        <v>0</v>
      </c>
      <c r="Q206" s="199">
        <v>0</v>
      </c>
      <c r="R206" s="200" t="s">
        <v>188</v>
      </c>
      <c r="S206" s="53"/>
      <c r="T206" s="53"/>
      <c r="U206" s="53"/>
      <c r="V206" s="53"/>
      <c r="W206" s="53"/>
      <c r="X206" s="53"/>
      <c r="Y206" s="53"/>
      <c r="Z206" s="53"/>
    </row>
    <row r="207" spans="1:26" ht="14.4">
      <c r="A207" s="194" t="s">
        <v>399</v>
      </c>
      <c r="B207" s="195">
        <v>0</v>
      </c>
      <c r="C207" s="195">
        <v>0</v>
      </c>
      <c r="D207" s="195">
        <v>0</v>
      </c>
      <c r="E207" s="195">
        <v>0</v>
      </c>
      <c r="F207" s="196">
        <v>0</v>
      </c>
      <c r="G207" s="78"/>
      <c r="H207" s="199">
        <v>0</v>
      </c>
      <c r="I207" s="199">
        <v>0</v>
      </c>
      <c r="J207" s="199">
        <v>0</v>
      </c>
      <c r="K207" s="199">
        <v>0</v>
      </c>
      <c r="L207" s="199">
        <v>0</v>
      </c>
      <c r="M207" s="199">
        <v>0</v>
      </c>
      <c r="N207" s="199">
        <v>0</v>
      </c>
      <c r="O207" s="199">
        <v>0</v>
      </c>
      <c r="P207" s="199">
        <v>0</v>
      </c>
      <c r="Q207" s="199">
        <v>0</v>
      </c>
      <c r="R207" s="200" t="s">
        <v>188</v>
      </c>
      <c r="S207" s="53"/>
      <c r="T207" s="53"/>
      <c r="U207" s="53"/>
      <c r="V207" s="53"/>
      <c r="W207" s="53"/>
      <c r="X207" s="53"/>
      <c r="Y207" s="53"/>
      <c r="Z207" s="53"/>
    </row>
    <row r="208" spans="1:26" ht="14.4">
      <c r="A208" s="194" t="s">
        <v>400</v>
      </c>
      <c r="B208" s="195">
        <v>709165</v>
      </c>
      <c r="C208" s="195">
        <v>223139</v>
      </c>
      <c r="D208" s="195">
        <v>0</v>
      </c>
      <c r="E208" s="195">
        <v>0</v>
      </c>
      <c r="F208" s="196">
        <v>223139</v>
      </c>
      <c r="G208" s="78">
        <v>0.31469999999999998</v>
      </c>
      <c r="H208" s="199">
        <v>396341</v>
      </c>
      <c r="I208" s="199">
        <v>480381</v>
      </c>
      <c r="J208" s="199">
        <v>513222</v>
      </c>
      <c r="K208" s="199">
        <v>548713</v>
      </c>
      <c r="L208" s="199">
        <v>384707</v>
      </c>
      <c r="M208" s="199">
        <v>202956</v>
      </c>
      <c r="N208" s="199">
        <v>162332</v>
      </c>
      <c r="O208" s="199">
        <v>163915</v>
      </c>
      <c r="P208" s="199">
        <v>170690</v>
      </c>
      <c r="Q208" s="199">
        <v>341175</v>
      </c>
      <c r="R208" s="200">
        <v>223139</v>
      </c>
      <c r="S208" s="53"/>
      <c r="T208" s="53"/>
      <c r="U208" s="53"/>
      <c r="V208" s="53"/>
      <c r="W208" s="53"/>
      <c r="X208" s="53"/>
      <c r="Y208" s="53"/>
      <c r="Z208" s="53"/>
    </row>
    <row r="209" spans="1:26" ht="14.4">
      <c r="A209" s="194" t="s">
        <v>401</v>
      </c>
      <c r="B209" s="195">
        <v>2707415</v>
      </c>
      <c r="C209" s="195">
        <v>851890</v>
      </c>
      <c r="D209" s="195">
        <v>0</v>
      </c>
      <c r="E209" s="195">
        <v>0</v>
      </c>
      <c r="F209" s="196">
        <v>851890</v>
      </c>
      <c r="G209" s="78">
        <v>0.31469999999999998</v>
      </c>
      <c r="H209" s="199">
        <v>1830295</v>
      </c>
      <c r="I209" s="199">
        <v>1899326</v>
      </c>
      <c r="J209" s="199">
        <v>1973967</v>
      </c>
      <c r="K209" s="199">
        <v>2045105</v>
      </c>
      <c r="L209" s="199">
        <v>1429080</v>
      </c>
      <c r="M209" s="199">
        <v>763914</v>
      </c>
      <c r="N209" s="199">
        <v>616589</v>
      </c>
      <c r="O209" s="199">
        <v>625763</v>
      </c>
      <c r="P209" s="199">
        <v>652294</v>
      </c>
      <c r="Q209" s="199">
        <v>1311139</v>
      </c>
      <c r="R209" s="200">
        <v>851890</v>
      </c>
      <c r="S209" s="53"/>
      <c r="T209" s="53"/>
      <c r="U209" s="53"/>
      <c r="V209" s="53"/>
      <c r="W209" s="53"/>
      <c r="X209" s="53"/>
      <c r="Y209" s="53"/>
      <c r="Z209" s="53"/>
    </row>
    <row r="210" spans="1:26" ht="14.4">
      <c r="A210" s="194" t="s">
        <v>402</v>
      </c>
      <c r="B210" s="195">
        <v>193097</v>
      </c>
      <c r="C210" s="195">
        <v>60758</v>
      </c>
      <c r="D210" s="195">
        <v>0</v>
      </c>
      <c r="E210" s="195">
        <v>0</v>
      </c>
      <c r="F210" s="196">
        <v>60758</v>
      </c>
      <c r="G210" s="78">
        <v>0.31469999999999998</v>
      </c>
      <c r="H210" s="199">
        <v>309790</v>
      </c>
      <c r="I210" s="199">
        <v>337143</v>
      </c>
      <c r="J210" s="199">
        <v>404985</v>
      </c>
      <c r="K210" s="199">
        <v>435324</v>
      </c>
      <c r="L210" s="199">
        <v>387129</v>
      </c>
      <c r="M210" s="199">
        <v>238710</v>
      </c>
      <c r="N210" s="199">
        <v>191007</v>
      </c>
      <c r="O210" s="199">
        <v>192215</v>
      </c>
      <c r="P210" s="199">
        <v>206363</v>
      </c>
      <c r="Q210" s="199">
        <v>422632</v>
      </c>
      <c r="R210" s="200">
        <v>60758</v>
      </c>
      <c r="S210" s="53"/>
      <c r="T210" s="53"/>
      <c r="U210" s="53"/>
      <c r="V210" s="53"/>
      <c r="W210" s="53"/>
      <c r="X210" s="53"/>
      <c r="Y210" s="53"/>
      <c r="Z210" s="53"/>
    </row>
    <row r="211" spans="1:26" ht="14.4">
      <c r="A211" s="194" t="s">
        <v>403</v>
      </c>
      <c r="B211" s="195">
        <v>0</v>
      </c>
      <c r="C211" s="195">
        <v>0</v>
      </c>
      <c r="D211" s="195">
        <v>0</v>
      </c>
      <c r="E211" s="195">
        <v>0</v>
      </c>
      <c r="F211" s="196">
        <v>0</v>
      </c>
      <c r="G211" s="78"/>
      <c r="H211" s="199">
        <v>0</v>
      </c>
      <c r="I211" s="199">
        <v>0</v>
      </c>
      <c r="J211" s="199">
        <v>0</v>
      </c>
      <c r="K211" s="199">
        <v>0</v>
      </c>
      <c r="L211" s="199">
        <v>0</v>
      </c>
      <c r="M211" s="199">
        <v>0</v>
      </c>
      <c r="N211" s="199">
        <v>0</v>
      </c>
      <c r="O211" s="199">
        <v>0</v>
      </c>
      <c r="P211" s="199">
        <v>0</v>
      </c>
      <c r="Q211" s="199">
        <v>0</v>
      </c>
      <c r="R211" s="200" t="s">
        <v>188</v>
      </c>
      <c r="S211" s="53"/>
      <c r="T211" s="53"/>
      <c r="U211" s="53"/>
      <c r="V211" s="53"/>
      <c r="W211" s="53"/>
      <c r="X211" s="53"/>
      <c r="Y211" s="53"/>
      <c r="Z211" s="53"/>
    </row>
    <row r="212" spans="1:26" ht="14.4">
      <c r="A212" s="194" t="s">
        <v>404</v>
      </c>
      <c r="B212" s="195">
        <v>1426535</v>
      </c>
      <c r="C212" s="195">
        <v>448860</v>
      </c>
      <c r="D212" s="195">
        <v>30710</v>
      </c>
      <c r="E212" s="195">
        <v>19049</v>
      </c>
      <c r="F212" s="196">
        <v>498619</v>
      </c>
      <c r="G212" s="78">
        <v>0.34949999999999998</v>
      </c>
      <c r="H212" s="199">
        <v>1021824</v>
      </c>
      <c r="I212" s="199">
        <v>1051237</v>
      </c>
      <c r="J212" s="199">
        <v>1125960</v>
      </c>
      <c r="K212" s="199">
        <v>1189634</v>
      </c>
      <c r="L212" s="199">
        <v>901433</v>
      </c>
      <c r="M212" s="199">
        <v>489834</v>
      </c>
      <c r="N212" s="199">
        <v>386099</v>
      </c>
      <c r="O212" s="199">
        <v>389014</v>
      </c>
      <c r="P212" s="199">
        <v>404528</v>
      </c>
      <c r="Q212" s="199">
        <v>805907</v>
      </c>
      <c r="R212" s="200">
        <v>498619</v>
      </c>
      <c r="S212" s="53"/>
      <c r="T212" s="53"/>
      <c r="U212" s="53"/>
      <c r="V212" s="53"/>
      <c r="W212" s="53"/>
      <c r="X212" s="53"/>
      <c r="Y212" s="53"/>
      <c r="Z212" s="53"/>
    </row>
    <row r="213" spans="1:26" ht="14.4">
      <c r="A213" s="194" t="s">
        <v>405</v>
      </c>
      <c r="B213" s="195">
        <v>0</v>
      </c>
      <c r="C213" s="195">
        <v>0</v>
      </c>
      <c r="D213" s="195">
        <v>0</v>
      </c>
      <c r="E213" s="195">
        <v>0</v>
      </c>
      <c r="F213" s="196">
        <v>0</v>
      </c>
      <c r="G213" s="78"/>
      <c r="H213" s="199">
        <v>0</v>
      </c>
      <c r="I213" s="199">
        <v>0</v>
      </c>
      <c r="J213" s="199">
        <v>0</v>
      </c>
      <c r="K213" s="199">
        <v>0</v>
      </c>
      <c r="L213" s="199">
        <v>0</v>
      </c>
      <c r="M213" s="199">
        <v>0</v>
      </c>
      <c r="N213" s="199">
        <v>0</v>
      </c>
      <c r="O213" s="199">
        <v>0</v>
      </c>
      <c r="P213" s="199">
        <v>0</v>
      </c>
      <c r="Q213" s="199">
        <v>0</v>
      </c>
      <c r="R213" s="200" t="s">
        <v>188</v>
      </c>
      <c r="S213" s="53"/>
      <c r="T213" s="53"/>
      <c r="U213" s="53"/>
      <c r="V213" s="53"/>
      <c r="W213" s="53"/>
      <c r="X213" s="53"/>
      <c r="Y213" s="53"/>
      <c r="Z213" s="53"/>
    </row>
    <row r="214" spans="1:26" ht="14.4">
      <c r="A214" s="194" t="s">
        <v>406</v>
      </c>
      <c r="B214" s="195">
        <v>0</v>
      </c>
      <c r="C214" s="195">
        <v>0</v>
      </c>
      <c r="D214" s="195">
        <v>0</v>
      </c>
      <c r="E214" s="195">
        <v>0</v>
      </c>
      <c r="F214" s="196">
        <v>0</v>
      </c>
      <c r="G214" s="78"/>
      <c r="H214" s="199">
        <v>0</v>
      </c>
      <c r="I214" s="199">
        <v>0</v>
      </c>
      <c r="J214" s="199">
        <v>0</v>
      </c>
      <c r="K214" s="199">
        <v>0</v>
      </c>
      <c r="L214" s="199">
        <v>0</v>
      </c>
      <c r="M214" s="199">
        <v>0</v>
      </c>
      <c r="N214" s="199">
        <v>0</v>
      </c>
      <c r="O214" s="199">
        <v>0</v>
      </c>
      <c r="P214" s="199">
        <v>0</v>
      </c>
      <c r="Q214" s="199">
        <v>0</v>
      </c>
      <c r="R214" s="200" t="s">
        <v>188</v>
      </c>
      <c r="S214" s="53"/>
      <c r="T214" s="53"/>
      <c r="U214" s="53"/>
      <c r="V214" s="53"/>
      <c r="W214" s="53"/>
      <c r="X214" s="53"/>
      <c r="Y214" s="53"/>
      <c r="Z214" s="53"/>
    </row>
    <row r="215" spans="1:26" ht="14.4">
      <c r="A215" s="194" t="s">
        <v>407</v>
      </c>
      <c r="B215" s="195">
        <v>0</v>
      </c>
      <c r="C215" s="195">
        <v>0</v>
      </c>
      <c r="D215" s="195">
        <v>0</v>
      </c>
      <c r="E215" s="195">
        <v>0</v>
      </c>
      <c r="F215" s="196">
        <v>0</v>
      </c>
      <c r="G215" s="78"/>
      <c r="H215" s="199">
        <v>0</v>
      </c>
      <c r="I215" s="199">
        <v>0</v>
      </c>
      <c r="J215" s="199">
        <v>0</v>
      </c>
      <c r="K215" s="199">
        <v>0</v>
      </c>
      <c r="L215" s="199">
        <v>0</v>
      </c>
      <c r="M215" s="199">
        <v>0</v>
      </c>
      <c r="N215" s="199">
        <v>0</v>
      </c>
      <c r="O215" s="199">
        <v>0</v>
      </c>
      <c r="P215" s="199">
        <v>0</v>
      </c>
      <c r="Q215" s="199">
        <v>0</v>
      </c>
      <c r="R215" s="200" t="s">
        <v>188</v>
      </c>
      <c r="S215" s="53"/>
      <c r="T215" s="53"/>
      <c r="U215" s="53"/>
      <c r="V215" s="53"/>
      <c r="W215" s="53"/>
      <c r="X215" s="53"/>
      <c r="Y215" s="53"/>
      <c r="Z215" s="53"/>
    </row>
    <row r="216" spans="1:26" ht="14.4">
      <c r="A216" s="194" t="s">
        <v>408</v>
      </c>
      <c r="B216" s="195">
        <v>1018557</v>
      </c>
      <c r="C216" s="195">
        <v>320490</v>
      </c>
      <c r="D216" s="195">
        <v>40946</v>
      </c>
      <c r="E216" s="195">
        <v>25399</v>
      </c>
      <c r="F216" s="196">
        <v>386835</v>
      </c>
      <c r="G216" s="78">
        <v>0.37980000000000003</v>
      </c>
      <c r="H216" s="199">
        <v>0</v>
      </c>
      <c r="I216" s="199">
        <v>0</v>
      </c>
      <c r="J216" s="199">
        <v>0</v>
      </c>
      <c r="K216" s="199">
        <v>714215</v>
      </c>
      <c r="L216" s="199">
        <v>588231</v>
      </c>
      <c r="M216" s="199">
        <v>338552</v>
      </c>
      <c r="N216" s="199">
        <v>281519</v>
      </c>
      <c r="O216" s="199">
        <v>277958</v>
      </c>
      <c r="P216" s="199">
        <v>289589</v>
      </c>
      <c r="Q216" s="199">
        <v>591261</v>
      </c>
      <c r="R216" s="200">
        <v>386835</v>
      </c>
      <c r="S216" s="53"/>
      <c r="T216" s="53"/>
      <c r="U216" s="53"/>
      <c r="V216" s="53"/>
      <c r="W216" s="53"/>
      <c r="X216" s="53"/>
      <c r="Y216" s="53"/>
      <c r="Z216" s="53"/>
    </row>
    <row r="217" spans="1:26" ht="14.4">
      <c r="A217" s="194" t="s">
        <v>409</v>
      </c>
      <c r="B217" s="195">
        <v>467353</v>
      </c>
      <c r="C217" s="195">
        <v>147053</v>
      </c>
      <c r="D217" s="195">
        <v>0</v>
      </c>
      <c r="E217" s="195">
        <v>0</v>
      </c>
      <c r="F217" s="196">
        <v>147053</v>
      </c>
      <c r="G217" s="78">
        <v>0.31469999999999998</v>
      </c>
      <c r="H217" s="199">
        <v>0</v>
      </c>
      <c r="I217" s="199">
        <v>0</v>
      </c>
      <c r="J217" s="199">
        <v>327561</v>
      </c>
      <c r="K217" s="199">
        <v>353136</v>
      </c>
      <c r="L217" s="199">
        <v>250573</v>
      </c>
      <c r="M217" s="199">
        <v>134676</v>
      </c>
      <c r="N217" s="199">
        <v>109959</v>
      </c>
      <c r="O217" s="199">
        <v>110112</v>
      </c>
      <c r="P217" s="199">
        <v>117056</v>
      </c>
      <c r="Q217" s="199">
        <v>236974</v>
      </c>
      <c r="R217" s="200">
        <v>147053</v>
      </c>
      <c r="S217" s="53"/>
      <c r="T217" s="53"/>
      <c r="U217" s="53"/>
      <c r="V217" s="53"/>
      <c r="W217" s="53"/>
      <c r="X217" s="53"/>
      <c r="Y217" s="53"/>
      <c r="Z217" s="53"/>
    </row>
    <row r="218" spans="1:26" ht="14.4">
      <c r="A218" s="194" t="s">
        <v>410</v>
      </c>
      <c r="B218" s="195">
        <v>0</v>
      </c>
      <c r="C218" s="195">
        <v>0</v>
      </c>
      <c r="D218" s="195">
        <v>0</v>
      </c>
      <c r="E218" s="195">
        <v>0</v>
      </c>
      <c r="F218" s="196">
        <v>0</v>
      </c>
      <c r="G218" s="78"/>
      <c r="H218" s="199">
        <v>0</v>
      </c>
      <c r="I218" s="199">
        <v>0</v>
      </c>
      <c r="J218" s="199">
        <v>0</v>
      </c>
      <c r="K218" s="199">
        <v>0</v>
      </c>
      <c r="L218" s="199">
        <v>0</v>
      </c>
      <c r="M218" s="199">
        <v>0</v>
      </c>
      <c r="N218" s="199">
        <v>0</v>
      </c>
      <c r="O218" s="199">
        <v>0</v>
      </c>
      <c r="P218" s="199">
        <v>0</v>
      </c>
      <c r="Q218" s="199">
        <v>0</v>
      </c>
      <c r="R218" s="200" t="s">
        <v>188</v>
      </c>
      <c r="S218" s="53"/>
      <c r="T218" s="53"/>
      <c r="U218" s="53"/>
      <c r="V218" s="53"/>
      <c r="W218" s="53"/>
      <c r="X218" s="53"/>
      <c r="Y218" s="53"/>
      <c r="Z218" s="53"/>
    </row>
    <row r="219" spans="1:26" ht="14.4">
      <c r="A219" s="194" t="s">
        <v>411</v>
      </c>
      <c r="B219" s="195">
        <v>19069</v>
      </c>
      <c r="C219" s="195">
        <v>6000</v>
      </c>
      <c r="D219" s="195">
        <v>0</v>
      </c>
      <c r="E219" s="195">
        <v>0</v>
      </c>
      <c r="F219" s="196">
        <v>6000</v>
      </c>
      <c r="G219" s="78">
        <v>0.31459999999999999</v>
      </c>
      <c r="H219" s="199">
        <v>0</v>
      </c>
      <c r="I219" s="199">
        <v>0</v>
      </c>
      <c r="J219" s="199">
        <v>0</v>
      </c>
      <c r="K219" s="199">
        <v>0</v>
      </c>
      <c r="L219" s="199">
        <v>0</v>
      </c>
      <c r="M219" s="199">
        <v>95004</v>
      </c>
      <c r="N219" s="199">
        <v>4415</v>
      </c>
      <c r="O219" s="199">
        <v>4786</v>
      </c>
      <c r="P219" s="199">
        <v>4977</v>
      </c>
      <c r="Q219" s="199">
        <v>9647</v>
      </c>
      <c r="R219" s="200">
        <v>6000</v>
      </c>
      <c r="S219" s="53"/>
      <c r="T219" s="53"/>
      <c r="U219" s="53"/>
      <c r="V219" s="53"/>
      <c r="W219" s="53"/>
      <c r="X219" s="53"/>
      <c r="Y219" s="53"/>
      <c r="Z219" s="53"/>
    </row>
    <row r="220" spans="1:26" ht="14.4">
      <c r="A220" s="194" t="s">
        <v>412</v>
      </c>
      <c r="B220" s="195">
        <v>0</v>
      </c>
      <c r="C220" s="195">
        <v>0</v>
      </c>
      <c r="D220" s="195">
        <v>0</v>
      </c>
      <c r="E220" s="195">
        <v>0</v>
      </c>
      <c r="F220" s="196">
        <v>0</v>
      </c>
      <c r="G220" s="78"/>
      <c r="H220" s="199">
        <v>0</v>
      </c>
      <c r="I220" s="199">
        <v>0</v>
      </c>
      <c r="J220" s="199">
        <v>0</v>
      </c>
      <c r="K220" s="199">
        <v>0</v>
      </c>
      <c r="L220" s="199">
        <v>0</v>
      </c>
      <c r="M220" s="199">
        <v>0</v>
      </c>
      <c r="N220" s="199">
        <v>0</v>
      </c>
      <c r="O220" s="199">
        <v>0</v>
      </c>
      <c r="P220" s="199">
        <v>0</v>
      </c>
      <c r="Q220" s="199">
        <v>0</v>
      </c>
      <c r="R220" s="200" t="s">
        <v>188</v>
      </c>
      <c r="S220" s="53"/>
      <c r="T220" s="53"/>
      <c r="U220" s="53"/>
      <c r="V220" s="53"/>
      <c r="W220" s="53"/>
      <c r="X220" s="53"/>
      <c r="Y220" s="53"/>
      <c r="Z220" s="53"/>
    </row>
    <row r="221" spans="1:26" ht="14.4">
      <c r="A221" s="194" t="s">
        <v>413</v>
      </c>
      <c r="B221" s="195">
        <v>901885</v>
      </c>
      <c r="C221" s="195">
        <v>283779</v>
      </c>
      <c r="D221" s="195">
        <v>35828</v>
      </c>
      <c r="E221" s="195">
        <v>22224</v>
      </c>
      <c r="F221" s="196">
        <v>341831</v>
      </c>
      <c r="G221" s="78">
        <v>0.379</v>
      </c>
      <c r="H221" s="199">
        <v>534732</v>
      </c>
      <c r="I221" s="199">
        <v>559835</v>
      </c>
      <c r="J221" s="199">
        <v>634135</v>
      </c>
      <c r="K221" s="199">
        <v>674734</v>
      </c>
      <c r="L221" s="199">
        <v>541215</v>
      </c>
      <c r="M221" s="199">
        <v>311164</v>
      </c>
      <c r="N221" s="199">
        <v>247788</v>
      </c>
      <c r="O221" s="199">
        <v>246566</v>
      </c>
      <c r="P221" s="199">
        <v>255995</v>
      </c>
      <c r="Q221" s="199">
        <v>549153</v>
      </c>
      <c r="R221" s="200">
        <v>341831</v>
      </c>
      <c r="S221" s="53"/>
      <c r="T221" s="53"/>
      <c r="U221" s="53"/>
      <c r="V221" s="53"/>
      <c r="W221" s="53"/>
      <c r="X221" s="53"/>
      <c r="Y221" s="53"/>
      <c r="Z221" s="53"/>
    </row>
    <row r="222" spans="1:26" ht="14.4">
      <c r="A222" s="194" t="s">
        <v>414</v>
      </c>
      <c r="B222" s="195">
        <v>0</v>
      </c>
      <c r="C222" s="195">
        <v>0</v>
      </c>
      <c r="D222" s="195">
        <v>0</v>
      </c>
      <c r="E222" s="195">
        <v>0</v>
      </c>
      <c r="F222" s="196">
        <v>0</v>
      </c>
      <c r="G222" s="78"/>
      <c r="H222" s="199">
        <v>0</v>
      </c>
      <c r="I222" s="199">
        <v>0</v>
      </c>
      <c r="J222" s="199">
        <v>0</v>
      </c>
      <c r="K222" s="199">
        <v>0</v>
      </c>
      <c r="L222" s="199">
        <v>0</v>
      </c>
      <c r="M222" s="199">
        <v>0</v>
      </c>
      <c r="N222" s="199">
        <v>0</v>
      </c>
      <c r="O222" s="199">
        <v>0</v>
      </c>
      <c r="P222" s="199">
        <v>0</v>
      </c>
      <c r="Q222" s="199">
        <v>0</v>
      </c>
      <c r="R222" s="200" t="s">
        <v>188</v>
      </c>
      <c r="S222" s="53"/>
      <c r="T222" s="53"/>
      <c r="U222" s="53"/>
      <c r="V222" s="53"/>
      <c r="W222" s="53"/>
      <c r="X222" s="53"/>
      <c r="Y222" s="53"/>
      <c r="Z222" s="53"/>
    </row>
    <row r="223" spans="1:26" ht="14.4">
      <c r="A223" s="194" t="s">
        <v>415</v>
      </c>
      <c r="B223" s="195">
        <v>472781</v>
      </c>
      <c r="C223" s="195">
        <v>148761</v>
      </c>
      <c r="D223" s="195">
        <v>35828</v>
      </c>
      <c r="E223" s="195">
        <v>22224</v>
      </c>
      <c r="F223" s="196">
        <v>206813</v>
      </c>
      <c r="G223" s="78">
        <v>0.43740000000000001</v>
      </c>
      <c r="H223" s="199">
        <v>0</v>
      </c>
      <c r="I223" s="199">
        <v>0</v>
      </c>
      <c r="J223" s="199">
        <v>368308</v>
      </c>
      <c r="K223" s="199">
        <v>386785</v>
      </c>
      <c r="L223" s="199">
        <v>349968</v>
      </c>
      <c r="M223" s="199">
        <v>204942</v>
      </c>
      <c r="N223" s="199">
        <v>170600</v>
      </c>
      <c r="O223" s="199">
        <v>163328</v>
      </c>
      <c r="P223" s="199">
        <v>167761</v>
      </c>
      <c r="Q223" s="199">
        <v>335818</v>
      </c>
      <c r="R223" s="200">
        <v>206813</v>
      </c>
      <c r="S223" s="53"/>
      <c r="T223" s="53"/>
      <c r="U223" s="53"/>
      <c r="V223" s="53"/>
      <c r="W223" s="53"/>
      <c r="X223" s="53"/>
      <c r="Y223" s="53"/>
      <c r="Z223" s="53"/>
    </row>
    <row r="224" spans="1:26" ht="14.4">
      <c r="A224" s="194" t="s">
        <v>416</v>
      </c>
      <c r="B224" s="195">
        <v>0</v>
      </c>
      <c r="C224" s="195">
        <v>0</v>
      </c>
      <c r="D224" s="195">
        <v>0</v>
      </c>
      <c r="E224" s="195">
        <v>0</v>
      </c>
      <c r="F224" s="196">
        <v>0</v>
      </c>
      <c r="G224" s="78"/>
      <c r="H224" s="199">
        <v>0</v>
      </c>
      <c r="I224" s="199">
        <v>0</v>
      </c>
      <c r="J224" s="199">
        <v>0</v>
      </c>
      <c r="K224" s="199">
        <v>0</v>
      </c>
      <c r="L224" s="199">
        <v>0</v>
      </c>
      <c r="M224" s="199">
        <v>0</v>
      </c>
      <c r="N224" s="199">
        <v>0</v>
      </c>
      <c r="O224" s="199">
        <v>0</v>
      </c>
      <c r="P224" s="199">
        <v>0</v>
      </c>
      <c r="Q224" s="199">
        <v>0</v>
      </c>
      <c r="R224" s="200" t="s">
        <v>188</v>
      </c>
      <c r="S224" s="53"/>
      <c r="T224" s="53"/>
      <c r="U224" s="53"/>
      <c r="V224" s="53"/>
      <c r="W224" s="53"/>
      <c r="X224" s="53"/>
      <c r="Y224" s="53"/>
      <c r="Z224" s="53"/>
    </row>
    <row r="225" spans="1:26" ht="14.4">
      <c r="A225" s="194" t="s">
        <v>417</v>
      </c>
      <c r="B225" s="195">
        <v>0</v>
      </c>
      <c r="C225" s="195">
        <v>0</v>
      </c>
      <c r="D225" s="195">
        <v>0</v>
      </c>
      <c r="E225" s="195">
        <v>0</v>
      </c>
      <c r="F225" s="196">
        <v>0</v>
      </c>
      <c r="G225" s="78"/>
      <c r="H225" s="199">
        <v>0</v>
      </c>
      <c r="I225" s="199">
        <v>0</v>
      </c>
      <c r="J225" s="199">
        <v>0</v>
      </c>
      <c r="K225" s="199">
        <v>0</v>
      </c>
      <c r="L225" s="199">
        <v>0</v>
      </c>
      <c r="M225" s="199">
        <v>0</v>
      </c>
      <c r="N225" s="199">
        <v>0</v>
      </c>
      <c r="O225" s="199">
        <v>0</v>
      </c>
      <c r="P225" s="199">
        <v>0</v>
      </c>
      <c r="Q225" s="199">
        <v>0</v>
      </c>
      <c r="R225" s="200" t="s">
        <v>188</v>
      </c>
      <c r="S225" s="53"/>
      <c r="T225" s="53"/>
      <c r="U225" s="53"/>
      <c r="V225" s="53"/>
      <c r="W225" s="53"/>
      <c r="X225" s="53"/>
      <c r="Y225" s="53"/>
      <c r="Z225" s="53"/>
    </row>
    <row r="226" spans="1:26" ht="14.4">
      <c r="A226" s="194" t="s">
        <v>418</v>
      </c>
      <c r="B226" s="195">
        <v>658017</v>
      </c>
      <c r="C226" s="195">
        <v>207046</v>
      </c>
      <c r="D226" s="195">
        <v>35828</v>
      </c>
      <c r="E226" s="195">
        <v>22224</v>
      </c>
      <c r="F226" s="196">
        <v>265098</v>
      </c>
      <c r="G226" s="78">
        <v>0.40289999999999998</v>
      </c>
      <c r="H226" s="199">
        <v>0</v>
      </c>
      <c r="I226" s="199">
        <v>434981</v>
      </c>
      <c r="J226" s="199">
        <v>470249</v>
      </c>
      <c r="K226" s="199">
        <v>486393</v>
      </c>
      <c r="L226" s="199">
        <v>424149</v>
      </c>
      <c r="M226" s="199">
        <v>250538</v>
      </c>
      <c r="N226" s="199">
        <v>199820</v>
      </c>
      <c r="O226" s="199">
        <v>201226</v>
      </c>
      <c r="P226" s="199">
        <v>213164</v>
      </c>
      <c r="Q226" s="199">
        <v>427226</v>
      </c>
      <c r="R226" s="200">
        <v>265098</v>
      </c>
      <c r="S226" s="53"/>
      <c r="T226" s="53"/>
      <c r="U226" s="53"/>
      <c r="V226" s="53"/>
      <c r="W226" s="53"/>
      <c r="X226" s="53"/>
      <c r="Y226" s="53"/>
      <c r="Z226" s="53"/>
    </row>
    <row r="227" spans="1:26" ht="14.4">
      <c r="A227" s="194" t="s">
        <v>419</v>
      </c>
      <c r="B227" s="195">
        <v>0</v>
      </c>
      <c r="C227" s="195">
        <v>0</v>
      </c>
      <c r="D227" s="195">
        <v>0</v>
      </c>
      <c r="E227" s="195">
        <v>0</v>
      </c>
      <c r="F227" s="196">
        <v>0</v>
      </c>
      <c r="G227" s="78"/>
      <c r="H227" s="199">
        <v>0</v>
      </c>
      <c r="I227" s="199">
        <v>0</v>
      </c>
      <c r="J227" s="199">
        <v>0</v>
      </c>
      <c r="K227" s="199">
        <v>0</v>
      </c>
      <c r="L227" s="199">
        <v>0</v>
      </c>
      <c r="M227" s="199">
        <v>0</v>
      </c>
      <c r="N227" s="199">
        <v>0</v>
      </c>
      <c r="O227" s="199">
        <v>0</v>
      </c>
      <c r="P227" s="199">
        <v>0</v>
      </c>
      <c r="Q227" s="199">
        <v>0</v>
      </c>
      <c r="R227" s="200" t="s">
        <v>188</v>
      </c>
      <c r="S227" s="53"/>
      <c r="T227" s="53"/>
      <c r="U227" s="53"/>
      <c r="V227" s="53"/>
      <c r="W227" s="53"/>
      <c r="X227" s="53"/>
      <c r="Y227" s="53"/>
      <c r="Z227" s="53"/>
    </row>
    <row r="228" spans="1:26" ht="14.4">
      <c r="A228" s="194" t="s">
        <v>420</v>
      </c>
      <c r="B228" s="195">
        <v>0</v>
      </c>
      <c r="C228" s="195">
        <v>0</v>
      </c>
      <c r="D228" s="195">
        <v>0</v>
      </c>
      <c r="E228" s="195">
        <v>0</v>
      </c>
      <c r="F228" s="196">
        <v>0</v>
      </c>
      <c r="G228" s="78"/>
      <c r="H228" s="199">
        <v>0</v>
      </c>
      <c r="I228" s="199">
        <v>0</v>
      </c>
      <c r="J228" s="199">
        <v>0</v>
      </c>
      <c r="K228" s="199">
        <v>0</v>
      </c>
      <c r="L228" s="199">
        <v>0</v>
      </c>
      <c r="M228" s="199">
        <v>0</v>
      </c>
      <c r="N228" s="199">
        <v>0</v>
      </c>
      <c r="O228" s="199">
        <v>0</v>
      </c>
      <c r="P228" s="199">
        <v>0</v>
      </c>
      <c r="Q228" s="199">
        <v>0</v>
      </c>
      <c r="R228" s="200" t="s">
        <v>188</v>
      </c>
      <c r="S228" s="53"/>
      <c r="T228" s="53"/>
      <c r="U228" s="53"/>
      <c r="V228" s="53"/>
      <c r="W228" s="53"/>
      <c r="X228" s="53"/>
      <c r="Y228" s="53"/>
      <c r="Z228" s="53"/>
    </row>
    <row r="229" spans="1:26" ht="14.4">
      <c r="A229" s="194" t="s">
        <v>421</v>
      </c>
      <c r="B229" s="195">
        <v>0</v>
      </c>
      <c r="C229" s="195">
        <v>0</v>
      </c>
      <c r="D229" s="195">
        <v>0</v>
      </c>
      <c r="E229" s="195">
        <v>0</v>
      </c>
      <c r="F229" s="196">
        <v>0</v>
      </c>
      <c r="G229" s="78"/>
      <c r="H229" s="199">
        <v>0</v>
      </c>
      <c r="I229" s="199">
        <v>0</v>
      </c>
      <c r="J229" s="199">
        <v>0</v>
      </c>
      <c r="K229" s="199">
        <v>0</v>
      </c>
      <c r="L229" s="199">
        <v>0</v>
      </c>
      <c r="M229" s="199">
        <v>0</v>
      </c>
      <c r="N229" s="199">
        <v>0</v>
      </c>
      <c r="O229" s="199">
        <v>0</v>
      </c>
      <c r="P229" s="199">
        <v>0</v>
      </c>
      <c r="Q229" s="199">
        <v>0</v>
      </c>
      <c r="R229" s="200" t="s">
        <v>188</v>
      </c>
      <c r="S229" s="53"/>
      <c r="T229" s="53"/>
      <c r="U229" s="53"/>
      <c r="V229" s="53"/>
      <c r="W229" s="53"/>
      <c r="X229" s="53"/>
      <c r="Y229" s="53"/>
      <c r="Z229" s="53"/>
    </row>
    <row r="230" spans="1:26" ht="14.4">
      <c r="A230" s="194" t="s">
        <v>422</v>
      </c>
      <c r="B230" s="195">
        <v>0</v>
      </c>
      <c r="C230" s="195">
        <v>0</v>
      </c>
      <c r="D230" s="195">
        <v>0</v>
      </c>
      <c r="E230" s="195">
        <v>0</v>
      </c>
      <c r="F230" s="196">
        <v>0</v>
      </c>
      <c r="G230" s="78"/>
      <c r="H230" s="199">
        <v>0</v>
      </c>
      <c r="I230" s="199">
        <v>0</v>
      </c>
      <c r="J230" s="199">
        <v>0</v>
      </c>
      <c r="K230" s="199">
        <v>0</v>
      </c>
      <c r="L230" s="199">
        <v>0</v>
      </c>
      <c r="M230" s="199">
        <v>0</v>
      </c>
      <c r="N230" s="199">
        <v>0</v>
      </c>
      <c r="O230" s="199">
        <v>0</v>
      </c>
      <c r="P230" s="199">
        <v>0</v>
      </c>
      <c r="Q230" s="199">
        <v>0</v>
      </c>
      <c r="R230" s="200" t="s">
        <v>188</v>
      </c>
      <c r="S230" s="53"/>
      <c r="T230" s="53"/>
      <c r="U230" s="53"/>
      <c r="V230" s="53"/>
      <c r="W230" s="53"/>
      <c r="X230" s="53"/>
      <c r="Y230" s="53"/>
      <c r="Z230" s="53"/>
    </row>
    <row r="231" spans="1:26" ht="14.4">
      <c r="A231" s="194" t="s">
        <v>423</v>
      </c>
      <c r="B231" s="195">
        <v>713689</v>
      </c>
      <c r="C231" s="195">
        <v>224563</v>
      </c>
      <c r="D231" s="195">
        <v>0</v>
      </c>
      <c r="E231" s="195">
        <v>0</v>
      </c>
      <c r="F231" s="196">
        <v>224563</v>
      </c>
      <c r="G231" s="78">
        <v>0.31469999999999998</v>
      </c>
      <c r="H231" s="199">
        <v>490281</v>
      </c>
      <c r="I231" s="199">
        <v>518116</v>
      </c>
      <c r="J231" s="199">
        <v>550595</v>
      </c>
      <c r="K231" s="199">
        <v>582110</v>
      </c>
      <c r="L231" s="199">
        <v>409935</v>
      </c>
      <c r="M231" s="199">
        <v>217563</v>
      </c>
      <c r="N231" s="199">
        <v>173471</v>
      </c>
      <c r="O231" s="199">
        <v>176213</v>
      </c>
      <c r="P231" s="199">
        <v>179895</v>
      </c>
      <c r="Q231" s="199">
        <v>361990</v>
      </c>
      <c r="R231" s="200">
        <v>224563</v>
      </c>
      <c r="S231" s="53"/>
      <c r="T231" s="53"/>
      <c r="U231" s="53"/>
      <c r="V231" s="53"/>
      <c r="W231" s="53"/>
      <c r="X231" s="53"/>
      <c r="Y231" s="53"/>
      <c r="Z231" s="53"/>
    </row>
    <row r="232" spans="1:26" ht="14.4">
      <c r="A232" s="194" t="s">
        <v>424</v>
      </c>
      <c r="B232" s="195">
        <v>65080</v>
      </c>
      <c r="C232" s="195">
        <v>20477</v>
      </c>
      <c r="D232" s="195">
        <v>44603</v>
      </c>
      <c r="E232" s="195">
        <v>0</v>
      </c>
      <c r="F232" s="196">
        <v>65080</v>
      </c>
      <c r="G232" s="78">
        <v>1</v>
      </c>
      <c r="H232" s="199">
        <v>0</v>
      </c>
      <c r="I232" s="199">
        <v>0</v>
      </c>
      <c r="J232" s="199">
        <v>0</v>
      </c>
      <c r="K232" s="199">
        <v>0</v>
      </c>
      <c r="L232" s="199">
        <v>0</v>
      </c>
      <c r="M232" s="199">
        <v>0</v>
      </c>
      <c r="N232" s="199">
        <v>0</v>
      </c>
      <c r="O232" s="199">
        <v>0</v>
      </c>
      <c r="P232" s="199">
        <v>62479</v>
      </c>
      <c r="Q232" s="199">
        <v>64148</v>
      </c>
      <c r="R232" s="200">
        <v>65080</v>
      </c>
      <c r="S232" s="53"/>
      <c r="T232" s="53"/>
      <c r="U232" s="53"/>
      <c r="V232" s="53"/>
      <c r="W232" s="53"/>
      <c r="X232" s="53"/>
      <c r="Y232" s="53"/>
      <c r="Z232" s="53"/>
    </row>
    <row r="233" spans="1:26" ht="14.4">
      <c r="A233" s="194" t="s">
        <v>425</v>
      </c>
      <c r="B233" s="195">
        <v>237198</v>
      </c>
      <c r="C233" s="195">
        <v>74635</v>
      </c>
      <c r="D233" s="195">
        <v>0</v>
      </c>
      <c r="E233" s="195">
        <v>0</v>
      </c>
      <c r="F233" s="196">
        <v>74635</v>
      </c>
      <c r="G233" s="78">
        <v>0.31469999999999998</v>
      </c>
      <c r="H233" s="199">
        <v>0</v>
      </c>
      <c r="I233" s="199">
        <v>0</v>
      </c>
      <c r="J233" s="199">
        <v>0</v>
      </c>
      <c r="K233" s="199">
        <v>0</v>
      </c>
      <c r="L233" s="199">
        <v>141606</v>
      </c>
      <c r="M233" s="199">
        <v>74530</v>
      </c>
      <c r="N233" s="199">
        <v>58366</v>
      </c>
      <c r="O233" s="199">
        <v>58177</v>
      </c>
      <c r="P233" s="199">
        <v>60523</v>
      </c>
      <c r="Q233" s="199">
        <v>119752</v>
      </c>
      <c r="R233" s="200">
        <v>74635</v>
      </c>
      <c r="S233" s="53"/>
      <c r="T233" s="53"/>
      <c r="U233" s="53"/>
      <c r="V233" s="53"/>
      <c r="W233" s="53"/>
      <c r="X233" s="53"/>
      <c r="Y233" s="53"/>
      <c r="Z233" s="53"/>
    </row>
    <row r="234" spans="1:26" ht="14.4">
      <c r="A234" s="194" t="s">
        <v>426</v>
      </c>
      <c r="B234" s="195">
        <v>0</v>
      </c>
      <c r="C234" s="195">
        <v>0</v>
      </c>
      <c r="D234" s="195">
        <v>0</v>
      </c>
      <c r="E234" s="195">
        <v>0</v>
      </c>
      <c r="F234" s="196">
        <v>0</v>
      </c>
      <c r="G234" s="78"/>
      <c r="H234" s="199">
        <v>0</v>
      </c>
      <c r="I234" s="199">
        <v>0</v>
      </c>
      <c r="J234" s="199">
        <v>0</v>
      </c>
      <c r="K234" s="199">
        <v>0</v>
      </c>
      <c r="L234" s="199">
        <v>0</v>
      </c>
      <c r="M234" s="199">
        <v>0</v>
      </c>
      <c r="N234" s="199">
        <v>0</v>
      </c>
      <c r="O234" s="199">
        <v>0</v>
      </c>
      <c r="P234" s="199">
        <v>0</v>
      </c>
      <c r="Q234" s="199">
        <v>0</v>
      </c>
      <c r="R234" s="200" t="s">
        <v>188</v>
      </c>
      <c r="S234" s="53"/>
      <c r="T234" s="53"/>
      <c r="U234" s="53"/>
      <c r="V234" s="53"/>
      <c r="W234" s="53"/>
      <c r="X234" s="53"/>
      <c r="Y234" s="53"/>
      <c r="Z234" s="53"/>
    </row>
    <row r="235" spans="1:26" ht="14.4">
      <c r="A235" s="194" t="s">
        <v>427</v>
      </c>
      <c r="B235" s="195">
        <v>0</v>
      </c>
      <c r="C235" s="195">
        <v>0</v>
      </c>
      <c r="D235" s="195">
        <v>0</v>
      </c>
      <c r="E235" s="195">
        <v>0</v>
      </c>
      <c r="F235" s="196">
        <v>0</v>
      </c>
      <c r="G235" s="78"/>
      <c r="H235" s="199">
        <v>0</v>
      </c>
      <c r="I235" s="199">
        <v>0</v>
      </c>
      <c r="J235" s="199">
        <v>0</v>
      </c>
      <c r="K235" s="199">
        <v>0</v>
      </c>
      <c r="L235" s="199">
        <v>0</v>
      </c>
      <c r="M235" s="199">
        <v>0</v>
      </c>
      <c r="N235" s="199">
        <v>0</v>
      </c>
      <c r="O235" s="199">
        <v>0</v>
      </c>
      <c r="P235" s="199">
        <v>0</v>
      </c>
      <c r="Q235" s="199">
        <v>0</v>
      </c>
      <c r="R235" s="200" t="s">
        <v>188</v>
      </c>
      <c r="S235" s="53"/>
      <c r="T235" s="53"/>
      <c r="U235" s="53"/>
      <c r="V235" s="53"/>
      <c r="W235" s="53"/>
      <c r="X235" s="53"/>
      <c r="Y235" s="53"/>
      <c r="Z235" s="53"/>
    </row>
    <row r="236" spans="1:26" ht="14.4">
      <c r="A236" s="194" t="s">
        <v>428</v>
      </c>
      <c r="B236" s="195">
        <v>0</v>
      </c>
      <c r="C236" s="195">
        <v>0</v>
      </c>
      <c r="D236" s="195">
        <v>0</v>
      </c>
      <c r="E236" s="195">
        <v>0</v>
      </c>
      <c r="F236" s="196">
        <v>0</v>
      </c>
      <c r="G236" s="78"/>
      <c r="H236" s="199">
        <v>0</v>
      </c>
      <c r="I236" s="199">
        <v>0</v>
      </c>
      <c r="J236" s="199">
        <v>0</v>
      </c>
      <c r="K236" s="199">
        <v>0</v>
      </c>
      <c r="L236" s="199">
        <v>0</v>
      </c>
      <c r="M236" s="199">
        <v>0</v>
      </c>
      <c r="N236" s="199">
        <v>0</v>
      </c>
      <c r="O236" s="199">
        <v>0</v>
      </c>
      <c r="P236" s="199">
        <v>0</v>
      </c>
      <c r="Q236" s="199">
        <v>0</v>
      </c>
      <c r="R236" s="200" t="s">
        <v>188</v>
      </c>
      <c r="S236" s="53"/>
      <c r="T236" s="53"/>
      <c r="U236" s="53"/>
      <c r="V236" s="53"/>
      <c r="W236" s="53"/>
      <c r="X236" s="53"/>
      <c r="Y236" s="53"/>
      <c r="Z236" s="53"/>
    </row>
    <row r="237" spans="1:26" ht="14.4">
      <c r="A237" s="194" t="s">
        <v>429</v>
      </c>
      <c r="B237" s="195">
        <v>41419</v>
      </c>
      <c r="C237" s="195">
        <v>13033</v>
      </c>
      <c r="D237" s="195">
        <v>28386</v>
      </c>
      <c r="E237" s="195">
        <v>0</v>
      </c>
      <c r="F237" s="196">
        <v>41419</v>
      </c>
      <c r="G237" s="78">
        <v>1</v>
      </c>
      <c r="H237" s="199">
        <v>0</v>
      </c>
      <c r="I237" s="199">
        <v>0</v>
      </c>
      <c r="J237" s="199">
        <v>0</v>
      </c>
      <c r="K237" s="199">
        <v>0</v>
      </c>
      <c r="L237" s="199">
        <v>37823.46</v>
      </c>
      <c r="M237" s="199">
        <v>38413</v>
      </c>
      <c r="N237" s="199">
        <v>38758</v>
      </c>
      <c r="O237" s="199">
        <v>59413</v>
      </c>
      <c r="P237" s="199">
        <v>17754</v>
      </c>
      <c r="Q237" s="199">
        <v>40758</v>
      </c>
      <c r="R237" s="200">
        <v>41419</v>
      </c>
      <c r="S237" s="53"/>
      <c r="T237" s="53"/>
      <c r="U237" s="53"/>
      <c r="V237" s="53"/>
      <c r="W237" s="53"/>
      <c r="X237" s="53"/>
      <c r="Y237" s="53"/>
      <c r="Z237" s="53"/>
    </row>
    <row r="238" spans="1:26" ht="14.4">
      <c r="A238" s="194" t="s">
        <v>430</v>
      </c>
      <c r="B238" s="195">
        <v>0</v>
      </c>
      <c r="C238" s="195">
        <v>0</v>
      </c>
      <c r="D238" s="195">
        <v>0</v>
      </c>
      <c r="E238" s="195">
        <v>0</v>
      </c>
      <c r="F238" s="196">
        <v>0</v>
      </c>
      <c r="G238" s="78"/>
      <c r="H238" s="199">
        <v>0</v>
      </c>
      <c r="I238" s="199">
        <v>0</v>
      </c>
      <c r="J238" s="199">
        <v>0</v>
      </c>
      <c r="K238" s="199">
        <v>0</v>
      </c>
      <c r="L238" s="199">
        <v>0</v>
      </c>
      <c r="M238" s="199">
        <v>0</v>
      </c>
      <c r="N238" s="199">
        <v>0</v>
      </c>
      <c r="O238" s="199">
        <v>0</v>
      </c>
      <c r="P238" s="199">
        <v>0</v>
      </c>
      <c r="Q238" s="199">
        <v>0</v>
      </c>
      <c r="R238" s="200" t="s">
        <v>188</v>
      </c>
      <c r="S238" s="53"/>
      <c r="T238" s="53"/>
      <c r="U238" s="53"/>
      <c r="V238" s="53"/>
      <c r="W238" s="53"/>
      <c r="X238" s="53"/>
      <c r="Y238" s="53"/>
      <c r="Z238" s="53"/>
    </row>
    <row r="239" spans="1:26" ht="14.4">
      <c r="A239" s="194" t="s">
        <v>431</v>
      </c>
      <c r="B239" s="195">
        <v>0</v>
      </c>
      <c r="C239" s="195">
        <v>0</v>
      </c>
      <c r="D239" s="195">
        <v>0</v>
      </c>
      <c r="E239" s="195">
        <v>0</v>
      </c>
      <c r="F239" s="196">
        <v>0</v>
      </c>
      <c r="G239" s="78"/>
      <c r="H239" s="199">
        <v>0</v>
      </c>
      <c r="I239" s="199">
        <v>0</v>
      </c>
      <c r="J239" s="199">
        <v>0</v>
      </c>
      <c r="K239" s="199">
        <v>0</v>
      </c>
      <c r="L239" s="199">
        <v>0</v>
      </c>
      <c r="M239" s="199">
        <v>0</v>
      </c>
      <c r="N239" s="199">
        <v>0</v>
      </c>
      <c r="O239" s="199">
        <v>0</v>
      </c>
      <c r="P239" s="199">
        <v>0</v>
      </c>
      <c r="Q239" s="199">
        <v>0</v>
      </c>
      <c r="R239" s="200" t="s">
        <v>188</v>
      </c>
      <c r="S239" s="53"/>
      <c r="T239" s="53"/>
      <c r="U239" s="53"/>
      <c r="V239" s="53"/>
      <c r="W239" s="53"/>
      <c r="X239" s="53"/>
      <c r="Y239" s="53"/>
      <c r="Z239" s="53"/>
    </row>
    <row r="240" spans="1:26" ht="14.4">
      <c r="A240" s="194" t="s">
        <v>432</v>
      </c>
      <c r="B240" s="195">
        <v>0</v>
      </c>
      <c r="C240" s="195">
        <v>0</v>
      </c>
      <c r="D240" s="195">
        <v>0</v>
      </c>
      <c r="E240" s="195">
        <v>0</v>
      </c>
      <c r="F240" s="196">
        <v>0</v>
      </c>
      <c r="G240" s="78"/>
      <c r="H240" s="199">
        <v>0</v>
      </c>
      <c r="I240" s="199">
        <v>0</v>
      </c>
      <c r="J240" s="199">
        <v>0</v>
      </c>
      <c r="K240" s="199">
        <v>0</v>
      </c>
      <c r="L240" s="199">
        <v>0</v>
      </c>
      <c r="M240" s="199">
        <v>0</v>
      </c>
      <c r="N240" s="199">
        <v>0</v>
      </c>
      <c r="O240" s="199">
        <v>0</v>
      </c>
      <c r="P240" s="199">
        <v>0</v>
      </c>
      <c r="Q240" s="199">
        <v>0</v>
      </c>
      <c r="R240" s="200" t="s">
        <v>188</v>
      </c>
      <c r="S240" s="53"/>
      <c r="T240" s="53"/>
      <c r="U240" s="53"/>
      <c r="V240" s="53"/>
      <c r="W240" s="53"/>
      <c r="X240" s="53"/>
      <c r="Y240" s="53"/>
      <c r="Z240" s="53"/>
    </row>
    <row r="241" spans="1:26" ht="14.4">
      <c r="A241" s="194" t="s">
        <v>433</v>
      </c>
      <c r="B241" s="195">
        <v>1890307</v>
      </c>
      <c r="C241" s="195">
        <v>594787</v>
      </c>
      <c r="D241" s="195">
        <v>0</v>
      </c>
      <c r="E241" s="195">
        <v>0</v>
      </c>
      <c r="F241" s="196">
        <v>594787</v>
      </c>
      <c r="G241" s="78">
        <v>0.31469999999999998</v>
      </c>
      <c r="H241" s="199">
        <v>1081593</v>
      </c>
      <c r="I241" s="199">
        <v>1095674</v>
      </c>
      <c r="J241" s="199">
        <v>1197325</v>
      </c>
      <c r="K241" s="199">
        <v>1258952</v>
      </c>
      <c r="L241" s="199">
        <v>991055</v>
      </c>
      <c r="M241" s="199">
        <v>537596</v>
      </c>
      <c r="N241" s="199">
        <v>439750</v>
      </c>
      <c r="O241" s="199">
        <v>442947</v>
      </c>
      <c r="P241" s="199">
        <v>473804</v>
      </c>
      <c r="Q241" s="199">
        <v>942963</v>
      </c>
      <c r="R241" s="200">
        <v>594787</v>
      </c>
      <c r="S241" s="53"/>
      <c r="T241" s="53"/>
      <c r="U241" s="53"/>
      <c r="V241" s="53"/>
      <c r="W241" s="53"/>
      <c r="X241" s="53"/>
      <c r="Y241" s="53"/>
      <c r="Z241" s="53"/>
    </row>
    <row r="242" spans="1:26" ht="14.4">
      <c r="A242" s="194" t="s">
        <v>434</v>
      </c>
      <c r="B242" s="195">
        <v>80025</v>
      </c>
      <c r="C242" s="195">
        <v>25180</v>
      </c>
      <c r="D242" s="195">
        <v>0</v>
      </c>
      <c r="E242" s="195">
        <v>0</v>
      </c>
      <c r="F242" s="196">
        <v>25180</v>
      </c>
      <c r="G242" s="78">
        <v>0.31469999999999998</v>
      </c>
      <c r="H242" s="199">
        <v>0</v>
      </c>
      <c r="I242" s="199">
        <v>0</v>
      </c>
      <c r="J242" s="199">
        <v>0</v>
      </c>
      <c r="K242" s="199">
        <v>0</v>
      </c>
      <c r="L242" s="199">
        <v>0</v>
      </c>
      <c r="M242" s="199">
        <v>20379</v>
      </c>
      <c r="N242" s="199">
        <v>15562</v>
      </c>
      <c r="O242" s="199">
        <v>15421</v>
      </c>
      <c r="P242" s="199">
        <v>15758</v>
      </c>
      <c r="Q242" s="199">
        <v>35429</v>
      </c>
      <c r="R242" s="200">
        <v>25180</v>
      </c>
      <c r="S242" s="53"/>
      <c r="T242" s="53"/>
      <c r="U242" s="53"/>
      <c r="V242" s="53"/>
      <c r="W242" s="53"/>
      <c r="X242" s="53"/>
      <c r="Y242" s="53"/>
      <c r="Z242" s="53"/>
    </row>
    <row r="243" spans="1:26" ht="14.4">
      <c r="A243" s="194" t="s">
        <v>435</v>
      </c>
      <c r="B243" s="195">
        <v>0</v>
      </c>
      <c r="C243" s="195">
        <v>0</v>
      </c>
      <c r="D243" s="195">
        <v>0</v>
      </c>
      <c r="E243" s="195">
        <v>0</v>
      </c>
      <c r="F243" s="196">
        <v>0</v>
      </c>
      <c r="G243" s="78"/>
      <c r="H243" s="199">
        <v>0</v>
      </c>
      <c r="I243" s="199">
        <v>0</v>
      </c>
      <c r="J243" s="199">
        <v>0</v>
      </c>
      <c r="K243" s="199">
        <v>0</v>
      </c>
      <c r="L243" s="199">
        <v>0</v>
      </c>
      <c r="M243" s="199">
        <v>0</v>
      </c>
      <c r="N243" s="199">
        <v>0</v>
      </c>
      <c r="O243" s="199">
        <v>0</v>
      </c>
      <c r="P243" s="199">
        <v>0</v>
      </c>
      <c r="Q243" s="199">
        <v>0</v>
      </c>
      <c r="R243" s="200" t="s">
        <v>188</v>
      </c>
      <c r="S243" s="53"/>
      <c r="T243" s="53"/>
      <c r="U243" s="53"/>
      <c r="V243" s="53"/>
      <c r="W243" s="53"/>
      <c r="X243" s="53"/>
      <c r="Y243" s="53"/>
      <c r="Z243" s="53"/>
    </row>
    <row r="244" spans="1:26" ht="14.4">
      <c r="A244" s="194" t="s">
        <v>436</v>
      </c>
      <c r="B244" s="195">
        <v>431541</v>
      </c>
      <c r="C244" s="195">
        <v>135785</v>
      </c>
      <c r="D244" s="195">
        <v>40946</v>
      </c>
      <c r="E244" s="195">
        <v>25399</v>
      </c>
      <c r="F244" s="196">
        <v>202130</v>
      </c>
      <c r="G244" s="78">
        <v>0.46839999999999998</v>
      </c>
      <c r="H244" s="199">
        <v>0</v>
      </c>
      <c r="I244" s="199">
        <v>281309</v>
      </c>
      <c r="J244" s="199">
        <v>312081</v>
      </c>
      <c r="K244" s="199">
        <v>326013</v>
      </c>
      <c r="L244" s="199">
        <v>303676</v>
      </c>
      <c r="M244" s="199">
        <v>183134</v>
      </c>
      <c r="N244" s="199">
        <v>148909</v>
      </c>
      <c r="O244" s="199">
        <v>143975</v>
      </c>
      <c r="P244" s="199">
        <v>158284</v>
      </c>
      <c r="Q244" s="199">
        <v>321169</v>
      </c>
      <c r="R244" s="200">
        <v>202130</v>
      </c>
      <c r="S244" s="53"/>
      <c r="T244" s="53"/>
      <c r="U244" s="53"/>
      <c r="V244" s="53"/>
      <c r="W244" s="53"/>
      <c r="X244" s="53"/>
      <c r="Y244" s="53"/>
      <c r="Z244" s="53"/>
    </row>
    <row r="245" spans="1:26" ht="14.4">
      <c r="A245" s="194" t="s">
        <v>437</v>
      </c>
      <c r="B245" s="195">
        <v>1404841</v>
      </c>
      <c r="C245" s="195">
        <v>442034</v>
      </c>
      <c r="D245" s="195">
        <v>0</v>
      </c>
      <c r="E245" s="195">
        <v>0</v>
      </c>
      <c r="F245" s="196">
        <v>442034</v>
      </c>
      <c r="G245" s="78">
        <v>0.31469999999999998</v>
      </c>
      <c r="H245" s="199">
        <v>0</v>
      </c>
      <c r="I245" s="199">
        <v>0</v>
      </c>
      <c r="J245" s="199">
        <v>0</v>
      </c>
      <c r="K245" s="199">
        <v>1122761</v>
      </c>
      <c r="L245" s="199">
        <v>761415</v>
      </c>
      <c r="M245" s="199">
        <v>434442</v>
      </c>
      <c r="N245" s="199">
        <v>336836</v>
      </c>
      <c r="O245" s="199">
        <v>323410</v>
      </c>
      <c r="P245" s="199">
        <v>339694</v>
      </c>
      <c r="Q245" s="199">
        <v>716211</v>
      </c>
      <c r="R245" s="200">
        <v>442034</v>
      </c>
      <c r="S245" s="53"/>
      <c r="T245" s="53"/>
      <c r="U245" s="53"/>
      <c r="V245" s="53"/>
      <c r="W245" s="53"/>
      <c r="X245" s="53"/>
      <c r="Y245" s="53"/>
      <c r="Z245" s="53"/>
    </row>
    <row r="246" spans="1:26" ht="14.4">
      <c r="A246" s="194" t="s">
        <v>438</v>
      </c>
      <c r="B246" s="195">
        <v>661944</v>
      </c>
      <c r="C246" s="195">
        <v>208281</v>
      </c>
      <c r="D246" s="195">
        <v>0</v>
      </c>
      <c r="E246" s="195">
        <v>0</v>
      </c>
      <c r="F246" s="196">
        <v>208281</v>
      </c>
      <c r="G246" s="78">
        <v>0.31469999999999998</v>
      </c>
      <c r="H246" s="199">
        <v>0</v>
      </c>
      <c r="I246" s="199">
        <v>0</v>
      </c>
      <c r="J246" s="199">
        <v>486043</v>
      </c>
      <c r="K246" s="199">
        <v>522236</v>
      </c>
      <c r="L246" s="199">
        <v>366741</v>
      </c>
      <c r="M246" s="199">
        <v>217209</v>
      </c>
      <c r="N246" s="199">
        <v>170140</v>
      </c>
      <c r="O246" s="199">
        <v>166586</v>
      </c>
      <c r="P246" s="199">
        <v>171393</v>
      </c>
      <c r="Q246" s="199">
        <v>335967</v>
      </c>
      <c r="R246" s="200">
        <v>208281</v>
      </c>
      <c r="S246" s="53"/>
      <c r="T246" s="53"/>
      <c r="U246" s="53"/>
      <c r="V246" s="53"/>
      <c r="W246" s="53"/>
      <c r="X246" s="53"/>
      <c r="Y246" s="53"/>
      <c r="Z246" s="53"/>
    </row>
    <row r="247" spans="1:26" ht="14.4">
      <c r="A247" s="194" t="s">
        <v>439</v>
      </c>
      <c r="B247" s="195">
        <v>0</v>
      </c>
      <c r="C247" s="195">
        <v>0</v>
      </c>
      <c r="D247" s="195">
        <v>0</v>
      </c>
      <c r="E247" s="195">
        <v>0</v>
      </c>
      <c r="F247" s="196">
        <v>0</v>
      </c>
      <c r="G247" s="78"/>
      <c r="H247" s="199">
        <v>0</v>
      </c>
      <c r="I247" s="199">
        <v>0</v>
      </c>
      <c r="J247" s="199">
        <v>0</v>
      </c>
      <c r="K247" s="199">
        <v>0</v>
      </c>
      <c r="L247" s="199">
        <v>0</v>
      </c>
      <c r="M247" s="199">
        <v>0</v>
      </c>
      <c r="N247" s="199">
        <v>0</v>
      </c>
      <c r="O247" s="199">
        <v>0</v>
      </c>
      <c r="P247" s="199">
        <v>0</v>
      </c>
      <c r="Q247" s="199">
        <v>0</v>
      </c>
      <c r="R247" s="200" t="s">
        <v>188</v>
      </c>
      <c r="S247" s="53"/>
      <c r="T247" s="53"/>
      <c r="U247" s="53"/>
      <c r="V247" s="53"/>
      <c r="W247" s="53"/>
      <c r="X247" s="53"/>
      <c r="Y247" s="53"/>
      <c r="Z247" s="53"/>
    </row>
    <row r="248" spans="1:26" ht="14.4">
      <c r="A248" s="194" t="s">
        <v>440</v>
      </c>
      <c r="B248" s="195">
        <v>0</v>
      </c>
      <c r="C248" s="195">
        <v>0</v>
      </c>
      <c r="D248" s="195">
        <v>0</v>
      </c>
      <c r="E248" s="195">
        <v>0</v>
      </c>
      <c r="F248" s="196">
        <v>0</v>
      </c>
      <c r="G248" s="78"/>
      <c r="H248" s="199">
        <v>0</v>
      </c>
      <c r="I248" s="199">
        <v>0</v>
      </c>
      <c r="J248" s="199">
        <v>0</v>
      </c>
      <c r="K248" s="199">
        <v>0</v>
      </c>
      <c r="L248" s="199">
        <v>0</v>
      </c>
      <c r="M248" s="199">
        <v>0</v>
      </c>
      <c r="N248" s="199">
        <v>0</v>
      </c>
      <c r="O248" s="199">
        <v>0</v>
      </c>
      <c r="P248" s="199">
        <v>0</v>
      </c>
      <c r="Q248" s="199">
        <v>0</v>
      </c>
      <c r="R248" s="200" t="s">
        <v>188</v>
      </c>
      <c r="S248" s="53"/>
      <c r="T248" s="53"/>
      <c r="U248" s="53"/>
      <c r="V248" s="53"/>
      <c r="W248" s="53"/>
      <c r="X248" s="53"/>
      <c r="Y248" s="53"/>
      <c r="Z248" s="53"/>
    </row>
    <row r="249" spans="1:26" ht="14.4">
      <c r="A249" s="194" t="s">
        <v>441</v>
      </c>
      <c r="B249" s="195">
        <v>179401</v>
      </c>
      <c r="C249" s="195">
        <v>56449</v>
      </c>
      <c r="D249" s="195">
        <v>0</v>
      </c>
      <c r="E249" s="195">
        <v>0</v>
      </c>
      <c r="F249" s="196">
        <v>56449</v>
      </c>
      <c r="G249" s="78">
        <v>0.31469999999999998</v>
      </c>
      <c r="H249" s="199">
        <v>0</v>
      </c>
      <c r="I249" s="199">
        <v>0</v>
      </c>
      <c r="J249" s="199">
        <v>0</v>
      </c>
      <c r="K249" s="199">
        <v>0</v>
      </c>
      <c r="L249" s="199">
        <v>0</v>
      </c>
      <c r="M249" s="199">
        <v>0</v>
      </c>
      <c r="N249" s="199">
        <v>43123</v>
      </c>
      <c r="O249" s="199">
        <v>43730</v>
      </c>
      <c r="P249" s="199">
        <v>45396</v>
      </c>
      <c r="Q249" s="199">
        <v>90636</v>
      </c>
      <c r="R249" s="200">
        <v>56449</v>
      </c>
      <c r="S249" s="53"/>
      <c r="T249" s="53"/>
      <c r="U249" s="53"/>
      <c r="V249" s="53"/>
      <c r="W249" s="53"/>
      <c r="X249" s="53"/>
      <c r="Y249" s="53"/>
      <c r="Z249" s="53"/>
    </row>
    <row r="250" spans="1:26" ht="14.4">
      <c r="A250" s="194" t="s">
        <v>442</v>
      </c>
      <c r="B250" s="195">
        <v>0</v>
      </c>
      <c r="C250" s="195">
        <v>0</v>
      </c>
      <c r="D250" s="195">
        <v>0</v>
      </c>
      <c r="E250" s="195">
        <v>0</v>
      </c>
      <c r="F250" s="196">
        <v>0</v>
      </c>
      <c r="G250" s="78"/>
      <c r="H250" s="199">
        <v>0</v>
      </c>
      <c r="I250" s="199">
        <v>0</v>
      </c>
      <c r="J250" s="199">
        <v>0</v>
      </c>
      <c r="K250" s="199">
        <v>0</v>
      </c>
      <c r="L250" s="199">
        <v>0</v>
      </c>
      <c r="M250" s="199">
        <v>0</v>
      </c>
      <c r="N250" s="199">
        <v>0</v>
      </c>
      <c r="O250" s="199">
        <v>0</v>
      </c>
      <c r="P250" s="199">
        <v>0</v>
      </c>
      <c r="Q250" s="199">
        <v>0</v>
      </c>
      <c r="R250" s="200" t="s">
        <v>188</v>
      </c>
      <c r="S250" s="53"/>
      <c r="T250" s="53"/>
      <c r="U250" s="53"/>
      <c r="V250" s="53"/>
      <c r="W250" s="53"/>
      <c r="X250" s="53"/>
      <c r="Y250" s="53"/>
      <c r="Z250" s="53"/>
    </row>
    <row r="251" spans="1:26" ht="14.4">
      <c r="A251" s="194" t="s">
        <v>443</v>
      </c>
      <c r="B251" s="195">
        <v>0</v>
      </c>
      <c r="C251" s="195">
        <v>0</v>
      </c>
      <c r="D251" s="195">
        <v>0</v>
      </c>
      <c r="E251" s="195">
        <v>0</v>
      </c>
      <c r="F251" s="196">
        <v>0</v>
      </c>
      <c r="G251" s="78"/>
      <c r="H251" s="199">
        <v>0</v>
      </c>
      <c r="I251" s="199">
        <v>0</v>
      </c>
      <c r="J251" s="199">
        <v>0</v>
      </c>
      <c r="K251" s="199">
        <v>0</v>
      </c>
      <c r="L251" s="199">
        <v>0</v>
      </c>
      <c r="M251" s="199">
        <v>0</v>
      </c>
      <c r="N251" s="199">
        <v>0</v>
      </c>
      <c r="O251" s="199">
        <v>0</v>
      </c>
      <c r="P251" s="199">
        <v>0</v>
      </c>
      <c r="Q251" s="199">
        <v>0</v>
      </c>
      <c r="R251" s="200" t="s">
        <v>188</v>
      </c>
      <c r="S251" s="53"/>
      <c r="T251" s="53"/>
      <c r="U251" s="53"/>
      <c r="V251" s="53"/>
      <c r="W251" s="53"/>
      <c r="X251" s="53"/>
      <c r="Y251" s="53"/>
      <c r="Z251" s="53"/>
    </row>
    <row r="252" spans="1:26" ht="14.4">
      <c r="A252" s="194" t="s">
        <v>444</v>
      </c>
      <c r="B252" s="195">
        <v>0</v>
      </c>
      <c r="C252" s="195">
        <v>0</v>
      </c>
      <c r="D252" s="195">
        <v>0</v>
      </c>
      <c r="E252" s="195">
        <v>0</v>
      </c>
      <c r="F252" s="196">
        <v>0</v>
      </c>
      <c r="G252" s="78"/>
      <c r="H252" s="199">
        <v>0</v>
      </c>
      <c r="I252" s="199">
        <v>0</v>
      </c>
      <c r="J252" s="199">
        <v>0</v>
      </c>
      <c r="K252" s="199">
        <v>0</v>
      </c>
      <c r="L252" s="199">
        <v>0</v>
      </c>
      <c r="M252" s="199">
        <v>0</v>
      </c>
      <c r="N252" s="199">
        <v>0</v>
      </c>
      <c r="O252" s="199">
        <v>0</v>
      </c>
      <c r="P252" s="199">
        <v>0</v>
      </c>
      <c r="Q252" s="199">
        <v>0</v>
      </c>
      <c r="R252" s="200" t="s">
        <v>188</v>
      </c>
      <c r="S252" s="53"/>
      <c r="T252" s="53"/>
      <c r="U252" s="53"/>
      <c r="V252" s="53"/>
      <c r="W252" s="53"/>
      <c r="X252" s="53"/>
      <c r="Y252" s="53"/>
      <c r="Z252" s="53"/>
    </row>
    <row r="253" spans="1:26" ht="14.4">
      <c r="A253" s="194" t="s">
        <v>445</v>
      </c>
      <c r="B253" s="195">
        <v>0</v>
      </c>
      <c r="C253" s="195">
        <v>0</v>
      </c>
      <c r="D253" s="195">
        <v>0</v>
      </c>
      <c r="E253" s="195">
        <v>0</v>
      </c>
      <c r="F253" s="196">
        <v>0</v>
      </c>
      <c r="G253" s="78"/>
      <c r="H253" s="199">
        <v>0</v>
      </c>
      <c r="I253" s="199">
        <v>0</v>
      </c>
      <c r="J253" s="199">
        <v>0</v>
      </c>
      <c r="K253" s="199">
        <v>0</v>
      </c>
      <c r="L253" s="199">
        <v>0</v>
      </c>
      <c r="M253" s="199">
        <v>0</v>
      </c>
      <c r="N253" s="199">
        <v>0</v>
      </c>
      <c r="O253" s="199">
        <v>0</v>
      </c>
      <c r="P253" s="199">
        <v>0</v>
      </c>
      <c r="Q253" s="199">
        <v>0</v>
      </c>
      <c r="R253" s="200" t="s">
        <v>188</v>
      </c>
      <c r="S253" s="53"/>
      <c r="T253" s="53"/>
      <c r="U253" s="53"/>
      <c r="V253" s="53"/>
      <c r="W253" s="53"/>
      <c r="X253" s="53"/>
      <c r="Y253" s="53"/>
      <c r="Z253" s="53"/>
    </row>
    <row r="254" spans="1:26" ht="14.4">
      <c r="A254" s="194" t="s">
        <v>446</v>
      </c>
      <c r="B254" s="195">
        <v>442054</v>
      </c>
      <c r="C254" s="195">
        <v>139093</v>
      </c>
      <c r="D254" s="195">
        <v>35828</v>
      </c>
      <c r="E254" s="195">
        <v>22224</v>
      </c>
      <c r="F254" s="196">
        <v>197145</v>
      </c>
      <c r="G254" s="78">
        <v>0.44600000000000001</v>
      </c>
      <c r="H254" s="199">
        <v>299695</v>
      </c>
      <c r="I254" s="199">
        <v>330388</v>
      </c>
      <c r="J254" s="199">
        <v>342760</v>
      </c>
      <c r="K254" s="199">
        <v>319086</v>
      </c>
      <c r="L254" s="199">
        <v>325227</v>
      </c>
      <c r="M254" s="199">
        <v>189570</v>
      </c>
      <c r="N254" s="199">
        <v>149668</v>
      </c>
      <c r="O254" s="199">
        <v>156398</v>
      </c>
      <c r="P254" s="199">
        <v>157694</v>
      </c>
      <c r="Q254" s="199">
        <v>319073</v>
      </c>
      <c r="R254" s="200">
        <v>197145</v>
      </c>
      <c r="S254" s="53"/>
      <c r="T254" s="53"/>
      <c r="U254" s="53"/>
      <c r="V254" s="53"/>
      <c r="W254" s="53"/>
      <c r="X254" s="53"/>
      <c r="Y254" s="53"/>
      <c r="Z254" s="53"/>
    </row>
    <row r="255" spans="1:26" ht="14.4">
      <c r="A255" s="194" t="s">
        <v>447</v>
      </c>
      <c r="B255" s="195">
        <v>0</v>
      </c>
      <c r="C255" s="195">
        <v>0</v>
      </c>
      <c r="D255" s="195">
        <v>0</v>
      </c>
      <c r="E255" s="195">
        <v>0</v>
      </c>
      <c r="F255" s="196">
        <v>0</v>
      </c>
      <c r="G255" s="78"/>
      <c r="H255" s="199">
        <v>0</v>
      </c>
      <c r="I255" s="199">
        <v>0</v>
      </c>
      <c r="J255" s="199">
        <v>0</v>
      </c>
      <c r="K255" s="199">
        <v>0</v>
      </c>
      <c r="L255" s="199">
        <v>0</v>
      </c>
      <c r="M255" s="199">
        <v>0</v>
      </c>
      <c r="N255" s="199">
        <v>0</v>
      </c>
      <c r="O255" s="199">
        <v>0</v>
      </c>
      <c r="P255" s="199">
        <v>0</v>
      </c>
      <c r="Q255" s="199">
        <v>0</v>
      </c>
      <c r="R255" s="200" t="s">
        <v>188</v>
      </c>
      <c r="S255" s="53"/>
      <c r="T255" s="53"/>
      <c r="U255" s="53"/>
      <c r="V255" s="53"/>
      <c r="W255" s="53"/>
      <c r="X255" s="53"/>
      <c r="Y255" s="53"/>
      <c r="Z255" s="53"/>
    </row>
    <row r="256" spans="1:26" ht="14.4">
      <c r="A256" s="194" t="s">
        <v>448</v>
      </c>
      <c r="B256" s="195">
        <v>357895</v>
      </c>
      <c r="C256" s="195">
        <v>112612</v>
      </c>
      <c r="D256" s="195">
        <v>51183</v>
      </c>
      <c r="E256" s="195">
        <v>31749</v>
      </c>
      <c r="F256" s="196">
        <v>195544</v>
      </c>
      <c r="G256" s="78">
        <v>0.5464</v>
      </c>
      <c r="H256" s="199">
        <v>226855</v>
      </c>
      <c r="I256" s="199">
        <v>238895</v>
      </c>
      <c r="J256" s="199">
        <v>256382</v>
      </c>
      <c r="K256" s="199">
        <v>264974</v>
      </c>
      <c r="L256" s="199">
        <v>289340.99</v>
      </c>
      <c r="M256" s="199">
        <v>184847</v>
      </c>
      <c r="N256" s="199">
        <v>148279</v>
      </c>
      <c r="O256" s="199">
        <v>149683</v>
      </c>
      <c r="P256" s="199">
        <v>154453</v>
      </c>
      <c r="Q256" s="199">
        <v>312487</v>
      </c>
      <c r="R256" s="200">
        <v>195544</v>
      </c>
      <c r="S256" s="53"/>
      <c r="T256" s="53"/>
      <c r="U256" s="53"/>
      <c r="V256" s="53"/>
      <c r="W256" s="53"/>
      <c r="X256" s="53"/>
      <c r="Y256" s="53"/>
      <c r="Z256" s="53"/>
    </row>
    <row r="257" spans="1:26" ht="14.4">
      <c r="A257" s="194" t="s">
        <v>449</v>
      </c>
      <c r="B257" s="195">
        <v>16159</v>
      </c>
      <c r="C257" s="195">
        <v>5084</v>
      </c>
      <c r="D257" s="195">
        <v>11075</v>
      </c>
      <c r="E257" s="195">
        <v>0</v>
      </c>
      <c r="F257" s="196">
        <v>16159</v>
      </c>
      <c r="G257" s="78">
        <v>1</v>
      </c>
      <c r="H257" s="199">
        <v>0</v>
      </c>
      <c r="I257" s="199">
        <v>0</v>
      </c>
      <c r="J257" s="199">
        <v>0</v>
      </c>
      <c r="K257" s="199">
        <v>0</v>
      </c>
      <c r="L257" s="199">
        <v>0</v>
      </c>
      <c r="M257" s="199">
        <v>0</v>
      </c>
      <c r="N257" s="199">
        <v>18586</v>
      </c>
      <c r="O257" s="199">
        <v>18709</v>
      </c>
      <c r="P257" s="199">
        <v>18872</v>
      </c>
      <c r="Q257" s="199">
        <v>18818</v>
      </c>
      <c r="R257" s="200">
        <v>16159</v>
      </c>
      <c r="S257" s="53"/>
      <c r="T257" s="53"/>
      <c r="U257" s="53"/>
      <c r="V257" s="53"/>
      <c r="W257" s="53"/>
      <c r="X257" s="53"/>
      <c r="Y257" s="53"/>
      <c r="Z257" s="53"/>
    </row>
    <row r="258" spans="1:26" ht="14.4">
      <c r="A258" s="194" t="s">
        <v>450</v>
      </c>
      <c r="B258" s="195">
        <v>0</v>
      </c>
      <c r="C258" s="195">
        <v>0</v>
      </c>
      <c r="D258" s="195">
        <v>0</v>
      </c>
      <c r="E258" s="195">
        <v>0</v>
      </c>
      <c r="F258" s="196">
        <v>0</v>
      </c>
      <c r="G258" s="78"/>
      <c r="H258" s="199">
        <v>0</v>
      </c>
      <c r="I258" s="199">
        <v>0</v>
      </c>
      <c r="J258" s="199">
        <v>0</v>
      </c>
      <c r="K258" s="199">
        <v>0</v>
      </c>
      <c r="L258" s="199">
        <v>0</v>
      </c>
      <c r="M258" s="199">
        <v>0</v>
      </c>
      <c r="N258" s="199">
        <v>0</v>
      </c>
      <c r="O258" s="199">
        <v>0</v>
      </c>
      <c r="P258" s="199">
        <v>0</v>
      </c>
      <c r="Q258" s="199">
        <v>0</v>
      </c>
      <c r="R258" s="200" t="s">
        <v>188</v>
      </c>
      <c r="S258" s="53"/>
      <c r="T258" s="53"/>
      <c r="U258" s="53"/>
      <c r="V258" s="53"/>
      <c r="W258" s="53"/>
      <c r="X258" s="53"/>
      <c r="Y258" s="53"/>
      <c r="Z258" s="53"/>
    </row>
    <row r="259" spans="1:26" ht="14.4">
      <c r="A259" s="194" t="s">
        <v>451</v>
      </c>
      <c r="B259" s="195">
        <v>0</v>
      </c>
      <c r="C259" s="195">
        <v>0</v>
      </c>
      <c r="D259" s="195">
        <v>0</v>
      </c>
      <c r="E259" s="195">
        <v>0</v>
      </c>
      <c r="F259" s="196">
        <v>0</v>
      </c>
      <c r="G259" s="78"/>
      <c r="H259" s="199">
        <v>0</v>
      </c>
      <c r="I259" s="199">
        <v>0</v>
      </c>
      <c r="J259" s="199">
        <v>0</v>
      </c>
      <c r="K259" s="199">
        <v>0</v>
      </c>
      <c r="L259" s="199">
        <v>0</v>
      </c>
      <c r="M259" s="199">
        <v>0</v>
      </c>
      <c r="N259" s="199">
        <v>0</v>
      </c>
      <c r="O259" s="199">
        <v>0</v>
      </c>
      <c r="P259" s="199">
        <v>0</v>
      </c>
      <c r="Q259" s="199">
        <v>0</v>
      </c>
      <c r="R259" s="200" t="s">
        <v>188</v>
      </c>
      <c r="S259" s="53"/>
      <c r="T259" s="53"/>
      <c r="U259" s="53"/>
      <c r="V259" s="53"/>
      <c r="W259" s="53"/>
      <c r="X259" s="53"/>
      <c r="Y259" s="53"/>
      <c r="Z259" s="53"/>
    </row>
    <row r="260" spans="1:26" ht="14.4">
      <c r="A260" s="194" t="s">
        <v>452</v>
      </c>
      <c r="B260" s="195">
        <v>539350</v>
      </c>
      <c r="C260" s="195">
        <v>169707</v>
      </c>
      <c r="D260" s="195">
        <v>0</v>
      </c>
      <c r="E260" s="195">
        <v>0</v>
      </c>
      <c r="F260" s="196">
        <v>169707</v>
      </c>
      <c r="G260" s="78">
        <v>0.31469999999999998</v>
      </c>
      <c r="H260" s="199">
        <v>0</v>
      </c>
      <c r="I260" s="199">
        <v>0</v>
      </c>
      <c r="J260" s="199">
        <v>0</v>
      </c>
      <c r="K260" s="199">
        <v>0</v>
      </c>
      <c r="L260" s="199">
        <v>0</v>
      </c>
      <c r="M260" s="199">
        <v>0</v>
      </c>
      <c r="N260" s="199">
        <v>0</v>
      </c>
      <c r="O260" s="199">
        <v>0</v>
      </c>
      <c r="P260" s="199">
        <v>0</v>
      </c>
      <c r="Q260" s="199">
        <v>0</v>
      </c>
      <c r="R260" s="200">
        <v>169707</v>
      </c>
      <c r="S260" s="53"/>
      <c r="T260" s="53"/>
      <c r="U260" s="53"/>
      <c r="V260" s="53"/>
      <c r="W260" s="53"/>
      <c r="X260" s="53"/>
      <c r="Y260" s="53"/>
      <c r="Z260" s="53"/>
    </row>
    <row r="261" spans="1:26" ht="14.4">
      <c r="A261" s="194" t="s">
        <v>453</v>
      </c>
      <c r="B261" s="195">
        <v>0</v>
      </c>
      <c r="C261" s="195">
        <v>0</v>
      </c>
      <c r="D261" s="195">
        <v>0</v>
      </c>
      <c r="E261" s="195">
        <v>0</v>
      </c>
      <c r="F261" s="196">
        <v>0</v>
      </c>
      <c r="G261" s="78"/>
      <c r="H261" s="199">
        <v>0</v>
      </c>
      <c r="I261" s="199">
        <v>0</v>
      </c>
      <c r="J261" s="199">
        <v>0</v>
      </c>
      <c r="K261" s="199">
        <v>0</v>
      </c>
      <c r="L261" s="199">
        <v>0</v>
      </c>
      <c r="M261" s="199">
        <v>0</v>
      </c>
      <c r="N261" s="199">
        <v>0</v>
      </c>
      <c r="O261" s="199">
        <v>0</v>
      </c>
      <c r="P261" s="199">
        <v>0</v>
      </c>
      <c r="Q261" s="199">
        <v>0</v>
      </c>
      <c r="R261" s="200" t="s">
        <v>188</v>
      </c>
      <c r="S261" s="53"/>
      <c r="T261" s="53"/>
      <c r="U261" s="53"/>
      <c r="V261" s="53"/>
      <c r="W261" s="53"/>
      <c r="X261" s="53"/>
      <c r="Y261" s="53"/>
      <c r="Z261" s="53"/>
    </row>
    <row r="262" spans="1:26" ht="14.4">
      <c r="A262" s="194" t="s">
        <v>454</v>
      </c>
      <c r="B262" s="195">
        <v>0</v>
      </c>
      <c r="C262" s="195">
        <v>0</v>
      </c>
      <c r="D262" s="195">
        <v>0</v>
      </c>
      <c r="E262" s="195">
        <v>0</v>
      </c>
      <c r="F262" s="196">
        <v>0</v>
      </c>
      <c r="G262" s="78"/>
      <c r="H262" s="199">
        <v>0</v>
      </c>
      <c r="I262" s="199">
        <v>0</v>
      </c>
      <c r="J262" s="199">
        <v>0</v>
      </c>
      <c r="K262" s="199">
        <v>0</v>
      </c>
      <c r="L262" s="199">
        <v>0</v>
      </c>
      <c r="M262" s="199">
        <v>0</v>
      </c>
      <c r="N262" s="199">
        <v>0</v>
      </c>
      <c r="O262" s="199">
        <v>0</v>
      </c>
      <c r="P262" s="199">
        <v>0</v>
      </c>
      <c r="Q262" s="199">
        <v>0</v>
      </c>
      <c r="R262" s="200" t="s">
        <v>188</v>
      </c>
      <c r="S262" s="53"/>
      <c r="T262" s="53"/>
      <c r="U262" s="53"/>
      <c r="V262" s="53"/>
      <c r="W262" s="53"/>
      <c r="X262" s="53"/>
      <c r="Y262" s="53"/>
      <c r="Z262" s="53"/>
    </row>
    <row r="263" spans="1:26" ht="14.4">
      <c r="A263" s="194" t="s">
        <v>455</v>
      </c>
      <c r="B263" s="195">
        <v>1480584</v>
      </c>
      <c r="C263" s="195">
        <v>465867</v>
      </c>
      <c r="D263" s="195">
        <v>25592</v>
      </c>
      <c r="E263" s="195">
        <v>15875</v>
      </c>
      <c r="F263" s="196">
        <v>507334</v>
      </c>
      <c r="G263" s="78">
        <v>0.3427</v>
      </c>
      <c r="H263" s="199">
        <v>0</v>
      </c>
      <c r="I263" s="199">
        <v>1042173</v>
      </c>
      <c r="J263" s="199">
        <v>1132717</v>
      </c>
      <c r="K263" s="199">
        <v>1176759</v>
      </c>
      <c r="L263" s="199">
        <v>872536</v>
      </c>
      <c r="M263" s="199">
        <v>472490</v>
      </c>
      <c r="N263" s="199">
        <v>373572</v>
      </c>
      <c r="O263" s="199">
        <v>376464</v>
      </c>
      <c r="P263" s="199">
        <v>390124</v>
      </c>
      <c r="Q263" s="199">
        <v>795548</v>
      </c>
      <c r="R263" s="200">
        <v>507334</v>
      </c>
      <c r="S263" s="53"/>
      <c r="T263" s="53"/>
      <c r="U263" s="53"/>
      <c r="V263" s="53"/>
      <c r="W263" s="53"/>
      <c r="X263" s="53"/>
      <c r="Y263" s="53"/>
      <c r="Z263" s="53"/>
    </row>
    <row r="264" spans="1:26" ht="14.4">
      <c r="A264" s="194" t="s">
        <v>456</v>
      </c>
      <c r="B264" s="195">
        <v>0</v>
      </c>
      <c r="C264" s="195">
        <v>0</v>
      </c>
      <c r="D264" s="195">
        <v>0</v>
      </c>
      <c r="E264" s="195">
        <v>0</v>
      </c>
      <c r="F264" s="196">
        <v>0</v>
      </c>
      <c r="G264" s="78"/>
      <c r="H264" s="199">
        <v>0</v>
      </c>
      <c r="I264" s="199">
        <v>0</v>
      </c>
      <c r="J264" s="199">
        <v>0</v>
      </c>
      <c r="K264" s="199">
        <v>0</v>
      </c>
      <c r="L264" s="199">
        <v>0</v>
      </c>
      <c r="M264" s="199">
        <v>0</v>
      </c>
      <c r="N264" s="199">
        <v>0</v>
      </c>
      <c r="O264" s="199">
        <v>0</v>
      </c>
      <c r="P264" s="199">
        <v>0</v>
      </c>
      <c r="Q264" s="199">
        <v>0</v>
      </c>
      <c r="R264" s="200" t="s">
        <v>188</v>
      </c>
      <c r="S264" s="53"/>
      <c r="T264" s="53"/>
      <c r="U264" s="53"/>
      <c r="V264" s="53"/>
      <c r="W264" s="53"/>
      <c r="X264" s="53"/>
      <c r="Y264" s="53"/>
      <c r="Z264" s="53"/>
    </row>
    <row r="265" spans="1:26" ht="14.4">
      <c r="A265" s="194" t="s">
        <v>457</v>
      </c>
      <c r="B265" s="195">
        <v>0</v>
      </c>
      <c r="C265" s="195">
        <v>0</v>
      </c>
      <c r="D265" s="195">
        <v>0</v>
      </c>
      <c r="E265" s="195">
        <v>0</v>
      </c>
      <c r="F265" s="196">
        <v>0</v>
      </c>
      <c r="G265" s="78"/>
      <c r="H265" s="199">
        <v>0</v>
      </c>
      <c r="I265" s="199">
        <v>0</v>
      </c>
      <c r="J265" s="199">
        <v>0</v>
      </c>
      <c r="K265" s="199">
        <v>0</v>
      </c>
      <c r="L265" s="199">
        <v>0</v>
      </c>
      <c r="M265" s="199">
        <v>0</v>
      </c>
      <c r="N265" s="199">
        <v>0</v>
      </c>
      <c r="O265" s="199">
        <v>0</v>
      </c>
      <c r="P265" s="199">
        <v>0</v>
      </c>
      <c r="Q265" s="199">
        <v>0</v>
      </c>
      <c r="R265" s="200" t="s">
        <v>188</v>
      </c>
      <c r="S265" s="53"/>
      <c r="T265" s="53"/>
      <c r="U265" s="53"/>
      <c r="V265" s="53"/>
      <c r="W265" s="53"/>
      <c r="X265" s="53"/>
      <c r="Y265" s="53"/>
      <c r="Z265" s="53"/>
    </row>
    <row r="266" spans="1:26" ht="14.4">
      <c r="A266" s="194" t="s">
        <v>458</v>
      </c>
      <c r="B266" s="195">
        <v>1164044</v>
      </c>
      <c r="C266" s="195">
        <v>366267</v>
      </c>
      <c r="D266" s="195">
        <v>25592</v>
      </c>
      <c r="E266" s="195">
        <v>15875</v>
      </c>
      <c r="F266" s="196">
        <v>407734</v>
      </c>
      <c r="G266" s="78">
        <v>0.3503</v>
      </c>
      <c r="H266" s="199">
        <v>686222</v>
      </c>
      <c r="I266" s="199">
        <v>721362</v>
      </c>
      <c r="J266" s="199">
        <v>785869</v>
      </c>
      <c r="K266" s="199">
        <v>843940</v>
      </c>
      <c r="L266" s="199">
        <v>683297</v>
      </c>
      <c r="M266" s="199">
        <v>376762</v>
      </c>
      <c r="N266" s="199">
        <v>299907</v>
      </c>
      <c r="O266" s="199">
        <v>299740</v>
      </c>
      <c r="P266" s="199">
        <v>321562</v>
      </c>
      <c r="Q266" s="199">
        <v>648377</v>
      </c>
      <c r="R266" s="200">
        <v>407734</v>
      </c>
      <c r="S266" s="53"/>
      <c r="T266" s="53"/>
      <c r="U266" s="53"/>
      <c r="V266" s="53"/>
      <c r="W266" s="53"/>
      <c r="X266" s="53"/>
      <c r="Y266" s="53"/>
      <c r="Z266" s="53"/>
    </row>
    <row r="267" spans="1:26" ht="14.4">
      <c r="A267" s="194" t="s">
        <v>459</v>
      </c>
      <c r="B267" s="195">
        <v>279694</v>
      </c>
      <c r="C267" s="195">
        <v>88006</v>
      </c>
      <c r="D267" s="195">
        <v>0</v>
      </c>
      <c r="E267" s="195">
        <v>0</v>
      </c>
      <c r="F267" s="196">
        <v>88006</v>
      </c>
      <c r="G267" s="78">
        <v>0.31469999999999998</v>
      </c>
      <c r="H267" s="199">
        <v>0</v>
      </c>
      <c r="I267" s="199">
        <v>0</v>
      </c>
      <c r="J267" s="199">
        <v>0</v>
      </c>
      <c r="K267" s="199">
        <v>0</v>
      </c>
      <c r="L267" s="199">
        <v>0</v>
      </c>
      <c r="M267" s="199">
        <v>0</v>
      </c>
      <c r="N267" s="199">
        <v>73559</v>
      </c>
      <c r="O267" s="199">
        <v>71802</v>
      </c>
      <c r="P267" s="199">
        <v>73194</v>
      </c>
      <c r="Q267" s="199">
        <v>144414</v>
      </c>
      <c r="R267" s="200">
        <v>88006</v>
      </c>
      <c r="S267" s="53"/>
      <c r="T267" s="53"/>
      <c r="U267" s="53"/>
      <c r="V267" s="53"/>
      <c r="W267" s="53"/>
      <c r="X267" s="53"/>
      <c r="Y267" s="53"/>
      <c r="Z267" s="53"/>
    </row>
    <row r="268" spans="1:26" ht="14.4">
      <c r="A268" s="194" t="s">
        <v>460</v>
      </c>
      <c r="B268" s="195">
        <v>423921</v>
      </c>
      <c r="C268" s="195">
        <v>133387</v>
      </c>
      <c r="D268" s="195">
        <v>0</v>
      </c>
      <c r="E268" s="195">
        <v>0</v>
      </c>
      <c r="F268" s="196">
        <v>133387</v>
      </c>
      <c r="G268" s="78">
        <v>0.31469999999999998</v>
      </c>
      <c r="H268" s="199">
        <v>0</v>
      </c>
      <c r="I268" s="199">
        <v>0</v>
      </c>
      <c r="J268" s="199">
        <v>315293</v>
      </c>
      <c r="K268" s="199">
        <v>333180</v>
      </c>
      <c r="L268" s="199">
        <v>241064</v>
      </c>
      <c r="M268" s="199">
        <v>128685</v>
      </c>
      <c r="N268" s="199">
        <v>98535</v>
      </c>
      <c r="O268" s="199">
        <v>99744</v>
      </c>
      <c r="P268" s="199">
        <v>104831</v>
      </c>
      <c r="Q268" s="199">
        <v>211420</v>
      </c>
      <c r="R268" s="200">
        <v>133387</v>
      </c>
      <c r="S268" s="53"/>
      <c r="T268" s="53"/>
      <c r="U268" s="53"/>
      <c r="V268" s="53"/>
      <c r="W268" s="53"/>
      <c r="X268" s="53"/>
      <c r="Y268" s="53"/>
      <c r="Z268" s="53"/>
    </row>
    <row r="269" spans="1:26" ht="14.4">
      <c r="A269" s="194" t="s">
        <v>461</v>
      </c>
      <c r="B269" s="195">
        <v>0</v>
      </c>
      <c r="C269" s="195">
        <v>0</v>
      </c>
      <c r="D269" s="195">
        <v>0</v>
      </c>
      <c r="E269" s="195">
        <v>0</v>
      </c>
      <c r="F269" s="196">
        <v>0</v>
      </c>
      <c r="G269" s="78"/>
      <c r="H269" s="199">
        <v>0</v>
      </c>
      <c r="I269" s="199">
        <v>0</v>
      </c>
      <c r="J269" s="199">
        <v>0</v>
      </c>
      <c r="K269" s="199">
        <v>0</v>
      </c>
      <c r="L269" s="199">
        <v>0</v>
      </c>
      <c r="M269" s="199">
        <v>0</v>
      </c>
      <c r="N269" s="199">
        <v>0</v>
      </c>
      <c r="O269" s="199">
        <v>0</v>
      </c>
      <c r="P269" s="199">
        <v>0</v>
      </c>
      <c r="Q269" s="199">
        <v>0</v>
      </c>
      <c r="R269" s="200" t="s">
        <v>188</v>
      </c>
      <c r="S269" s="53"/>
      <c r="T269" s="53"/>
      <c r="U269" s="53"/>
      <c r="V269" s="53"/>
      <c r="W269" s="53"/>
      <c r="X269" s="53"/>
      <c r="Y269" s="53"/>
      <c r="Z269" s="53"/>
    </row>
    <row r="270" spans="1:26" ht="14.4">
      <c r="A270" s="194" t="s">
        <v>462</v>
      </c>
      <c r="B270" s="195">
        <v>0</v>
      </c>
      <c r="C270" s="195">
        <v>0</v>
      </c>
      <c r="D270" s="195">
        <v>0</v>
      </c>
      <c r="E270" s="195">
        <v>0</v>
      </c>
      <c r="F270" s="196">
        <v>0</v>
      </c>
      <c r="G270" s="78"/>
      <c r="H270" s="199">
        <v>0</v>
      </c>
      <c r="I270" s="199">
        <v>0</v>
      </c>
      <c r="J270" s="199">
        <v>0</v>
      </c>
      <c r="K270" s="199">
        <v>0</v>
      </c>
      <c r="L270" s="199">
        <v>0</v>
      </c>
      <c r="M270" s="199">
        <v>0</v>
      </c>
      <c r="N270" s="199">
        <v>0</v>
      </c>
      <c r="O270" s="199">
        <v>0</v>
      </c>
      <c r="P270" s="199">
        <v>0</v>
      </c>
      <c r="Q270" s="199">
        <v>0</v>
      </c>
      <c r="R270" s="200" t="s">
        <v>188</v>
      </c>
      <c r="S270" s="53"/>
      <c r="T270" s="53"/>
      <c r="U270" s="53"/>
      <c r="V270" s="53"/>
      <c r="W270" s="53"/>
      <c r="X270" s="53"/>
      <c r="Y270" s="53"/>
      <c r="Z270" s="53"/>
    </row>
    <row r="271" spans="1:26" ht="14.4">
      <c r="A271" s="194" t="s">
        <v>463</v>
      </c>
      <c r="B271" s="195">
        <v>0</v>
      </c>
      <c r="C271" s="195">
        <v>0</v>
      </c>
      <c r="D271" s="195">
        <v>0</v>
      </c>
      <c r="E271" s="195">
        <v>0</v>
      </c>
      <c r="F271" s="196">
        <v>0</v>
      </c>
      <c r="G271" s="78"/>
      <c r="H271" s="199">
        <v>0</v>
      </c>
      <c r="I271" s="199">
        <v>0</v>
      </c>
      <c r="J271" s="199">
        <v>0</v>
      </c>
      <c r="K271" s="199">
        <v>0</v>
      </c>
      <c r="L271" s="199">
        <v>0</v>
      </c>
      <c r="M271" s="199">
        <v>0</v>
      </c>
      <c r="N271" s="199">
        <v>0</v>
      </c>
      <c r="O271" s="199">
        <v>0</v>
      </c>
      <c r="P271" s="199">
        <v>0</v>
      </c>
      <c r="Q271" s="199">
        <v>0</v>
      </c>
      <c r="R271" s="200" t="s">
        <v>188</v>
      </c>
      <c r="S271" s="53"/>
      <c r="T271" s="53"/>
      <c r="U271" s="53"/>
      <c r="V271" s="53"/>
      <c r="W271" s="53"/>
      <c r="X271" s="53"/>
      <c r="Y271" s="53"/>
      <c r="Z271" s="53"/>
    </row>
    <row r="272" spans="1:26" ht="14.4">
      <c r="A272" s="194" t="s">
        <v>464</v>
      </c>
      <c r="B272" s="195">
        <v>0</v>
      </c>
      <c r="C272" s="195">
        <v>0</v>
      </c>
      <c r="D272" s="195">
        <v>0</v>
      </c>
      <c r="E272" s="195">
        <v>0</v>
      </c>
      <c r="F272" s="196">
        <v>0</v>
      </c>
      <c r="G272" s="78"/>
      <c r="H272" s="199">
        <v>0</v>
      </c>
      <c r="I272" s="199">
        <v>0</v>
      </c>
      <c r="J272" s="199">
        <v>0</v>
      </c>
      <c r="K272" s="199">
        <v>0</v>
      </c>
      <c r="L272" s="199">
        <v>0</v>
      </c>
      <c r="M272" s="199">
        <v>0</v>
      </c>
      <c r="N272" s="199">
        <v>0</v>
      </c>
      <c r="O272" s="199">
        <v>0</v>
      </c>
      <c r="P272" s="199">
        <v>0</v>
      </c>
      <c r="Q272" s="199">
        <v>0</v>
      </c>
      <c r="R272" s="200" t="s">
        <v>188</v>
      </c>
      <c r="S272" s="53"/>
      <c r="T272" s="53"/>
      <c r="U272" s="53"/>
      <c r="V272" s="53"/>
      <c r="W272" s="53"/>
      <c r="X272" s="53"/>
      <c r="Y272" s="53"/>
      <c r="Z272" s="53"/>
    </row>
    <row r="273" spans="1:26" ht="14.4">
      <c r="A273" s="194" t="s">
        <v>465</v>
      </c>
      <c r="B273" s="195">
        <v>0</v>
      </c>
      <c r="C273" s="195">
        <v>0</v>
      </c>
      <c r="D273" s="195">
        <v>0</v>
      </c>
      <c r="E273" s="195">
        <v>0</v>
      </c>
      <c r="F273" s="196">
        <v>0</v>
      </c>
      <c r="G273" s="78"/>
      <c r="H273" s="199">
        <v>0</v>
      </c>
      <c r="I273" s="199">
        <v>0</v>
      </c>
      <c r="J273" s="199">
        <v>0</v>
      </c>
      <c r="K273" s="199">
        <v>0</v>
      </c>
      <c r="L273" s="199">
        <v>0</v>
      </c>
      <c r="M273" s="199">
        <v>0</v>
      </c>
      <c r="N273" s="199">
        <v>0</v>
      </c>
      <c r="O273" s="199">
        <v>0</v>
      </c>
      <c r="P273" s="199">
        <v>0</v>
      </c>
      <c r="Q273" s="199">
        <v>0</v>
      </c>
      <c r="R273" s="200" t="s">
        <v>188</v>
      </c>
      <c r="S273" s="53"/>
      <c r="T273" s="53"/>
      <c r="U273" s="53"/>
      <c r="V273" s="53"/>
      <c r="W273" s="53"/>
      <c r="X273" s="53"/>
      <c r="Y273" s="53"/>
      <c r="Z273" s="53"/>
    </row>
    <row r="274" spans="1:26" ht="14.4">
      <c r="A274" s="194" t="s">
        <v>466</v>
      </c>
      <c r="B274" s="195">
        <v>37284</v>
      </c>
      <c r="C274" s="195">
        <v>11731</v>
      </c>
      <c r="D274" s="195">
        <v>0</v>
      </c>
      <c r="E274" s="195">
        <v>0</v>
      </c>
      <c r="F274" s="196">
        <v>11731</v>
      </c>
      <c r="G274" s="78">
        <v>0.31459999999999999</v>
      </c>
      <c r="H274" s="199">
        <v>0</v>
      </c>
      <c r="I274" s="199">
        <v>0</v>
      </c>
      <c r="J274" s="199">
        <v>0</v>
      </c>
      <c r="K274" s="199">
        <v>0</v>
      </c>
      <c r="L274" s="199">
        <v>0</v>
      </c>
      <c r="M274" s="199">
        <v>11979</v>
      </c>
      <c r="N274" s="199">
        <v>9157</v>
      </c>
      <c r="O274" s="199">
        <v>9341</v>
      </c>
      <c r="P274" s="199">
        <v>9622</v>
      </c>
      <c r="Q274" s="199">
        <v>19353</v>
      </c>
      <c r="R274" s="200">
        <v>11731</v>
      </c>
      <c r="S274" s="53"/>
      <c r="T274" s="53"/>
      <c r="U274" s="53"/>
      <c r="V274" s="53"/>
      <c r="W274" s="53"/>
      <c r="X274" s="53"/>
      <c r="Y274" s="53"/>
      <c r="Z274" s="53"/>
    </row>
    <row r="275" spans="1:26" ht="14.4">
      <c r="A275" s="194" t="s">
        <v>552</v>
      </c>
      <c r="B275" s="195">
        <v>0</v>
      </c>
      <c r="C275" s="195">
        <v>0</v>
      </c>
      <c r="D275" s="195">
        <v>0</v>
      </c>
      <c r="E275" s="195">
        <v>0</v>
      </c>
      <c r="F275" s="196">
        <v>0</v>
      </c>
      <c r="G275" s="78"/>
      <c r="H275" s="199">
        <v>0</v>
      </c>
      <c r="I275" s="199">
        <v>0</v>
      </c>
      <c r="J275" s="199">
        <v>0</v>
      </c>
      <c r="K275" s="199">
        <v>0</v>
      </c>
      <c r="L275" s="199">
        <v>0</v>
      </c>
      <c r="M275" s="199">
        <v>0</v>
      </c>
      <c r="N275" s="199">
        <v>0</v>
      </c>
      <c r="O275" s="199">
        <v>0</v>
      </c>
      <c r="P275" s="199">
        <v>0</v>
      </c>
      <c r="Q275" s="199">
        <v>0</v>
      </c>
      <c r="R275" s="200" t="s">
        <v>188</v>
      </c>
      <c r="S275" s="53"/>
      <c r="T275" s="53"/>
      <c r="U275" s="53"/>
      <c r="V275" s="53"/>
      <c r="W275" s="53"/>
      <c r="X275" s="53"/>
      <c r="Y275" s="53"/>
      <c r="Z275" s="53"/>
    </row>
    <row r="276" spans="1:26" ht="14.4">
      <c r="A276" s="194" t="s">
        <v>468</v>
      </c>
      <c r="B276" s="195">
        <v>2691961</v>
      </c>
      <c r="C276" s="195">
        <v>847028</v>
      </c>
      <c r="D276" s="195">
        <v>0</v>
      </c>
      <c r="E276" s="195">
        <v>0</v>
      </c>
      <c r="F276" s="196">
        <v>847028</v>
      </c>
      <c r="G276" s="78">
        <v>0.31469999999999998</v>
      </c>
      <c r="H276" s="199">
        <v>0</v>
      </c>
      <c r="I276" s="199">
        <v>0</v>
      </c>
      <c r="J276" s="199">
        <v>0</v>
      </c>
      <c r="K276" s="199">
        <v>0</v>
      </c>
      <c r="L276" s="199">
        <v>0</v>
      </c>
      <c r="M276" s="199">
        <v>0</v>
      </c>
      <c r="N276" s="199">
        <v>0</v>
      </c>
      <c r="O276" s="199">
        <v>0</v>
      </c>
      <c r="P276" s="199">
        <v>0</v>
      </c>
      <c r="Q276" s="199">
        <v>0</v>
      </c>
      <c r="R276" s="200">
        <v>847028</v>
      </c>
      <c r="S276" s="53"/>
      <c r="T276" s="53"/>
      <c r="U276" s="53"/>
      <c r="V276" s="53"/>
      <c r="W276" s="53"/>
      <c r="X276" s="53"/>
      <c r="Y276" s="53"/>
      <c r="Z276" s="53"/>
    </row>
    <row r="277" spans="1:26" ht="14.4">
      <c r="A277" s="194" t="s">
        <v>469</v>
      </c>
      <c r="B277" s="195">
        <v>0</v>
      </c>
      <c r="C277" s="195">
        <v>0</v>
      </c>
      <c r="D277" s="195">
        <v>0</v>
      </c>
      <c r="E277" s="195">
        <v>0</v>
      </c>
      <c r="F277" s="196">
        <v>0</v>
      </c>
      <c r="G277" s="78"/>
      <c r="H277" s="199">
        <v>0</v>
      </c>
      <c r="I277" s="199">
        <v>0</v>
      </c>
      <c r="J277" s="199">
        <v>0</v>
      </c>
      <c r="K277" s="199">
        <v>0</v>
      </c>
      <c r="L277" s="199">
        <v>0</v>
      </c>
      <c r="M277" s="199">
        <v>0</v>
      </c>
      <c r="N277" s="199">
        <v>0</v>
      </c>
      <c r="O277" s="199">
        <v>0</v>
      </c>
      <c r="P277" s="199">
        <v>0</v>
      </c>
      <c r="Q277" s="199">
        <v>0</v>
      </c>
      <c r="R277" s="200" t="s">
        <v>188</v>
      </c>
      <c r="S277" s="53"/>
      <c r="T277" s="53"/>
      <c r="U277" s="53"/>
      <c r="V277" s="53"/>
      <c r="W277" s="53"/>
      <c r="X277" s="53"/>
      <c r="Y277" s="53"/>
      <c r="Z277" s="53"/>
    </row>
    <row r="278" spans="1:26" ht="14.4">
      <c r="A278" s="194" t="s">
        <v>470</v>
      </c>
      <c r="B278" s="195">
        <v>176974</v>
      </c>
      <c r="C278" s="195">
        <v>55685</v>
      </c>
      <c r="D278" s="195">
        <v>61420</v>
      </c>
      <c r="E278" s="195">
        <v>38099</v>
      </c>
      <c r="F278" s="196">
        <v>155204</v>
      </c>
      <c r="G278" s="78">
        <v>0.877</v>
      </c>
      <c r="H278" s="199">
        <v>85347</v>
      </c>
      <c r="I278" s="199">
        <v>99960</v>
      </c>
      <c r="J278" s="199">
        <v>114660</v>
      </c>
      <c r="K278" s="199">
        <v>129942</v>
      </c>
      <c r="L278" s="199">
        <v>135411.28</v>
      </c>
      <c r="M278" s="199">
        <v>144815</v>
      </c>
      <c r="N278" s="199">
        <v>122592</v>
      </c>
      <c r="O278" s="199">
        <v>125248</v>
      </c>
      <c r="P278" s="199">
        <v>128090</v>
      </c>
      <c r="Q278" s="199">
        <v>176238</v>
      </c>
      <c r="R278" s="200">
        <v>155204</v>
      </c>
      <c r="S278" s="53"/>
      <c r="T278" s="53"/>
      <c r="U278" s="53"/>
      <c r="V278" s="53"/>
      <c r="W278" s="53"/>
      <c r="X278" s="53"/>
      <c r="Y278" s="53"/>
      <c r="Z278" s="53"/>
    </row>
    <row r="279" spans="1:26" ht="14.4">
      <c r="A279" s="194" t="s">
        <v>471</v>
      </c>
      <c r="B279" s="195">
        <v>278827</v>
      </c>
      <c r="C279" s="195">
        <v>87733</v>
      </c>
      <c r="D279" s="195">
        <v>0</v>
      </c>
      <c r="E279" s="195">
        <v>0</v>
      </c>
      <c r="F279" s="196">
        <v>87733</v>
      </c>
      <c r="G279" s="78">
        <v>0.31469999999999998</v>
      </c>
      <c r="H279" s="199">
        <v>188653</v>
      </c>
      <c r="I279" s="199">
        <v>202990</v>
      </c>
      <c r="J279" s="199">
        <v>212542</v>
      </c>
      <c r="K279" s="199">
        <v>229176</v>
      </c>
      <c r="L279" s="199">
        <v>154952</v>
      </c>
      <c r="M279" s="199">
        <v>87329</v>
      </c>
      <c r="N279" s="199">
        <v>67354</v>
      </c>
      <c r="O279" s="199">
        <v>68247</v>
      </c>
      <c r="P279" s="199">
        <v>70869</v>
      </c>
      <c r="Q279" s="199">
        <v>142766</v>
      </c>
      <c r="R279" s="200">
        <v>87733</v>
      </c>
      <c r="S279" s="53"/>
      <c r="T279" s="53"/>
      <c r="U279" s="53"/>
      <c r="V279" s="53"/>
      <c r="W279" s="53"/>
      <c r="X279" s="53"/>
      <c r="Y279" s="53"/>
      <c r="Z279" s="53"/>
    </row>
    <row r="280" spans="1:26" ht="14.4">
      <c r="A280" s="194" t="s">
        <v>472</v>
      </c>
      <c r="B280" s="195">
        <v>0</v>
      </c>
      <c r="C280" s="195">
        <v>0</v>
      </c>
      <c r="D280" s="195">
        <v>0</v>
      </c>
      <c r="E280" s="195">
        <v>0</v>
      </c>
      <c r="F280" s="196">
        <v>0</v>
      </c>
      <c r="G280" s="78"/>
      <c r="H280" s="199">
        <v>0</v>
      </c>
      <c r="I280" s="199">
        <v>0</v>
      </c>
      <c r="J280" s="199">
        <v>0</v>
      </c>
      <c r="K280" s="199">
        <v>0</v>
      </c>
      <c r="L280" s="199">
        <v>0</v>
      </c>
      <c r="M280" s="199">
        <v>0</v>
      </c>
      <c r="N280" s="199">
        <v>0</v>
      </c>
      <c r="O280" s="199">
        <v>0</v>
      </c>
      <c r="P280" s="199">
        <v>0</v>
      </c>
      <c r="Q280" s="199">
        <v>0</v>
      </c>
      <c r="R280" s="200" t="s">
        <v>188</v>
      </c>
      <c r="S280" s="53"/>
      <c r="T280" s="53"/>
      <c r="U280" s="53"/>
      <c r="V280" s="53"/>
      <c r="W280" s="53"/>
      <c r="X280" s="53"/>
      <c r="Y280" s="53"/>
      <c r="Z280" s="53"/>
    </row>
    <row r="281" spans="1:26" ht="14.4">
      <c r="A281" s="194" t="s">
        <v>473</v>
      </c>
      <c r="B281" s="195">
        <v>278783</v>
      </c>
      <c r="C281" s="195">
        <v>87719</v>
      </c>
      <c r="D281" s="195">
        <v>61420</v>
      </c>
      <c r="E281" s="195">
        <v>38099</v>
      </c>
      <c r="F281" s="196">
        <v>187238</v>
      </c>
      <c r="G281" s="78">
        <v>0.67159999999999997</v>
      </c>
      <c r="H281" s="199">
        <v>140911</v>
      </c>
      <c r="I281" s="199">
        <v>155493</v>
      </c>
      <c r="J281" s="199">
        <v>186921</v>
      </c>
      <c r="K281" s="199">
        <v>213948</v>
      </c>
      <c r="L281" s="199">
        <v>224425.34</v>
      </c>
      <c r="M281" s="199">
        <v>176194</v>
      </c>
      <c r="N281" s="199">
        <v>139600</v>
      </c>
      <c r="O281" s="199">
        <v>139344</v>
      </c>
      <c r="P281" s="199">
        <v>145520</v>
      </c>
      <c r="Q281" s="199">
        <v>251288</v>
      </c>
      <c r="R281" s="200">
        <v>187238</v>
      </c>
      <c r="S281" s="53"/>
      <c r="T281" s="53"/>
      <c r="U281" s="53"/>
      <c r="V281" s="53"/>
      <c r="W281" s="53"/>
      <c r="X281" s="53"/>
      <c r="Y281" s="53"/>
      <c r="Z281" s="53"/>
    </row>
    <row r="282" spans="1:26" ht="14.4">
      <c r="A282" s="194" t="s">
        <v>474</v>
      </c>
      <c r="B282" s="195">
        <v>0</v>
      </c>
      <c r="C282" s="195">
        <v>0</v>
      </c>
      <c r="D282" s="195">
        <v>0</v>
      </c>
      <c r="E282" s="195">
        <v>0</v>
      </c>
      <c r="F282" s="196">
        <v>0</v>
      </c>
      <c r="G282" s="78"/>
      <c r="H282" s="199">
        <v>0</v>
      </c>
      <c r="I282" s="199">
        <v>0</v>
      </c>
      <c r="J282" s="199">
        <v>0</v>
      </c>
      <c r="K282" s="199">
        <v>0</v>
      </c>
      <c r="L282" s="199">
        <v>0</v>
      </c>
      <c r="M282" s="199">
        <v>0</v>
      </c>
      <c r="N282" s="199">
        <v>0</v>
      </c>
      <c r="O282" s="199">
        <v>0</v>
      </c>
      <c r="P282" s="199">
        <v>0</v>
      </c>
      <c r="Q282" s="199">
        <v>0</v>
      </c>
      <c r="R282" s="200" t="s">
        <v>188</v>
      </c>
      <c r="S282" s="53"/>
      <c r="T282" s="53"/>
      <c r="U282" s="53"/>
      <c r="V282" s="53"/>
      <c r="W282" s="53"/>
      <c r="X282" s="53"/>
      <c r="Y282" s="53"/>
      <c r="Z282" s="53"/>
    </row>
    <row r="283" spans="1:26" ht="14.4">
      <c r="A283" s="194" t="s">
        <v>475</v>
      </c>
      <c r="B283" s="195">
        <v>0</v>
      </c>
      <c r="C283" s="195">
        <v>0</v>
      </c>
      <c r="D283" s="195">
        <v>0</v>
      </c>
      <c r="E283" s="195">
        <v>0</v>
      </c>
      <c r="F283" s="196">
        <v>0</v>
      </c>
      <c r="G283" s="78"/>
      <c r="H283" s="199">
        <v>0</v>
      </c>
      <c r="I283" s="199">
        <v>0</v>
      </c>
      <c r="J283" s="199">
        <v>0</v>
      </c>
      <c r="K283" s="199">
        <v>0</v>
      </c>
      <c r="L283" s="199">
        <v>0</v>
      </c>
      <c r="M283" s="199">
        <v>0</v>
      </c>
      <c r="N283" s="199">
        <v>0</v>
      </c>
      <c r="O283" s="199">
        <v>0</v>
      </c>
      <c r="P283" s="199">
        <v>0</v>
      </c>
      <c r="Q283" s="199">
        <v>0</v>
      </c>
      <c r="R283" s="200" t="s">
        <v>188</v>
      </c>
      <c r="S283" s="53"/>
      <c r="T283" s="53"/>
      <c r="U283" s="53"/>
      <c r="V283" s="53"/>
      <c r="W283" s="53"/>
      <c r="X283" s="53"/>
      <c r="Y283" s="53"/>
      <c r="Z283" s="53"/>
    </row>
    <row r="284" spans="1:26" ht="14.4">
      <c r="A284" s="194" t="s">
        <v>476</v>
      </c>
      <c r="B284" s="195">
        <v>0</v>
      </c>
      <c r="C284" s="195">
        <v>0</v>
      </c>
      <c r="D284" s="195">
        <v>0</v>
      </c>
      <c r="E284" s="195">
        <v>0</v>
      </c>
      <c r="F284" s="196">
        <v>0</v>
      </c>
      <c r="G284" s="78"/>
      <c r="H284" s="199">
        <v>0</v>
      </c>
      <c r="I284" s="199">
        <v>0</v>
      </c>
      <c r="J284" s="199">
        <v>0</v>
      </c>
      <c r="K284" s="199">
        <v>0</v>
      </c>
      <c r="L284" s="199">
        <v>0</v>
      </c>
      <c r="M284" s="199">
        <v>0</v>
      </c>
      <c r="N284" s="199">
        <v>0</v>
      </c>
      <c r="O284" s="199">
        <v>0</v>
      </c>
      <c r="P284" s="199">
        <v>0</v>
      </c>
      <c r="Q284" s="199">
        <v>0</v>
      </c>
      <c r="R284" s="200" t="s">
        <v>188</v>
      </c>
      <c r="S284" s="53"/>
      <c r="T284" s="53"/>
      <c r="U284" s="53"/>
      <c r="V284" s="53"/>
      <c r="W284" s="53"/>
      <c r="X284" s="53"/>
      <c r="Y284" s="53"/>
      <c r="Z284" s="53"/>
    </row>
    <row r="285" spans="1:26" ht="14.4">
      <c r="A285" s="194" t="s">
        <v>477</v>
      </c>
      <c r="B285" s="195">
        <v>153535</v>
      </c>
      <c r="C285" s="195">
        <v>48310</v>
      </c>
      <c r="D285" s="195">
        <v>40946</v>
      </c>
      <c r="E285" s="195">
        <v>25399</v>
      </c>
      <c r="F285" s="196">
        <v>114655</v>
      </c>
      <c r="G285" s="78">
        <v>0.74680000000000002</v>
      </c>
      <c r="H285" s="199">
        <v>72980</v>
      </c>
      <c r="I285" s="199">
        <v>101571</v>
      </c>
      <c r="J285" s="199">
        <v>110902</v>
      </c>
      <c r="K285" s="199">
        <v>125395</v>
      </c>
      <c r="L285" s="199">
        <v>139520.01</v>
      </c>
      <c r="M285" s="199">
        <v>110325</v>
      </c>
      <c r="N285" s="199">
        <v>93683</v>
      </c>
      <c r="O285" s="199">
        <v>87783</v>
      </c>
      <c r="P285" s="199">
        <v>90036</v>
      </c>
      <c r="Q285" s="199">
        <v>151797</v>
      </c>
      <c r="R285" s="200">
        <v>114655</v>
      </c>
      <c r="S285" s="53"/>
      <c r="T285" s="53"/>
      <c r="U285" s="53"/>
      <c r="V285" s="53"/>
      <c r="W285" s="53"/>
      <c r="X285" s="53"/>
      <c r="Y285" s="53"/>
      <c r="Z285" s="53"/>
    </row>
    <row r="286" spans="1:26" ht="14.4">
      <c r="A286" s="194" t="s">
        <v>478</v>
      </c>
      <c r="B286" s="195">
        <v>0</v>
      </c>
      <c r="C286" s="195">
        <v>0</v>
      </c>
      <c r="D286" s="195">
        <v>0</v>
      </c>
      <c r="E286" s="195">
        <v>0</v>
      </c>
      <c r="F286" s="196">
        <v>0</v>
      </c>
      <c r="G286" s="78"/>
      <c r="H286" s="199">
        <v>0</v>
      </c>
      <c r="I286" s="199">
        <v>0</v>
      </c>
      <c r="J286" s="199">
        <v>0</v>
      </c>
      <c r="K286" s="199">
        <v>0</v>
      </c>
      <c r="L286" s="199">
        <v>0</v>
      </c>
      <c r="M286" s="199">
        <v>0</v>
      </c>
      <c r="N286" s="199">
        <v>0</v>
      </c>
      <c r="O286" s="199">
        <v>0</v>
      </c>
      <c r="P286" s="199">
        <v>0</v>
      </c>
      <c r="Q286" s="199">
        <v>0</v>
      </c>
      <c r="R286" s="200" t="s">
        <v>188</v>
      </c>
      <c r="S286" s="53"/>
      <c r="T286" s="53"/>
      <c r="U286" s="53"/>
      <c r="V286" s="53"/>
      <c r="W286" s="53"/>
      <c r="X286" s="53"/>
      <c r="Y286" s="53"/>
      <c r="Z286" s="53"/>
    </row>
    <row r="287" spans="1:26" ht="14.4">
      <c r="A287" s="194" t="s">
        <v>479</v>
      </c>
      <c r="B287" s="195">
        <v>552588</v>
      </c>
      <c r="C287" s="195">
        <v>173872</v>
      </c>
      <c r="D287" s="195">
        <v>0</v>
      </c>
      <c r="E287" s="195">
        <v>0</v>
      </c>
      <c r="F287" s="196">
        <v>173872</v>
      </c>
      <c r="G287" s="78">
        <v>0.31469999999999998</v>
      </c>
      <c r="H287" s="199">
        <v>0</v>
      </c>
      <c r="I287" s="199">
        <v>0</v>
      </c>
      <c r="J287" s="199">
        <v>0</v>
      </c>
      <c r="K287" s="199">
        <v>0</v>
      </c>
      <c r="L287" s="199">
        <v>0</v>
      </c>
      <c r="M287" s="199">
        <v>172490</v>
      </c>
      <c r="N287" s="199">
        <v>137764</v>
      </c>
      <c r="O287" s="199">
        <v>135068</v>
      </c>
      <c r="P287" s="199">
        <v>138317</v>
      </c>
      <c r="Q287" s="199">
        <v>277928</v>
      </c>
      <c r="R287" s="200">
        <v>173872</v>
      </c>
      <c r="S287" s="53"/>
      <c r="T287" s="53"/>
      <c r="U287" s="53"/>
      <c r="V287" s="53"/>
      <c r="W287" s="53"/>
      <c r="X287" s="53"/>
      <c r="Y287" s="53"/>
      <c r="Z287" s="53"/>
    </row>
    <row r="288" spans="1:26" ht="14.4">
      <c r="A288" s="194" t="s">
        <v>480</v>
      </c>
      <c r="B288" s="195">
        <v>489686</v>
      </c>
      <c r="C288" s="195">
        <v>154080</v>
      </c>
      <c r="D288" s="195">
        <v>40946</v>
      </c>
      <c r="E288" s="195">
        <v>25399</v>
      </c>
      <c r="F288" s="196">
        <v>220425</v>
      </c>
      <c r="G288" s="78">
        <v>0.4501</v>
      </c>
      <c r="H288" s="199">
        <v>302236</v>
      </c>
      <c r="I288" s="199">
        <v>331284</v>
      </c>
      <c r="J288" s="199">
        <v>364777</v>
      </c>
      <c r="K288" s="199">
        <v>390888</v>
      </c>
      <c r="L288" s="199">
        <v>369084</v>
      </c>
      <c r="M288" s="199">
        <v>219912</v>
      </c>
      <c r="N288" s="199">
        <v>176222</v>
      </c>
      <c r="O288" s="199">
        <v>172219</v>
      </c>
      <c r="P288" s="199">
        <v>174492</v>
      </c>
      <c r="Q288" s="199">
        <v>350046</v>
      </c>
      <c r="R288" s="200">
        <v>220425</v>
      </c>
      <c r="S288" s="53"/>
      <c r="T288" s="53"/>
      <c r="U288" s="53"/>
      <c r="V288" s="53"/>
      <c r="W288" s="53"/>
      <c r="X288" s="53"/>
      <c r="Y288" s="53"/>
      <c r="Z288" s="53"/>
    </row>
    <row r="289" spans="1:26" ht="14.4">
      <c r="A289" s="194" t="s">
        <v>481</v>
      </c>
      <c r="B289" s="195">
        <v>381847</v>
      </c>
      <c r="C289" s="195">
        <v>120148</v>
      </c>
      <c r="D289" s="195">
        <v>56301</v>
      </c>
      <c r="E289" s="195">
        <v>34924</v>
      </c>
      <c r="F289" s="196">
        <v>211373</v>
      </c>
      <c r="G289" s="78">
        <v>0.55359999999999998</v>
      </c>
      <c r="H289" s="199">
        <v>213239</v>
      </c>
      <c r="I289" s="199">
        <v>271839</v>
      </c>
      <c r="J289" s="199">
        <v>295919</v>
      </c>
      <c r="K289" s="199">
        <v>323526</v>
      </c>
      <c r="L289" s="199">
        <v>327012</v>
      </c>
      <c r="M289" s="199">
        <v>199860</v>
      </c>
      <c r="N289" s="199">
        <v>153260</v>
      </c>
      <c r="O289" s="199">
        <v>150853</v>
      </c>
      <c r="P289" s="199">
        <v>162860</v>
      </c>
      <c r="Q289" s="199">
        <v>349082</v>
      </c>
      <c r="R289" s="200">
        <v>211373</v>
      </c>
      <c r="S289" s="53"/>
      <c r="T289" s="53"/>
      <c r="U289" s="53"/>
      <c r="V289" s="53"/>
      <c r="W289" s="53"/>
      <c r="X289" s="53"/>
      <c r="Y289" s="53"/>
      <c r="Z289" s="53"/>
    </row>
    <row r="290" spans="1:26" ht="14.4">
      <c r="A290" s="194" t="s">
        <v>482</v>
      </c>
      <c r="B290" s="195">
        <v>1646001</v>
      </c>
      <c r="C290" s="195">
        <v>517915</v>
      </c>
      <c r="D290" s="195">
        <v>25592</v>
      </c>
      <c r="E290" s="195">
        <v>15875</v>
      </c>
      <c r="F290" s="196">
        <v>559382</v>
      </c>
      <c r="G290" s="78">
        <v>0.33979999999999999</v>
      </c>
      <c r="H290" s="199">
        <v>1090772</v>
      </c>
      <c r="I290" s="199">
        <v>1105972</v>
      </c>
      <c r="J290" s="199">
        <v>1248806</v>
      </c>
      <c r="K290" s="199">
        <v>1307615</v>
      </c>
      <c r="L290" s="199">
        <v>965898</v>
      </c>
      <c r="M290" s="199">
        <v>539676</v>
      </c>
      <c r="N290" s="199">
        <v>431234</v>
      </c>
      <c r="O290" s="199">
        <v>431743</v>
      </c>
      <c r="P290" s="199">
        <v>443953</v>
      </c>
      <c r="Q290" s="199">
        <v>895751</v>
      </c>
      <c r="R290" s="200">
        <v>559382</v>
      </c>
      <c r="S290" s="53"/>
      <c r="T290" s="53"/>
      <c r="U290" s="53"/>
      <c r="V290" s="53"/>
      <c r="W290" s="53"/>
      <c r="X290" s="53"/>
      <c r="Y290" s="53"/>
      <c r="Z290" s="53"/>
    </row>
    <row r="291" spans="1:26" ht="14.4">
      <c r="A291" s="194" t="s">
        <v>483</v>
      </c>
      <c r="B291" s="195">
        <v>95458</v>
      </c>
      <c r="C291" s="195">
        <v>30036</v>
      </c>
      <c r="D291" s="195">
        <v>65422</v>
      </c>
      <c r="E291" s="195">
        <v>0</v>
      </c>
      <c r="F291" s="196">
        <v>95458</v>
      </c>
      <c r="G291" s="78">
        <v>1</v>
      </c>
      <c r="H291" s="199">
        <v>0</v>
      </c>
      <c r="I291" s="199">
        <v>0</v>
      </c>
      <c r="J291" s="199">
        <v>0</v>
      </c>
      <c r="K291" s="199">
        <v>0</v>
      </c>
      <c r="L291" s="199">
        <v>0</v>
      </c>
      <c r="M291" s="199">
        <v>0</v>
      </c>
      <c r="N291" s="199">
        <v>0</v>
      </c>
      <c r="O291" s="199">
        <v>0</v>
      </c>
      <c r="P291" s="199">
        <v>89806</v>
      </c>
      <c r="Q291" s="199">
        <v>92977</v>
      </c>
      <c r="R291" s="200">
        <v>95458</v>
      </c>
      <c r="S291" s="53"/>
      <c r="T291" s="53"/>
      <c r="U291" s="53"/>
      <c r="V291" s="53"/>
      <c r="W291" s="53"/>
      <c r="X291" s="53"/>
      <c r="Y291" s="53"/>
      <c r="Z291" s="53"/>
    </row>
    <row r="292" spans="1:26" ht="14.4">
      <c r="A292" s="194" t="s">
        <v>484</v>
      </c>
      <c r="B292" s="195">
        <v>0</v>
      </c>
      <c r="C292" s="195">
        <v>0</v>
      </c>
      <c r="D292" s="195">
        <v>0</v>
      </c>
      <c r="E292" s="195">
        <v>0</v>
      </c>
      <c r="F292" s="196">
        <v>0</v>
      </c>
      <c r="G292" s="78"/>
      <c r="H292" s="199">
        <v>0</v>
      </c>
      <c r="I292" s="199">
        <v>0</v>
      </c>
      <c r="J292" s="199">
        <v>0</v>
      </c>
      <c r="K292" s="199">
        <v>0</v>
      </c>
      <c r="L292" s="199">
        <v>0</v>
      </c>
      <c r="M292" s="199">
        <v>0</v>
      </c>
      <c r="N292" s="199">
        <v>0</v>
      </c>
      <c r="O292" s="199">
        <v>0</v>
      </c>
      <c r="P292" s="199">
        <v>0</v>
      </c>
      <c r="Q292" s="199">
        <v>0</v>
      </c>
      <c r="R292" s="200" t="s">
        <v>188</v>
      </c>
      <c r="S292" s="53"/>
      <c r="T292" s="53"/>
      <c r="U292" s="53"/>
      <c r="V292" s="53"/>
      <c r="W292" s="53"/>
      <c r="X292" s="53"/>
      <c r="Y292" s="53"/>
      <c r="Z292" s="53"/>
    </row>
    <row r="293" spans="1:26" ht="14.4">
      <c r="A293" s="194" t="s">
        <v>485</v>
      </c>
      <c r="B293" s="195">
        <v>0</v>
      </c>
      <c r="C293" s="195">
        <v>0</v>
      </c>
      <c r="D293" s="195">
        <v>0</v>
      </c>
      <c r="E293" s="195">
        <v>0</v>
      </c>
      <c r="F293" s="196">
        <v>0</v>
      </c>
      <c r="G293" s="78"/>
      <c r="H293" s="199">
        <v>0</v>
      </c>
      <c r="I293" s="199">
        <v>0</v>
      </c>
      <c r="J293" s="199">
        <v>0</v>
      </c>
      <c r="K293" s="199">
        <v>0</v>
      </c>
      <c r="L293" s="199">
        <v>0</v>
      </c>
      <c r="M293" s="199">
        <v>0</v>
      </c>
      <c r="N293" s="199">
        <v>0</v>
      </c>
      <c r="O293" s="199">
        <v>0</v>
      </c>
      <c r="P293" s="199">
        <v>0</v>
      </c>
      <c r="Q293" s="199">
        <v>0</v>
      </c>
      <c r="R293" s="200" t="s">
        <v>188</v>
      </c>
      <c r="S293" s="53"/>
      <c r="T293" s="53"/>
      <c r="U293" s="53"/>
      <c r="V293" s="53"/>
      <c r="W293" s="53"/>
      <c r="X293" s="53"/>
      <c r="Y293" s="53"/>
      <c r="Z293" s="53"/>
    </row>
    <row r="294" spans="1:26" ht="14.4">
      <c r="A294" s="194" t="s">
        <v>486</v>
      </c>
      <c r="B294" s="195">
        <v>258475</v>
      </c>
      <c r="C294" s="195">
        <v>81329</v>
      </c>
      <c r="D294" s="195">
        <v>0</v>
      </c>
      <c r="E294" s="195">
        <v>0</v>
      </c>
      <c r="F294" s="196">
        <v>81329</v>
      </c>
      <c r="G294" s="78">
        <v>0.31459999999999999</v>
      </c>
      <c r="H294" s="199">
        <v>0</v>
      </c>
      <c r="I294" s="199">
        <v>0</v>
      </c>
      <c r="J294" s="199">
        <v>0</v>
      </c>
      <c r="K294" s="199">
        <v>0</v>
      </c>
      <c r="L294" s="199">
        <v>0</v>
      </c>
      <c r="M294" s="199">
        <v>0</v>
      </c>
      <c r="N294" s="199">
        <v>61829</v>
      </c>
      <c r="O294" s="199">
        <v>61605</v>
      </c>
      <c r="P294" s="199">
        <v>65226</v>
      </c>
      <c r="Q294" s="199">
        <v>129652</v>
      </c>
      <c r="R294" s="200">
        <v>81329</v>
      </c>
      <c r="S294" s="53"/>
      <c r="T294" s="53"/>
      <c r="U294" s="53"/>
      <c r="V294" s="53"/>
      <c r="W294" s="53"/>
      <c r="X294" s="53"/>
      <c r="Y294" s="53"/>
      <c r="Z294" s="53"/>
    </row>
    <row r="295" spans="1:26" ht="14.4">
      <c r="A295" s="194" t="s">
        <v>487</v>
      </c>
      <c r="B295" s="195">
        <v>0</v>
      </c>
      <c r="C295" s="195">
        <v>0</v>
      </c>
      <c r="D295" s="195">
        <v>0</v>
      </c>
      <c r="E295" s="195">
        <v>0</v>
      </c>
      <c r="F295" s="196">
        <v>0</v>
      </c>
      <c r="G295" s="78"/>
      <c r="H295" s="199">
        <v>0</v>
      </c>
      <c r="I295" s="199">
        <v>0</v>
      </c>
      <c r="J295" s="199">
        <v>0</v>
      </c>
      <c r="K295" s="199">
        <v>0</v>
      </c>
      <c r="L295" s="199">
        <v>0</v>
      </c>
      <c r="M295" s="199">
        <v>0</v>
      </c>
      <c r="N295" s="199">
        <v>0</v>
      </c>
      <c r="O295" s="199">
        <v>0</v>
      </c>
      <c r="P295" s="199">
        <v>0</v>
      </c>
      <c r="Q295" s="199">
        <v>0</v>
      </c>
      <c r="R295" s="200" t="s">
        <v>188</v>
      </c>
      <c r="S295" s="53"/>
      <c r="T295" s="53"/>
      <c r="U295" s="53"/>
      <c r="V295" s="53"/>
      <c r="W295" s="53"/>
      <c r="X295" s="53"/>
      <c r="Y295" s="53"/>
      <c r="Z295" s="53"/>
    </row>
    <row r="296" spans="1:26" ht="14.4">
      <c r="A296" s="194" t="s">
        <v>488</v>
      </c>
      <c r="B296" s="195">
        <v>96466</v>
      </c>
      <c r="C296" s="195">
        <v>30353</v>
      </c>
      <c r="D296" s="195">
        <v>66113</v>
      </c>
      <c r="E296" s="195">
        <v>0</v>
      </c>
      <c r="F296" s="196">
        <v>96466</v>
      </c>
      <c r="G296" s="78">
        <v>1</v>
      </c>
      <c r="H296" s="199">
        <v>0</v>
      </c>
      <c r="I296" s="199">
        <v>0</v>
      </c>
      <c r="J296" s="199">
        <v>0</v>
      </c>
      <c r="K296" s="199">
        <v>0</v>
      </c>
      <c r="L296" s="199">
        <v>118073.95</v>
      </c>
      <c r="M296" s="199">
        <v>115710</v>
      </c>
      <c r="N296" s="199">
        <v>97263</v>
      </c>
      <c r="O296" s="199">
        <v>97263</v>
      </c>
      <c r="P296" s="199">
        <v>98792</v>
      </c>
      <c r="Q296" s="199">
        <v>113157</v>
      </c>
      <c r="R296" s="200">
        <v>96466</v>
      </c>
      <c r="S296" s="53"/>
      <c r="T296" s="53"/>
      <c r="U296" s="53"/>
      <c r="V296" s="53"/>
      <c r="W296" s="53"/>
      <c r="X296" s="53"/>
      <c r="Y296" s="53"/>
      <c r="Z296" s="53"/>
    </row>
    <row r="297" spans="1:26" ht="14.4">
      <c r="A297" s="194" t="s">
        <v>489</v>
      </c>
      <c r="B297" s="195">
        <v>709686</v>
      </c>
      <c r="C297" s="195">
        <v>223303</v>
      </c>
      <c r="D297" s="195">
        <v>0</v>
      </c>
      <c r="E297" s="195">
        <v>0</v>
      </c>
      <c r="F297" s="196">
        <v>223303</v>
      </c>
      <c r="G297" s="78">
        <v>0.31469999999999998</v>
      </c>
      <c r="H297" s="199">
        <v>0</v>
      </c>
      <c r="I297" s="199">
        <v>0</v>
      </c>
      <c r="J297" s="199">
        <v>0</v>
      </c>
      <c r="K297" s="199">
        <v>527848</v>
      </c>
      <c r="L297" s="199">
        <v>371095</v>
      </c>
      <c r="M297" s="199">
        <v>193036</v>
      </c>
      <c r="N297" s="199">
        <v>153518</v>
      </c>
      <c r="O297" s="199">
        <v>152811</v>
      </c>
      <c r="P297" s="199">
        <v>178610</v>
      </c>
      <c r="Q297" s="199">
        <v>359940</v>
      </c>
      <c r="R297" s="200">
        <v>223303</v>
      </c>
      <c r="S297" s="53"/>
      <c r="T297" s="53"/>
      <c r="U297" s="53"/>
      <c r="V297" s="53"/>
      <c r="W297" s="53"/>
      <c r="X297" s="53"/>
      <c r="Y297" s="53"/>
      <c r="Z297" s="53"/>
    </row>
    <row r="298" spans="1:26" ht="14.4">
      <c r="A298" s="194" t="s">
        <v>490</v>
      </c>
      <c r="B298" s="195">
        <v>504346</v>
      </c>
      <c r="C298" s="195">
        <v>158693</v>
      </c>
      <c r="D298" s="195">
        <v>35828</v>
      </c>
      <c r="E298" s="195">
        <v>22224</v>
      </c>
      <c r="F298" s="196">
        <v>216745</v>
      </c>
      <c r="G298" s="78">
        <v>0.42980000000000002</v>
      </c>
      <c r="H298" s="199">
        <v>0</v>
      </c>
      <c r="I298" s="199">
        <v>0</v>
      </c>
      <c r="J298" s="199">
        <v>286756</v>
      </c>
      <c r="K298" s="199">
        <v>323223</v>
      </c>
      <c r="L298" s="199">
        <v>312865</v>
      </c>
      <c r="M298" s="199">
        <v>181149</v>
      </c>
      <c r="N298" s="199">
        <v>153020</v>
      </c>
      <c r="O298" s="199">
        <v>151058</v>
      </c>
      <c r="P298" s="199">
        <v>162823</v>
      </c>
      <c r="Q298" s="199">
        <v>322037</v>
      </c>
      <c r="R298" s="200">
        <v>216745</v>
      </c>
      <c r="S298" s="53"/>
      <c r="T298" s="53"/>
      <c r="U298" s="53"/>
      <c r="V298" s="53"/>
      <c r="W298" s="53"/>
      <c r="X298" s="53"/>
      <c r="Y298" s="53"/>
      <c r="Z298" s="53"/>
    </row>
    <row r="299" spans="1:26" ht="14.4">
      <c r="A299" s="194" t="s">
        <v>491</v>
      </c>
      <c r="B299" s="195">
        <v>0</v>
      </c>
      <c r="C299" s="195">
        <v>0</v>
      </c>
      <c r="D299" s="195">
        <v>0</v>
      </c>
      <c r="E299" s="195">
        <v>0</v>
      </c>
      <c r="F299" s="196">
        <v>0</v>
      </c>
      <c r="G299" s="78"/>
      <c r="H299" s="199">
        <v>0</v>
      </c>
      <c r="I299" s="199">
        <v>0</v>
      </c>
      <c r="J299" s="199">
        <v>0</v>
      </c>
      <c r="K299" s="199">
        <v>0</v>
      </c>
      <c r="L299" s="199">
        <v>0</v>
      </c>
      <c r="M299" s="199">
        <v>0</v>
      </c>
      <c r="N299" s="199">
        <v>0</v>
      </c>
      <c r="O299" s="199">
        <v>0</v>
      </c>
      <c r="P299" s="199">
        <v>0</v>
      </c>
      <c r="Q299" s="199">
        <v>0</v>
      </c>
      <c r="R299" s="200" t="s">
        <v>188</v>
      </c>
      <c r="S299" s="53"/>
      <c r="T299" s="53"/>
      <c r="U299" s="53"/>
      <c r="V299" s="53"/>
      <c r="W299" s="53"/>
      <c r="X299" s="53"/>
      <c r="Y299" s="53"/>
      <c r="Z299" s="53"/>
    </row>
    <row r="300" spans="1:26" ht="14.4">
      <c r="A300" s="194" t="s">
        <v>492</v>
      </c>
      <c r="B300" s="195">
        <v>0</v>
      </c>
      <c r="C300" s="195">
        <v>0</v>
      </c>
      <c r="D300" s="195">
        <v>0</v>
      </c>
      <c r="E300" s="195">
        <v>0</v>
      </c>
      <c r="F300" s="196">
        <v>0</v>
      </c>
      <c r="G300" s="78"/>
      <c r="H300" s="199">
        <v>0</v>
      </c>
      <c r="I300" s="199">
        <v>0</v>
      </c>
      <c r="J300" s="199">
        <v>0</v>
      </c>
      <c r="K300" s="199">
        <v>0</v>
      </c>
      <c r="L300" s="199">
        <v>0</v>
      </c>
      <c r="M300" s="199">
        <v>0</v>
      </c>
      <c r="N300" s="199">
        <v>0</v>
      </c>
      <c r="O300" s="199">
        <v>0</v>
      </c>
      <c r="P300" s="199">
        <v>0</v>
      </c>
      <c r="Q300" s="199">
        <v>0</v>
      </c>
      <c r="R300" s="200" t="s">
        <v>188</v>
      </c>
      <c r="S300" s="53"/>
      <c r="T300" s="53"/>
      <c r="U300" s="53"/>
      <c r="V300" s="53"/>
      <c r="W300" s="53"/>
      <c r="X300" s="53"/>
      <c r="Y300" s="53"/>
      <c r="Z300" s="53"/>
    </row>
    <row r="301" spans="1:26" ht="14.4">
      <c r="A301" s="194" t="s">
        <v>493</v>
      </c>
      <c r="B301" s="195">
        <v>0</v>
      </c>
      <c r="C301" s="195">
        <v>0</v>
      </c>
      <c r="D301" s="195">
        <v>0</v>
      </c>
      <c r="E301" s="195">
        <v>0</v>
      </c>
      <c r="F301" s="196">
        <v>0</v>
      </c>
      <c r="G301" s="78"/>
      <c r="H301" s="199">
        <v>0</v>
      </c>
      <c r="I301" s="199">
        <v>0</v>
      </c>
      <c r="J301" s="199">
        <v>0</v>
      </c>
      <c r="K301" s="199">
        <v>0</v>
      </c>
      <c r="L301" s="199">
        <v>0</v>
      </c>
      <c r="M301" s="199">
        <v>0</v>
      </c>
      <c r="N301" s="199">
        <v>0</v>
      </c>
      <c r="O301" s="199">
        <v>0</v>
      </c>
      <c r="P301" s="199">
        <v>0</v>
      </c>
      <c r="Q301" s="199">
        <v>0</v>
      </c>
      <c r="R301" s="200" t="s">
        <v>188</v>
      </c>
      <c r="S301" s="53"/>
      <c r="T301" s="53"/>
      <c r="U301" s="53"/>
      <c r="V301" s="53"/>
      <c r="W301" s="53"/>
      <c r="X301" s="53"/>
      <c r="Y301" s="53"/>
      <c r="Z301" s="53"/>
    </row>
    <row r="302" spans="1:26" ht="14.4">
      <c r="A302" s="194" t="s">
        <v>494</v>
      </c>
      <c r="B302" s="195">
        <v>376202</v>
      </c>
      <c r="C302" s="195">
        <v>118372</v>
      </c>
      <c r="D302" s="195">
        <v>40946</v>
      </c>
      <c r="E302" s="195">
        <v>25399</v>
      </c>
      <c r="F302" s="196">
        <v>184717</v>
      </c>
      <c r="G302" s="78">
        <v>0.49099999999999999</v>
      </c>
      <c r="H302" s="199">
        <v>0</v>
      </c>
      <c r="I302" s="199">
        <v>246726</v>
      </c>
      <c r="J302" s="199">
        <v>269955</v>
      </c>
      <c r="K302" s="199">
        <v>275795</v>
      </c>
      <c r="L302" s="199">
        <v>281388</v>
      </c>
      <c r="M302" s="199">
        <v>172650</v>
      </c>
      <c r="N302" s="199">
        <v>142687</v>
      </c>
      <c r="O302" s="199">
        <v>139912</v>
      </c>
      <c r="P302" s="199">
        <v>145331</v>
      </c>
      <c r="Q302" s="199">
        <v>293288</v>
      </c>
      <c r="R302" s="200">
        <v>184717</v>
      </c>
      <c r="S302" s="53"/>
      <c r="T302" s="53"/>
      <c r="U302" s="53"/>
      <c r="V302" s="53"/>
      <c r="W302" s="53"/>
      <c r="X302" s="53"/>
      <c r="Y302" s="53"/>
      <c r="Z302" s="53"/>
    </row>
    <row r="303" spans="1:26" ht="14.4">
      <c r="A303" s="194" t="s">
        <v>495</v>
      </c>
      <c r="B303" s="195">
        <v>447014</v>
      </c>
      <c r="C303" s="195">
        <v>140653</v>
      </c>
      <c r="D303" s="195">
        <v>51183</v>
      </c>
      <c r="E303" s="195">
        <v>31749</v>
      </c>
      <c r="F303" s="196">
        <v>223585</v>
      </c>
      <c r="G303" s="78">
        <v>0.50019999999999998</v>
      </c>
      <c r="H303" s="199">
        <v>310487</v>
      </c>
      <c r="I303" s="199">
        <v>328691</v>
      </c>
      <c r="J303" s="199">
        <v>357681</v>
      </c>
      <c r="K303" s="199">
        <v>375208</v>
      </c>
      <c r="L303" s="199">
        <v>357231</v>
      </c>
      <c r="M303" s="199">
        <v>223756</v>
      </c>
      <c r="N303" s="199">
        <v>174457</v>
      </c>
      <c r="O303" s="199">
        <v>173450</v>
      </c>
      <c r="P303" s="199">
        <v>182982</v>
      </c>
      <c r="Q303" s="199">
        <v>360475</v>
      </c>
      <c r="R303" s="200">
        <v>223585</v>
      </c>
      <c r="S303" s="53"/>
      <c r="T303" s="53"/>
      <c r="U303" s="53"/>
      <c r="V303" s="53"/>
      <c r="W303" s="53"/>
      <c r="X303" s="53"/>
      <c r="Y303" s="53"/>
      <c r="Z303" s="53"/>
    </row>
    <row r="304" spans="1:26" ht="14.4">
      <c r="A304" s="194" t="s">
        <v>496</v>
      </c>
      <c r="B304" s="195">
        <v>0</v>
      </c>
      <c r="C304" s="195">
        <v>0</v>
      </c>
      <c r="D304" s="195">
        <v>0</v>
      </c>
      <c r="E304" s="195">
        <v>0</v>
      </c>
      <c r="F304" s="196">
        <v>0</v>
      </c>
      <c r="G304" s="78"/>
      <c r="H304" s="199">
        <v>0</v>
      </c>
      <c r="I304" s="199">
        <v>0</v>
      </c>
      <c r="J304" s="199">
        <v>0</v>
      </c>
      <c r="K304" s="199">
        <v>0</v>
      </c>
      <c r="L304" s="199">
        <v>0</v>
      </c>
      <c r="M304" s="199">
        <v>0</v>
      </c>
      <c r="N304" s="199">
        <v>0</v>
      </c>
      <c r="O304" s="199">
        <v>0</v>
      </c>
      <c r="P304" s="199">
        <v>0</v>
      </c>
      <c r="Q304" s="199">
        <v>0</v>
      </c>
      <c r="R304" s="200" t="s">
        <v>188</v>
      </c>
      <c r="S304" s="53"/>
      <c r="T304" s="53"/>
      <c r="U304" s="53"/>
      <c r="V304" s="53"/>
      <c r="W304" s="53"/>
      <c r="X304" s="53"/>
      <c r="Y304" s="53"/>
      <c r="Z304" s="53"/>
    </row>
    <row r="305" spans="1:26" ht="14.4">
      <c r="A305" s="194" t="s">
        <v>497</v>
      </c>
      <c r="B305" s="195">
        <v>331233</v>
      </c>
      <c r="C305" s="195">
        <v>104223</v>
      </c>
      <c r="D305" s="195">
        <v>56301</v>
      </c>
      <c r="E305" s="195">
        <v>34924</v>
      </c>
      <c r="F305" s="196">
        <v>195448</v>
      </c>
      <c r="G305" s="78">
        <v>0.59009999999999996</v>
      </c>
      <c r="H305" s="199">
        <v>177832</v>
      </c>
      <c r="I305" s="199">
        <v>223744</v>
      </c>
      <c r="J305" s="199">
        <v>241693</v>
      </c>
      <c r="K305" s="199">
        <v>251203</v>
      </c>
      <c r="L305" s="199">
        <v>275221</v>
      </c>
      <c r="M305" s="199">
        <v>167506</v>
      </c>
      <c r="N305" s="199">
        <v>140278</v>
      </c>
      <c r="O305" s="199">
        <v>137947</v>
      </c>
      <c r="P305" s="199">
        <v>155437</v>
      </c>
      <c r="Q305" s="199">
        <v>312711</v>
      </c>
      <c r="R305" s="200">
        <v>195448</v>
      </c>
      <c r="S305" s="53"/>
      <c r="T305" s="53"/>
      <c r="U305" s="53"/>
      <c r="V305" s="53"/>
      <c r="W305" s="53"/>
      <c r="X305" s="53"/>
      <c r="Y305" s="53"/>
      <c r="Z305" s="53"/>
    </row>
    <row r="306" spans="1:26" ht="14.4">
      <c r="A306" s="194" t="s">
        <v>498</v>
      </c>
      <c r="B306" s="195">
        <v>0</v>
      </c>
      <c r="C306" s="195">
        <v>0</v>
      </c>
      <c r="D306" s="195">
        <v>0</v>
      </c>
      <c r="E306" s="195">
        <v>0</v>
      </c>
      <c r="F306" s="196">
        <v>0</v>
      </c>
      <c r="G306" s="78"/>
      <c r="H306" s="199">
        <v>0</v>
      </c>
      <c r="I306" s="199">
        <v>0</v>
      </c>
      <c r="J306" s="199">
        <v>0</v>
      </c>
      <c r="K306" s="199">
        <v>0</v>
      </c>
      <c r="L306" s="199">
        <v>0</v>
      </c>
      <c r="M306" s="199">
        <v>0</v>
      </c>
      <c r="N306" s="199">
        <v>0</v>
      </c>
      <c r="O306" s="199">
        <v>0</v>
      </c>
      <c r="P306" s="199">
        <v>0</v>
      </c>
      <c r="Q306" s="199">
        <v>0</v>
      </c>
      <c r="R306" s="200" t="s">
        <v>188</v>
      </c>
      <c r="S306" s="53"/>
      <c r="T306" s="53"/>
      <c r="U306" s="53"/>
      <c r="V306" s="53"/>
      <c r="W306" s="53"/>
      <c r="X306" s="53"/>
      <c r="Y306" s="53"/>
      <c r="Z306" s="53"/>
    </row>
    <row r="307" spans="1:26" ht="14.4">
      <c r="A307" s="194" t="s">
        <v>499</v>
      </c>
      <c r="B307" s="195">
        <v>0</v>
      </c>
      <c r="C307" s="195">
        <v>0</v>
      </c>
      <c r="D307" s="195">
        <v>0</v>
      </c>
      <c r="E307" s="195">
        <v>0</v>
      </c>
      <c r="F307" s="196">
        <v>0</v>
      </c>
      <c r="G307" s="78"/>
      <c r="H307" s="199">
        <v>0</v>
      </c>
      <c r="I307" s="199">
        <v>0</v>
      </c>
      <c r="J307" s="199">
        <v>0</v>
      </c>
      <c r="K307" s="199">
        <v>0</v>
      </c>
      <c r="L307" s="199">
        <v>0</v>
      </c>
      <c r="M307" s="199">
        <v>0</v>
      </c>
      <c r="N307" s="199">
        <v>0</v>
      </c>
      <c r="O307" s="199">
        <v>0</v>
      </c>
      <c r="P307" s="199">
        <v>0</v>
      </c>
      <c r="Q307" s="199">
        <v>0</v>
      </c>
      <c r="R307" s="200" t="s">
        <v>188</v>
      </c>
      <c r="S307" s="53"/>
      <c r="T307" s="53"/>
      <c r="U307" s="53"/>
      <c r="V307" s="53"/>
      <c r="W307" s="53"/>
      <c r="X307" s="53"/>
      <c r="Y307" s="53"/>
      <c r="Z307" s="53"/>
    </row>
    <row r="308" spans="1:26" ht="14.4">
      <c r="A308" s="194" t="s">
        <v>500</v>
      </c>
      <c r="B308" s="195">
        <v>0</v>
      </c>
      <c r="C308" s="195">
        <v>0</v>
      </c>
      <c r="D308" s="195">
        <v>0</v>
      </c>
      <c r="E308" s="195">
        <v>0</v>
      </c>
      <c r="F308" s="196">
        <v>0</v>
      </c>
      <c r="G308" s="78"/>
      <c r="H308" s="199">
        <v>0</v>
      </c>
      <c r="I308" s="199">
        <v>0</v>
      </c>
      <c r="J308" s="199">
        <v>0</v>
      </c>
      <c r="K308" s="199">
        <v>0</v>
      </c>
      <c r="L308" s="199">
        <v>0</v>
      </c>
      <c r="M308" s="199">
        <v>0</v>
      </c>
      <c r="N308" s="199">
        <v>0</v>
      </c>
      <c r="O308" s="199">
        <v>0</v>
      </c>
      <c r="P308" s="199">
        <v>0</v>
      </c>
      <c r="Q308" s="199">
        <v>0</v>
      </c>
      <c r="R308" s="200" t="s">
        <v>188</v>
      </c>
      <c r="S308" s="53"/>
      <c r="T308" s="53"/>
      <c r="U308" s="53"/>
      <c r="V308" s="53"/>
      <c r="W308" s="53"/>
      <c r="X308" s="53"/>
      <c r="Y308" s="53"/>
      <c r="Z308" s="53"/>
    </row>
    <row r="309" spans="1:26" ht="14.4">
      <c r="A309" s="194" t="s">
        <v>501</v>
      </c>
      <c r="B309" s="195">
        <v>0</v>
      </c>
      <c r="C309" s="195">
        <v>0</v>
      </c>
      <c r="D309" s="195">
        <v>0</v>
      </c>
      <c r="E309" s="195">
        <v>0</v>
      </c>
      <c r="F309" s="196">
        <v>0</v>
      </c>
      <c r="G309" s="78"/>
      <c r="H309" s="199">
        <v>0</v>
      </c>
      <c r="I309" s="199">
        <v>0</v>
      </c>
      <c r="J309" s="199">
        <v>0</v>
      </c>
      <c r="K309" s="199">
        <v>0</v>
      </c>
      <c r="L309" s="199">
        <v>0</v>
      </c>
      <c r="M309" s="199">
        <v>0</v>
      </c>
      <c r="N309" s="199">
        <v>0</v>
      </c>
      <c r="O309" s="199">
        <v>0</v>
      </c>
      <c r="P309" s="199">
        <v>0</v>
      </c>
      <c r="Q309" s="199">
        <v>0</v>
      </c>
      <c r="R309" s="200" t="s">
        <v>188</v>
      </c>
      <c r="S309" s="53"/>
      <c r="T309" s="53"/>
      <c r="U309" s="53"/>
      <c r="V309" s="53"/>
      <c r="W309" s="53"/>
      <c r="X309" s="53"/>
      <c r="Y309" s="53"/>
      <c r="Z309" s="53"/>
    </row>
    <row r="310" spans="1:26" ht="14.4">
      <c r="A310" s="194" t="s">
        <v>502</v>
      </c>
      <c r="B310" s="195">
        <v>2531131</v>
      </c>
      <c r="C310" s="195">
        <v>796422</v>
      </c>
      <c r="D310" s="195">
        <v>0</v>
      </c>
      <c r="E310" s="195">
        <v>0</v>
      </c>
      <c r="F310" s="196">
        <v>796422</v>
      </c>
      <c r="G310" s="78">
        <v>0.31469999999999998</v>
      </c>
      <c r="H310" s="199">
        <v>0</v>
      </c>
      <c r="I310" s="199">
        <v>0</v>
      </c>
      <c r="J310" s="199">
        <v>1813306</v>
      </c>
      <c r="K310" s="199">
        <v>1894850</v>
      </c>
      <c r="L310" s="199">
        <v>1306958</v>
      </c>
      <c r="M310" s="199">
        <v>729210</v>
      </c>
      <c r="N310" s="199">
        <v>604435</v>
      </c>
      <c r="O310" s="199">
        <v>619472</v>
      </c>
      <c r="P310" s="199">
        <v>642082</v>
      </c>
      <c r="Q310" s="199">
        <v>1288644</v>
      </c>
      <c r="R310" s="200">
        <v>796422</v>
      </c>
      <c r="S310" s="53"/>
      <c r="T310" s="53"/>
      <c r="U310" s="53"/>
      <c r="V310" s="53"/>
      <c r="W310" s="53"/>
      <c r="X310" s="53"/>
      <c r="Y310" s="53"/>
      <c r="Z310" s="53"/>
    </row>
    <row r="311" spans="1:26" ht="14.4">
      <c r="A311" s="194" t="s">
        <v>503</v>
      </c>
      <c r="B311" s="195">
        <v>0</v>
      </c>
      <c r="C311" s="195">
        <v>0</v>
      </c>
      <c r="D311" s="195">
        <v>0</v>
      </c>
      <c r="E311" s="195">
        <v>0</v>
      </c>
      <c r="F311" s="196">
        <v>0</v>
      </c>
      <c r="G311" s="78"/>
      <c r="H311" s="199">
        <v>0</v>
      </c>
      <c r="I311" s="199">
        <v>0</v>
      </c>
      <c r="J311" s="199">
        <v>0</v>
      </c>
      <c r="K311" s="199">
        <v>0</v>
      </c>
      <c r="L311" s="199">
        <v>0</v>
      </c>
      <c r="M311" s="199">
        <v>0</v>
      </c>
      <c r="N311" s="199">
        <v>0</v>
      </c>
      <c r="O311" s="199">
        <v>0</v>
      </c>
      <c r="P311" s="199">
        <v>0</v>
      </c>
      <c r="Q311" s="199">
        <v>0</v>
      </c>
      <c r="R311" s="200" t="s">
        <v>188</v>
      </c>
      <c r="S311" s="53"/>
      <c r="T311" s="53"/>
      <c r="U311" s="53"/>
      <c r="V311" s="53"/>
      <c r="W311" s="53"/>
      <c r="X311" s="53"/>
      <c r="Y311" s="53"/>
      <c r="Z311" s="53"/>
    </row>
    <row r="312" spans="1:26" ht="14.4">
      <c r="A312" s="194" t="s">
        <v>504</v>
      </c>
      <c r="B312" s="195">
        <v>615356</v>
      </c>
      <c r="C312" s="195">
        <v>193622</v>
      </c>
      <c r="D312" s="195">
        <v>30710</v>
      </c>
      <c r="E312" s="195">
        <v>19049</v>
      </c>
      <c r="F312" s="196">
        <v>243381</v>
      </c>
      <c r="G312" s="78">
        <v>0.39550000000000002</v>
      </c>
      <c r="H312" s="199">
        <v>349938</v>
      </c>
      <c r="I312" s="199">
        <v>436112</v>
      </c>
      <c r="J312" s="199">
        <v>519385</v>
      </c>
      <c r="K312" s="199">
        <v>540480</v>
      </c>
      <c r="L312" s="199">
        <v>442642</v>
      </c>
      <c r="M312" s="199">
        <v>251396</v>
      </c>
      <c r="N312" s="199">
        <v>197198</v>
      </c>
      <c r="O312" s="199">
        <v>195008</v>
      </c>
      <c r="P312" s="199">
        <v>198862</v>
      </c>
      <c r="Q312" s="199">
        <v>389397</v>
      </c>
      <c r="R312" s="200">
        <v>243381</v>
      </c>
      <c r="S312" s="53"/>
      <c r="T312" s="53"/>
      <c r="U312" s="53"/>
      <c r="V312" s="53"/>
      <c r="W312" s="53"/>
      <c r="X312" s="53"/>
      <c r="Y312" s="53"/>
      <c r="Z312" s="53"/>
    </row>
    <row r="313" spans="1:26" ht="14.4">
      <c r="A313" s="194" t="s">
        <v>505</v>
      </c>
      <c r="B313" s="195">
        <v>0</v>
      </c>
      <c r="C313" s="195">
        <v>0</v>
      </c>
      <c r="D313" s="195">
        <v>0</v>
      </c>
      <c r="E313" s="195">
        <v>0</v>
      </c>
      <c r="F313" s="196">
        <v>0</v>
      </c>
      <c r="G313" s="78"/>
      <c r="H313" s="199">
        <v>0</v>
      </c>
      <c r="I313" s="199">
        <v>0</v>
      </c>
      <c r="J313" s="199">
        <v>0</v>
      </c>
      <c r="K313" s="199">
        <v>0</v>
      </c>
      <c r="L313" s="199">
        <v>0</v>
      </c>
      <c r="M313" s="199">
        <v>0</v>
      </c>
      <c r="N313" s="199">
        <v>0</v>
      </c>
      <c r="O313" s="199">
        <v>0</v>
      </c>
      <c r="P313" s="199">
        <v>0</v>
      </c>
      <c r="Q313" s="199">
        <v>0</v>
      </c>
      <c r="R313" s="200" t="s">
        <v>188</v>
      </c>
      <c r="S313" s="53"/>
      <c r="T313" s="53"/>
      <c r="U313" s="53"/>
      <c r="V313" s="53"/>
      <c r="W313" s="53"/>
      <c r="X313" s="53"/>
      <c r="Y313" s="53"/>
      <c r="Z313" s="53"/>
    </row>
    <row r="314" spans="1:26" ht="14.4">
      <c r="A314" s="194" t="s">
        <v>506</v>
      </c>
      <c r="B314" s="195">
        <v>0</v>
      </c>
      <c r="C314" s="195">
        <v>0</v>
      </c>
      <c r="D314" s="195">
        <v>0</v>
      </c>
      <c r="E314" s="195">
        <v>0</v>
      </c>
      <c r="F314" s="196">
        <v>0</v>
      </c>
      <c r="G314" s="78"/>
      <c r="H314" s="199">
        <v>0</v>
      </c>
      <c r="I314" s="199">
        <v>0</v>
      </c>
      <c r="J314" s="199">
        <v>0</v>
      </c>
      <c r="K314" s="199">
        <v>0</v>
      </c>
      <c r="L314" s="199">
        <v>0</v>
      </c>
      <c r="M314" s="199">
        <v>0</v>
      </c>
      <c r="N314" s="199">
        <v>0</v>
      </c>
      <c r="O314" s="199">
        <v>0</v>
      </c>
      <c r="P314" s="199">
        <v>0</v>
      </c>
      <c r="Q314" s="199">
        <v>0</v>
      </c>
      <c r="R314" s="200" t="s">
        <v>188</v>
      </c>
      <c r="S314" s="53"/>
      <c r="T314" s="53"/>
      <c r="U314" s="53"/>
      <c r="V314" s="53"/>
      <c r="W314" s="53"/>
      <c r="X314" s="53"/>
      <c r="Y314" s="53"/>
      <c r="Z314" s="53"/>
    </row>
    <row r="315" spans="1:26" ht="14.4">
      <c r="A315" s="194" t="s">
        <v>507</v>
      </c>
      <c r="B315" s="195">
        <v>0</v>
      </c>
      <c r="C315" s="195">
        <v>0</v>
      </c>
      <c r="D315" s="195">
        <v>0</v>
      </c>
      <c r="E315" s="195">
        <v>0</v>
      </c>
      <c r="F315" s="196">
        <v>0</v>
      </c>
      <c r="G315" s="78"/>
      <c r="H315" s="199">
        <v>0</v>
      </c>
      <c r="I315" s="199">
        <v>0</v>
      </c>
      <c r="J315" s="199">
        <v>0</v>
      </c>
      <c r="K315" s="199">
        <v>0</v>
      </c>
      <c r="L315" s="199">
        <v>0</v>
      </c>
      <c r="M315" s="199">
        <v>0</v>
      </c>
      <c r="N315" s="199">
        <v>0</v>
      </c>
      <c r="O315" s="199">
        <v>0</v>
      </c>
      <c r="P315" s="199">
        <v>0</v>
      </c>
      <c r="Q315" s="199">
        <v>0</v>
      </c>
      <c r="R315" s="200" t="s">
        <v>188</v>
      </c>
      <c r="S315" s="53"/>
      <c r="T315" s="53"/>
      <c r="U315" s="53"/>
      <c r="V315" s="53"/>
      <c r="W315" s="53"/>
      <c r="X315" s="53"/>
      <c r="Y315" s="53"/>
      <c r="Z315" s="53"/>
    </row>
    <row r="316" spans="1:26" ht="14.4">
      <c r="A316" s="194" t="s">
        <v>508</v>
      </c>
      <c r="B316" s="195">
        <v>0</v>
      </c>
      <c r="C316" s="195">
        <v>0</v>
      </c>
      <c r="D316" s="195">
        <v>0</v>
      </c>
      <c r="E316" s="195">
        <v>0</v>
      </c>
      <c r="F316" s="196">
        <v>0</v>
      </c>
      <c r="G316" s="78"/>
      <c r="H316" s="199">
        <v>0</v>
      </c>
      <c r="I316" s="199">
        <v>0</v>
      </c>
      <c r="J316" s="199">
        <v>0</v>
      </c>
      <c r="K316" s="199">
        <v>0</v>
      </c>
      <c r="L316" s="199">
        <v>0</v>
      </c>
      <c r="M316" s="199">
        <v>0</v>
      </c>
      <c r="N316" s="199">
        <v>0</v>
      </c>
      <c r="O316" s="199">
        <v>0</v>
      </c>
      <c r="P316" s="199">
        <v>0</v>
      </c>
      <c r="Q316" s="199">
        <v>0</v>
      </c>
      <c r="R316" s="200" t="s">
        <v>188</v>
      </c>
      <c r="S316" s="53"/>
      <c r="T316" s="53"/>
      <c r="U316" s="53"/>
      <c r="V316" s="53"/>
      <c r="W316" s="53"/>
      <c r="X316" s="53"/>
      <c r="Y316" s="53"/>
      <c r="Z316" s="53"/>
    </row>
    <row r="317" spans="1:26" ht="14.4">
      <c r="A317" s="194" t="s">
        <v>509</v>
      </c>
      <c r="B317" s="195">
        <v>669839</v>
      </c>
      <c r="C317" s="195">
        <v>210765</v>
      </c>
      <c r="D317" s="195">
        <v>0</v>
      </c>
      <c r="E317" s="195">
        <v>0</v>
      </c>
      <c r="F317" s="196">
        <v>210765</v>
      </c>
      <c r="G317" s="78">
        <v>0.31469999999999998</v>
      </c>
      <c r="H317" s="199">
        <v>447456</v>
      </c>
      <c r="I317" s="199">
        <v>465413</v>
      </c>
      <c r="J317" s="199">
        <v>526703</v>
      </c>
      <c r="K317" s="199">
        <v>577711</v>
      </c>
      <c r="L317" s="199">
        <v>401077</v>
      </c>
      <c r="M317" s="199">
        <v>224375</v>
      </c>
      <c r="N317" s="199">
        <v>179104</v>
      </c>
      <c r="O317" s="199">
        <v>183029</v>
      </c>
      <c r="P317" s="199">
        <v>179660</v>
      </c>
      <c r="Q317" s="199">
        <v>332496</v>
      </c>
      <c r="R317" s="200">
        <v>210765</v>
      </c>
      <c r="S317" s="53"/>
      <c r="T317" s="53"/>
      <c r="U317" s="53"/>
      <c r="V317" s="53"/>
      <c r="W317" s="53"/>
      <c r="X317" s="53"/>
      <c r="Y317" s="53"/>
      <c r="Z317" s="53"/>
    </row>
    <row r="318" spans="1:26" ht="14.4">
      <c r="A318" s="194" t="s">
        <v>510</v>
      </c>
      <c r="B318" s="195">
        <v>0</v>
      </c>
      <c r="C318" s="195">
        <v>0</v>
      </c>
      <c r="D318" s="195">
        <v>0</v>
      </c>
      <c r="E318" s="195">
        <v>0</v>
      </c>
      <c r="F318" s="196">
        <v>0</v>
      </c>
      <c r="G318" s="78"/>
      <c r="H318" s="199">
        <v>0</v>
      </c>
      <c r="I318" s="199">
        <v>0</v>
      </c>
      <c r="J318" s="199">
        <v>0</v>
      </c>
      <c r="K318" s="199">
        <v>0</v>
      </c>
      <c r="L318" s="199">
        <v>0</v>
      </c>
      <c r="M318" s="199">
        <v>0</v>
      </c>
      <c r="N318" s="199">
        <v>0</v>
      </c>
      <c r="O318" s="199">
        <v>0</v>
      </c>
      <c r="P318" s="199">
        <v>0</v>
      </c>
      <c r="Q318" s="199">
        <v>0</v>
      </c>
      <c r="R318" s="200" t="s">
        <v>188</v>
      </c>
      <c r="S318" s="53"/>
      <c r="T318" s="53"/>
      <c r="U318" s="53"/>
      <c r="V318" s="53"/>
      <c r="W318" s="53"/>
      <c r="X318" s="53"/>
      <c r="Y318" s="53"/>
      <c r="Z318" s="53"/>
    </row>
    <row r="319" spans="1:26" ht="14.4">
      <c r="A319" s="194" t="s">
        <v>511</v>
      </c>
      <c r="B319" s="195">
        <v>1016239</v>
      </c>
      <c r="C319" s="195">
        <v>319760</v>
      </c>
      <c r="D319" s="195">
        <v>0</v>
      </c>
      <c r="E319" s="195">
        <v>0</v>
      </c>
      <c r="F319" s="196">
        <v>319760</v>
      </c>
      <c r="G319" s="78">
        <v>0.31469999999999998</v>
      </c>
      <c r="H319" s="199">
        <v>559717</v>
      </c>
      <c r="I319" s="199">
        <v>586852</v>
      </c>
      <c r="J319" s="199">
        <v>640420</v>
      </c>
      <c r="K319" s="199">
        <v>710976</v>
      </c>
      <c r="L319" s="199">
        <v>510994</v>
      </c>
      <c r="M319" s="199">
        <v>277307</v>
      </c>
      <c r="N319" s="199">
        <v>227925</v>
      </c>
      <c r="O319" s="199">
        <v>236724</v>
      </c>
      <c r="P319" s="199">
        <v>251233</v>
      </c>
      <c r="Q319" s="199">
        <v>508375</v>
      </c>
      <c r="R319" s="200">
        <v>319760</v>
      </c>
      <c r="S319" s="53"/>
      <c r="T319" s="53"/>
      <c r="U319" s="53"/>
      <c r="V319" s="53"/>
      <c r="W319" s="53"/>
      <c r="X319" s="53"/>
      <c r="Y319" s="53"/>
      <c r="Z319" s="53"/>
    </row>
    <row r="320" spans="1:26" ht="14.4">
      <c r="A320" s="194" t="s">
        <v>512</v>
      </c>
      <c r="B320" s="195">
        <v>428121</v>
      </c>
      <c r="C320" s="195">
        <v>134709</v>
      </c>
      <c r="D320" s="195">
        <v>40946</v>
      </c>
      <c r="E320" s="195">
        <v>25399</v>
      </c>
      <c r="F320" s="196">
        <v>201054</v>
      </c>
      <c r="G320" s="78">
        <v>0.46960000000000002</v>
      </c>
      <c r="H320" s="199">
        <v>0</v>
      </c>
      <c r="I320" s="199">
        <v>290133</v>
      </c>
      <c r="J320" s="199">
        <v>308324</v>
      </c>
      <c r="K320" s="199">
        <v>332702</v>
      </c>
      <c r="L320" s="199">
        <v>311144</v>
      </c>
      <c r="M320" s="199">
        <v>186280</v>
      </c>
      <c r="N320" s="199">
        <v>156669</v>
      </c>
      <c r="O320" s="199">
        <v>155067</v>
      </c>
      <c r="P320" s="199">
        <v>157309</v>
      </c>
      <c r="Q320" s="199">
        <v>319521</v>
      </c>
      <c r="R320" s="200">
        <v>201054</v>
      </c>
      <c r="S320" s="53"/>
      <c r="T320" s="53"/>
      <c r="U320" s="53"/>
      <c r="V320" s="53"/>
      <c r="W320" s="53"/>
      <c r="X320" s="53"/>
      <c r="Y320" s="53"/>
      <c r="Z320" s="53"/>
    </row>
    <row r="321" spans="1:26" ht="14.4">
      <c r="A321" s="194" t="s">
        <v>513</v>
      </c>
      <c r="B321" s="195">
        <v>0</v>
      </c>
      <c r="C321" s="195">
        <v>0</v>
      </c>
      <c r="D321" s="195">
        <v>0</v>
      </c>
      <c r="E321" s="195">
        <v>0</v>
      </c>
      <c r="F321" s="196">
        <v>0</v>
      </c>
      <c r="G321" s="78"/>
      <c r="H321" s="199">
        <v>0</v>
      </c>
      <c r="I321" s="199">
        <v>0</v>
      </c>
      <c r="J321" s="199">
        <v>0</v>
      </c>
      <c r="K321" s="199">
        <v>0</v>
      </c>
      <c r="L321" s="199">
        <v>0</v>
      </c>
      <c r="M321" s="199">
        <v>0</v>
      </c>
      <c r="N321" s="199">
        <v>0</v>
      </c>
      <c r="O321" s="199">
        <v>0</v>
      </c>
      <c r="P321" s="199">
        <v>0</v>
      </c>
      <c r="Q321" s="199">
        <v>0</v>
      </c>
      <c r="R321" s="200" t="s">
        <v>188</v>
      </c>
      <c r="S321" s="53"/>
      <c r="T321" s="53"/>
      <c r="U321" s="53"/>
      <c r="V321" s="53"/>
      <c r="W321" s="53"/>
      <c r="X321" s="53"/>
      <c r="Y321" s="53"/>
      <c r="Z321" s="53"/>
    </row>
    <row r="322" spans="1:26" ht="14.4">
      <c r="A322" s="194" t="s">
        <v>514</v>
      </c>
      <c r="B322" s="195">
        <v>295150</v>
      </c>
      <c r="C322" s="195">
        <v>92869</v>
      </c>
      <c r="D322" s="195">
        <v>56301</v>
      </c>
      <c r="E322" s="195">
        <v>34924</v>
      </c>
      <c r="F322" s="196">
        <v>184094</v>
      </c>
      <c r="G322" s="78">
        <v>0.62370000000000003</v>
      </c>
      <c r="H322" s="199">
        <v>0</v>
      </c>
      <c r="I322" s="199">
        <v>0</v>
      </c>
      <c r="J322" s="199">
        <v>223738</v>
      </c>
      <c r="K322" s="199">
        <v>237714</v>
      </c>
      <c r="L322" s="199">
        <v>264570.92</v>
      </c>
      <c r="M322" s="199">
        <v>178251</v>
      </c>
      <c r="N322" s="199">
        <v>140007</v>
      </c>
      <c r="O322" s="199">
        <v>138252</v>
      </c>
      <c r="P322" s="199">
        <v>141644</v>
      </c>
      <c r="Q322" s="199">
        <v>285234</v>
      </c>
      <c r="R322" s="200">
        <v>184094</v>
      </c>
      <c r="S322" s="53"/>
      <c r="T322" s="53"/>
      <c r="U322" s="53"/>
      <c r="V322" s="53"/>
      <c r="W322" s="53"/>
      <c r="X322" s="53"/>
      <c r="Y322" s="53"/>
      <c r="Z322" s="53"/>
    </row>
    <row r="323" spans="1:26" ht="14.4">
      <c r="A323" s="194" t="s">
        <v>515</v>
      </c>
      <c r="B323" s="195">
        <v>172028</v>
      </c>
      <c r="C323" s="195">
        <v>54129</v>
      </c>
      <c r="D323" s="195">
        <v>0</v>
      </c>
      <c r="E323" s="195">
        <v>0</v>
      </c>
      <c r="F323" s="196">
        <v>54129</v>
      </c>
      <c r="G323" s="78">
        <v>0.31469999999999998</v>
      </c>
      <c r="H323" s="199">
        <v>0</v>
      </c>
      <c r="I323" s="199">
        <v>0</v>
      </c>
      <c r="J323" s="199">
        <v>0</v>
      </c>
      <c r="K323" s="199">
        <v>0</v>
      </c>
      <c r="L323" s="199">
        <v>107863</v>
      </c>
      <c r="M323" s="199">
        <v>57110</v>
      </c>
      <c r="N323" s="199">
        <v>44529</v>
      </c>
      <c r="O323" s="199">
        <v>43684</v>
      </c>
      <c r="P323" s="199">
        <v>45340</v>
      </c>
      <c r="Q323" s="199">
        <v>89360</v>
      </c>
      <c r="R323" s="200">
        <v>54129</v>
      </c>
      <c r="S323" s="53"/>
      <c r="T323" s="53"/>
      <c r="U323" s="53"/>
      <c r="V323" s="53"/>
      <c r="W323" s="53"/>
      <c r="X323" s="53"/>
      <c r="Y323" s="53"/>
      <c r="Z323" s="53"/>
    </row>
    <row r="324" spans="1:26" ht="14.4">
      <c r="A324" s="194" t="s">
        <v>516</v>
      </c>
      <c r="B324" s="195">
        <v>144268</v>
      </c>
      <c r="C324" s="195">
        <v>45394</v>
      </c>
      <c r="D324" s="195">
        <v>0</v>
      </c>
      <c r="E324" s="195">
        <v>0</v>
      </c>
      <c r="F324" s="196">
        <v>45394</v>
      </c>
      <c r="G324" s="78">
        <v>0.31469999999999998</v>
      </c>
      <c r="H324" s="199">
        <v>0</v>
      </c>
      <c r="I324" s="199">
        <v>0</v>
      </c>
      <c r="J324" s="199">
        <v>0</v>
      </c>
      <c r="K324" s="199">
        <v>0</v>
      </c>
      <c r="L324" s="199">
        <v>0</v>
      </c>
      <c r="M324" s="199">
        <v>40786</v>
      </c>
      <c r="N324" s="199">
        <v>33453</v>
      </c>
      <c r="O324" s="199">
        <v>34183</v>
      </c>
      <c r="P324" s="199">
        <v>35296</v>
      </c>
      <c r="Q324" s="199">
        <v>71624</v>
      </c>
      <c r="R324" s="200">
        <v>45394</v>
      </c>
      <c r="S324" s="53"/>
      <c r="T324" s="53"/>
      <c r="U324" s="53"/>
      <c r="V324" s="53"/>
      <c r="W324" s="53"/>
      <c r="X324" s="53"/>
      <c r="Y324" s="53"/>
      <c r="Z324" s="53"/>
    </row>
    <row r="325" spans="1:26" ht="14.4">
      <c r="A325" s="194" t="s">
        <v>517</v>
      </c>
      <c r="B325" s="195">
        <v>0</v>
      </c>
      <c r="C325" s="195">
        <v>0</v>
      </c>
      <c r="D325" s="195">
        <v>0</v>
      </c>
      <c r="E325" s="195">
        <v>0</v>
      </c>
      <c r="F325" s="196">
        <v>0</v>
      </c>
      <c r="G325" s="78"/>
      <c r="H325" s="199">
        <v>0</v>
      </c>
      <c r="I325" s="199">
        <v>0</v>
      </c>
      <c r="J325" s="199">
        <v>0</v>
      </c>
      <c r="K325" s="199">
        <v>0</v>
      </c>
      <c r="L325" s="199">
        <v>0</v>
      </c>
      <c r="M325" s="199">
        <v>0</v>
      </c>
      <c r="N325" s="199">
        <v>0</v>
      </c>
      <c r="O325" s="199">
        <v>0</v>
      </c>
      <c r="P325" s="199">
        <v>0</v>
      </c>
      <c r="Q325" s="199">
        <v>0</v>
      </c>
      <c r="R325" s="200" t="s">
        <v>188</v>
      </c>
      <c r="S325" s="53"/>
      <c r="T325" s="53"/>
      <c r="U325" s="53"/>
      <c r="V325" s="53"/>
      <c r="W325" s="53"/>
      <c r="X325" s="53"/>
      <c r="Y325" s="53"/>
      <c r="Z325" s="53"/>
    </row>
    <row r="326" spans="1:26" ht="14.4">
      <c r="A326" s="194" t="s">
        <v>518</v>
      </c>
      <c r="B326" s="195">
        <v>264383</v>
      </c>
      <c r="C326" s="195">
        <v>83188</v>
      </c>
      <c r="D326" s="195">
        <v>51183</v>
      </c>
      <c r="E326" s="195">
        <v>31749</v>
      </c>
      <c r="F326" s="196">
        <v>166120</v>
      </c>
      <c r="G326" s="78">
        <v>0.62829999999999997</v>
      </c>
      <c r="H326" s="199">
        <v>0</v>
      </c>
      <c r="I326" s="199">
        <v>0</v>
      </c>
      <c r="J326" s="199">
        <v>0</v>
      </c>
      <c r="K326" s="199">
        <v>211064</v>
      </c>
      <c r="L326" s="199">
        <v>218618.37</v>
      </c>
      <c r="M326" s="199">
        <v>157651</v>
      </c>
      <c r="N326" s="199">
        <v>124342</v>
      </c>
      <c r="O326" s="199">
        <v>124485</v>
      </c>
      <c r="P326" s="199">
        <v>128859</v>
      </c>
      <c r="Q326" s="199">
        <v>257183</v>
      </c>
      <c r="R326" s="200">
        <v>166120</v>
      </c>
      <c r="S326" s="53"/>
      <c r="T326" s="53"/>
      <c r="U326" s="53"/>
      <c r="V326" s="53"/>
      <c r="W326" s="53"/>
      <c r="X326" s="53"/>
      <c r="Y326" s="53"/>
      <c r="Z326" s="53"/>
    </row>
    <row r="327" spans="1:26" ht="14.4">
      <c r="A327" s="194" t="s">
        <v>519</v>
      </c>
      <c r="B327" s="195">
        <v>370373</v>
      </c>
      <c r="C327" s="195">
        <v>116538</v>
      </c>
      <c r="D327" s="195">
        <v>0</v>
      </c>
      <c r="E327" s="195">
        <v>0</v>
      </c>
      <c r="F327" s="196">
        <v>116538</v>
      </c>
      <c r="G327" s="78">
        <v>0.31469999999999998</v>
      </c>
      <c r="H327" s="199">
        <v>0</v>
      </c>
      <c r="I327" s="199">
        <v>0</v>
      </c>
      <c r="J327" s="199">
        <v>0</v>
      </c>
      <c r="K327" s="199">
        <v>0</v>
      </c>
      <c r="L327" s="199">
        <v>0</v>
      </c>
      <c r="M327" s="199">
        <v>0</v>
      </c>
      <c r="N327" s="199">
        <v>78983</v>
      </c>
      <c r="O327" s="199">
        <v>104620</v>
      </c>
      <c r="P327" s="199">
        <v>106594</v>
      </c>
      <c r="Q327" s="199">
        <v>191615</v>
      </c>
      <c r="R327" s="200">
        <v>116538</v>
      </c>
      <c r="S327" s="53"/>
      <c r="T327" s="53"/>
      <c r="U327" s="53"/>
      <c r="V327" s="53"/>
      <c r="W327" s="53"/>
      <c r="X327" s="53"/>
      <c r="Y327" s="53"/>
      <c r="Z327" s="53"/>
    </row>
    <row r="328" spans="1:26" ht="14.4">
      <c r="A328" s="194" t="s">
        <v>520</v>
      </c>
      <c r="B328" s="195">
        <v>0</v>
      </c>
      <c r="C328" s="195">
        <v>0</v>
      </c>
      <c r="D328" s="195">
        <v>0</v>
      </c>
      <c r="E328" s="195">
        <v>0</v>
      </c>
      <c r="F328" s="196">
        <v>0</v>
      </c>
      <c r="G328" s="78"/>
      <c r="H328" s="199">
        <v>0</v>
      </c>
      <c r="I328" s="199">
        <v>0</v>
      </c>
      <c r="J328" s="199">
        <v>0</v>
      </c>
      <c r="K328" s="199">
        <v>0</v>
      </c>
      <c r="L328" s="199">
        <v>0</v>
      </c>
      <c r="M328" s="199">
        <v>0</v>
      </c>
      <c r="N328" s="199">
        <v>0</v>
      </c>
      <c r="O328" s="199">
        <v>0</v>
      </c>
      <c r="P328" s="199">
        <v>0</v>
      </c>
      <c r="Q328" s="199">
        <v>0</v>
      </c>
      <c r="R328" s="200" t="s">
        <v>188</v>
      </c>
      <c r="S328" s="53"/>
      <c r="T328" s="53"/>
      <c r="U328" s="53"/>
      <c r="V328" s="53"/>
      <c r="W328" s="53"/>
      <c r="X328" s="53"/>
      <c r="Y328" s="53"/>
      <c r="Z328" s="53"/>
    </row>
    <row r="329" spans="1:26" ht="14.4">
      <c r="A329" s="194" t="s">
        <v>521</v>
      </c>
      <c r="B329" s="195">
        <v>342291</v>
      </c>
      <c r="C329" s="195">
        <v>107702</v>
      </c>
      <c r="D329" s="195">
        <v>40946</v>
      </c>
      <c r="E329" s="195">
        <v>25399</v>
      </c>
      <c r="F329" s="196">
        <v>174047</v>
      </c>
      <c r="G329" s="78">
        <v>0.50849999999999995</v>
      </c>
      <c r="H329" s="199">
        <v>0</v>
      </c>
      <c r="I329" s="199">
        <v>0</v>
      </c>
      <c r="J329" s="199">
        <v>282544</v>
      </c>
      <c r="K329" s="199">
        <v>289224</v>
      </c>
      <c r="L329" s="199">
        <v>277486</v>
      </c>
      <c r="M329" s="199">
        <v>165984</v>
      </c>
      <c r="N329" s="199">
        <v>132306</v>
      </c>
      <c r="O329" s="199">
        <v>131782</v>
      </c>
      <c r="P329" s="199">
        <v>136222</v>
      </c>
      <c r="Q329" s="199">
        <v>279558</v>
      </c>
      <c r="R329" s="200">
        <v>174047</v>
      </c>
      <c r="S329" s="53"/>
      <c r="T329" s="53"/>
      <c r="U329" s="53"/>
      <c r="V329" s="53"/>
      <c r="W329" s="53"/>
      <c r="X329" s="53"/>
      <c r="Y329" s="53"/>
      <c r="Z329" s="53"/>
    </row>
    <row r="330" spans="1:26" ht="14.4">
      <c r="A330" s="194" t="s">
        <v>522</v>
      </c>
      <c r="B330" s="195">
        <v>0</v>
      </c>
      <c r="C330" s="195">
        <v>0</v>
      </c>
      <c r="D330" s="195">
        <v>0</v>
      </c>
      <c r="E330" s="195">
        <v>0</v>
      </c>
      <c r="F330" s="196">
        <v>0</v>
      </c>
      <c r="G330" s="78"/>
      <c r="H330" s="199">
        <v>0</v>
      </c>
      <c r="I330" s="199">
        <v>0</v>
      </c>
      <c r="J330" s="199">
        <v>0</v>
      </c>
      <c r="K330" s="199">
        <v>0</v>
      </c>
      <c r="L330" s="199">
        <v>0</v>
      </c>
      <c r="M330" s="199">
        <v>0</v>
      </c>
      <c r="N330" s="199">
        <v>0</v>
      </c>
      <c r="O330" s="199">
        <v>0</v>
      </c>
      <c r="P330" s="199">
        <v>0</v>
      </c>
      <c r="Q330" s="199">
        <v>0</v>
      </c>
      <c r="R330" s="200" t="s">
        <v>188</v>
      </c>
      <c r="S330" s="53"/>
      <c r="T330" s="53"/>
      <c r="U330" s="53"/>
      <c r="V330" s="53"/>
      <c r="W330" s="53"/>
      <c r="X330" s="53"/>
      <c r="Y330" s="53"/>
      <c r="Z330" s="53"/>
    </row>
    <row r="331" spans="1:26" ht="14.4">
      <c r="A331" s="194" t="s">
        <v>523</v>
      </c>
      <c r="B331" s="195">
        <v>390315</v>
      </c>
      <c r="C331" s="195">
        <v>122813</v>
      </c>
      <c r="D331" s="195">
        <v>0</v>
      </c>
      <c r="E331" s="195">
        <v>0</v>
      </c>
      <c r="F331" s="196">
        <v>122813</v>
      </c>
      <c r="G331" s="78">
        <v>0.31469999999999998</v>
      </c>
      <c r="H331" s="199">
        <v>224236</v>
      </c>
      <c r="I331" s="199">
        <v>241365</v>
      </c>
      <c r="J331" s="199">
        <v>276378</v>
      </c>
      <c r="K331" s="199">
        <v>308891</v>
      </c>
      <c r="L331" s="199">
        <v>218051</v>
      </c>
      <c r="M331" s="199">
        <v>116528</v>
      </c>
      <c r="N331" s="199">
        <v>94335</v>
      </c>
      <c r="O331" s="199">
        <v>93961</v>
      </c>
      <c r="P331" s="199">
        <v>100208</v>
      </c>
      <c r="Q331" s="199">
        <v>200302</v>
      </c>
      <c r="R331" s="200">
        <v>122813</v>
      </c>
      <c r="S331" s="53"/>
      <c r="T331" s="53"/>
      <c r="U331" s="53"/>
      <c r="V331" s="53"/>
      <c r="W331" s="53"/>
      <c r="X331" s="53"/>
      <c r="Y331" s="53"/>
      <c r="Z331" s="53"/>
    </row>
    <row r="332" spans="1:26" ht="14.4">
      <c r="A332" s="194" t="s">
        <v>524</v>
      </c>
      <c r="B332" s="195">
        <v>1476616</v>
      </c>
      <c r="C332" s="195">
        <v>464618</v>
      </c>
      <c r="D332" s="195">
        <v>30710</v>
      </c>
      <c r="E332" s="195">
        <v>19049</v>
      </c>
      <c r="F332" s="196">
        <v>514377</v>
      </c>
      <c r="G332" s="78">
        <v>0.3483</v>
      </c>
      <c r="H332" s="199">
        <v>1005454</v>
      </c>
      <c r="I332" s="199">
        <v>1078627</v>
      </c>
      <c r="J332" s="199">
        <v>1137231</v>
      </c>
      <c r="K332" s="199">
        <v>1190322</v>
      </c>
      <c r="L332" s="199">
        <v>885461</v>
      </c>
      <c r="M332" s="199">
        <v>485429</v>
      </c>
      <c r="N332" s="199">
        <v>386547</v>
      </c>
      <c r="O332" s="199">
        <v>385895</v>
      </c>
      <c r="P332" s="199">
        <v>402455</v>
      </c>
      <c r="Q332" s="199">
        <v>818612</v>
      </c>
      <c r="R332" s="200">
        <v>514377</v>
      </c>
      <c r="S332" s="53"/>
      <c r="T332" s="53"/>
      <c r="U332" s="53"/>
      <c r="V332" s="53"/>
      <c r="W332" s="53"/>
      <c r="X332" s="53"/>
      <c r="Y332" s="53"/>
      <c r="Z332" s="53"/>
    </row>
    <row r="333" spans="1:26" ht="14.4">
      <c r="A333" s="194" t="s">
        <v>525</v>
      </c>
      <c r="B333" s="195">
        <v>0</v>
      </c>
      <c r="C333" s="195">
        <v>0</v>
      </c>
      <c r="D333" s="195">
        <v>0</v>
      </c>
      <c r="E333" s="195">
        <v>0</v>
      </c>
      <c r="F333" s="196">
        <v>0</v>
      </c>
      <c r="G333" s="78"/>
      <c r="H333" s="199">
        <v>0</v>
      </c>
      <c r="I333" s="199">
        <v>0</v>
      </c>
      <c r="J333" s="199">
        <v>0</v>
      </c>
      <c r="K333" s="199">
        <v>0</v>
      </c>
      <c r="L333" s="199">
        <v>0</v>
      </c>
      <c r="M333" s="199">
        <v>0</v>
      </c>
      <c r="N333" s="199">
        <v>0</v>
      </c>
      <c r="O333" s="199">
        <v>0</v>
      </c>
      <c r="P333" s="199">
        <v>0</v>
      </c>
      <c r="Q333" s="199">
        <v>0</v>
      </c>
      <c r="R333" s="200" t="s">
        <v>188</v>
      </c>
      <c r="S333" s="53"/>
      <c r="T333" s="53"/>
      <c r="U333" s="53"/>
      <c r="V333" s="53"/>
      <c r="W333" s="53"/>
      <c r="X333" s="53"/>
      <c r="Y333" s="53"/>
      <c r="Z333" s="53"/>
    </row>
    <row r="334" spans="1:26" ht="14.4">
      <c r="A334" s="194" t="s">
        <v>526</v>
      </c>
      <c r="B334" s="195">
        <v>0</v>
      </c>
      <c r="C334" s="195">
        <v>0</v>
      </c>
      <c r="D334" s="195">
        <v>0</v>
      </c>
      <c r="E334" s="195">
        <v>0</v>
      </c>
      <c r="F334" s="196">
        <v>0</v>
      </c>
      <c r="G334" s="78"/>
      <c r="H334" s="199">
        <v>0</v>
      </c>
      <c r="I334" s="199">
        <v>0</v>
      </c>
      <c r="J334" s="199">
        <v>0</v>
      </c>
      <c r="K334" s="199">
        <v>0</v>
      </c>
      <c r="L334" s="199">
        <v>0</v>
      </c>
      <c r="M334" s="199">
        <v>0</v>
      </c>
      <c r="N334" s="199">
        <v>0</v>
      </c>
      <c r="O334" s="199">
        <v>0</v>
      </c>
      <c r="P334" s="199">
        <v>0</v>
      </c>
      <c r="Q334" s="199">
        <v>0</v>
      </c>
      <c r="R334" s="200" t="s">
        <v>188</v>
      </c>
      <c r="S334" s="53"/>
      <c r="T334" s="53"/>
      <c r="U334" s="53"/>
      <c r="V334" s="53"/>
      <c r="W334" s="53"/>
      <c r="X334" s="53"/>
      <c r="Y334" s="53"/>
      <c r="Z334" s="53"/>
    </row>
    <row r="335" spans="1:26" ht="14.4">
      <c r="A335" s="194" t="s">
        <v>527</v>
      </c>
      <c r="B335" s="195">
        <v>1863001</v>
      </c>
      <c r="C335" s="195">
        <v>586195</v>
      </c>
      <c r="D335" s="195">
        <v>30710</v>
      </c>
      <c r="E335" s="195">
        <v>19049</v>
      </c>
      <c r="F335" s="196">
        <v>635954</v>
      </c>
      <c r="G335" s="78">
        <v>0.34139999999999998</v>
      </c>
      <c r="H335" s="199">
        <v>1122336</v>
      </c>
      <c r="I335" s="199">
        <v>1189090</v>
      </c>
      <c r="J335" s="199">
        <v>1315380</v>
      </c>
      <c r="K335" s="199">
        <v>1404486</v>
      </c>
      <c r="L335" s="199">
        <v>1065215</v>
      </c>
      <c r="M335" s="199">
        <v>582830</v>
      </c>
      <c r="N335" s="199">
        <v>470359</v>
      </c>
      <c r="O335" s="199">
        <v>468394</v>
      </c>
      <c r="P335" s="199">
        <v>502911</v>
      </c>
      <c r="Q335" s="199">
        <v>999622</v>
      </c>
      <c r="R335" s="200">
        <v>635954</v>
      </c>
      <c r="S335" s="53"/>
      <c r="T335" s="53"/>
      <c r="U335" s="53"/>
      <c r="V335" s="53"/>
      <c r="W335" s="53"/>
      <c r="X335" s="53"/>
      <c r="Y335" s="53"/>
      <c r="Z335" s="53"/>
    </row>
    <row r="336" spans="1:26" ht="14.4">
      <c r="A336" s="194" t="s">
        <v>528</v>
      </c>
      <c r="B336" s="195">
        <v>440485</v>
      </c>
      <c r="C336" s="195">
        <v>138599</v>
      </c>
      <c r="D336" s="195">
        <v>0</v>
      </c>
      <c r="E336" s="195">
        <v>0</v>
      </c>
      <c r="F336" s="196">
        <v>138599</v>
      </c>
      <c r="G336" s="78">
        <v>0.31469999999999998</v>
      </c>
      <c r="H336" s="199">
        <v>296150</v>
      </c>
      <c r="I336" s="199">
        <v>310535</v>
      </c>
      <c r="J336" s="199">
        <v>324421</v>
      </c>
      <c r="K336" s="199">
        <v>339198</v>
      </c>
      <c r="L336" s="199">
        <v>242421</v>
      </c>
      <c r="M336" s="199">
        <v>126347</v>
      </c>
      <c r="N336" s="199">
        <v>103501</v>
      </c>
      <c r="O336" s="199">
        <v>104918</v>
      </c>
      <c r="P336" s="199">
        <v>110399</v>
      </c>
      <c r="Q336" s="199">
        <v>221426</v>
      </c>
      <c r="R336" s="200">
        <v>138599</v>
      </c>
      <c r="S336" s="53"/>
      <c r="T336" s="53"/>
      <c r="U336" s="53"/>
      <c r="V336" s="53"/>
      <c r="W336" s="53"/>
      <c r="X336" s="53"/>
      <c r="Y336" s="53"/>
      <c r="Z336" s="53"/>
    </row>
    <row r="337" spans="1:26" ht="14.4">
      <c r="A337" s="194" t="s">
        <v>529</v>
      </c>
      <c r="B337" s="195">
        <v>0</v>
      </c>
      <c r="C337" s="195">
        <v>0</v>
      </c>
      <c r="D337" s="195">
        <v>0</v>
      </c>
      <c r="E337" s="195">
        <v>0</v>
      </c>
      <c r="F337" s="196">
        <v>0</v>
      </c>
      <c r="G337" s="78"/>
      <c r="H337" s="199">
        <v>0</v>
      </c>
      <c r="I337" s="199">
        <v>0</v>
      </c>
      <c r="J337" s="199">
        <v>0</v>
      </c>
      <c r="K337" s="199">
        <v>0</v>
      </c>
      <c r="L337" s="199">
        <v>0</v>
      </c>
      <c r="M337" s="199">
        <v>0</v>
      </c>
      <c r="N337" s="199">
        <v>0</v>
      </c>
      <c r="O337" s="199">
        <v>0</v>
      </c>
      <c r="P337" s="199">
        <v>0</v>
      </c>
      <c r="Q337" s="199">
        <v>0</v>
      </c>
      <c r="R337" s="200" t="s">
        <v>188</v>
      </c>
      <c r="S337" s="53"/>
      <c r="T337" s="53"/>
      <c r="U337" s="53"/>
      <c r="V337" s="53"/>
      <c r="W337" s="53"/>
      <c r="X337" s="53"/>
      <c r="Y337" s="53"/>
      <c r="Z337" s="53"/>
    </row>
    <row r="338" spans="1:26" ht="14.4">
      <c r="A338" s="194" t="s">
        <v>530</v>
      </c>
      <c r="B338" s="195">
        <v>590180</v>
      </c>
      <c r="C338" s="195">
        <v>185701</v>
      </c>
      <c r="D338" s="195">
        <v>0</v>
      </c>
      <c r="E338" s="195">
        <v>0</v>
      </c>
      <c r="F338" s="196">
        <v>185701</v>
      </c>
      <c r="G338" s="78">
        <v>0.31469999999999998</v>
      </c>
      <c r="H338" s="199">
        <v>0</v>
      </c>
      <c r="I338" s="199">
        <v>0</v>
      </c>
      <c r="J338" s="199">
        <v>470101</v>
      </c>
      <c r="K338" s="199">
        <v>489141</v>
      </c>
      <c r="L338" s="199">
        <v>347789</v>
      </c>
      <c r="M338" s="199">
        <v>184401</v>
      </c>
      <c r="N338" s="199">
        <v>143908</v>
      </c>
      <c r="O338" s="199">
        <v>144114</v>
      </c>
      <c r="P338" s="199">
        <v>149163</v>
      </c>
      <c r="Q338" s="199">
        <v>298933</v>
      </c>
      <c r="R338" s="200">
        <v>185701</v>
      </c>
      <c r="S338" s="53"/>
      <c r="T338" s="53"/>
      <c r="U338" s="53"/>
      <c r="V338" s="53"/>
      <c r="W338" s="53"/>
      <c r="X338" s="53"/>
      <c r="Y338" s="53"/>
      <c r="Z338" s="53"/>
    </row>
    <row r="339" spans="1:26" ht="14.4">
      <c r="A339" s="194" t="s">
        <v>531</v>
      </c>
      <c r="B339" s="195">
        <v>72155</v>
      </c>
      <c r="C339" s="195">
        <v>22704</v>
      </c>
      <c r="D339" s="195">
        <v>49451</v>
      </c>
      <c r="E339" s="195">
        <v>0</v>
      </c>
      <c r="F339" s="196">
        <v>72155</v>
      </c>
      <c r="G339" s="78">
        <v>1</v>
      </c>
      <c r="H339" s="199">
        <v>0</v>
      </c>
      <c r="I339" s="199">
        <v>0</v>
      </c>
      <c r="J339" s="199">
        <v>0</v>
      </c>
      <c r="K339" s="199">
        <v>0</v>
      </c>
      <c r="L339" s="199">
        <v>0</v>
      </c>
      <c r="M339" s="199">
        <v>0</v>
      </c>
      <c r="N339" s="199">
        <v>65711</v>
      </c>
      <c r="O339" s="199">
        <v>66109</v>
      </c>
      <c r="P339" s="199">
        <v>68340</v>
      </c>
      <c r="Q339" s="199">
        <v>70944</v>
      </c>
      <c r="R339" s="200">
        <v>72155</v>
      </c>
      <c r="S339" s="53"/>
      <c r="T339" s="53"/>
      <c r="U339" s="53"/>
      <c r="V339" s="53"/>
      <c r="W339" s="53"/>
      <c r="X339" s="53"/>
      <c r="Y339" s="53"/>
      <c r="Z339" s="53"/>
    </row>
    <row r="340" spans="1:26" ht="14.4">
      <c r="A340" s="194" t="s">
        <v>532</v>
      </c>
      <c r="B340" s="195">
        <v>0</v>
      </c>
      <c r="C340" s="195">
        <v>0</v>
      </c>
      <c r="D340" s="195">
        <v>0</v>
      </c>
      <c r="E340" s="195">
        <v>0</v>
      </c>
      <c r="F340" s="196">
        <v>0</v>
      </c>
      <c r="G340" s="78"/>
      <c r="H340" s="199">
        <v>0</v>
      </c>
      <c r="I340" s="199">
        <v>0</v>
      </c>
      <c r="J340" s="199">
        <v>0</v>
      </c>
      <c r="K340" s="199">
        <v>0</v>
      </c>
      <c r="L340" s="199">
        <v>0</v>
      </c>
      <c r="M340" s="199">
        <v>0</v>
      </c>
      <c r="N340" s="199">
        <v>0</v>
      </c>
      <c r="O340" s="199">
        <v>0</v>
      </c>
      <c r="P340" s="199">
        <v>0</v>
      </c>
      <c r="Q340" s="199">
        <v>0</v>
      </c>
      <c r="R340" s="200" t="s">
        <v>188</v>
      </c>
      <c r="S340" s="53"/>
      <c r="T340" s="53"/>
      <c r="U340" s="53"/>
      <c r="V340" s="53"/>
      <c r="W340" s="53"/>
      <c r="X340" s="53"/>
      <c r="Y340" s="53"/>
      <c r="Z340" s="53"/>
    </row>
    <row r="341" spans="1:26" ht="14.4">
      <c r="A341" s="194" t="s">
        <v>533</v>
      </c>
      <c r="B341" s="195">
        <v>308092</v>
      </c>
      <c r="C341" s="195">
        <v>96941</v>
      </c>
      <c r="D341" s="195">
        <v>0</v>
      </c>
      <c r="E341" s="195">
        <v>0</v>
      </c>
      <c r="F341" s="196">
        <v>96941</v>
      </c>
      <c r="G341" s="78">
        <v>0.31459999999999999</v>
      </c>
      <c r="H341" s="199">
        <v>0</v>
      </c>
      <c r="I341" s="199">
        <v>192240</v>
      </c>
      <c r="J341" s="199">
        <v>220556</v>
      </c>
      <c r="K341" s="199">
        <v>245781</v>
      </c>
      <c r="L341" s="199">
        <v>173352</v>
      </c>
      <c r="M341" s="199">
        <v>93260</v>
      </c>
      <c r="N341" s="199">
        <v>74297</v>
      </c>
      <c r="O341" s="199">
        <v>75182</v>
      </c>
      <c r="P341" s="199">
        <v>79718</v>
      </c>
      <c r="Q341" s="199">
        <v>157477</v>
      </c>
      <c r="R341" s="200">
        <v>96941</v>
      </c>
      <c r="S341" s="53"/>
      <c r="T341" s="53"/>
      <c r="U341" s="53"/>
      <c r="V341" s="53"/>
      <c r="W341" s="53"/>
      <c r="X341" s="53"/>
      <c r="Y341" s="53"/>
      <c r="Z341" s="53"/>
    </row>
    <row r="342" spans="1:26" ht="14.4">
      <c r="A342" s="194" t="s">
        <v>534</v>
      </c>
      <c r="B342" s="195">
        <v>0</v>
      </c>
      <c r="C342" s="195">
        <v>0</v>
      </c>
      <c r="D342" s="195">
        <v>0</v>
      </c>
      <c r="E342" s="195">
        <v>0</v>
      </c>
      <c r="F342" s="196">
        <v>0</v>
      </c>
      <c r="G342" s="78"/>
      <c r="H342" s="199">
        <v>0</v>
      </c>
      <c r="I342" s="199">
        <v>0</v>
      </c>
      <c r="J342" s="199">
        <v>0</v>
      </c>
      <c r="K342" s="199">
        <v>0</v>
      </c>
      <c r="L342" s="199">
        <v>0</v>
      </c>
      <c r="M342" s="199">
        <v>0</v>
      </c>
      <c r="N342" s="199">
        <v>0</v>
      </c>
      <c r="O342" s="199">
        <v>0</v>
      </c>
      <c r="P342" s="199">
        <v>0</v>
      </c>
      <c r="Q342" s="199">
        <v>0</v>
      </c>
      <c r="R342" s="200" t="s">
        <v>188</v>
      </c>
      <c r="S342" s="53"/>
      <c r="T342" s="53"/>
      <c r="U342" s="53"/>
      <c r="V342" s="53"/>
      <c r="W342" s="53"/>
      <c r="X342" s="53"/>
      <c r="Y342" s="53"/>
      <c r="Z342" s="53"/>
    </row>
    <row r="343" spans="1:26" ht="14.4">
      <c r="A343" s="194" t="s">
        <v>535</v>
      </c>
      <c r="B343" s="195">
        <v>208482</v>
      </c>
      <c r="C343" s="195">
        <v>65599</v>
      </c>
      <c r="D343" s="195">
        <v>0</v>
      </c>
      <c r="E343" s="195">
        <v>0</v>
      </c>
      <c r="F343" s="196">
        <v>65599</v>
      </c>
      <c r="G343" s="78">
        <v>0.31469999999999998</v>
      </c>
      <c r="H343" s="199">
        <v>125877</v>
      </c>
      <c r="I343" s="199">
        <v>140391</v>
      </c>
      <c r="J343" s="199">
        <v>159932</v>
      </c>
      <c r="K343" s="199">
        <v>173115</v>
      </c>
      <c r="L343" s="199">
        <v>122334</v>
      </c>
      <c r="M343" s="199">
        <v>66562</v>
      </c>
      <c r="N343" s="199">
        <v>53187</v>
      </c>
      <c r="O343" s="199">
        <v>53826</v>
      </c>
      <c r="P343" s="199">
        <v>56821</v>
      </c>
      <c r="Q343" s="199">
        <v>108760</v>
      </c>
      <c r="R343" s="200">
        <v>65599</v>
      </c>
      <c r="S343" s="53"/>
      <c r="T343" s="53"/>
      <c r="U343" s="53"/>
      <c r="V343" s="53"/>
      <c r="W343" s="53"/>
      <c r="X343" s="53"/>
      <c r="Y343" s="53"/>
      <c r="Z343" s="53"/>
    </row>
    <row r="344" spans="1:26" ht="14.4">
      <c r="A344" s="194" t="s">
        <v>536</v>
      </c>
      <c r="B344" s="195">
        <v>0</v>
      </c>
      <c r="C344" s="195">
        <v>0</v>
      </c>
      <c r="D344" s="195">
        <v>0</v>
      </c>
      <c r="E344" s="195">
        <v>0</v>
      </c>
      <c r="F344" s="196">
        <v>0</v>
      </c>
      <c r="G344" s="78"/>
      <c r="H344" s="199">
        <v>0</v>
      </c>
      <c r="I344" s="199">
        <v>0</v>
      </c>
      <c r="J344" s="199">
        <v>0</v>
      </c>
      <c r="K344" s="199">
        <v>0</v>
      </c>
      <c r="L344" s="199">
        <v>0</v>
      </c>
      <c r="M344" s="199">
        <v>0</v>
      </c>
      <c r="N344" s="199">
        <v>0</v>
      </c>
      <c r="O344" s="199">
        <v>0</v>
      </c>
      <c r="P344" s="199">
        <v>0</v>
      </c>
      <c r="Q344" s="199">
        <v>0</v>
      </c>
      <c r="R344" s="200" t="s">
        <v>188</v>
      </c>
      <c r="S344" s="53"/>
      <c r="T344" s="53"/>
      <c r="U344" s="53"/>
      <c r="V344" s="53"/>
      <c r="W344" s="53"/>
      <c r="X344" s="53"/>
      <c r="Y344" s="53"/>
      <c r="Z344" s="53"/>
    </row>
    <row r="345" spans="1:26" ht="14.4">
      <c r="A345" s="194" t="s">
        <v>537</v>
      </c>
      <c r="B345" s="195">
        <v>0</v>
      </c>
      <c r="C345" s="195">
        <v>0</v>
      </c>
      <c r="D345" s="195">
        <v>0</v>
      </c>
      <c r="E345" s="195">
        <v>0</v>
      </c>
      <c r="F345" s="196">
        <v>0</v>
      </c>
      <c r="G345" s="78"/>
      <c r="H345" s="199">
        <v>0</v>
      </c>
      <c r="I345" s="199">
        <v>0</v>
      </c>
      <c r="J345" s="199">
        <v>0</v>
      </c>
      <c r="K345" s="199">
        <v>0</v>
      </c>
      <c r="L345" s="199">
        <v>0</v>
      </c>
      <c r="M345" s="199">
        <v>0</v>
      </c>
      <c r="N345" s="199">
        <v>0</v>
      </c>
      <c r="O345" s="199">
        <v>0</v>
      </c>
      <c r="P345" s="199">
        <v>0</v>
      </c>
      <c r="Q345" s="199">
        <v>0</v>
      </c>
      <c r="R345" s="200" t="s">
        <v>188</v>
      </c>
      <c r="S345" s="53"/>
      <c r="T345" s="53"/>
      <c r="U345" s="53"/>
      <c r="V345" s="53"/>
      <c r="W345" s="53"/>
      <c r="X345" s="53"/>
      <c r="Y345" s="53"/>
      <c r="Z345" s="53"/>
    </row>
    <row r="346" spans="1:26" ht="14.4">
      <c r="A346" s="194" t="s">
        <v>538</v>
      </c>
      <c r="B346" s="195">
        <v>0</v>
      </c>
      <c r="C346" s="195">
        <v>0</v>
      </c>
      <c r="D346" s="195">
        <v>0</v>
      </c>
      <c r="E346" s="195">
        <v>0</v>
      </c>
      <c r="F346" s="196">
        <v>0</v>
      </c>
      <c r="G346" s="78"/>
      <c r="H346" s="199">
        <v>0</v>
      </c>
      <c r="I346" s="199">
        <v>0</v>
      </c>
      <c r="J346" s="199">
        <v>0</v>
      </c>
      <c r="K346" s="199">
        <v>0</v>
      </c>
      <c r="L346" s="199">
        <v>0</v>
      </c>
      <c r="M346" s="199">
        <v>0</v>
      </c>
      <c r="N346" s="199">
        <v>0</v>
      </c>
      <c r="O346" s="199">
        <v>0</v>
      </c>
      <c r="P346" s="199">
        <v>0</v>
      </c>
      <c r="Q346" s="199">
        <v>0</v>
      </c>
      <c r="R346" s="200" t="s">
        <v>188</v>
      </c>
      <c r="S346" s="53"/>
      <c r="T346" s="53"/>
      <c r="U346" s="53"/>
      <c r="V346" s="53"/>
      <c r="W346" s="53"/>
      <c r="X346" s="53"/>
      <c r="Y346" s="53"/>
      <c r="Z346" s="53"/>
    </row>
    <row r="347" spans="1:26" ht="14.4">
      <c r="A347" s="194" t="s">
        <v>539</v>
      </c>
      <c r="B347" s="195">
        <v>0</v>
      </c>
      <c r="C347" s="195">
        <v>0</v>
      </c>
      <c r="D347" s="195">
        <v>0</v>
      </c>
      <c r="E347" s="195">
        <v>0</v>
      </c>
      <c r="F347" s="196">
        <v>0</v>
      </c>
      <c r="G347" s="78"/>
      <c r="H347" s="199">
        <v>0</v>
      </c>
      <c r="I347" s="199">
        <v>0</v>
      </c>
      <c r="J347" s="199">
        <v>0</v>
      </c>
      <c r="K347" s="199">
        <v>0</v>
      </c>
      <c r="L347" s="199">
        <v>0</v>
      </c>
      <c r="M347" s="199">
        <v>0</v>
      </c>
      <c r="N347" s="199">
        <v>0</v>
      </c>
      <c r="O347" s="199">
        <v>0</v>
      </c>
      <c r="P347" s="199">
        <v>0</v>
      </c>
      <c r="Q347" s="199">
        <v>0</v>
      </c>
      <c r="R347" s="200" t="s">
        <v>188</v>
      </c>
      <c r="S347" s="53"/>
      <c r="T347" s="53"/>
      <c r="U347" s="53"/>
      <c r="V347" s="53"/>
      <c r="W347" s="53"/>
      <c r="X347" s="53"/>
      <c r="Y347" s="53"/>
      <c r="Z347" s="53"/>
    </row>
    <row r="348" spans="1:26" ht="14.4">
      <c r="A348" s="194" t="s">
        <v>540</v>
      </c>
      <c r="B348" s="195">
        <v>0</v>
      </c>
      <c r="C348" s="195">
        <v>0</v>
      </c>
      <c r="D348" s="195">
        <v>0</v>
      </c>
      <c r="E348" s="195">
        <v>0</v>
      </c>
      <c r="F348" s="196">
        <v>0</v>
      </c>
      <c r="G348" s="78"/>
      <c r="H348" s="199">
        <v>0</v>
      </c>
      <c r="I348" s="199">
        <v>0</v>
      </c>
      <c r="J348" s="199">
        <v>0</v>
      </c>
      <c r="K348" s="199">
        <v>0</v>
      </c>
      <c r="L348" s="199">
        <v>0</v>
      </c>
      <c r="M348" s="199">
        <v>0</v>
      </c>
      <c r="N348" s="199">
        <v>0</v>
      </c>
      <c r="O348" s="199">
        <v>0</v>
      </c>
      <c r="P348" s="199">
        <v>0</v>
      </c>
      <c r="Q348" s="199">
        <v>0</v>
      </c>
      <c r="R348" s="200" t="s">
        <v>188</v>
      </c>
      <c r="S348" s="53"/>
      <c r="T348" s="53"/>
      <c r="U348" s="53"/>
      <c r="V348" s="53"/>
      <c r="W348" s="53"/>
      <c r="X348" s="53"/>
      <c r="Y348" s="53"/>
      <c r="Z348" s="53"/>
    </row>
    <row r="349" spans="1:26" ht="14.4">
      <c r="A349" s="194" t="s">
        <v>541</v>
      </c>
      <c r="B349" s="195">
        <v>0</v>
      </c>
      <c r="C349" s="195">
        <v>0</v>
      </c>
      <c r="D349" s="195">
        <v>0</v>
      </c>
      <c r="E349" s="195">
        <v>0</v>
      </c>
      <c r="F349" s="196">
        <v>0</v>
      </c>
      <c r="G349" s="78"/>
      <c r="H349" s="199">
        <v>0</v>
      </c>
      <c r="I349" s="199">
        <v>0</v>
      </c>
      <c r="J349" s="199">
        <v>0</v>
      </c>
      <c r="K349" s="199">
        <v>0</v>
      </c>
      <c r="L349" s="199">
        <v>0</v>
      </c>
      <c r="M349" s="199">
        <v>0</v>
      </c>
      <c r="N349" s="199">
        <v>0</v>
      </c>
      <c r="O349" s="199">
        <v>0</v>
      </c>
      <c r="P349" s="199">
        <v>0</v>
      </c>
      <c r="Q349" s="199">
        <v>0</v>
      </c>
      <c r="R349" s="200" t="s">
        <v>188</v>
      </c>
      <c r="S349" s="53"/>
      <c r="T349" s="53"/>
      <c r="U349" s="53"/>
      <c r="V349" s="53"/>
      <c r="W349" s="53"/>
      <c r="X349" s="53"/>
      <c r="Y349" s="53"/>
      <c r="Z349" s="53"/>
    </row>
    <row r="350" spans="1:26" ht="14.4">
      <c r="A350" s="194" t="s">
        <v>542</v>
      </c>
      <c r="B350" s="195">
        <v>0</v>
      </c>
      <c r="C350" s="195">
        <v>0</v>
      </c>
      <c r="D350" s="195">
        <v>0</v>
      </c>
      <c r="E350" s="195">
        <v>0</v>
      </c>
      <c r="F350" s="196">
        <v>0</v>
      </c>
      <c r="G350" s="78"/>
      <c r="H350" s="199">
        <v>0</v>
      </c>
      <c r="I350" s="199">
        <v>0</v>
      </c>
      <c r="J350" s="199">
        <v>0</v>
      </c>
      <c r="K350" s="199">
        <v>0</v>
      </c>
      <c r="L350" s="199">
        <v>0</v>
      </c>
      <c r="M350" s="199">
        <v>0</v>
      </c>
      <c r="N350" s="199">
        <v>0</v>
      </c>
      <c r="O350" s="199">
        <v>0</v>
      </c>
      <c r="P350" s="199">
        <v>0</v>
      </c>
      <c r="Q350" s="199">
        <v>0</v>
      </c>
      <c r="R350" s="200" t="s">
        <v>188</v>
      </c>
      <c r="S350" s="53"/>
      <c r="T350" s="53"/>
      <c r="U350" s="53"/>
      <c r="V350" s="53"/>
      <c r="W350" s="53"/>
      <c r="X350" s="53"/>
      <c r="Y350" s="53"/>
      <c r="Z350" s="53"/>
    </row>
    <row r="351" spans="1:26" ht="14.4">
      <c r="A351" s="194" t="s">
        <v>543</v>
      </c>
      <c r="B351" s="195">
        <v>0</v>
      </c>
      <c r="C351" s="195">
        <v>0</v>
      </c>
      <c r="D351" s="195">
        <v>0</v>
      </c>
      <c r="E351" s="195">
        <v>0</v>
      </c>
      <c r="F351" s="196">
        <v>0</v>
      </c>
      <c r="G351" s="78"/>
      <c r="H351" s="199">
        <v>0</v>
      </c>
      <c r="I351" s="199">
        <v>0</v>
      </c>
      <c r="J351" s="199">
        <v>0</v>
      </c>
      <c r="K351" s="199">
        <v>0</v>
      </c>
      <c r="L351" s="199">
        <v>0</v>
      </c>
      <c r="M351" s="199">
        <v>0</v>
      </c>
      <c r="N351" s="199">
        <v>0</v>
      </c>
      <c r="O351" s="199">
        <v>0</v>
      </c>
      <c r="P351" s="199">
        <v>0</v>
      </c>
      <c r="Q351" s="199">
        <v>0</v>
      </c>
      <c r="R351" s="200" t="s">
        <v>188</v>
      </c>
      <c r="S351" s="53"/>
      <c r="T351" s="53"/>
      <c r="U351" s="53"/>
      <c r="V351" s="53"/>
      <c r="W351" s="53"/>
      <c r="X351" s="53"/>
      <c r="Y351" s="53"/>
      <c r="Z351" s="53"/>
    </row>
    <row r="352" spans="1:26" ht="14.4">
      <c r="A352" s="194" t="s">
        <v>544</v>
      </c>
      <c r="B352" s="195">
        <v>0</v>
      </c>
      <c r="C352" s="195">
        <v>0</v>
      </c>
      <c r="D352" s="195">
        <v>0</v>
      </c>
      <c r="E352" s="195">
        <v>0</v>
      </c>
      <c r="F352" s="196">
        <v>0</v>
      </c>
      <c r="G352" s="78"/>
      <c r="H352" s="199">
        <v>0</v>
      </c>
      <c r="I352" s="199">
        <v>0</v>
      </c>
      <c r="J352" s="199">
        <v>0</v>
      </c>
      <c r="K352" s="199">
        <v>0</v>
      </c>
      <c r="L352" s="199">
        <v>0</v>
      </c>
      <c r="M352" s="199">
        <v>0</v>
      </c>
      <c r="N352" s="199">
        <v>0</v>
      </c>
      <c r="O352" s="199">
        <v>0</v>
      </c>
      <c r="P352" s="199">
        <v>0</v>
      </c>
      <c r="Q352" s="199">
        <v>0</v>
      </c>
      <c r="R352" s="200" t="s">
        <v>188</v>
      </c>
      <c r="S352" s="53"/>
      <c r="T352" s="53"/>
      <c r="U352" s="53"/>
      <c r="V352" s="53"/>
      <c r="W352" s="53"/>
      <c r="X352" s="53"/>
      <c r="Y352" s="53"/>
      <c r="Z352" s="53"/>
    </row>
    <row r="353" spans="1:26" ht="14.4">
      <c r="A353" s="194" t="s">
        <v>545</v>
      </c>
      <c r="B353" s="195">
        <v>1506497</v>
      </c>
      <c r="C353" s="195">
        <v>474020</v>
      </c>
      <c r="D353" s="195">
        <v>25592</v>
      </c>
      <c r="E353" s="195">
        <v>15875</v>
      </c>
      <c r="F353" s="196">
        <v>515487</v>
      </c>
      <c r="G353" s="78">
        <v>0.3422</v>
      </c>
      <c r="H353" s="199">
        <v>0</v>
      </c>
      <c r="I353" s="199">
        <v>1076698</v>
      </c>
      <c r="J353" s="199">
        <v>1099144</v>
      </c>
      <c r="K353" s="199">
        <v>1182628</v>
      </c>
      <c r="L353" s="199">
        <v>850920</v>
      </c>
      <c r="M353" s="199">
        <v>473978</v>
      </c>
      <c r="N353" s="199">
        <v>383829</v>
      </c>
      <c r="O353" s="199">
        <v>395056</v>
      </c>
      <c r="P353" s="199">
        <v>412255</v>
      </c>
      <c r="Q353" s="199">
        <v>835617</v>
      </c>
      <c r="R353" s="200">
        <v>515487</v>
      </c>
      <c r="S353" s="53"/>
      <c r="T353" s="53"/>
      <c r="U353" s="53"/>
      <c r="V353" s="53"/>
      <c r="W353" s="53"/>
      <c r="X353" s="53"/>
      <c r="Y353" s="53"/>
      <c r="Z353" s="53"/>
    </row>
    <row r="354" spans="1:26" ht="14.4">
      <c r="A354" s="53"/>
      <c r="B354" s="53"/>
      <c r="C354" s="53"/>
      <c r="D354" s="53"/>
      <c r="E354" s="53"/>
      <c r="F354" s="53"/>
      <c r="G354" s="53"/>
      <c r="H354" s="53"/>
      <c r="I354" s="53"/>
      <c r="J354" s="53"/>
      <c r="K354" s="53"/>
      <c r="L354" s="53"/>
      <c r="M354" s="53"/>
      <c r="N354" s="53"/>
      <c r="O354" s="53"/>
      <c r="P354" s="53"/>
      <c r="Q354" s="53"/>
      <c r="R354" s="200"/>
      <c r="S354" s="53"/>
      <c r="T354" s="53"/>
      <c r="U354" s="53"/>
      <c r="V354" s="53"/>
      <c r="W354" s="53"/>
      <c r="X354" s="53"/>
      <c r="Y354" s="53"/>
      <c r="Z354" s="53"/>
    </row>
    <row r="355" spans="1:26" ht="14.4">
      <c r="A355" s="212" t="s">
        <v>16</v>
      </c>
      <c r="B355" s="213">
        <v>100202032</v>
      </c>
      <c r="C355" s="214">
        <v>31528644</v>
      </c>
      <c r="D355" s="214">
        <v>2992856</v>
      </c>
      <c r="E355" s="214">
        <v>1615004</v>
      </c>
      <c r="F355" s="216">
        <v>36136504</v>
      </c>
      <c r="G355" s="217">
        <v>0.42699999999999999</v>
      </c>
      <c r="H355" s="214">
        <v>30822218</v>
      </c>
      <c r="I355" s="214">
        <v>46337391</v>
      </c>
      <c r="J355" s="214">
        <v>58666783</v>
      </c>
      <c r="K355" s="214">
        <v>68131814</v>
      </c>
      <c r="L355" s="214">
        <v>54614430</v>
      </c>
      <c r="M355" s="214">
        <v>31581103</v>
      </c>
      <c r="N355" s="214">
        <v>25867695</v>
      </c>
      <c r="O355" s="214">
        <v>26182297</v>
      </c>
      <c r="P355" s="214">
        <v>27712465</v>
      </c>
      <c r="Q355" s="214">
        <v>54894003</v>
      </c>
      <c r="R355" s="219">
        <v>36136504</v>
      </c>
      <c r="S355" s="53"/>
      <c r="T355" s="53"/>
      <c r="U355" s="53"/>
      <c r="V355" s="53"/>
      <c r="W355" s="53"/>
      <c r="X355" s="53"/>
      <c r="Y355" s="53"/>
      <c r="Z355" s="53"/>
    </row>
    <row r="356" spans="1:26" ht="14.4">
      <c r="A356" s="208"/>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4.4">
      <c r="A357" s="208"/>
      <c r="B357" s="53"/>
      <c r="C357" s="53"/>
      <c r="D357" s="53"/>
      <c r="E357" s="53"/>
      <c r="F357" s="200"/>
      <c r="G357" s="53"/>
      <c r="H357" s="53"/>
      <c r="I357" s="53"/>
      <c r="J357" s="53"/>
      <c r="K357" s="53"/>
      <c r="L357" s="53"/>
      <c r="M357" s="53"/>
      <c r="N357" s="53"/>
      <c r="O357" s="53"/>
      <c r="P357" s="53"/>
      <c r="Q357" s="53"/>
      <c r="R357" s="53"/>
      <c r="S357" s="53"/>
      <c r="T357" s="53"/>
      <c r="U357" s="53"/>
      <c r="V357" s="53"/>
      <c r="W357" s="53"/>
      <c r="X357" s="53"/>
      <c r="Y357" s="53"/>
      <c r="Z357" s="53"/>
    </row>
    <row r="358" spans="1:26" ht="14.4">
      <c r="A358" s="53"/>
      <c r="B358" s="275" t="s">
        <v>555</v>
      </c>
      <c r="C358" s="268"/>
      <c r="D358" s="268"/>
      <c r="E358" s="268"/>
      <c r="F358" s="268"/>
      <c r="G358" s="268"/>
      <c r="H358" s="268"/>
      <c r="I358" s="268"/>
      <c r="J358" s="53"/>
      <c r="K358" s="53"/>
      <c r="L358" s="53"/>
      <c r="M358" s="53"/>
      <c r="N358" s="53"/>
      <c r="O358" s="53"/>
      <c r="P358" s="53"/>
      <c r="Q358" s="53"/>
      <c r="R358" s="53"/>
      <c r="S358" s="53"/>
      <c r="T358" s="53"/>
      <c r="U358" s="53"/>
      <c r="V358" s="53"/>
      <c r="W358" s="53"/>
      <c r="X358" s="53"/>
      <c r="Y358" s="53"/>
      <c r="Z358" s="53"/>
    </row>
    <row r="359" spans="1:26" ht="16.5" customHeight="1">
      <c r="A359" s="53"/>
      <c r="B359" s="268"/>
      <c r="C359" s="268"/>
      <c r="D359" s="268"/>
      <c r="E359" s="268"/>
      <c r="F359" s="268"/>
      <c r="G359" s="268"/>
      <c r="H359" s="268"/>
      <c r="I359" s="268"/>
      <c r="J359" s="53"/>
      <c r="K359" s="53"/>
      <c r="L359" s="53"/>
      <c r="M359" s="53"/>
      <c r="N359" s="53"/>
      <c r="O359" s="53"/>
      <c r="P359" s="211"/>
      <c r="Q359" s="211"/>
      <c r="R359" s="211"/>
      <c r="S359" s="53"/>
      <c r="T359" s="53"/>
      <c r="U359" s="53"/>
      <c r="V359" s="53"/>
      <c r="W359" s="53"/>
      <c r="X359" s="53"/>
      <c r="Y359" s="53"/>
      <c r="Z359" s="53"/>
    </row>
    <row r="360" spans="1:26" ht="14.4">
      <c r="A360" s="53"/>
      <c r="B360" s="268"/>
      <c r="C360" s="268"/>
      <c r="D360" s="268"/>
      <c r="E360" s="268"/>
      <c r="F360" s="268"/>
      <c r="G360" s="268"/>
      <c r="H360" s="268"/>
      <c r="I360" s="268"/>
      <c r="J360" s="53"/>
      <c r="K360" s="53"/>
      <c r="L360" s="53"/>
      <c r="M360" s="53"/>
      <c r="N360" s="53"/>
      <c r="O360" s="53"/>
      <c r="P360" s="53"/>
      <c r="Q360" s="53"/>
      <c r="R360" s="53"/>
      <c r="S360" s="53"/>
      <c r="T360" s="53"/>
      <c r="U360" s="53"/>
      <c r="V360" s="53"/>
      <c r="W360" s="53"/>
      <c r="X360" s="53"/>
      <c r="Y360" s="53"/>
      <c r="Z360" s="53"/>
    </row>
    <row r="361" spans="1:26" ht="14.4">
      <c r="A361" s="53"/>
      <c r="B361" s="268"/>
      <c r="C361" s="268"/>
      <c r="D361" s="268"/>
      <c r="E361" s="268"/>
      <c r="F361" s="268"/>
      <c r="G361" s="268"/>
      <c r="H361" s="268"/>
      <c r="I361" s="268"/>
      <c r="J361" s="53"/>
      <c r="K361" s="53"/>
      <c r="L361" s="53"/>
      <c r="M361" s="53"/>
      <c r="N361" s="53"/>
      <c r="O361" s="53"/>
      <c r="P361" s="53"/>
      <c r="Q361" s="53"/>
      <c r="R361" s="53"/>
      <c r="S361" s="53"/>
      <c r="T361" s="53"/>
      <c r="U361" s="53"/>
      <c r="V361" s="53"/>
      <c r="W361" s="53"/>
      <c r="X361" s="53"/>
      <c r="Y361" s="53"/>
      <c r="Z361" s="53"/>
    </row>
    <row r="362" spans="1:26" ht="14.4">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4.4">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4.4">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4.4">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4.4">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4.4">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4.4">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4.4">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4.4">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4.4">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4.4">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4.4">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4.4">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4.4">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4.4">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4.4">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4.4">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4.4">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4.4">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4.4">
      <c r="A381" s="53"/>
      <c r="B381" s="53"/>
      <c r="C381" s="24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4.4">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4.4">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4.4">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4.4">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4.4">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4.4">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4.4">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4.4">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4.4">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4.4">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4.4">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4.4">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4.4">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4.4">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4.4">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4.4">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4.4">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4.4">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4.4">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4.4">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4.4">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4.4">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4.4">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4.4">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4.4">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4.4">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4.4">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4.4">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4.4">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4.4">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4.4">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4.4">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4.4">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4.4">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4.4">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4.4">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4.4">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4.4">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4.4">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4.4">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4.4">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4.4">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4.4">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4.4">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4.4">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4.4">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4.4">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4.4">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4.4">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4.4">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4.4">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4.4">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4.4">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4.4">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4.4">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4.4">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4.4">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4.4">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4.4">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4.4">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4.4">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4.4">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4.4">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4.4">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4.4">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4.4">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4.4">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4.4">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4.4">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4.4">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4.4">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4.4">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4.4">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4.4">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4.4">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4.4">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4.4">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4.4">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4.4">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4.4">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4.4">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4.4">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4.4">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4.4">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4.4">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4.4">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4.4">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4.4">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4.4">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4.4">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4.4">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4.4">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4.4">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4.4">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4.4">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4.4">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4.4">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4.4">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4.4">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4.4">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4.4">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4.4">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4.4">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4.4">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4.4">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4.4">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4.4">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4.4">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4.4">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4.4">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4.4">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4.4">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4.4">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4.4">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4.4">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4.4">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4.4">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4.4">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4.4">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4.4">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4.4">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4.4">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4.4">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4.4">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4.4">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4.4">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4.4">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4.4">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4.4">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4.4">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4.4">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4.4">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4.4">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4.4">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4.4">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4.4">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4.4">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4.4">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4.4">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4.4">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4.4">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4.4">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4.4">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4.4">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4.4">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4.4">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4.4">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4.4">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4.4">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4.4">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4.4">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4.4">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4.4">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4.4">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4.4">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4.4">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4.4">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4.4">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4.4">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4.4">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4.4">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4.4">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4.4">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4.4">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4.4">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4.4">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4.4">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4.4">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4.4">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4.4">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4.4">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4.4">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4.4">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4.4">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4.4">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4.4">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4.4">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4.4">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4.4">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4.4">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4.4">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4.4">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4.4">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4.4">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4.4">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4.4">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4.4">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4.4">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4.4">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4.4">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4.4">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4.4">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4.4">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4.4">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4.4">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4.4">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4.4">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4.4">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4.4">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4.4">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4.4">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4.4">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4.4">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4.4">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4.4">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4.4">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4.4">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4.4">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4.4">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4.4">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4.4">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4.4">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4.4">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4.4">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4.4">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4.4">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4.4">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4.4">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4.4">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4.4">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4.4">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4.4">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4.4">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4.4">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4.4">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4.4">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4.4">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4.4">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4.4">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4.4">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4.4">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4.4">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4.4">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4.4">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4.4">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4.4">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4.4">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4.4">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4.4">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4.4">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4.4">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4.4">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4.4">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4.4">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4.4">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4.4">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4.4">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4.4">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4.4">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4.4">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4.4">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4.4">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4.4">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4.4">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4.4">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4.4">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4.4">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4.4">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4.4">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4.4">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4.4">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4.4">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4.4">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4.4">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4.4">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4.4">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4.4">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4.4">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4.4">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4.4">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4.4">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4.4">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4.4">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4.4">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4.4">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4.4">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4.4">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4.4">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4.4">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4.4">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4.4">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4.4">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4.4">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4.4">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4.4">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4.4">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4.4">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4.4">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4.4">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4.4">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4.4">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4.4">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4.4">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4.4">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4.4">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4.4">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4.4">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4.4">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4.4">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4.4">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4.4">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4.4">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4.4">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4.4">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4.4">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4.4">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4.4">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4.4">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4.4">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4.4">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4.4">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4.4">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4.4">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4.4">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4.4">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4.4">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4.4">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4.4">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4.4">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4.4">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4.4">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4.4">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4.4">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4.4">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4.4">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4.4">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4.4">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4.4">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4.4">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4.4">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4.4">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4.4">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4.4">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4.4">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4.4">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4.4">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4.4">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4.4">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4.4">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4.4">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4.4">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4.4">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4.4">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4.4">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4.4">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4.4">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4.4">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4.4">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4.4">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4.4">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4.4">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4.4">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4.4">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4.4">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4.4">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4.4">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4.4">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4.4">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4.4">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4.4">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4.4">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4.4">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4.4">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4.4">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4.4">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4.4">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4.4">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4.4">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4.4">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4.4">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4.4">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4.4">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4.4">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4.4">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4.4">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4.4">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4.4">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4.4">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4.4">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4.4">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4.4">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4.4">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4.4">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4.4">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4.4">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4.4">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4.4">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4.4">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4.4">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4.4">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4.4">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4.4">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4.4">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4.4">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4.4">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4.4">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4.4">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4.4">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4.4">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4.4">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4.4">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4.4">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4.4">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4.4">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4.4">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4.4">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4.4">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4.4">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4.4">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4.4">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4.4">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4.4">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4.4">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4.4">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4.4">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4.4">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4.4">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4.4">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4.4">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4.4">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4.4">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4.4">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4.4">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4.4">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4.4">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4.4">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4.4">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4.4">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4.4">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4.4">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4.4">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4.4">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4.4">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4.4">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4.4">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4.4">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4.4">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4.4">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4.4">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4.4">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4.4">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4.4">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4.4">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4.4">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4.4">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4.4">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4.4">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4.4">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4.4">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4.4">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4.4">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4.4">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4.4">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4.4">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4.4">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4.4">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4.4">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4.4">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4.4">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4.4">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4.4">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4.4">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4.4">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4.4">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4.4">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4.4">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4.4">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4.4">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4.4">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4.4">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4.4">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4.4">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4.4">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4.4">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4.4">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4.4">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4.4">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4.4">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4.4">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4.4">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4.4">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4.4">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4.4">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4.4">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4.4">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4.4">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4.4">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4.4">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4.4">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4.4">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4.4">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4.4">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4.4">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4.4">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4.4">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4.4">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4.4">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4.4">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4.4">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4.4">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4.4">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4.4">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4.4">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4.4">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4.4">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4.4">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4.4">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4.4">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4.4">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4.4">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4.4">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4.4">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4.4">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4.4">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4.4">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4.4">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4.4">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4.4">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4.4">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4.4">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4.4">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4.4">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4.4">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4.4">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4.4">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4.4">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4.4">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4.4">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4.4">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4.4">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4.4">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4.4">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4.4">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4.4">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4.4">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4.4">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4.4">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4.4">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4.4">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4.4">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4.4">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4.4">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4.4">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4.4">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4.4">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4.4">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4.4">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4.4">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4.4">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4.4">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4.4">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4.4">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4.4">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4.4">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4.4">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4.4">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4.4">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4.4">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4.4">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4.4">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4.4">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4.4">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4.4">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4.4">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4.4">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4.4">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4.4">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4.4">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4.4">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4.4">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4.4">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4.4">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4.4">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4.4">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4.4">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4.4">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4.4">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4.4">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4.4">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4.4">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4.4">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4.4">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4.4">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4.4">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4.4">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4.4">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4.4">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4.4">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4.4">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4.4">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4.4">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4.4">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4.4">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4.4">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4.4">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4.4">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4.4">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4.4">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4.4">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4.4">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4.4">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4.4">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4.4">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4.4">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4.4">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4.4">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4.4">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4.4">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4.4">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4.4">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4.4">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4.4">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4.4">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4.4">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4.4">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4.4">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4.4">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4.4">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4.4">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3">
    <mergeCell ref="A1:G1"/>
    <mergeCell ref="H1:P1"/>
    <mergeCell ref="B358:I36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4.44140625" defaultRowHeight="15.75" customHeight="1"/>
  <cols>
    <col min="1" max="1" width="21.109375" customWidth="1"/>
    <col min="2" max="6" width="14.6640625" customWidth="1"/>
    <col min="7" max="7" width="15.6640625" customWidth="1"/>
    <col min="8" max="17" width="14.6640625" customWidth="1"/>
    <col min="18" max="26" width="8.6640625" customWidth="1"/>
  </cols>
  <sheetData>
    <row r="1" spans="1:26" ht="21">
      <c r="A1" s="278" t="s">
        <v>553</v>
      </c>
      <c r="B1" s="264"/>
      <c r="C1" s="264"/>
      <c r="D1" s="264"/>
      <c r="E1" s="264"/>
      <c r="F1" s="264"/>
      <c r="G1" s="270"/>
      <c r="H1" s="279" t="s">
        <v>162</v>
      </c>
      <c r="I1" s="272"/>
      <c r="J1" s="272"/>
      <c r="K1" s="272"/>
      <c r="L1" s="272"/>
      <c r="M1" s="272"/>
      <c r="N1" s="272"/>
      <c r="O1" s="272"/>
      <c r="P1" s="273"/>
      <c r="Q1" s="188"/>
      <c r="R1" s="53"/>
      <c r="S1" s="53"/>
      <c r="T1" s="53"/>
      <c r="U1" s="53"/>
      <c r="V1" s="53"/>
      <c r="W1" s="53"/>
      <c r="X1" s="53"/>
      <c r="Y1" s="53"/>
      <c r="Z1" s="53"/>
    </row>
    <row r="2" spans="1:26" ht="43.2">
      <c r="A2" s="175" t="s">
        <v>164</v>
      </c>
      <c r="B2" s="189" t="s">
        <v>556</v>
      </c>
      <c r="C2" s="190" t="s">
        <v>166</v>
      </c>
      <c r="D2" s="190" t="s">
        <v>167</v>
      </c>
      <c r="E2" s="191" t="s">
        <v>168</v>
      </c>
      <c r="F2" s="177" t="s">
        <v>557</v>
      </c>
      <c r="G2" s="222" t="s">
        <v>172</v>
      </c>
      <c r="H2" s="193" t="s">
        <v>173</v>
      </c>
      <c r="I2" s="193" t="s">
        <v>174</v>
      </c>
      <c r="J2" s="193" t="s">
        <v>175</v>
      </c>
      <c r="K2" s="193" t="s">
        <v>176</v>
      </c>
      <c r="L2" s="193" t="s">
        <v>177</v>
      </c>
      <c r="M2" s="193" t="s">
        <v>178</v>
      </c>
      <c r="N2" s="193" t="s">
        <v>179</v>
      </c>
      <c r="O2" s="193" t="s">
        <v>180</v>
      </c>
      <c r="P2" s="193" t="s">
        <v>558</v>
      </c>
      <c r="Q2" s="179" t="s">
        <v>186</v>
      </c>
      <c r="R2" s="43"/>
      <c r="S2" s="43"/>
      <c r="T2" s="43"/>
      <c r="U2" s="43"/>
      <c r="V2" s="43"/>
      <c r="W2" s="43"/>
      <c r="X2" s="43"/>
      <c r="Y2" s="43"/>
      <c r="Z2" s="43"/>
    </row>
    <row r="3" spans="1:26" ht="14.4">
      <c r="A3" s="194" t="s">
        <v>187</v>
      </c>
      <c r="B3" s="223">
        <v>0</v>
      </c>
      <c r="C3" s="195">
        <v>0</v>
      </c>
      <c r="D3" s="195">
        <v>0</v>
      </c>
      <c r="E3" s="195">
        <v>0</v>
      </c>
      <c r="F3" s="224">
        <v>0</v>
      </c>
      <c r="G3" s="78"/>
      <c r="H3" s="199">
        <v>0</v>
      </c>
      <c r="I3" s="199">
        <v>0</v>
      </c>
      <c r="J3" s="199">
        <v>0</v>
      </c>
      <c r="K3" s="199">
        <v>0</v>
      </c>
      <c r="L3" s="199">
        <v>0</v>
      </c>
      <c r="M3" s="199">
        <v>0</v>
      </c>
      <c r="N3" s="199">
        <v>0</v>
      </c>
      <c r="O3" s="199">
        <v>0</v>
      </c>
      <c r="P3" s="199">
        <v>0</v>
      </c>
      <c r="Q3" s="199">
        <v>0</v>
      </c>
      <c r="R3" s="53"/>
      <c r="S3" s="53"/>
      <c r="T3" s="53"/>
      <c r="U3" s="53"/>
      <c r="V3" s="53"/>
      <c r="W3" s="53"/>
      <c r="X3" s="53"/>
      <c r="Y3" s="53"/>
      <c r="Z3" s="53"/>
    </row>
    <row r="4" spans="1:26" ht="14.4">
      <c r="A4" s="194" t="s">
        <v>189</v>
      </c>
      <c r="B4" s="223">
        <v>811936.58</v>
      </c>
      <c r="C4" s="195">
        <v>424035</v>
      </c>
      <c r="D4" s="195">
        <v>0</v>
      </c>
      <c r="E4" s="195">
        <v>0</v>
      </c>
      <c r="F4" s="224">
        <v>424035.01500000001</v>
      </c>
      <c r="G4" s="78">
        <v>0.52225139924105901</v>
      </c>
      <c r="H4" s="199">
        <v>534467</v>
      </c>
      <c r="I4" s="199">
        <v>568164</v>
      </c>
      <c r="J4" s="199">
        <v>652082</v>
      </c>
      <c r="K4" s="199">
        <v>690028</v>
      </c>
      <c r="L4" s="199">
        <v>473581</v>
      </c>
      <c r="M4" s="199">
        <v>250473</v>
      </c>
      <c r="N4" s="199">
        <v>202879</v>
      </c>
      <c r="O4" s="199">
        <v>202313</v>
      </c>
      <c r="P4" s="199">
        <v>208957</v>
      </c>
      <c r="Q4" s="199">
        <v>424035</v>
      </c>
      <c r="R4" s="53"/>
      <c r="S4" s="53"/>
      <c r="T4" s="53"/>
      <c r="U4" s="53"/>
      <c r="V4" s="53"/>
      <c r="W4" s="53"/>
      <c r="X4" s="53"/>
      <c r="Y4" s="53"/>
      <c r="Z4" s="53"/>
    </row>
    <row r="5" spans="1:26" ht="14.4">
      <c r="A5" s="194" t="s">
        <v>190</v>
      </c>
      <c r="B5" s="223">
        <v>124376.4</v>
      </c>
      <c r="C5" s="195">
        <v>64956</v>
      </c>
      <c r="D5" s="195">
        <v>0</v>
      </c>
      <c r="E5" s="195">
        <v>0</v>
      </c>
      <c r="F5" s="224">
        <v>64956.014999999999</v>
      </c>
      <c r="G5" s="78">
        <v>0.52225353845263256</v>
      </c>
      <c r="H5" s="199">
        <v>81176</v>
      </c>
      <c r="I5" s="199">
        <v>93233</v>
      </c>
      <c r="J5" s="199">
        <v>104766</v>
      </c>
      <c r="K5" s="199">
        <v>115634</v>
      </c>
      <c r="L5" s="199">
        <v>80036</v>
      </c>
      <c r="M5" s="199">
        <v>42394</v>
      </c>
      <c r="N5" s="199">
        <v>33437</v>
      </c>
      <c r="O5" s="199">
        <v>32865</v>
      </c>
      <c r="P5" s="199">
        <v>32975</v>
      </c>
      <c r="Q5" s="199">
        <v>64956</v>
      </c>
      <c r="R5" s="53"/>
      <c r="S5" s="53"/>
      <c r="T5" s="53"/>
      <c r="U5" s="53"/>
      <c r="V5" s="53"/>
      <c r="W5" s="53"/>
      <c r="X5" s="53"/>
      <c r="Y5" s="53"/>
      <c r="Z5" s="53"/>
    </row>
    <row r="6" spans="1:26" ht="14.4">
      <c r="A6" s="194" t="s">
        <v>191</v>
      </c>
      <c r="B6" s="223">
        <v>0</v>
      </c>
      <c r="C6" s="195">
        <v>0</v>
      </c>
      <c r="D6" s="195">
        <v>0</v>
      </c>
      <c r="E6" s="195">
        <v>0</v>
      </c>
      <c r="F6" s="224">
        <v>0</v>
      </c>
      <c r="G6" s="78"/>
      <c r="H6" s="199">
        <v>0</v>
      </c>
      <c r="I6" s="199">
        <v>0</v>
      </c>
      <c r="J6" s="199">
        <v>0</v>
      </c>
      <c r="K6" s="199">
        <v>0</v>
      </c>
      <c r="L6" s="199">
        <v>0</v>
      </c>
      <c r="M6" s="199">
        <v>0</v>
      </c>
      <c r="N6" s="199">
        <v>0</v>
      </c>
      <c r="O6" s="199">
        <v>0</v>
      </c>
      <c r="P6" s="199">
        <v>0</v>
      </c>
      <c r="Q6" s="199">
        <v>0</v>
      </c>
      <c r="R6" s="53"/>
      <c r="S6" s="53"/>
      <c r="T6" s="53"/>
      <c r="U6" s="53"/>
      <c r="V6" s="53"/>
      <c r="W6" s="53"/>
      <c r="X6" s="53"/>
      <c r="Y6" s="53"/>
      <c r="Z6" s="53"/>
    </row>
    <row r="7" spans="1:26" ht="14.4">
      <c r="A7" s="194" t="s">
        <v>192</v>
      </c>
      <c r="B7" s="223">
        <v>442193</v>
      </c>
      <c r="C7" s="195">
        <v>230936</v>
      </c>
      <c r="D7" s="195">
        <v>0</v>
      </c>
      <c r="E7" s="195">
        <v>0</v>
      </c>
      <c r="F7" s="224">
        <v>230936.01</v>
      </c>
      <c r="G7" s="78">
        <v>0.522251618637111</v>
      </c>
      <c r="H7" s="199">
        <v>313190</v>
      </c>
      <c r="I7" s="199">
        <v>341504</v>
      </c>
      <c r="J7" s="199">
        <v>357829</v>
      </c>
      <c r="K7" s="199">
        <v>376554</v>
      </c>
      <c r="L7" s="199">
        <v>261826</v>
      </c>
      <c r="M7" s="199">
        <v>137993</v>
      </c>
      <c r="N7" s="199">
        <v>111783</v>
      </c>
      <c r="O7" s="199">
        <v>112760</v>
      </c>
      <c r="P7" s="199">
        <v>116797</v>
      </c>
      <c r="Q7" s="199">
        <v>230936</v>
      </c>
      <c r="R7" s="53"/>
      <c r="S7" s="53"/>
      <c r="T7" s="53"/>
      <c r="U7" s="53"/>
      <c r="V7" s="53"/>
      <c r="W7" s="53"/>
      <c r="X7" s="53"/>
      <c r="Y7" s="53"/>
      <c r="Z7" s="53"/>
    </row>
    <row r="8" spans="1:26" ht="14.4">
      <c r="A8" s="194" t="s">
        <v>193</v>
      </c>
      <c r="B8" s="223">
        <v>0</v>
      </c>
      <c r="C8" s="195">
        <v>0</v>
      </c>
      <c r="D8" s="195">
        <v>0</v>
      </c>
      <c r="E8" s="195">
        <v>0</v>
      </c>
      <c r="F8" s="224">
        <v>0</v>
      </c>
      <c r="G8" s="78"/>
      <c r="H8" s="199">
        <v>0</v>
      </c>
      <c r="I8" s="199">
        <v>0</v>
      </c>
      <c r="J8" s="199">
        <v>0</v>
      </c>
      <c r="K8" s="199">
        <v>0</v>
      </c>
      <c r="L8" s="199">
        <v>0</v>
      </c>
      <c r="M8" s="199">
        <v>0</v>
      </c>
      <c r="N8" s="199">
        <v>0</v>
      </c>
      <c r="O8" s="199">
        <v>0</v>
      </c>
      <c r="P8" s="199">
        <v>0</v>
      </c>
      <c r="Q8" s="199">
        <v>0</v>
      </c>
      <c r="R8" s="53"/>
      <c r="S8" s="53"/>
      <c r="T8" s="53"/>
      <c r="U8" s="53"/>
      <c r="V8" s="53"/>
      <c r="W8" s="53"/>
      <c r="X8" s="53"/>
      <c r="Y8" s="53"/>
      <c r="Z8" s="53"/>
    </row>
    <row r="9" spans="1:26" ht="14.4">
      <c r="A9" s="194" t="s">
        <v>194</v>
      </c>
      <c r="B9" s="223">
        <v>0</v>
      </c>
      <c r="C9" s="195">
        <v>0</v>
      </c>
      <c r="D9" s="195">
        <v>0</v>
      </c>
      <c r="E9" s="195">
        <v>0</v>
      </c>
      <c r="F9" s="224">
        <v>0</v>
      </c>
      <c r="G9" s="78"/>
      <c r="H9" s="199">
        <v>0</v>
      </c>
      <c r="I9" s="199">
        <v>0</v>
      </c>
      <c r="J9" s="199">
        <v>0</v>
      </c>
      <c r="K9" s="199">
        <v>0</v>
      </c>
      <c r="L9" s="199">
        <v>0</v>
      </c>
      <c r="M9" s="199">
        <v>0</v>
      </c>
      <c r="N9" s="199">
        <v>0</v>
      </c>
      <c r="O9" s="199">
        <v>0</v>
      </c>
      <c r="P9" s="199">
        <v>0</v>
      </c>
      <c r="Q9" s="199">
        <v>0</v>
      </c>
      <c r="R9" s="53"/>
      <c r="S9" s="53"/>
      <c r="T9" s="53"/>
      <c r="U9" s="53"/>
      <c r="V9" s="53"/>
      <c r="W9" s="53"/>
      <c r="X9" s="53"/>
      <c r="Y9" s="53"/>
      <c r="Z9" s="53"/>
    </row>
    <row r="10" spans="1:26" ht="14.4">
      <c r="A10" s="194" t="s">
        <v>195</v>
      </c>
      <c r="B10" s="223">
        <v>425731</v>
      </c>
      <c r="C10" s="195">
        <v>222339</v>
      </c>
      <c r="D10" s="195">
        <v>0</v>
      </c>
      <c r="E10" s="195">
        <v>0</v>
      </c>
      <c r="F10" s="224">
        <v>222339.01500000001</v>
      </c>
      <c r="G10" s="78">
        <v>0.52225234948829191</v>
      </c>
      <c r="H10" s="199">
        <v>154264</v>
      </c>
      <c r="I10" s="199">
        <v>183797</v>
      </c>
      <c r="J10" s="199">
        <v>209271</v>
      </c>
      <c r="K10" s="199">
        <v>220612</v>
      </c>
      <c r="L10" s="199">
        <v>233919</v>
      </c>
      <c r="M10" s="199">
        <v>127684</v>
      </c>
      <c r="N10" s="199">
        <v>100919</v>
      </c>
      <c r="O10" s="199">
        <v>106414</v>
      </c>
      <c r="P10" s="199">
        <v>109990</v>
      </c>
      <c r="Q10" s="199">
        <v>222339</v>
      </c>
      <c r="R10" s="53"/>
      <c r="S10" s="53"/>
      <c r="T10" s="53"/>
      <c r="U10" s="53"/>
      <c r="V10" s="53"/>
      <c r="W10" s="53"/>
      <c r="X10" s="53"/>
      <c r="Y10" s="53"/>
      <c r="Z10" s="53"/>
    </row>
    <row r="11" spans="1:26" ht="14.4">
      <c r="A11" s="194" t="s">
        <v>196</v>
      </c>
      <c r="B11" s="223">
        <v>0</v>
      </c>
      <c r="C11" s="195">
        <v>0</v>
      </c>
      <c r="D11" s="195">
        <v>0</v>
      </c>
      <c r="E11" s="195">
        <v>0</v>
      </c>
      <c r="F11" s="224">
        <v>0</v>
      </c>
      <c r="G11" s="78"/>
      <c r="H11" s="199">
        <v>0</v>
      </c>
      <c r="I11" s="199">
        <v>0</v>
      </c>
      <c r="J11" s="199">
        <v>0</v>
      </c>
      <c r="K11" s="199">
        <v>0</v>
      </c>
      <c r="L11" s="199">
        <v>0</v>
      </c>
      <c r="M11" s="199">
        <v>0</v>
      </c>
      <c r="N11" s="199">
        <v>0</v>
      </c>
      <c r="O11" s="199">
        <v>0</v>
      </c>
      <c r="P11" s="199">
        <v>0</v>
      </c>
      <c r="Q11" s="199">
        <v>0</v>
      </c>
      <c r="R11" s="53"/>
      <c r="S11" s="53"/>
      <c r="T11" s="53"/>
      <c r="U11" s="53"/>
      <c r="V11" s="53"/>
      <c r="W11" s="53"/>
      <c r="X11" s="53"/>
      <c r="Y11" s="53"/>
      <c r="Z11" s="53"/>
    </row>
    <row r="12" spans="1:26" ht="14.4">
      <c r="A12" s="194" t="s">
        <v>197</v>
      </c>
      <c r="B12" s="223">
        <v>0</v>
      </c>
      <c r="C12" s="195">
        <v>0</v>
      </c>
      <c r="D12" s="195">
        <v>0</v>
      </c>
      <c r="E12" s="195">
        <v>0</v>
      </c>
      <c r="F12" s="224">
        <v>0</v>
      </c>
      <c r="G12" s="78"/>
      <c r="H12" s="199">
        <v>0</v>
      </c>
      <c r="I12" s="199">
        <v>0</v>
      </c>
      <c r="J12" s="199">
        <v>0</v>
      </c>
      <c r="K12" s="199">
        <v>0</v>
      </c>
      <c r="L12" s="199">
        <v>0</v>
      </c>
      <c r="M12" s="199">
        <v>0</v>
      </c>
      <c r="N12" s="199">
        <v>0</v>
      </c>
      <c r="O12" s="199">
        <v>0</v>
      </c>
      <c r="P12" s="199">
        <v>0</v>
      </c>
      <c r="Q12" s="199">
        <v>0</v>
      </c>
      <c r="R12" s="53"/>
      <c r="S12" s="53"/>
      <c r="T12" s="53"/>
      <c r="U12" s="53"/>
      <c r="V12" s="53"/>
      <c r="W12" s="53"/>
      <c r="X12" s="53"/>
      <c r="Y12" s="53"/>
      <c r="Z12" s="53"/>
    </row>
    <row r="13" spans="1:26" ht="14.4">
      <c r="A13" s="194" t="s">
        <v>198</v>
      </c>
      <c r="B13" s="223">
        <v>0</v>
      </c>
      <c r="C13" s="195">
        <v>0</v>
      </c>
      <c r="D13" s="195">
        <v>0</v>
      </c>
      <c r="E13" s="195">
        <v>0</v>
      </c>
      <c r="F13" s="224">
        <v>0</v>
      </c>
      <c r="G13" s="78"/>
      <c r="H13" s="199">
        <v>0</v>
      </c>
      <c r="I13" s="199">
        <v>0</v>
      </c>
      <c r="J13" s="199">
        <v>0</v>
      </c>
      <c r="K13" s="199">
        <v>0</v>
      </c>
      <c r="L13" s="199">
        <v>0</v>
      </c>
      <c r="M13" s="199">
        <v>0</v>
      </c>
      <c r="N13" s="199">
        <v>0</v>
      </c>
      <c r="O13" s="199">
        <v>0</v>
      </c>
      <c r="P13" s="199">
        <v>0</v>
      </c>
      <c r="Q13" s="199">
        <v>0</v>
      </c>
      <c r="R13" s="53"/>
      <c r="S13" s="53"/>
      <c r="T13" s="53"/>
      <c r="U13" s="53"/>
      <c r="V13" s="53"/>
      <c r="W13" s="53"/>
      <c r="X13" s="53"/>
      <c r="Y13" s="53"/>
      <c r="Z13" s="53"/>
    </row>
    <row r="14" spans="1:26" ht="14.4">
      <c r="A14" s="194" t="s">
        <v>199</v>
      </c>
      <c r="B14" s="223">
        <v>0</v>
      </c>
      <c r="C14" s="195">
        <v>0</v>
      </c>
      <c r="D14" s="195">
        <v>0</v>
      </c>
      <c r="E14" s="195">
        <v>0</v>
      </c>
      <c r="F14" s="224">
        <v>0</v>
      </c>
      <c r="G14" s="78"/>
      <c r="H14" s="199">
        <v>0</v>
      </c>
      <c r="I14" s="199">
        <v>0</v>
      </c>
      <c r="J14" s="199">
        <v>0</v>
      </c>
      <c r="K14" s="199">
        <v>0</v>
      </c>
      <c r="L14" s="199">
        <v>0</v>
      </c>
      <c r="M14" s="199">
        <v>0</v>
      </c>
      <c r="N14" s="199">
        <v>0</v>
      </c>
      <c r="O14" s="199">
        <v>0</v>
      </c>
      <c r="P14" s="199">
        <v>0</v>
      </c>
      <c r="Q14" s="199">
        <v>0</v>
      </c>
      <c r="R14" s="53"/>
      <c r="S14" s="53"/>
      <c r="T14" s="53"/>
      <c r="U14" s="53"/>
      <c r="V14" s="53"/>
      <c r="W14" s="53"/>
      <c r="X14" s="53"/>
      <c r="Y14" s="53"/>
      <c r="Z14" s="53"/>
    </row>
    <row r="15" spans="1:26" ht="14.4">
      <c r="A15" s="194" t="s">
        <v>200</v>
      </c>
      <c r="B15" s="223">
        <v>0</v>
      </c>
      <c r="C15" s="195">
        <v>0</v>
      </c>
      <c r="D15" s="195">
        <v>0</v>
      </c>
      <c r="E15" s="195">
        <v>0</v>
      </c>
      <c r="F15" s="224">
        <v>0</v>
      </c>
      <c r="G15" s="78"/>
      <c r="H15" s="199">
        <v>0</v>
      </c>
      <c r="I15" s="199">
        <v>0</v>
      </c>
      <c r="J15" s="199">
        <v>0</v>
      </c>
      <c r="K15" s="199">
        <v>0</v>
      </c>
      <c r="L15" s="199">
        <v>0</v>
      </c>
      <c r="M15" s="199">
        <v>0</v>
      </c>
      <c r="N15" s="199">
        <v>0</v>
      </c>
      <c r="O15" s="199">
        <v>0</v>
      </c>
      <c r="P15" s="199">
        <v>0</v>
      </c>
      <c r="Q15" s="199">
        <v>0</v>
      </c>
      <c r="R15" s="53"/>
      <c r="S15" s="53"/>
      <c r="T15" s="53"/>
      <c r="U15" s="53"/>
      <c r="V15" s="53"/>
      <c r="W15" s="53"/>
      <c r="X15" s="53"/>
      <c r="Y15" s="53"/>
      <c r="Z15" s="53"/>
    </row>
    <row r="16" spans="1:26" ht="14.4">
      <c r="A16" s="194" t="s">
        <v>201</v>
      </c>
      <c r="B16" s="223">
        <v>733816.01</v>
      </c>
      <c r="C16" s="195">
        <v>383236</v>
      </c>
      <c r="D16" s="195">
        <v>65295</v>
      </c>
      <c r="E16" s="195">
        <v>41303</v>
      </c>
      <c r="F16" s="224">
        <v>489834.03</v>
      </c>
      <c r="G16" s="78">
        <v>0.66751613936577925</v>
      </c>
      <c r="H16" s="199">
        <v>499082</v>
      </c>
      <c r="I16" s="199">
        <v>568794</v>
      </c>
      <c r="J16" s="199">
        <v>644325</v>
      </c>
      <c r="K16" s="199">
        <v>668383</v>
      </c>
      <c r="L16" s="199">
        <v>523858</v>
      </c>
      <c r="M16" s="199">
        <v>294205</v>
      </c>
      <c r="N16" s="199">
        <v>231189</v>
      </c>
      <c r="O16" s="199">
        <v>239117</v>
      </c>
      <c r="P16" s="199">
        <v>245452</v>
      </c>
      <c r="Q16" s="199">
        <v>489834</v>
      </c>
      <c r="R16" s="53"/>
      <c r="S16" s="53"/>
      <c r="T16" s="53"/>
      <c r="U16" s="53"/>
      <c r="V16" s="53"/>
      <c r="W16" s="53"/>
      <c r="X16" s="53"/>
      <c r="Y16" s="53"/>
      <c r="Z16" s="53"/>
    </row>
    <row r="17" spans="1:26" ht="14.4">
      <c r="A17" s="194" t="s">
        <v>202</v>
      </c>
      <c r="B17" s="223">
        <v>0</v>
      </c>
      <c r="C17" s="195">
        <v>0</v>
      </c>
      <c r="D17" s="195">
        <v>0</v>
      </c>
      <c r="E17" s="195">
        <v>0</v>
      </c>
      <c r="F17" s="224">
        <v>0</v>
      </c>
      <c r="G17" s="78"/>
      <c r="H17" s="199">
        <v>0</v>
      </c>
      <c r="I17" s="199">
        <v>0</v>
      </c>
      <c r="J17" s="199">
        <v>0</v>
      </c>
      <c r="K17" s="199">
        <v>0</v>
      </c>
      <c r="L17" s="199">
        <v>0</v>
      </c>
      <c r="M17" s="199">
        <v>0</v>
      </c>
      <c r="N17" s="199">
        <v>0</v>
      </c>
      <c r="O17" s="199">
        <v>0</v>
      </c>
      <c r="P17" s="199">
        <v>0</v>
      </c>
      <c r="Q17" s="199">
        <v>0</v>
      </c>
      <c r="R17" s="53"/>
      <c r="S17" s="53"/>
      <c r="T17" s="53"/>
      <c r="U17" s="53"/>
      <c r="V17" s="53"/>
      <c r="W17" s="53"/>
      <c r="X17" s="53"/>
      <c r="Y17" s="53"/>
      <c r="Z17" s="53"/>
    </row>
    <row r="18" spans="1:26" ht="14.4">
      <c r="A18" s="194" t="s">
        <v>203</v>
      </c>
      <c r="B18" s="223">
        <v>0</v>
      </c>
      <c r="C18" s="195">
        <v>0</v>
      </c>
      <c r="D18" s="195">
        <v>0</v>
      </c>
      <c r="E18" s="195">
        <v>0</v>
      </c>
      <c r="F18" s="224">
        <v>0</v>
      </c>
      <c r="G18" s="78"/>
      <c r="H18" s="199">
        <v>0</v>
      </c>
      <c r="I18" s="199">
        <v>0</v>
      </c>
      <c r="J18" s="199">
        <v>0</v>
      </c>
      <c r="K18" s="199">
        <v>0</v>
      </c>
      <c r="L18" s="199">
        <v>0</v>
      </c>
      <c r="M18" s="199">
        <v>0</v>
      </c>
      <c r="N18" s="199">
        <v>0</v>
      </c>
      <c r="O18" s="199">
        <v>0</v>
      </c>
      <c r="P18" s="199">
        <v>0</v>
      </c>
      <c r="Q18" s="199">
        <v>0</v>
      </c>
      <c r="R18" s="53"/>
      <c r="S18" s="53"/>
      <c r="T18" s="53"/>
      <c r="U18" s="53"/>
      <c r="V18" s="53"/>
      <c r="W18" s="53"/>
      <c r="X18" s="53"/>
      <c r="Y18" s="53"/>
      <c r="Z18" s="53"/>
    </row>
    <row r="19" spans="1:26" ht="14.4">
      <c r="A19" s="194" t="s">
        <v>204</v>
      </c>
      <c r="B19" s="223">
        <v>0</v>
      </c>
      <c r="C19" s="195">
        <v>0</v>
      </c>
      <c r="D19" s="195">
        <v>0</v>
      </c>
      <c r="E19" s="195">
        <v>0</v>
      </c>
      <c r="F19" s="224">
        <v>0</v>
      </c>
      <c r="G19" s="78"/>
      <c r="H19" s="199">
        <v>0</v>
      </c>
      <c r="I19" s="199">
        <v>0</v>
      </c>
      <c r="J19" s="199">
        <v>0</v>
      </c>
      <c r="K19" s="199">
        <v>0</v>
      </c>
      <c r="L19" s="199">
        <v>0</v>
      </c>
      <c r="M19" s="199">
        <v>0</v>
      </c>
      <c r="N19" s="199">
        <v>0</v>
      </c>
      <c r="O19" s="199">
        <v>0</v>
      </c>
      <c r="P19" s="199">
        <v>0</v>
      </c>
      <c r="Q19" s="199">
        <v>0</v>
      </c>
      <c r="R19" s="53"/>
      <c r="S19" s="53"/>
      <c r="T19" s="53"/>
      <c r="U19" s="53"/>
      <c r="V19" s="53"/>
      <c r="W19" s="53"/>
      <c r="X19" s="53"/>
      <c r="Y19" s="53"/>
      <c r="Z19" s="53"/>
    </row>
    <row r="20" spans="1:26" ht="14.4">
      <c r="A20" s="194" t="s">
        <v>205</v>
      </c>
      <c r="B20" s="223">
        <v>0</v>
      </c>
      <c r="C20" s="195">
        <v>0</v>
      </c>
      <c r="D20" s="195">
        <v>0</v>
      </c>
      <c r="E20" s="195">
        <v>0</v>
      </c>
      <c r="F20" s="224">
        <v>0</v>
      </c>
      <c r="G20" s="78"/>
      <c r="H20" s="199">
        <v>0</v>
      </c>
      <c r="I20" s="199">
        <v>0</v>
      </c>
      <c r="J20" s="199">
        <v>0</v>
      </c>
      <c r="K20" s="199">
        <v>0</v>
      </c>
      <c r="L20" s="199">
        <v>0</v>
      </c>
      <c r="M20" s="199">
        <v>0</v>
      </c>
      <c r="N20" s="199">
        <v>0</v>
      </c>
      <c r="O20" s="199">
        <v>0</v>
      </c>
      <c r="P20" s="199">
        <v>0</v>
      </c>
      <c r="Q20" s="199">
        <v>0</v>
      </c>
      <c r="R20" s="53"/>
      <c r="S20" s="53"/>
      <c r="T20" s="53"/>
      <c r="U20" s="53"/>
      <c r="V20" s="53"/>
      <c r="W20" s="53"/>
      <c r="X20" s="53"/>
      <c r="Y20" s="53"/>
      <c r="Z20" s="53"/>
    </row>
    <row r="21" spans="1:26" ht="14.4">
      <c r="A21" s="194" t="s">
        <v>206</v>
      </c>
      <c r="B21" s="223">
        <v>148423.42000000001</v>
      </c>
      <c r="C21" s="195">
        <v>77514</v>
      </c>
      <c r="D21" s="195">
        <v>0</v>
      </c>
      <c r="E21" s="195">
        <v>0</v>
      </c>
      <c r="F21" s="224">
        <v>77514.009999999995</v>
      </c>
      <c r="G21" s="78">
        <v>0.52224918412471555</v>
      </c>
      <c r="H21" s="199">
        <v>89962</v>
      </c>
      <c r="I21" s="199">
        <v>93534</v>
      </c>
      <c r="J21" s="199">
        <v>109333</v>
      </c>
      <c r="K21" s="199">
        <v>112353</v>
      </c>
      <c r="L21" s="199">
        <v>81911</v>
      </c>
      <c r="M21" s="199">
        <v>44151</v>
      </c>
      <c r="N21" s="199">
        <v>35100</v>
      </c>
      <c r="O21" s="199">
        <v>35915</v>
      </c>
      <c r="P21" s="199">
        <v>38142</v>
      </c>
      <c r="Q21" s="199">
        <v>77514</v>
      </c>
      <c r="R21" s="53"/>
      <c r="S21" s="53"/>
      <c r="T21" s="53"/>
      <c r="U21" s="53"/>
      <c r="V21" s="53"/>
      <c r="W21" s="53"/>
      <c r="X21" s="53"/>
      <c r="Y21" s="53"/>
      <c r="Z21" s="53"/>
    </row>
    <row r="22" spans="1:26" ht="14.4">
      <c r="A22" s="194" t="s">
        <v>207</v>
      </c>
      <c r="B22" s="223">
        <v>2948169</v>
      </c>
      <c r="C22" s="195">
        <v>1539685</v>
      </c>
      <c r="D22" s="195">
        <v>40810</v>
      </c>
      <c r="E22" s="195">
        <v>25815</v>
      </c>
      <c r="F22" s="224">
        <v>1606310.03</v>
      </c>
      <c r="G22" s="78">
        <v>0.54485005099775485</v>
      </c>
      <c r="H22" s="199">
        <v>0</v>
      </c>
      <c r="I22" s="199">
        <v>2278621</v>
      </c>
      <c r="J22" s="199">
        <v>2359154</v>
      </c>
      <c r="K22" s="199">
        <v>2460379</v>
      </c>
      <c r="L22" s="199">
        <v>1765694</v>
      </c>
      <c r="M22" s="199">
        <v>949652</v>
      </c>
      <c r="N22" s="199">
        <v>760719</v>
      </c>
      <c r="O22" s="199">
        <v>765460</v>
      </c>
      <c r="P22" s="199">
        <v>799154</v>
      </c>
      <c r="Q22" s="199">
        <v>1606310</v>
      </c>
      <c r="R22" s="53"/>
      <c r="S22" s="53"/>
      <c r="T22" s="53"/>
      <c r="U22" s="53"/>
      <c r="V22" s="53"/>
      <c r="W22" s="53"/>
      <c r="X22" s="53"/>
      <c r="Y22" s="53"/>
      <c r="Z22" s="53"/>
    </row>
    <row r="23" spans="1:26" ht="14.4">
      <c r="A23" s="194" t="s">
        <v>208</v>
      </c>
      <c r="B23" s="223">
        <v>0</v>
      </c>
      <c r="C23" s="195">
        <v>0</v>
      </c>
      <c r="D23" s="195">
        <v>0</v>
      </c>
      <c r="E23" s="195">
        <v>0</v>
      </c>
      <c r="F23" s="224">
        <v>0</v>
      </c>
      <c r="G23" s="78"/>
      <c r="H23" s="199">
        <v>0</v>
      </c>
      <c r="I23" s="199">
        <v>0</v>
      </c>
      <c r="J23" s="199">
        <v>0</v>
      </c>
      <c r="K23" s="199">
        <v>0</v>
      </c>
      <c r="L23" s="199">
        <v>0</v>
      </c>
      <c r="M23" s="199">
        <v>0</v>
      </c>
      <c r="N23" s="199">
        <v>0</v>
      </c>
      <c r="O23" s="199">
        <v>0</v>
      </c>
      <c r="P23" s="199">
        <v>0</v>
      </c>
      <c r="Q23" s="199">
        <v>0</v>
      </c>
      <c r="R23" s="53"/>
      <c r="S23" s="53"/>
      <c r="T23" s="53"/>
      <c r="U23" s="53"/>
      <c r="V23" s="53"/>
      <c r="W23" s="53"/>
      <c r="X23" s="53"/>
      <c r="Y23" s="53"/>
      <c r="Z23" s="53"/>
    </row>
    <row r="24" spans="1:26" ht="14.4">
      <c r="A24" s="194" t="s">
        <v>209</v>
      </c>
      <c r="B24" s="223">
        <v>40330.67</v>
      </c>
      <c r="C24" s="195">
        <v>21063</v>
      </c>
      <c r="D24" s="195">
        <v>0</v>
      </c>
      <c r="E24" s="195">
        <v>0</v>
      </c>
      <c r="F24" s="224">
        <v>21063.014999999999</v>
      </c>
      <c r="G24" s="78">
        <v>0.52225799868933498</v>
      </c>
      <c r="H24" s="199">
        <v>0</v>
      </c>
      <c r="I24" s="199">
        <v>0</v>
      </c>
      <c r="J24" s="199">
        <v>0</v>
      </c>
      <c r="K24" s="199">
        <v>0</v>
      </c>
      <c r="L24" s="199">
        <v>0</v>
      </c>
      <c r="M24" s="199">
        <v>11779</v>
      </c>
      <c r="N24" s="199">
        <v>9588</v>
      </c>
      <c r="O24" s="199">
        <v>13954</v>
      </c>
      <c r="P24" s="199">
        <v>15563</v>
      </c>
      <c r="Q24" s="199">
        <v>21063</v>
      </c>
      <c r="R24" s="53"/>
      <c r="S24" s="53"/>
      <c r="T24" s="53"/>
      <c r="U24" s="53"/>
      <c r="V24" s="53"/>
      <c r="W24" s="53"/>
      <c r="X24" s="53"/>
      <c r="Y24" s="53"/>
      <c r="Z24" s="53"/>
    </row>
    <row r="25" spans="1:26" ht="14.4">
      <c r="A25" s="194" t="s">
        <v>210</v>
      </c>
      <c r="B25" s="223">
        <v>1301976.3700000001</v>
      </c>
      <c r="C25" s="195">
        <v>679959</v>
      </c>
      <c r="D25" s="195">
        <v>48971</v>
      </c>
      <c r="E25" s="195">
        <v>30977</v>
      </c>
      <c r="F25" s="224">
        <v>759907.03</v>
      </c>
      <c r="G25" s="78">
        <v>0.58365654516448706</v>
      </c>
      <c r="H25" s="199">
        <v>870283</v>
      </c>
      <c r="I25" s="199">
        <v>918041</v>
      </c>
      <c r="J25" s="199">
        <v>963720</v>
      </c>
      <c r="K25" s="199">
        <v>1010047</v>
      </c>
      <c r="L25" s="199">
        <v>786328</v>
      </c>
      <c r="M25" s="199">
        <v>443486</v>
      </c>
      <c r="N25" s="199">
        <v>348491</v>
      </c>
      <c r="O25" s="199">
        <v>356822</v>
      </c>
      <c r="P25" s="199">
        <v>379041</v>
      </c>
      <c r="Q25" s="199">
        <v>759907</v>
      </c>
      <c r="R25" s="53"/>
      <c r="S25" s="53"/>
      <c r="T25" s="53"/>
      <c r="U25" s="53"/>
      <c r="V25" s="53"/>
      <c r="W25" s="53"/>
      <c r="X25" s="53"/>
      <c r="Y25" s="53"/>
      <c r="Z25" s="53"/>
    </row>
    <row r="26" spans="1:26" ht="14.4">
      <c r="A26" s="194" t="s">
        <v>211</v>
      </c>
      <c r="B26" s="223">
        <v>196029.68</v>
      </c>
      <c r="C26" s="195">
        <v>102377</v>
      </c>
      <c r="D26" s="195">
        <v>0</v>
      </c>
      <c r="E26" s="195">
        <v>0</v>
      </c>
      <c r="F26" s="224">
        <v>102377.015</v>
      </c>
      <c r="G26" s="78">
        <v>0.52225262521471238</v>
      </c>
      <c r="H26" s="199">
        <v>0</v>
      </c>
      <c r="I26" s="199">
        <v>0</v>
      </c>
      <c r="J26" s="199">
        <v>144216</v>
      </c>
      <c r="K26" s="199">
        <v>159175</v>
      </c>
      <c r="L26" s="199">
        <v>115828</v>
      </c>
      <c r="M26" s="199">
        <v>63189</v>
      </c>
      <c r="N26" s="199">
        <v>49867</v>
      </c>
      <c r="O26" s="199">
        <v>49991</v>
      </c>
      <c r="P26" s="199">
        <v>50862</v>
      </c>
      <c r="Q26" s="199">
        <v>102377</v>
      </c>
      <c r="R26" s="53"/>
      <c r="S26" s="53"/>
      <c r="T26" s="53"/>
      <c r="U26" s="53"/>
      <c r="V26" s="53"/>
      <c r="W26" s="53"/>
      <c r="X26" s="53"/>
      <c r="Y26" s="53"/>
      <c r="Z26" s="53"/>
    </row>
    <row r="27" spans="1:26" ht="14.4">
      <c r="A27" s="194" t="s">
        <v>212</v>
      </c>
      <c r="B27" s="223">
        <v>0</v>
      </c>
      <c r="C27" s="195">
        <v>0</v>
      </c>
      <c r="D27" s="195">
        <v>0</v>
      </c>
      <c r="E27" s="195">
        <v>0</v>
      </c>
      <c r="F27" s="224">
        <v>0</v>
      </c>
      <c r="G27" s="78"/>
      <c r="H27" s="199">
        <v>0</v>
      </c>
      <c r="I27" s="199">
        <v>0</v>
      </c>
      <c r="J27" s="199">
        <v>0</v>
      </c>
      <c r="K27" s="199">
        <v>0</v>
      </c>
      <c r="L27" s="199">
        <v>0</v>
      </c>
      <c r="M27" s="199">
        <v>0</v>
      </c>
      <c r="N27" s="199">
        <v>0</v>
      </c>
      <c r="O27" s="199">
        <v>0</v>
      </c>
      <c r="P27" s="199">
        <v>0</v>
      </c>
      <c r="Q27" s="199">
        <v>0</v>
      </c>
      <c r="R27" s="53"/>
      <c r="S27" s="53"/>
      <c r="T27" s="53"/>
      <c r="U27" s="53"/>
      <c r="V27" s="53"/>
      <c r="W27" s="53"/>
      <c r="X27" s="53"/>
      <c r="Y27" s="53"/>
      <c r="Z27" s="53"/>
    </row>
    <row r="28" spans="1:26" ht="14.4">
      <c r="A28" s="194" t="s">
        <v>213</v>
      </c>
      <c r="B28" s="223">
        <v>900751.35999999999</v>
      </c>
      <c r="C28" s="195">
        <v>470418</v>
      </c>
      <c r="D28" s="195">
        <v>0</v>
      </c>
      <c r="E28" s="195">
        <v>0</v>
      </c>
      <c r="F28" s="224">
        <v>470418.01500000001</v>
      </c>
      <c r="G28" s="78">
        <v>0.52225068525014495</v>
      </c>
      <c r="H28" s="199">
        <v>0</v>
      </c>
      <c r="I28" s="199">
        <v>0</v>
      </c>
      <c r="J28" s="199">
        <v>0</v>
      </c>
      <c r="K28" s="199">
        <v>0</v>
      </c>
      <c r="L28" s="199">
        <v>0</v>
      </c>
      <c r="M28" s="199">
        <v>0</v>
      </c>
      <c r="N28" s="199">
        <v>0</v>
      </c>
      <c r="O28" s="199">
        <v>0</v>
      </c>
      <c r="P28" s="199">
        <v>232884</v>
      </c>
      <c r="Q28" s="199">
        <v>470418</v>
      </c>
      <c r="R28" s="53"/>
      <c r="S28" s="53"/>
      <c r="T28" s="53"/>
      <c r="U28" s="53"/>
      <c r="V28" s="53"/>
      <c r="W28" s="53"/>
      <c r="X28" s="53"/>
      <c r="Y28" s="53"/>
      <c r="Z28" s="53"/>
    </row>
    <row r="29" spans="1:26" ht="14.4">
      <c r="A29" s="194" t="s">
        <v>214</v>
      </c>
      <c r="B29" s="223">
        <v>0</v>
      </c>
      <c r="C29" s="195">
        <v>0</v>
      </c>
      <c r="D29" s="195">
        <v>0</v>
      </c>
      <c r="E29" s="195">
        <v>0</v>
      </c>
      <c r="F29" s="224">
        <v>0</v>
      </c>
      <c r="G29" s="78"/>
      <c r="H29" s="199">
        <v>0</v>
      </c>
      <c r="I29" s="199">
        <v>0</v>
      </c>
      <c r="J29" s="199">
        <v>0</v>
      </c>
      <c r="K29" s="199">
        <v>0</v>
      </c>
      <c r="L29" s="199">
        <v>0</v>
      </c>
      <c r="M29" s="199">
        <v>0</v>
      </c>
      <c r="N29" s="199">
        <v>0</v>
      </c>
      <c r="O29" s="199">
        <v>0</v>
      </c>
      <c r="P29" s="199">
        <v>0</v>
      </c>
      <c r="Q29" s="199">
        <v>0</v>
      </c>
      <c r="R29" s="53"/>
      <c r="S29" s="53"/>
      <c r="T29" s="53"/>
      <c r="U29" s="53"/>
      <c r="V29" s="53"/>
      <c r="W29" s="53"/>
      <c r="X29" s="53"/>
      <c r="Y29" s="53"/>
      <c r="Z29" s="53"/>
    </row>
    <row r="30" spans="1:26" ht="14.4">
      <c r="A30" s="194" t="s">
        <v>215</v>
      </c>
      <c r="B30" s="223">
        <v>0</v>
      </c>
      <c r="C30" s="195">
        <v>0</v>
      </c>
      <c r="D30" s="195">
        <v>0</v>
      </c>
      <c r="E30" s="195">
        <v>0</v>
      </c>
      <c r="F30" s="224">
        <v>0</v>
      </c>
      <c r="G30" s="78"/>
      <c r="H30" s="199">
        <v>0</v>
      </c>
      <c r="I30" s="199">
        <v>0</v>
      </c>
      <c r="J30" s="199">
        <v>0</v>
      </c>
      <c r="K30" s="199">
        <v>0</v>
      </c>
      <c r="L30" s="199">
        <v>0</v>
      </c>
      <c r="M30" s="199">
        <v>0</v>
      </c>
      <c r="N30" s="199">
        <v>0</v>
      </c>
      <c r="O30" s="199">
        <v>0</v>
      </c>
      <c r="P30" s="199">
        <v>0</v>
      </c>
      <c r="Q30" s="199">
        <v>0</v>
      </c>
      <c r="R30" s="53"/>
      <c r="S30" s="53"/>
      <c r="T30" s="53"/>
      <c r="U30" s="53"/>
      <c r="V30" s="53"/>
      <c r="W30" s="53"/>
      <c r="X30" s="53"/>
      <c r="Y30" s="53"/>
      <c r="Z30" s="53"/>
    </row>
    <row r="31" spans="1:26" ht="14.4">
      <c r="A31" s="194" t="s">
        <v>216</v>
      </c>
      <c r="B31" s="223">
        <v>0</v>
      </c>
      <c r="C31" s="195">
        <v>0</v>
      </c>
      <c r="D31" s="195">
        <v>0</v>
      </c>
      <c r="E31" s="195">
        <v>0</v>
      </c>
      <c r="F31" s="224">
        <v>0</v>
      </c>
      <c r="G31" s="78"/>
      <c r="H31" s="199">
        <v>0</v>
      </c>
      <c r="I31" s="199">
        <v>0</v>
      </c>
      <c r="J31" s="199">
        <v>0</v>
      </c>
      <c r="K31" s="199">
        <v>0</v>
      </c>
      <c r="L31" s="199">
        <v>0</v>
      </c>
      <c r="M31" s="199">
        <v>0</v>
      </c>
      <c r="N31" s="199">
        <v>0</v>
      </c>
      <c r="O31" s="199">
        <v>0</v>
      </c>
      <c r="P31" s="199">
        <v>0</v>
      </c>
      <c r="Q31" s="199">
        <v>0</v>
      </c>
      <c r="R31" s="53"/>
      <c r="S31" s="53"/>
      <c r="T31" s="53"/>
      <c r="U31" s="53"/>
      <c r="V31" s="53"/>
      <c r="W31" s="53"/>
      <c r="X31" s="53"/>
      <c r="Y31" s="53"/>
      <c r="Z31" s="53"/>
    </row>
    <row r="32" spans="1:26" ht="14.4">
      <c r="A32" s="194" t="s">
        <v>217</v>
      </c>
      <c r="B32" s="223">
        <v>0</v>
      </c>
      <c r="C32" s="195">
        <v>0</v>
      </c>
      <c r="D32" s="195">
        <v>0</v>
      </c>
      <c r="E32" s="195">
        <v>0</v>
      </c>
      <c r="F32" s="224">
        <v>0</v>
      </c>
      <c r="G32" s="78"/>
      <c r="H32" s="199">
        <v>0</v>
      </c>
      <c r="I32" s="199">
        <v>0</v>
      </c>
      <c r="J32" s="199">
        <v>0</v>
      </c>
      <c r="K32" s="199">
        <v>0</v>
      </c>
      <c r="L32" s="199">
        <v>0</v>
      </c>
      <c r="M32" s="199">
        <v>0</v>
      </c>
      <c r="N32" s="199">
        <v>0</v>
      </c>
      <c r="O32" s="199">
        <v>0</v>
      </c>
      <c r="P32" s="199">
        <v>0</v>
      </c>
      <c r="Q32" s="199">
        <v>0</v>
      </c>
      <c r="R32" s="53"/>
      <c r="S32" s="53"/>
      <c r="T32" s="53"/>
      <c r="U32" s="53"/>
      <c r="V32" s="53"/>
      <c r="W32" s="53"/>
      <c r="X32" s="53"/>
      <c r="Y32" s="53"/>
      <c r="Z32" s="53"/>
    </row>
    <row r="33" spans="1:26" ht="14.4">
      <c r="A33" s="194" t="s">
        <v>218</v>
      </c>
      <c r="B33" s="223">
        <v>0</v>
      </c>
      <c r="C33" s="195">
        <v>0</v>
      </c>
      <c r="D33" s="195">
        <v>0</v>
      </c>
      <c r="E33" s="195">
        <v>0</v>
      </c>
      <c r="F33" s="224">
        <v>0</v>
      </c>
      <c r="G33" s="78"/>
      <c r="H33" s="199">
        <v>0</v>
      </c>
      <c r="I33" s="199">
        <v>0</v>
      </c>
      <c r="J33" s="199">
        <v>0</v>
      </c>
      <c r="K33" s="199">
        <v>0</v>
      </c>
      <c r="L33" s="199">
        <v>0</v>
      </c>
      <c r="M33" s="199">
        <v>0</v>
      </c>
      <c r="N33" s="199">
        <v>0</v>
      </c>
      <c r="O33" s="199">
        <v>0</v>
      </c>
      <c r="P33" s="199">
        <v>0</v>
      </c>
      <c r="Q33" s="199">
        <v>0</v>
      </c>
      <c r="R33" s="53"/>
      <c r="S33" s="53"/>
      <c r="T33" s="53"/>
      <c r="U33" s="53"/>
      <c r="V33" s="53"/>
      <c r="W33" s="53"/>
      <c r="X33" s="53"/>
      <c r="Y33" s="53"/>
      <c r="Z33" s="53"/>
    </row>
    <row r="34" spans="1:26" ht="14.4">
      <c r="A34" s="194" t="s">
        <v>219</v>
      </c>
      <c r="B34" s="223">
        <v>0</v>
      </c>
      <c r="C34" s="195">
        <v>0</v>
      </c>
      <c r="D34" s="195">
        <v>0</v>
      </c>
      <c r="E34" s="195">
        <v>0</v>
      </c>
      <c r="F34" s="224">
        <v>0</v>
      </c>
      <c r="G34" s="78"/>
      <c r="H34" s="199">
        <v>0</v>
      </c>
      <c r="I34" s="199">
        <v>0</v>
      </c>
      <c r="J34" s="199">
        <v>0</v>
      </c>
      <c r="K34" s="199">
        <v>0</v>
      </c>
      <c r="L34" s="199">
        <v>0</v>
      </c>
      <c r="M34" s="199">
        <v>0</v>
      </c>
      <c r="N34" s="199">
        <v>0</v>
      </c>
      <c r="O34" s="199">
        <v>0</v>
      </c>
      <c r="P34" s="199">
        <v>0</v>
      </c>
      <c r="Q34" s="199">
        <v>0</v>
      </c>
      <c r="R34" s="53"/>
      <c r="S34" s="53"/>
      <c r="T34" s="53"/>
      <c r="U34" s="53"/>
      <c r="V34" s="53"/>
      <c r="W34" s="53"/>
      <c r="X34" s="53"/>
      <c r="Y34" s="53"/>
      <c r="Z34" s="53"/>
    </row>
    <row r="35" spans="1:26" ht="14.4">
      <c r="A35" s="194" t="s">
        <v>220</v>
      </c>
      <c r="B35" s="223">
        <v>0</v>
      </c>
      <c r="C35" s="195">
        <v>0</v>
      </c>
      <c r="D35" s="195">
        <v>0</v>
      </c>
      <c r="E35" s="195">
        <v>0</v>
      </c>
      <c r="F35" s="224">
        <v>0</v>
      </c>
      <c r="G35" s="78"/>
      <c r="H35" s="199">
        <v>0</v>
      </c>
      <c r="I35" s="199">
        <v>0</v>
      </c>
      <c r="J35" s="199">
        <v>0</v>
      </c>
      <c r="K35" s="199">
        <v>0</v>
      </c>
      <c r="L35" s="199">
        <v>0</v>
      </c>
      <c r="M35" s="199">
        <v>0</v>
      </c>
      <c r="N35" s="199">
        <v>0</v>
      </c>
      <c r="O35" s="199">
        <v>0</v>
      </c>
      <c r="P35" s="199">
        <v>0</v>
      </c>
      <c r="Q35" s="199">
        <v>0</v>
      </c>
      <c r="R35" s="53"/>
      <c r="S35" s="53"/>
      <c r="T35" s="53"/>
      <c r="U35" s="53"/>
      <c r="V35" s="53"/>
      <c r="W35" s="53"/>
      <c r="X35" s="53"/>
      <c r="Y35" s="53"/>
      <c r="Z35" s="53"/>
    </row>
    <row r="36" spans="1:26" ht="14.4">
      <c r="A36" s="194" t="s">
        <v>221</v>
      </c>
      <c r="B36" s="223">
        <v>0</v>
      </c>
      <c r="C36" s="195">
        <v>0</v>
      </c>
      <c r="D36" s="195">
        <v>0</v>
      </c>
      <c r="E36" s="195">
        <v>0</v>
      </c>
      <c r="F36" s="224">
        <v>0</v>
      </c>
      <c r="G36" s="78"/>
      <c r="H36" s="199">
        <v>0</v>
      </c>
      <c r="I36" s="199">
        <v>0</v>
      </c>
      <c r="J36" s="199">
        <v>0</v>
      </c>
      <c r="K36" s="199">
        <v>0</v>
      </c>
      <c r="L36" s="199">
        <v>0</v>
      </c>
      <c r="M36" s="199">
        <v>0</v>
      </c>
      <c r="N36" s="199">
        <v>0</v>
      </c>
      <c r="O36" s="199">
        <v>0</v>
      </c>
      <c r="P36" s="199">
        <v>0</v>
      </c>
      <c r="Q36" s="199">
        <v>0</v>
      </c>
      <c r="R36" s="53"/>
      <c r="S36" s="53"/>
      <c r="T36" s="53"/>
      <c r="U36" s="53"/>
      <c r="V36" s="53"/>
      <c r="W36" s="53"/>
      <c r="X36" s="53"/>
      <c r="Y36" s="53"/>
      <c r="Z36" s="53"/>
    </row>
    <row r="37" spans="1:26" ht="14.4">
      <c r="A37" s="194" t="s">
        <v>222</v>
      </c>
      <c r="B37" s="223">
        <v>0</v>
      </c>
      <c r="C37" s="195">
        <v>0</v>
      </c>
      <c r="D37" s="195">
        <v>0</v>
      </c>
      <c r="E37" s="195">
        <v>0</v>
      </c>
      <c r="F37" s="224">
        <v>0</v>
      </c>
      <c r="G37" s="78"/>
      <c r="H37" s="199">
        <v>0</v>
      </c>
      <c r="I37" s="199">
        <v>0</v>
      </c>
      <c r="J37" s="199">
        <v>0</v>
      </c>
      <c r="K37" s="199">
        <v>0</v>
      </c>
      <c r="L37" s="199">
        <v>0</v>
      </c>
      <c r="M37" s="199">
        <v>0</v>
      </c>
      <c r="N37" s="199">
        <v>0</v>
      </c>
      <c r="O37" s="199">
        <v>0</v>
      </c>
      <c r="P37" s="199">
        <v>0</v>
      </c>
      <c r="Q37" s="199">
        <v>0</v>
      </c>
      <c r="R37" s="53"/>
      <c r="S37" s="53"/>
      <c r="T37" s="53"/>
      <c r="U37" s="53"/>
      <c r="V37" s="53"/>
      <c r="W37" s="53"/>
      <c r="X37" s="53"/>
      <c r="Y37" s="53"/>
      <c r="Z37" s="53"/>
    </row>
    <row r="38" spans="1:26" ht="14.4">
      <c r="A38" s="194" t="s">
        <v>223</v>
      </c>
      <c r="B38" s="223">
        <v>1121448.55</v>
      </c>
      <c r="C38" s="195">
        <v>585678</v>
      </c>
      <c r="D38" s="195">
        <v>40810</v>
      </c>
      <c r="E38" s="195">
        <v>25815</v>
      </c>
      <c r="F38" s="224">
        <v>652303.03</v>
      </c>
      <c r="G38" s="78">
        <v>0.58166112926000935</v>
      </c>
      <c r="H38" s="199">
        <v>0</v>
      </c>
      <c r="I38" s="199">
        <v>784861</v>
      </c>
      <c r="J38" s="199">
        <v>862766</v>
      </c>
      <c r="K38" s="199">
        <v>898816</v>
      </c>
      <c r="L38" s="199">
        <v>680858</v>
      </c>
      <c r="M38" s="199">
        <v>384571</v>
      </c>
      <c r="N38" s="199">
        <v>306717</v>
      </c>
      <c r="O38" s="199">
        <v>311124</v>
      </c>
      <c r="P38" s="199">
        <v>322366</v>
      </c>
      <c r="Q38" s="199">
        <v>652303</v>
      </c>
      <c r="R38" s="53"/>
      <c r="S38" s="53"/>
      <c r="T38" s="53"/>
      <c r="U38" s="53"/>
      <c r="V38" s="53"/>
      <c r="W38" s="53"/>
      <c r="X38" s="53"/>
      <c r="Y38" s="53"/>
      <c r="Z38" s="53"/>
    </row>
    <row r="39" spans="1:26" ht="14.4">
      <c r="A39" s="194" t="s">
        <v>224</v>
      </c>
      <c r="B39" s="223">
        <v>0</v>
      </c>
      <c r="C39" s="195">
        <v>0</v>
      </c>
      <c r="D39" s="195">
        <v>0</v>
      </c>
      <c r="E39" s="195">
        <v>0</v>
      </c>
      <c r="F39" s="224">
        <v>0</v>
      </c>
      <c r="G39" s="78"/>
      <c r="H39" s="199">
        <v>0</v>
      </c>
      <c r="I39" s="199">
        <v>0</v>
      </c>
      <c r="J39" s="199">
        <v>0</v>
      </c>
      <c r="K39" s="199">
        <v>0</v>
      </c>
      <c r="L39" s="199">
        <v>0</v>
      </c>
      <c r="M39" s="199">
        <v>0</v>
      </c>
      <c r="N39" s="199">
        <v>0</v>
      </c>
      <c r="O39" s="199">
        <v>0</v>
      </c>
      <c r="P39" s="199">
        <v>0</v>
      </c>
      <c r="Q39" s="199">
        <v>0</v>
      </c>
      <c r="R39" s="53"/>
      <c r="S39" s="53"/>
      <c r="T39" s="53"/>
      <c r="U39" s="53"/>
      <c r="V39" s="53"/>
      <c r="W39" s="53"/>
      <c r="X39" s="53"/>
      <c r="Y39" s="53"/>
      <c r="Z39" s="53"/>
    </row>
    <row r="40" spans="1:26" ht="14.4">
      <c r="A40" s="194" t="s">
        <v>225</v>
      </c>
      <c r="B40" s="223">
        <v>553639.72</v>
      </c>
      <c r="C40" s="195">
        <v>289139</v>
      </c>
      <c r="D40" s="195">
        <v>57133</v>
      </c>
      <c r="E40" s="195">
        <v>36140</v>
      </c>
      <c r="F40" s="224">
        <v>382412.03</v>
      </c>
      <c r="G40" s="78">
        <v>0.69072361715665931</v>
      </c>
      <c r="H40" s="199">
        <v>403714</v>
      </c>
      <c r="I40" s="199">
        <v>425503</v>
      </c>
      <c r="J40" s="199">
        <v>464894</v>
      </c>
      <c r="K40" s="199">
        <v>483256</v>
      </c>
      <c r="L40" s="199">
        <v>414728</v>
      </c>
      <c r="M40" s="199">
        <v>236351</v>
      </c>
      <c r="N40" s="199">
        <v>184088</v>
      </c>
      <c r="O40" s="199">
        <v>183792</v>
      </c>
      <c r="P40" s="199">
        <v>188630</v>
      </c>
      <c r="Q40" s="199">
        <v>382412</v>
      </c>
      <c r="R40" s="53"/>
      <c r="S40" s="53"/>
      <c r="T40" s="53"/>
      <c r="U40" s="53"/>
      <c r="V40" s="53"/>
      <c r="W40" s="53"/>
      <c r="X40" s="53"/>
      <c r="Y40" s="53"/>
      <c r="Z40" s="53"/>
    </row>
    <row r="41" spans="1:26" ht="14.4">
      <c r="A41" s="194" t="s">
        <v>226</v>
      </c>
      <c r="B41" s="223">
        <v>0</v>
      </c>
      <c r="C41" s="195">
        <v>0</v>
      </c>
      <c r="D41" s="195">
        <v>0</v>
      </c>
      <c r="E41" s="195">
        <v>0</v>
      </c>
      <c r="F41" s="224">
        <v>0</v>
      </c>
      <c r="G41" s="78"/>
      <c r="H41" s="199">
        <v>0</v>
      </c>
      <c r="I41" s="199">
        <v>0</v>
      </c>
      <c r="J41" s="199">
        <v>0</v>
      </c>
      <c r="K41" s="199">
        <v>0</v>
      </c>
      <c r="L41" s="199">
        <v>0</v>
      </c>
      <c r="M41" s="199">
        <v>0</v>
      </c>
      <c r="N41" s="199">
        <v>0</v>
      </c>
      <c r="O41" s="199">
        <v>0</v>
      </c>
      <c r="P41" s="199">
        <v>0</v>
      </c>
      <c r="Q41" s="199">
        <v>0</v>
      </c>
      <c r="R41" s="53"/>
      <c r="S41" s="53"/>
      <c r="T41" s="53"/>
      <c r="U41" s="53"/>
      <c r="V41" s="53"/>
      <c r="W41" s="53"/>
      <c r="X41" s="53"/>
      <c r="Y41" s="53"/>
      <c r="Z41" s="53"/>
    </row>
    <row r="42" spans="1:26" ht="14.4">
      <c r="A42" s="194" t="s">
        <v>227</v>
      </c>
      <c r="B42" s="223">
        <v>587001.72000000009</v>
      </c>
      <c r="C42" s="195">
        <v>306563</v>
      </c>
      <c r="D42" s="195">
        <v>0</v>
      </c>
      <c r="E42" s="195">
        <v>0</v>
      </c>
      <c r="F42" s="224">
        <v>306563.01</v>
      </c>
      <c r="G42" s="78">
        <v>0.522252319805809</v>
      </c>
      <c r="H42" s="199">
        <v>406556</v>
      </c>
      <c r="I42" s="199">
        <v>436040</v>
      </c>
      <c r="J42" s="199">
        <v>463959</v>
      </c>
      <c r="K42" s="199">
        <v>478397</v>
      </c>
      <c r="L42" s="199">
        <v>334946</v>
      </c>
      <c r="M42" s="199">
        <v>177460</v>
      </c>
      <c r="N42" s="199">
        <v>144139</v>
      </c>
      <c r="O42" s="199">
        <v>145945</v>
      </c>
      <c r="P42" s="199">
        <v>150763</v>
      </c>
      <c r="Q42" s="199">
        <v>306563</v>
      </c>
      <c r="R42" s="53"/>
      <c r="S42" s="53"/>
      <c r="T42" s="53"/>
      <c r="U42" s="53"/>
      <c r="V42" s="53"/>
      <c r="W42" s="53"/>
      <c r="X42" s="53"/>
      <c r="Y42" s="53"/>
      <c r="Z42" s="53"/>
    </row>
    <row r="43" spans="1:26" ht="14.4">
      <c r="A43" s="194" t="s">
        <v>228</v>
      </c>
      <c r="B43" s="223">
        <v>759917.95</v>
      </c>
      <c r="C43" s="195">
        <v>396868</v>
      </c>
      <c r="D43" s="195">
        <v>48971</v>
      </c>
      <c r="E43" s="195">
        <v>30977</v>
      </c>
      <c r="F43" s="224">
        <v>476816.03</v>
      </c>
      <c r="G43" s="78">
        <v>0.62745725377325279</v>
      </c>
      <c r="H43" s="199">
        <v>0</v>
      </c>
      <c r="I43" s="199">
        <v>571315</v>
      </c>
      <c r="J43" s="199">
        <v>597364</v>
      </c>
      <c r="K43" s="199">
        <v>623561</v>
      </c>
      <c r="L43" s="199">
        <v>487457</v>
      </c>
      <c r="M43" s="199">
        <v>278863</v>
      </c>
      <c r="N43" s="199">
        <v>223720</v>
      </c>
      <c r="O43" s="199">
        <v>224425</v>
      </c>
      <c r="P43" s="199">
        <v>235599</v>
      </c>
      <c r="Q43" s="199">
        <v>476816</v>
      </c>
      <c r="R43" s="53"/>
      <c r="S43" s="53"/>
      <c r="T43" s="53"/>
      <c r="U43" s="53"/>
      <c r="V43" s="53"/>
      <c r="W43" s="53"/>
      <c r="X43" s="53"/>
      <c r="Y43" s="53"/>
      <c r="Z43" s="53"/>
    </row>
    <row r="44" spans="1:26" ht="14.4">
      <c r="A44" s="194" t="s">
        <v>229</v>
      </c>
      <c r="B44" s="223">
        <v>472339.32999999996</v>
      </c>
      <c r="C44" s="195">
        <v>246680</v>
      </c>
      <c r="D44" s="195">
        <v>0</v>
      </c>
      <c r="E44" s="195">
        <v>0</v>
      </c>
      <c r="F44" s="224">
        <v>246680.02</v>
      </c>
      <c r="G44" s="78">
        <v>0.52225170408739841</v>
      </c>
      <c r="H44" s="199">
        <v>0</v>
      </c>
      <c r="I44" s="199">
        <v>0</v>
      </c>
      <c r="J44" s="199">
        <v>359734</v>
      </c>
      <c r="K44" s="199">
        <v>384874</v>
      </c>
      <c r="L44" s="199">
        <v>271380</v>
      </c>
      <c r="M44" s="199">
        <v>144396</v>
      </c>
      <c r="N44" s="199">
        <v>111315</v>
      </c>
      <c r="O44" s="199">
        <v>120547</v>
      </c>
      <c r="P44" s="199">
        <v>123970</v>
      </c>
      <c r="Q44" s="199">
        <v>246680</v>
      </c>
      <c r="R44" s="53"/>
      <c r="S44" s="53"/>
      <c r="T44" s="53"/>
      <c r="U44" s="53"/>
      <c r="V44" s="53"/>
      <c r="W44" s="53"/>
      <c r="X44" s="53"/>
      <c r="Y44" s="53"/>
      <c r="Z44" s="53"/>
    </row>
    <row r="45" spans="1:26" ht="14.4">
      <c r="A45" s="194" t="s">
        <v>230</v>
      </c>
      <c r="B45" s="223">
        <v>0</v>
      </c>
      <c r="C45" s="195">
        <v>0</v>
      </c>
      <c r="D45" s="195">
        <v>0</v>
      </c>
      <c r="E45" s="195">
        <v>0</v>
      </c>
      <c r="F45" s="224">
        <v>0</v>
      </c>
      <c r="G45" s="78"/>
      <c r="H45" s="199">
        <v>0</v>
      </c>
      <c r="I45" s="199">
        <v>0</v>
      </c>
      <c r="J45" s="199">
        <v>0</v>
      </c>
      <c r="K45" s="199">
        <v>0</v>
      </c>
      <c r="L45" s="199">
        <v>0</v>
      </c>
      <c r="M45" s="199">
        <v>0</v>
      </c>
      <c r="N45" s="199">
        <v>0</v>
      </c>
      <c r="O45" s="199">
        <v>0</v>
      </c>
      <c r="P45" s="199">
        <v>0</v>
      </c>
      <c r="Q45" s="199">
        <v>0</v>
      </c>
      <c r="R45" s="53"/>
      <c r="S45" s="53"/>
      <c r="T45" s="53"/>
      <c r="U45" s="53"/>
      <c r="V45" s="53"/>
      <c r="W45" s="53"/>
      <c r="X45" s="53"/>
      <c r="Y45" s="53"/>
      <c r="Z45" s="53"/>
    </row>
    <row r="46" spans="1:26" ht="14.4">
      <c r="A46" s="194" t="s">
        <v>231</v>
      </c>
      <c r="B46" s="223">
        <v>0</v>
      </c>
      <c r="C46" s="195">
        <v>0</v>
      </c>
      <c r="D46" s="195">
        <v>0</v>
      </c>
      <c r="E46" s="195">
        <v>0</v>
      </c>
      <c r="F46" s="224">
        <v>0</v>
      </c>
      <c r="G46" s="78"/>
      <c r="H46" s="199">
        <v>0</v>
      </c>
      <c r="I46" s="199">
        <v>0</v>
      </c>
      <c r="J46" s="199">
        <v>0</v>
      </c>
      <c r="K46" s="199">
        <v>0</v>
      </c>
      <c r="L46" s="199">
        <v>0</v>
      </c>
      <c r="M46" s="199">
        <v>0</v>
      </c>
      <c r="N46" s="199">
        <v>0</v>
      </c>
      <c r="O46" s="199">
        <v>0</v>
      </c>
      <c r="P46" s="199">
        <v>0</v>
      </c>
      <c r="Q46" s="199">
        <v>0</v>
      </c>
      <c r="R46" s="53"/>
      <c r="S46" s="53"/>
      <c r="T46" s="53"/>
      <c r="U46" s="53"/>
      <c r="V46" s="53"/>
      <c r="W46" s="53"/>
      <c r="X46" s="53"/>
      <c r="Y46" s="53"/>
      <c r="Z46" s="53"/>
    </row>
    <row r="47" spans="1:26" ht="14.4">
      <c r="A47" s="194" t="s">
        <v>232</v>
      </c>
      <c r="B47" s="223">
        <v>0</v>
      </c>
      <c r="C47" s="195">
        <v>0</v>
      </c>
      <c r="D47" s="195">
        <v>0</v>
      </c>
      <c r="E47" s="195">
        <v>0</v>
      </c>
      <c r="F47" s="224">
        <v>0</v>
      </c>
      <c r="G47" s="78"/>
      <c r="H47" s="199">
        <v>0</v>
      </c>
      <c r="I47" s="199">
        <v>0</v>
      </c>
      <c r="J47" s="199">
        <v>0</v>
      </c>
      <c r="K47" s="199">
        <v>0</v>
      </c>
      <c r="L47" s="199">
        <v>0</v>
      </c>
      <c r="M47" s="199">
        <v>0</v>
      </c>
      <c r="N47" s="199">
        <v>0</v>
      </c>
      <c r="O47" s="199">
        <v>0</v>
      </c>
      <c r="P47" s="199">
        <v>0</v>
      </c>
      <c r="Q47" s="199">
        <v>0</v>
      </c>
      <c r="R47" s="53"/>
      <c r="S47" s="53"/>
      <c r="T47" s="53"/>
      <c r="U47" s="53"/>
      <c r="V47" s="53"/>
      <c r="W47" s="53"/>
      <c r="X47" s="53"/>
      <c r="Y47" s="53"/>
      <c r="Z47" s="53"/>
    </row>
    <row r="48" spans="1:26" ht="14.4">
      <c r="A48" s="194" t="s">
        <v>233</v>
      </c>
      <c r="B48" s="223">
        <v>0</v>
      </c>
      <c r="C48" s="195">
        <v>0</v>
      </c>
      <c r="D48" s="195">
        <v>0</v>
      </c>
      <c r="E48" s="195">
        <v>0</v>
      </c>
      <c r="F48" s="224">
        <v>0</v>
      </c>
      <c r="G48" s="78"/>
      <c r="H48" s="199">
        <v>0</v>
      </c>
      <c r="I48" s="199">
        <v>0</v>
      </c>
      <c r="J48" s="199">
        <v>0</v>
      </c>
      <c r="K48" s="199">
        <v>0</v>
      </c>
      <c r="L48" s="199">
        <v>0</v>
      </c>
      <c r="M48" s="199">
        <v>0</v>
      </c>
      <c r="N48" s="199">
        <v>0</v>
      </c>
      <c r="O48" s="199">
        <v>0</v>
      </c>
      <c r="P48" s="199">
        <v>0</v>
      </c>
      <c r="Q48" s="199">
        <v>0</v>
      </c>
      <c r="R48" s="53"/>
      <c r="S48" s="53"/>
      <c r="T48" s="53"/>
      <c r="U48" s="53"/>
      <c r="V48" s="53"/>
      <c r="W48" s="53"/>
      <c r="X48" s="53"/>
      <c r="Y48" s="53"/>
      <c r="Z48" s="53"/>
    </row>
    <row r="49" spans="1:26" ht="14.4">
      <c r="A49" s="194" t="s">
        <v>234</v>
      </c>
      <c r="B49" s="223">
        <v>0</v>
      </c>
      <c r="C49" s="195">
        <v>0</v>
      </c>
      <c r="D49" s="195">
        <v>0</v>
      </c>
      <c r="E49" s="195">
        <v>0</v>
      </c>
      <c r="F49" s="224">
        <v>0</v>
      </c>
      <c r="G49" s="78"/>
      <c r="H49" s="199">
        <v>0</v>
      </c>
      <c r="I49" s="199">
        <v>0</v>
      </c>
      <c r="J49" s="199">
        <v>0</v>
      </c>
      <c r="K49" s="199">
        <v>0</v>
      </c>
      <c r="L49" s="199">
        <v>0</v>
      </c>
      <c r="M49" s="199">
        <v>0</v>
      </c>
      <c r="N49" s="199">
        <v>0</v>
      </c>
      <c r="O49" s="199">
        <v>0</v>
      </c>
      <c r="P49" s="199">
        <v>0</v>
      </c>
      <c r="Q49" s="199">
        <v>0</v>
      </c>
      <c r="R49" s="53"/>
      <c r="S49" s="53"/>
      <c r="T49" s="53"/>
      <c r="U49" s="53"/>
      <c r="V49" s="53"/>
      <c r="W49" s="53"/>
      <c r="X49" s="53"/>
      <c r="Y49" s="53"/>
      <c r="Z49" s="53"/>
    </row>
    <row r="50" spans="1:26" ht="14.4">
      <c r="A50" s="194" t="s">
        <v>235</v>
      </c>
      <c r="B50" s="223">
        <v>0</v>
      </c>
      <c r="C50" s="195">
        <v>0</v>
      </c>
      <c r="D50" s="195">
        <v>0</v>
      </c>
      <c r="E50" s="195">
        <v>0</v>
      </c>
      <c r="F50" s="224">
        <v>0</v>
      </c>
      <c r="G50" s="78"/>
      <c r="H50" s="199">
        <v>0</v>
      </c>
      <c r="I50" s="199">
        <v>0</v>
      </c>
      <c r="J50" s="199">
        <v>0</v>
      </c>
      <c r="K50" s="199">
        <v>0</v>
      </c>
      <c r="L50" s="199">
        <v>0</v>
      </c>
      <c r="M50" s="199">
        <v>0</v>
      </c>
      <c r="N50" s="199">
        <v>0</v>
      </c>
      <c r="O50" s="199">
        <v>0</v>
      </c>
      <c r="P50" s="199">
        <v>0</v>
      </c>
      <c r="Q50" s="199">
        <v>0</v>
      </c>
      <c r="R50" s="53"/>
      <c r="S50" s="53"/>
      <c r="T50" s="53"/>
      <c r="U50" s="53"/>
      <c r="V50" s="53"/>
      <c r="W50" s="53"/>
      <c r="X50" s="53"/>
      <c r="Y50" s="53"/>
      <c r="Z50" s="53"/>
    </row>
    <row r="51" spans="1:26" ht="14.4">
      <c r="A51" s="194" t="s">
        <v>236</v>
      </c>
      <c r="B51" s="223">
        <v>8196329</v>
      </c>
      <c r="C51" s="195">
        <v>4280544</v>
      </c>
      <c r="D51" s="195">
        <v>40810</v>
      </c>
      <c r="E51" s="195">
        <v>25815</v>
      </c>
      <c r="F51" s="224">
        <v>4347169.03</v>
      </c>
      <c r="G51" s="78">
        <v>0.5303800067078811</v>
      </c>
      <c r="H51" s="199">
        <v>5563415</v>
      </c>
      <c r="I51" s="199">
        <v>5905823</v>
      </c>
      <c r="J51" s="199">
        <v>5949783</v>
      </c>
      <c r="K51" s="199">
        <v>6156041</v>
      </c>
      <c r="L51" s="199">
        <v>4391062</v>
      </c>
      <c r="M51" s="199">
        <v>2381609</v>
      </c>
      <c r="N51" s="199">
        <v>1931206</v>
      </c>
      <c r="O51" s="199">
        <v>1984866</v>
      </c>
      <c r="P51" s="199">
        <v>2110506</v>
      </c>
      <c r="Q51" s="199">
        <v>4347169</v>
      </c>
      <c r="R51" s="53"/>
      <c r="S51" s="53"/>
      <c r="T51" s="53"/>
      <c r="U51" s="53"/>
      <c r="V51" s="53"/>
      <c r="W51" s="53"/>
      <c r="X51" s="53"/>
      <c r="Y51" s="53"/>
      <c r="Z51" s="53"/>
    </row>
    <row r="52" spans="1:26" ht="14.4">
      <c r="A52" s="194" t="s">
        <v>237</v>
      </c>
      <c r="B52" s="223">
        <v>0</v>
      </c>
      <c r="C52" s="195">
        <v>0</v>
      </c>
      <c r="D52" s="195">
        <v>0</v>
      </c>
      <c r="E52" s="195">
        <v>0</v>
      </c>
      <c r="F52" s="224">
        <v>0</v>
      </c>
      <c r="G52" s="78"/>
      <c r="H52" s="199">
        <v>0</v>
      </c>
      <c r="I52" s="199">
        <v>0</v>
      </c>
      <c r="J52" s="199">
        <v>0</v>
      </c>
      <c r="K52" s="199">
        <v>0</v>
      </c>
      <c r="L52" s="199">
        <v>0</v>
      </c>
      <c r="M52" s="199">
        <v>0</v>
      </c>
      <c r="N52" s="199">
        <v>0</v>
      </c>
      <c r="O52" s="199">
        <v>0</v>
      </c>
      <c r="P52" s="199">
        <v>0</v>
      </c>
      <c r="Q52" s="199">
        <v>0</v>
      </c>
      <c r="R52" s="53"/>
      <c r="S52" s="53"/>
      <c r="T52" s="53"/>
      <c r="U52" s="53"/>
      <c r="V52" s="53"/>
      <c r="W52" s="53"/>
      <c r="X52" s="53"/>
      <c r="Y52" s="53"/>
      <c r="Z52" s="53"/>
    </row>
    <row r="53" spans="1:26" ht="14.4">
      <c r="A53" s="194" t="s">
        <v>238</v>
      </c>
      <c r="B53" s="223">
        <v>358879.17</v>
      </c>
      <c r="C53" s="195">
        <v>187425</v>
      </c>
      <c r="D53" s="195">
        <v>0</v>
      </c>
      <c r="E53" s="195">
        <v>0</v>
      </c>
      <c r="F53" s="224">
        <v>187425.02</v>
      </c>
      <c r="G53" s="78">
        <v>0.52225104064969829</v>
      </c>
      <c r="H53" s="199">
        <v>262655</v>
      </c>
      <c r="I53" s="199">
        <v>270723</v>
      </c>
      <c r="J53" s="199">
        <v>282735</v>
      </c>
      <c r="K53" s="199">
        <v>297471</v>
      </c>
      <c r="L53" s="199">
        <v>250303</v>
      </c>
      <c r="M53" s="199">
        <v>114381</v>
      </c>
      <c r="N53" s="199">
        <v>93000</v>
      </c>
      <c r="O53" s="199">
        <v>93610</v>
      </c>
      <c r="P53" s="199">
        <v>96122</v>
      </c>
      <c r="Q53" s="199">
        <v>187425</v>
      </c>
      <c r="R53" s="53"/>
      <c r="S53" s="53"/>
      <c r="T53" s="53"/>
      <c r="U53" s="53"/>
      <c r="V53" s="53"/>
      <c r="W53" s="53"/>
      <c r="X53" s="53"/>
      <c r="Y53" s="53"/>
      <c r="Z53" s="53"/>
    </row>
    <row r="54" spans="1:26" ht="14.4">
      <c r="A54" s="194" t="s">
        <v>239</v>
      </c>
      <c r="B54" s="223">
        <v>344840.76999999996</v>
      </c>
      <c r="C54" s="195">
        <v>180094</v>
      </c>
      <c r="D54" s="195">
        <v>97943</v>
      </c>
      <c r="E54" s="195">
        <v>61955</v>
      </c>
      <c r="F54" s="224">
        <v>339992.03</v>
      </c>
      <c r="G54" s="78">
        <v>0.98593919158688825</v>
      </c>
      <c r="H54" s="199">
        <v>0</v>
      </c>
      <c r="I54" s="199">
        <v>0</v>
      </c>
      <c r="J54" s="199">
        <v>0</v>
      </c>
      <c r="K54" s="199">
        <v>326142</v>
      </c>
      <c r="L54" s="199">
        <v>321477.27</v>
      </c>
      <c r="M54" s="199">
        <v>207887</v>
      </c>
      <c r="N54" s="199">
        <v>163628</v>
      </c>
      <c r="O54" s="199">
        <v>164053</v>
      </c>
      <c r="P54" s="199">
        <v>168698</v>
      </c>
      <c r="Q54" s="199">
        <v>339992</v>
      </c>
      <c r="R54" s="53"/>
      <c r="S54" s="53"/>
      <c r="T54" s="53"/>
      <c r="U54" s="53"/>
      <c r="V54" s="53"/>
      <c r="W54" s="53"/>
      <c r="X54" s="53"/>
      <c r="Y54" s="53"/>
      <c r="Z54" s="53"/>
    </row>
    <row r="55" spans="1:26" ht="14.4">
      <c r="A55" s="194" t="s">
        <v>240</v>
      </c>
      <c r="B55" s="223">
        <v>0</v>
      </c>
      <c r="C55" s="195">
        <v>0</v>
      </c>
      <c r="D55" s="195">
        <v>0</v>
      </c>
      <c r="E55" s="195">
        <v>0</v>
      </c>
      <c r="F55" s="224">
        <v>0</v>
      </c>
      <c r="G55" s="78"/>
      <c r="H55" s="199">
        <v>0</v>
      </c>
      <c r="I55" s="199">
        <v>0</v>
      </c>
      <c r="J55" s="199">
        <v>0</v>
      </c>
      <c r="K55" s="199">
        <v>0</v>
      </c>
      <c r="L55" s="199">
        <v>0</v>
      </c>
      <c r="M55" s="199">
        <v>0</v>
      </c>
      <c r="N55" s="199">
        <v>0</v>
      </c>
      <c r="O55" s="199">
        <v>0</v>
      </c>
      <c r="P55" s="199">
        <v>0</v>
      </c>
      <c r="Q55" s="199">
        <v>0</v>
      </c>
      <c r="R55" s="53"/>
      <c r="S55" s="53"/>
      <c r="T55" s="53"/>
      <c r="U55" s="53"/>
      <c r="V55" s="53"/>
      <c r="W55" s="53"/>
      <c r="X55" s="53"/>
      <c r="Y55" s="53"/>
      <c r="Z55" s="53"/>
    </row>
    <row r="56" spans="1:26" ht="14.4">
      <c r="A56" s="194" t="s">
        <v>241</v>
      </c>
      <c r="B56" s="223">
        <v>0</v>
      </c>
      <c r="C56" s="195">
        <v>0</v>
      </c>
      <c r="D56" s="195">
        <v>0</v>
      </c>
      <c r="E56" s="195">
        <v>0</v>
      </c>
      <c r="F56" s="224">
        <v>0</v>
      </c>
      <c r="G56" s="78"/>
      <c r="H56" s="199">
        <v>0</v>
      </c>
      <c r="I56" s="199">
        <v>0</v>
      </c>
      <c r="J56" s="199">
        <v>0</v>
      </c>
      <c r="K56" s="199">
        <v>0</v>
      </c>
      <c r="L56" s="199">
        <v>0</v>
      </c>
      <c r="M56" s="199">
        <v>0</v>
      </c>
      <c r="N56" s="199">
        <v>0</v>
      </c>
      <c r="O56" s="199">
        <v>0</v>
      </c>
      <c r="P56" s="199">
        <v>0</v>
      </c>
      <c r="Q56" s="199">
        <v>0</v>
      </c>
      <c r="R56" s="53"/>
      <c r="S56" s="53"/>
      <c r="T56" s="53"/>
      <c r="U56" s="53"/>
      <c r="V56" s="53"/>
      <c r="W56" s="53"/>
      <c r="X56" s="53"/>
      <c r="Y56" s="53"/>
      <c r="Z56" s="53"/>
    </row>
    <row r="57" spans="1:26" ht="14.4">
      <c r="A57" s="194" t="s">
        <v>242</v>
      </c>
      <c r="B57" s="223">
        <v>759472.34000000008</v>
      </c>
      <c r="C57" s="195">
        <v>396635</v>
      </c>
      <c r="D57" s="195">
        <v>48971</v>
      </c>
      <c r="E57" s="195">
        <v>30977</v>
      </c>
      <c r="F57" s="224">
        <v>476583.03</v>
      </c>
      <c r="G57" s="78">
        <v>0.62751861377861373</v>
      </c>
      <c r="H57" s="199">
        <v>503006</v>
      </c>
      <c r="I57" s="199">
        <v>539516</v>
      </c>
      <c r="J57" s="199">
        <v>563617</v>
      </c>
      <c r="K57" s="199">
        <v>597319</v>
      </c>
      <c r="L57" s="199">
        <v>486358</v>
      </c>
      <c r="M57" s="199">
        <v>267994</v>
      </c>
      <c r="N57" s="199">
        <v>209292</v>
      </c>
      <c r="O57" s="199">
        <v>211354</v>
      </c>
      <c r="P57" s="199">
        <v>227808</v>
      </c>
      <c r="Q57" s="199">
        <v>476583</v>
      </c>
      <c r="R57" s="53"/>
      <c r="S57" s="53"/>
      <c r="T57" s="53"/>
      <c r="U57" s="53"/>
      <c r="V57" s="53"/>
      <c r="W57" s="53"/>
      <c r="X57" s="53"/>
      <c r="Y57" s="53"/>
      <c r="Z57" s="53"/>
    </row>
    <row r="58" spans="1:26" ht="14.4">
      <c r="A58" s="194" t="s">
        <v>243</v>
      </c>
      <c r="B58" s="223">
        <v>819282.81</v>
      </c>
      <c r="C58" s="195">
        <v>427872</v>
      </c>
      <c r="D58" s="195">
        <v>0</v>
      </c>
      <c r="E58" s="195">
        <v>0</v>
      </c>
      <c r="F58" s="224">
        <v>427872.01500000001</v>
      </c>
      <c r="G58" s="78">
        <v>0.52225191323128084</v>
      </c>
      <c r="H58" s="199">
        <v>189483</v>
      </c>
      <c r="I58" s="199">
        <v>205310</v>
      </c>
      <c r="J58" s="199">
        <v>220564</v>
      </c>
      <c r="K58" s="199">
        <v>249963</v>
      </c>
      <c r="L58" s="199">
        <v>524702</v>
      </c>
      <c r="M58" s="199">
        <v>260838</v>
      </c>
      <c r="N58" s="199">
        <v>213187</v>
      </c>
      <c r="O58" s="199">
        <v>210473</v>
      </c>
      <c r="P58" s="199">
        <v>216522</v>
      </c>
      <c r="Q58" s="199">
        <v>427872</v>
      </c>
      <c r="R58" s="53"/>
      <c r="S58" s="53"/>
      <c r="T58" s="53"/>
      <c r="U58" s="53"/>
      <c r="V58" s="53"/>
      <c r="W58" s="53"/>
      <c r="X58" s="53"/>
      <c r="Y58" s="53"/>
      <c r="Z58" s="53"/>
    </row>
    <row r="59" spans="1:26" ht="14.4">
      <c r="A59" s="194" t="s">
        <v>244</v>
      </c>
      <c r="B59" s="223">
        <v>0</v>
      </c>
      <c r="C59" s="195">
        <v>0</v>
      </c>
      <c r="D59" s="195">
        <v>0</v>
      </c>
      <c r="E59" s="195">
        <v>0</v>
      </c>
      <c r="F59" s="224">
        <v>0</v>
      </c>
      <c r="G59" s="78"/>
      <c r="H59" s="199">
        <v>0</v>
      </c>
      <c r="I59" s="199">
        <v>0</v>
      </c>
      <c r="J59" s="199">
        <v>0</v>
      </c>
      <c r="K59" s="199">
        <v>0</v>
      </c>
      <c r="L59" s="199">
        <v>0</v>
      </c>
      <c r="M59" s="199">
        <v>0</v>
      </c>
      <c r="N59" s="199">
        <v>0</v>
      </c>
      <c r="O59" s="199">
        <v>0</v>
      </c>
      <c r="P59" s="199">
        <v>0</v>
      </c>
      <c r="Q59" s="199">
        <v>0</v>
      </c>
      <c r="R59" s="53"/>
      <c r="S59" s="53"/>
      <c r="T59" s="53"/>
      <c r="U59" s="53"/>
      <c r="V59" s="53"/>
      <c r="W59" s="53"/>
      <c r="X59" s="53"/>
      <c r="Y59" s="53"/>
      <c r="Z59" s="53"/>
    </row>
    <row r="60" spans="1:26" ht="14.4">
      <c r="A60" s="194" t="s">
        <v>245</v>
      </c>
      <c r="B60" s="223">
        <v>0</v>
      </c>
      <c r="C60" s="195">
        <v>0</v>
      </c>
      <c r="D60" s="195">
        <v>0</v>
      </c>
      <c r="E60" s="195">
        <v>0</v>
      </c>
      <c r="F60" s="224">
        <v>0</v>
      </c>
      <c r="G60" s="78"/>
      <c r="H60" s="199">
        <v>0</v>
      </c>
      <c r="I60" s="199">
        <v>0</v>
      </c>
      <c r="J60" s="199">
        <v>0</v>
      </c>
      <c r="K60" s="199">
        <v>0</v>
      </c>
      <c r="L60" s="199">
        <v>0</v>
      </c>
      <c r="M60" s="199">
        <v>0</v>
      </c>
      <c r="N60" s="199">
        <v>0</v>
      </c>
      <c r="O60" s="199">
        <v>0</v>
      </c>
      <c r="P60" s="199">
        <v>0</v>
      </c>
      <c r="Q60" s="199">
        <v>0</v>
      </c>
      <c r="R60" s="53"/>
      <c r="S60" s="53"/>
      <c r="T60" s="53"/>
      <c r="U60" s="53"/>
      <c r="V60" s="53"/>
      <c r="W60" s="53"/>
      <c r="X60" s="53"/>
      <c r="Y60" s="53"/>
      <c r="Z60" s="53"/>
    </row>
    <row r="61" spans="1:26" ht="14.4">
      <c r="A61" s="194" t="s">
        <v>246</v>
      </c>
      <c r="B61" s="223">
        <v>0</v>
      </c>
      <c r="C61" s="195">
        <v>0</v>
      </c>
      <c r="D61" s="195">
        <v>0</v>
      </c>
      <c r="E61" s="195">
        <v>0</v>
      </c>
      <c r="F61" s="224">
        <v>0</v>
      </c>
      <c r="G61" s="78"/>
      <c r="H61" s="199">
        <v>0</v>
      </c>
      <c r="I61" s="199">
        <v>0</v>
      </c>
      <c r="J61" s="199">
        <v>0</v>
      </c>
      <c r="K61" s="199">
        <v>0</v>
      </c>
      <c r="L61" s="199">
        <v>0</v>
      </c>
      <c r="M61" s="199">
        <v>0</v>
      </c>
      <c r="N61" s="199">
        <v>0</v>
      </c>
      <c r="O61" s="199">
        <v>0</v>
      </c>
      <c r="P61" s="199">
        <v>0</v>
      </c>
      <c r="Q61" s="199">
        <v>0</v>
      </c>
      <c r="R61" s="53"/>
      <c r="S61" s="53"/>
      <c r="T61" s="53"/>
      <c r="U61" s="53"/>
      <c r="V61" s="53"/>
      <c r="W61" s="53"/>
      <c r="X61" s="53"/>
      <c r="Y61" s="53"/>
      <c r="Z61" s="53"/>
    </row>
    <row r="62" spans="1:26" ht="14.4">
      <c r="A62" s="194" t="s">
        <v>247</v>
      </c>
      <c r="B62" s="223">
        <v>0</v>
      </c>
      <c r="C62" s="195">
        <v>0</v>
      </c>
      <c r="D62" s="195">
        <v>0</v>
      </c>
      <c r="E62" s="195">
        <v>0</v>
      </c>
      <c r="F62" s="224">
        <v>0</v>
      </c>
      <c r="G62" s="78"/>
      <c r="H62" s="199">
        <v>0</v>
      </c>
      <c r="I62" s="199">
        <v>0</v>
      </c>
      <c r="J62" s="199">
        <v>0</v>
      </c>
      <c r="K62" s="199">
        <v>0</v>
      </c>
      <c r="L62" s="199">
        <v>0</v>
      </c>
      <c r="M62" s="199">
        <v>0</v>
      </c>
      <c r="N62" s="199">
        <v>0</v>
      </c>
      <c r="O62" s="199">
        <v>0</v>
      </c>
      <c r="P62" s="199">
        <v>0</v>
      </c>
      <c r="Q62" s="199">
        <v>0</v>
      </c>
      <c r="R62" s="53"/>
      <c r="S62" s="53"/>
      <c r="T62" s="53"/>
      <c r="U62" s="53"/>
      <c r="V62" s="53"/>
      <c r="W62" s="53"/>
      <c r="X62" s="53"/>
      <c r="Y62" s="53"/>
      <c r="Z62" s="53"/>
    </row>
    <row r="63" spans="1:26" ht="14.4">
      <c r="A63" s="194" t="s">
        <v>248</v>
      </c>
      <c r="B63" s="223">
        <v>0</v>
      </c>
      <c r="C63" s="195">
        <v>0</v>
      </c>
      <c r="D63" s="195">
        <v>0</v>
      </c>
      <c r="E63" s="195">
        <v>0</v>
      </c>
      <c r="F63" s="224">
        <v>0</v>
      </c>
      <c r="G63" s="78"/>
      <c r="H63" s="199">
        <v>0</v>
      </c>
      <c r="I63" s="199">
        <v>0</v>
      </c>
      <c r="J63" s="199">
        <v>0</v>
      </c>
      <c r="K63" s="199">
        <v>0</v>
      </c>
      <c r="L63" s="199">
        <v>0</v>
      </c>
      <c r="M63" s="199">
        <v>0</v>
      </c>
      <c r="N63" s="199">
        <v>0</v>
      </c>
      <c r="O63" s="199">
        <v>0</v>
      </c>
      <c r="P63" s="199">
        <v>0</v>
      </c>
      <c r="Q63" s="199">
        <v>0</v>
      </c>
      <c r="R63" s="53"/>
      <c r="S63" s="53"/>
      <c r="T63" s="53"/>
      <c r="U63" s="53"/>
      <c r="V63" s="53"/>
      <c r="W63" s="53"/>
      <c r="X63" s="53"/>
      <c r="Y63" s="53"/>
      <c r="Z63" s="53"/>
    </row>
    <row r="64" spans="1:26" ht="14.4">
      <c r="A64" s="194" t="s">
        <v>249</v>
      </c>
      <c r="B64" s="223">
        <v>198425</v>
      </c>
      <c r="C64" s="195">
        <v>103628</v>
      </c>
      <c r="D64" s="195">
        <v>73457</v>
      </c>
      <c r="E64" s="195">
        <v>21340</v>
      </c>
      <c r="F64" s="224">
        <v>198425.03</v>
      </c>
      <c r="G64" s="78">
        <v>1.0000001511906262</v>
      </c>
      <c r="H64" s="199">
        <v>122711</v>
      </c>
      <c r="I64" s="199">
        <v>135130</v>
      </c>
      <c r="J64" s="199">
        <v>141078</v>
      </c>
      <c r="K64" s="199">
        <v>149210</v>
      </c>
      <c r="L64" s="199">
        <v>158035.74</v>
      </c>
      <c r="M64" s="199">
        <v>130559</v>
      </c>
      <c r="N64" s="199">
        <v>102356</v>
      </c>
      <c r="O64" s="199">
        <v>104423</v>
      </c>
      <c r="P64" s="199">
        <v>107028</v>
      </c>
      <c r="Q64" s="199">
        <v>198425</v>
      </c>
      <c r="R64" s="53"/>
      <c r="S64" s="53"/>
      <c r="T64" s="53"/>
      <c r="U64" s="53"/>
      <c r="V64" s="53"/>
      <c r="W64" s="53"/>
      <c r="X64" s="53"/>
      <c r="Y64" s="53"/>
      <c r="Z64" s="53"/>
    </row>
    <row r="65" spans="1:26" ht="14.4">
      <c r="A65" s="194" t="s">
        <v>250</v>
      </c>
      <c r="B65" s="223">
        <v>0</v>
      </c>
      <c r="C65" s="195">
        <v>0</v>
      </c>
      <c r="D65" s="195">
        <v>0</v>
      </c>
      <c r="E65" s="195">
        <v>0</v>
      </c>
      <c r="F65" s="224">
        <v>0</v>
      </c>
      <c r="G65" s="78"/>
      <c r="H65" s="199">
        <v>0</v>
      </c>
      <c r="I65" s="199">
        <v>0</v>
      </c>
      <c r="J65" s="199">
        <v>0</v>
      </c>
      <c r="K65" s="199">
        <v>0</v>
      </c>
      <c r="L65" s="199">
        <v>0</v>
      </c>
      <c r="M65" s="199">
        <v>0</v>
      </c>
      <c r="N65" s="199">
        <v>0</v>
      </c>
      <c r="O65" s="199">
        <v>0</v>
      </c>
      <c r="P65" s="199">
        <v>0</v>
      </c>
      <c r="Q65" s="199">
        <v>0</v>
      </c>
      <c r="R65" s="53"/>
      <c r="S65" s="53"/>
      <c r="T65" s="53"/>
      <c r="U65" s="53"/>
      <c r="V65" s="53"/>
      <c r="W65" s="53"/>
      <c r="X65" s="53"/>
      <c r="Y65" s="53"/>
      <c r="Z65" s="53"/>
    </row>
    <row r="66" spans="1:26" ht="14.4">
      <c r="A66" s="194" t="s">
        <v>251</v>
      </c>
      <c r="B66" s="223">
        <v>0</v>
      </c>
      <c r="C66" s="195">
        <v>0</v>
      </c>
      <c r="D66" s="195">
        <v>0</v>
      </c>
      <c r="E66" s="195">
        <v>0</v>
      </c>
      <c r="F66" s="224">
        <v>0</v>
      </c>
      <c r="G66" s="78"/>
      <c r="H66" s="199">
        <v>0</v>
      </c>
      <c r="I66" s="199">
        <v>0</v>
      </c>
      <c r="J66" s="199">
        <v>0</v>
      </c>
      <c r="K66" s="199">
        <v>0</v>
      </c>
      <c r="L66" s="199">
        <v>0</v>
      </c>
      <c r="M66" s="199">
        <v>0</v>
      </c>
      <c r="N66" s="199">
        <v>0</v>
      </c>
      <c r="O66" s="199">
        <v>0</v>
      </c>
      <c r="P66" s="199">
        <v>0</v>
      </c>
      <c r="Q66" s="199">
        <v>0</v>
      </c>
      <c r="R66" s="53"/>
      <c r="S66" s="53"/>
      <c r="T66" s="53"/>
      <c r="U66" s="53"/>
      <c r="V66" s="53"/>
      <c r="W66" s="53"/>
      <c r="X66" s="53"/>
      <c r="Y66" s="53"/>
      <c r="Z66" s="53"/>
    </row>
    <row r="67" spans="1:26" ht="14.4">
      <c r="A67" s="194" t="s">
        <v>252</v>
      </c>
      <c r="B67" s="223">
        <v>401584</v>
      </c>
      <c r="C67" s="195">
        <v>209728</v>
      </c>
      <c r="D67" s="195">
        <v>0</v>
      </c>
      <c r="E67" s="195">
        <v>0</v>
      </c>
      <c r="F67" s="224">
        <v>209728.01500000001</v>
      </c>
      <c r="G67" s="78">
        <v>0.5222519198972071</v>
      </c>
      <c r="H67" s="199">
        <v>254690</v>
      </c>
      <c r="I67" s="199">
        <v>278306</v>
      </c>
      <c r="J67" s="199">
        <v>303405</v>
      </c>
      <c r="K67" s="199">
        <v>317103</v>
      </c>
      <c r="L67" s="199">
        <v>224757</v>
      </c>
      <c r="M67" s="199">
        <v>120170</v>
      </c>
      <c r="N67" s="199">
        <v>96754</v>
      </c>
      <c r="O67" s="199">
        <v>97918</v>
      </c>
      <c r="P67" s="199">
        <v>103484</v>
      </c>
      <c r="Q67" s="199">
        <v>209728</v>
      </c>
      <c r="R67" s="53"/>
      <c r="S67" s="53"/>
      <c r="T67" s="53"/>
      <c r="U67" s="53"/>
      <c r="V67" s="53"/>
      <c r="W67" s="53"/>
      <c r="X67" s="53"/>
      <c r="Y67" s="53"/>
      <c r="Z67" s="53"/>
    </row>
    <row r="68" spans="1:26" ht="14.4">
      <c r="A68" s="194" t="s">
        <v>253</v>
      </c>
      <c r="B68" s="223">
        <v>0</v>
      </c>
      <c r="C68" s="195">
        <v>0</v>
      </c>
      <c r="D68" s="195">
        <v>0</v>
      </c>
      <c r="E68" s="195">
        <v>0</v>
      </c>
      <c r="F68" s="224">
        <v>0</v>
      </c>
      <c r="G68" s="78"/>
      <c r="H68" s="199">
        <v>0</v>
      </c>
      <c r="I68" s="199">
        <v>0</v>
      </c>
      <c r="J68" s="199">
        <v>0</v>
      </c>
      <c r="K68" s="199">
        <v>0</v>
      </c>
      <c r="L68" s="199">
        <v>0</v>
      </c>
      <c r="M68" s="199">
        <v>0</v>
      </c>
      <c r="N68" s="199">
        <v>0</v>
      </c>
      <c r="O68" s="199">
        <v>0</v>
      </c>
      <c r="P68" s="199">
        <v>0</v>
      </c>
      <c r="Q68" s="199">
        <v>0</v>
      </c>
      <c r="R68" s="53"/>
      <c r="S68" s="53"/>
      <c r="T68" s="53"/>
      <c r="U68" s="53"/>
      <c r="V68" s="53"/>
      <c r="W68" s="53"/>
      <c r="X68" s="53"/>
      <c r="Y68" s="53"/>
      <c r="Z68" s="53"/>
    </row>
    <row r="69" spans="1:26" ht="14.4">
      <c r="A69" s="194" t="s">
        <v>254</v>
      </c>
      <c r="B69" s="223">
        <v>928885.61</v>
      </c>
      <c r="C69" s="195">
        <v>485112</v>
      </c>
      <c r="D69" s="195">
        <v>0</v>
      </c>
      <c r="E69" s="195">
        <v>0</v>
      </c>
      <c r="F69" s="224">
        <v>485112.01500000001</v>
      </c>
      <c r="G69" s="78">
        <v>0.52225162041211948</v>
      </c>
      <c r="H69" s="199">
        <v>0</v>
      </c>
      <c r="I69" s="199">
        <v>652084</v>
      </c>
      <c r="J69" s="199">
        <v>697795</v>
      </c>
      <c r="K69" s="199">
        <v>738132</v>
      </c>
      <c r="L69" s="199">
        <v>525033</v>
      </c>
      <c r="M69" s="199">
        <v>286445</v>
      </c>
      <c r="N69" s="199">
        <v>233141</v>
      </c>
      <c r="O69" s="199">
        <v>230656</v>
      </c>
      <c r="P69" s="199">
        <v>241434</v>
      </c>
      <c r="Q69" s="199">
        <v>485112</v>
      </c>
      <c r="R69" s="53"/>
      <c r="S69" s="53"/>
      <c r="T69" s="53"/>
      <c r="U69" s="53"/>
      <c r="V69" s="53"/>
      <c r="W69" s="53"/>
      <c r="X69" s="53"/>
      <c r="Y69" s="53"/>
      <c r="Z69" s="53"/>
    </row>
    <row r="70" spans="1:26" ht="14.4">
      <c r="A70" s="194" t="s">
        <v>255</v>
      </c>
      <c r="B70" s="223">
        <v>50219.31</v>
      </c>
      <c r="C70" s="195">
        <v>26227</v>
      </c>
      <c r="D70" s="195">
        <v>0</v>
      </c>
      <c r="E70" s="195">
        <v>0</v>
      </c>
      <c r="F70" s="224">
        <v>26227.014999999999</v>
      </c>
      <c r="G70" s="78">
        <v>0.52224960876603044</v>
      </c>
      <c r="H70" s="199">
        <v>0</v>
      </c>
      <c r="I70" s="199">
        <v>43520</v>
      </c>
      <c r="J70" s="199">
        <v>44080</v>
      </c>
      <c r="K70" s="199">
        <v>47055</v>
      </c>
      <c r="L70" s="199">
        <v>30954</v>
      </c>
      <c r="M70" s="199">
        <v>16503</v>
      </c>
      <c r="N70" s="199">
        <v>13352</v>
      </c>
      <c r="O70" s="199">
        <v>13282</v>
      </c>
      <c r="P70" s="199">
        <v>14214</v>
      </c>
      <c r="Q70" s="199">
        <v>26227</v>
      </c>
      <c r="R70" s="53"/>
      <c r="S70" s="53"/>
      <c r="T70" s="53"/>
      <c r="U70" s="53"/>
      <c r="V70" s="53"/>
      <c r="W70" s="53"/>
      <c r="X70" s="53"/>
      <c r="Y70" s="53"/>
      <c r="Z70" s="53"/>
    </row>
    <row r="71" spans="1:26" ht="14.4">
      <c r="A71" s="194" t="s">
        <v>256</v>
      </c>
      <c r="B71" s="223">
        <v>0</v>
      </c>
      <c r="C71" s="195">
        <v>0</v>
      </c>
      <c r="D71" s="195">
        <v>0</v>
      </c>
      <c r="E71" s="195">
        <v>0</v>
      </c>
      <c r="F71" s="224">
        <v>0</v>
      </c>
      <c r="G71" s="78"/>
      <c r="H71" s="199">
        <v>0</v>
      </c>
      <c r="I71" s="199">
        <v>0</v>
      </c>
      <c r="J71" s="199">
        <v>0</v>
      </c>
      <c r="K71" s="199">
        <v>0</v>
      </c>
      <c r="L71" s="199">
        <v>0</v>
      </c>
      <c r="M71" s="199">
        <v>0</v>
      </c>
      <c r="N71" s="199">
        <v>0</v>
      </c>
      <c r="O71" s="199">
        <v>0</v>
      </c>
      <c r="P71" s="199">
        <v>0</v>
      </c>
      <c r="Q71" s="199">
        <v>0</v>
      </c>
      <c r="R71" s="53"/>
      <c r="S71" s="53"/>
      <c r="T71" s="53"/>
      <c r="U71" s="53"/>
      <c r="V71" s="53"/>
      <c r="W71" s="53"/>
      <c r="X71" s="53"/>
      <c r="Y71" s="53"/>
      <c r="Z71" s="53"/>
    </row>
    <row r="72" spans="1:26" ht="14.4">
      <c r="A72" s="194" t="s">
        <v>257</v>
      </c>
      <c r="B72" s="223">
        <v>0</v>
      </c>
      <c r="C72" s="195">
        <v>0</v>
      </c>
      <c r="D72" s="195">
        <v>0</v>
      </c>
      <c r="E72" s="195">
        <v>0</v>
      </c>
      <c r="F72" s="224">
        <v>0</v>
      </c>
      <c r="G72" s="78"/>
      <c r="H72" s="199">
        <v>0</v>
      </c>
      <c r="I72" s="199">
        <v>0</v>
      </c>
      <c r="J72" s="199">
        <v>0</v>
      </c>
      <c r="K72" s="199">
        <v>0</v>
      </c>
      <c r="L72" s="199">
        <v>0</v>
      </c>
      <c r="M72" s="199">
        <v>0</v>
      </c>
      <c r="N72" s="199">
        <v>0</v>
      </c>
      <c r="O72" s="199">
        <v>0</v>
      </c>
      <c r="P72" s="199">
        <v>0</v>
      </c>
      <c r="Q72" s="199">
        <v>0</v>
      </c>
      <c r="R72" s="53"/>
      <c r="S72" s="53"/>
      <c r="T72" s="53"/>
      <c r="U72" s="53"/>
      <c r="V72" s="53"/>
      <c r="W72" s="53"/>
      <c r="X72" s="53"/>
      <c r="Y72" s="53"/>
      <c r="Z72" s="53"/>
    </row>
    <row r="73" spans="1:26" ht="14.4">
      <c r="A73" s="194" t="s">
        <v>258</v>
      </c>
      <c r="B73" s="223">
        <v>0</v>
      </c>
      <c r="C73" s="195">
        <v>0</v>
      </c>
      <c r="D73" s="195">
        <v>0</v>
      </c>
      <c r="E73" s="195">
        <v>0</v>
      </c>
      <c r="F73" s="224">
        <v>0</v>
      </c>
      <c r="G73" s="78"/>
      <c r="H73" s="199">
        <v>0</v>
      </c>
      <c r="I73" s="199">
        <v>0</v>
      </c>
      <c r="J73" s="199">
        <v>0</v>
      </c>
      <c r="K73" s="199">
        <v>0</v>
      </c>
      <c r="L73" s="199">
        <v>0</v>
      </c>
      <c r="M73" s="199">
        <v>0</v>
      </c>
      <c r="N73" s="199">
        <v>0</v>
      </c>
      <c r="O73" s="199">
        <v>0</v>
      </c>
      <c r="P73" s="199">
        <v>0</v>
      </c>
      <c r="Q73" s="199">
        <v>0</v>
      </c>
      <c r="R73" s="53"/>
      <c r="S73" s="53"/>
      <c r="T73" s="53"/>
      <c r="U73" s="53"/>
      <c r="V73" s="53"/>
      <c r="W73" s="53"/>
      <c r="X73" s="53"/>
      <c r="Y73" s="53"/>
      <c r="Z73" s="53"/>
    </row>
    <row r="74" spans="1:26" ht="14.4">
      <c r="A74" s="194" t="s">
        <v>259</v>
      </c>
      <c r="B74" s="223">
        <v>549369.65</v>
      </c>
      <c r="C74" s="195">
        <v>286909</v>
      </c>
      <c r="D74" s="195">
        <v>0</v>
      </c>
      <c r="E74" s="195">
        <v>0</v>
      </c>
      <c r="F74" s="224">
        <v>286909.01500000001</v>
      </c>
      <c r="G74" s="78">
        <v>0.52225130201495473</v>
      </c>
      <c r="H74" s="199">
        <v>342981</v>
      </c>
      <c r="I74" s="199">
        <v>381760</v>
      </c>
      <c r="J74" s="199">
        <v>415180</v>
      </c>
      <c r="K74" s="199">
        <v>440946</v>
      </c>
      <c r="L74" s="199">
        <v>318248</v>
      </c>
      <c r="M74" s="199">
        <v>175602</v>
      </c>
      <c r="N74" s="199">
        <v>139603</v>
      </c>
      <c r="O74" s="199">
        <v>138794</v>
      </c>
      <c r="P74" s="199">
        <v>143680</v>
      </c>
      <c r="Q74" s="199">
        <v>286909</v>
      </c>
      <c r="R74" s="53"/>
      <c r="S74" s="53"/>
      <c r="T74" s="53"/>
      <c r="U74" s="53"/>
      <c r="V74" s="53"/>
      <c r="W74" s="53"/>
      <c r="X74" s="53"/>
      <c r="Y74" s="53"/>
      <c r="Z74" s="53"/>
    </row>
    <row r="75" spans="1:26" ht="14.4">
      <c r="A75" s="194" t="s">
        <v>260</v>
      </c>
      <c r="B75" s="223">
        <v>0</v>
      </c>
      <c r="C75" s="195">
        <v>0</v>
      </c>
      <c r="D75" s="195">
        <v>0</v>
      </c>
      <c r="E75" s="195">
        <v>0</v>
      </c>
      <c r="F75" s="224">
        <v>0</v>
      </c>
      <c r="G75" s="78"/>
      <c r="H75" s="199">
        <v>0</v>
      </c>
      <c r="I75" s="199">
        <v>0</v>
      </c>
      <c r="J75" s="199">
        <v>0</v>
      </c>
      <c r="K75" s="199">
        <v>0</v>
      </c>
      <c r="L75" s="199">
        <v>0</v>
      </c>
      <c r="M75" s="199">
        <v>0</v>
      </c>
      <c r="N75" s="199">
        <v>0</v>
      </c>
      <c r="O75" s="199">
        <v>0</v>
      </c>
      <c r="P75" s="199">
        <v>0</v>
      </c>
      <c r="Q75" s="199">
        <v>0</v>
      </c>
      <c r="R75" s="53"/>
      <c r="S75" s="53"/>
      <c r="T75" s="53"/>
      <c r="U75" s="53"/>
      <c r="V75" s="53"/>
      <c r="W75" s="53"/>
      <c r="X75" s="53"/>
      <c r="Y75" s="53"/>
      <c r="Z75" s="53"/>
    </row>
    <row r="76" spans="1:26" ht="14.4">
      <c r="A76" s="194" t="s">
        <v>261</v>
      </c>
      <c r="B76" s="223">
        <v>171231.40000000002</v>
      </c>
      <c r="C76" s="195">
        <v>89426</v>
      </c>
      <c r="D76" s="195">
        <v>81805</v>
      </c>
      <c r="E76" s="195">
        <v>0</v>
      </c>
      <c r="F76" s="224">
        <v>171231.03</v>
      </c>
      <c r="G76" s="78">
        <v>0.99999783918136498</v>
      </c>
      <c r="H76" s="199">
        <v>0</v>
      </c>
      <c r="I76" s="199">
        <v>0</v>
      </c>
      <c r="J76" s="199">
        <v>0</v>
      </c>
      <c r="K76" s="199">
        <v>0</v>
      </c>
      <c r="L76" s="199">
        <v>152880.29999999999</v>
      </c>
      <c r="M76" s="199">
        <v>143131</v>
      </c>
      <c r="N76" s="199">
        <v>119699</v>
      </c>
      <c r="O76" s="199">
        <v>113377</v>
      </c>
      <c r="P76" s="199">
        <v>121757</v>
      </c>
      <c r="Q76" s="199">
        <v>171231</v>
      </c>
      <c r="R76" s="53"/>
      <c r="S76" s="53"/>
      <c r="T76" s="53"/>
      <c r="U76" s="53"/>
      <c r="V76" s="53"/>
      <c r="W76" s="53"/>
      <c r="X76" s="53"/>
      <c r="Y76" s="53"/>
      <c r="Z76" s="53"/>
    </row>
    <row r="77" spans="1:26" ht="14.4">
      <c r="A77" s="194" t="s">
        <v>262</v>
      </c>
      <c r="B77" s="223">
        <v>1049067.47</v>
      </c>
      <c r="C77" s="195">
        <v>547877</v>
      </c>
      <c r="D77" s="195">
        <v>40810</v>
      </c>
      <c r="E77" s="195">
        <v>25815</v>
      </c>
      <c r="F77" s="224">
        <v>614502.03</v>
      </c>
      <c r="G77" s="78">
        <v>0.58576025620163408</v>
      </c>
      <c r="H77" s="199">
        <v>0</v>
      </c>
      <c r="I77" s="199">
        <v>758958</v>
      </c>
      <c r="J77" s="199">
        <v>785852</v>
      </c>
      <c r="K77" s="199">
        <v>864018</v>
      </c>
      <c r="L77" s="199">
        <v>632203</v>
      </c>
      <c r="M77" s="199">
        <v>382603</v>
      </c>
      <c r="N77" s="199">
        <v>297767</v>
      </c>
      <c r="O77" s="199">
        <v>297467</v>
      </c>
      <c r="P77" s="199">
        <v>304460</v>
      </c>
      <c r="Q77" s="199">
        <v>614502</v>
      </c>
      <c r="R77" s="53"/>
      <c r="S77" s="53"/>
      <c r="T77" s="53"/>
      <c r="U77" s="53"/>
      <c r="V77" s="53"/>
      <c r="W77" s="53"/>
      <c r="X77" s="53"/>
      <c r="Y77" s="53"/>
      <c r="Z77" s="53"/>
    </row>
    <row r="78" spans="1:26" ht="14.4">
      <c r="A78" s="194" t="s">
        <v>263</v>
      </c>
      <c r="B78" s="223">
        <v>78556.09</v>
      </c>
      <c r="C78" s="195">
        <v>41026</v>
      </c>
      <c r="D78" s="195">
        <v>0</v>
      </c>
      <c r="E78" s="195">
        <v>0</v>
      </c>
      <c r="F78" s="224">
        <v>41026.01</v>
      </c>
      <c r="G78" s="78">
        <v>0.52225117110589392</v>
      </c>
      <c r="H78" s="199">
        <v>0</v>
      </c>
      <c r="I78" s="199">
        <v>0</v>
      </c>
      <c r="J78" s="199">
        <v>0</v>
      </c>
      <c r="K78" s="199">
        <v>0</v>
      </c>
      <c r="L78" s="199">
        <v>0</v>
      </c>
      <c r="M78" s="199">
        <v>0</v>
      </c>
      <c r="N78" s="199">
        <v>0</v>
      </c>
      <c r="O78" s="199">
        <v>20998</v>
      </c>
      <c r="P78" s="199">
        <v>22244</v>
      </c>
      <c r="Q78" s="199">
        <v>41026</v>
      </c>
      <c r="R78" s="53"/>
      <c r="S78" s="53"/>
      <c r="T78" s="53"/>
      <c r="U78" s="53"/>
      <c r="V78" s="53"/>
      <c r="W78" s="53"/>
      <c r="X78" s="53"/>
      <c r="Y78" s="53"/>
      <c r="Z78" s="53"/>
    </row>
    <row r="79" spans="1:26" ht="14.4">
      <c r="A79" s="194" t="s">
        <v>264</v>
      </c>
      <c r="B79" s="223">
        <v>0</v>
      </c>
      <c r="C79" s="195">
        <v>0</v>
      </c>
      <c r="D79" s="195">
        <v>0</v>
      </c>
      <c r="E79" s="195">
        <v>0</v>
      </c>
      <c r="F79" s="224">
        <v>0</v>
      </c>
      <c r="G79" s="78"/>
      <c r="H79" s="199">
        <v>0</v>
      </c>
      <c r="I79" s="199">
        <v>0</v>
      </c>
      <c r="J79" s="199">
        <v>0</v>
      </c>
      <c r="K79" s="199">
        <v>0</v>
      </c>
      <c r="L79" s="199">
        <v>0</v>
      </c>
      <c r="M79" s="199">
        <v>0</v>
      </c>
      <c r="N79" s="199">
        <v>0</v>
      </c>
      <c r="O79" s="199">
        <v>0</v>
      </c>
      <c r="P79" s="199">
        <v>0</v>
      </c>
      <c r="Q79" s="199">
        <v>0</v>
      </c>
      <c r="R79" s="53"/>
      <c r="S79" s="53"/>
      <c r="T79" s="53"/>
      <c r="U79" s="53"/>
      <c r="V79" s="53"/>
      <c r="W79" s="53"/>
      <c r="X79" s="53"/>
      <c r="Y79" s="53"/>
      <c r="Z79" s="53"/>
    </row>
    <row r="80" spans="1:26" ht="14.4">
      <c r="A80" s="194" t="s">
        <v>265</v>
      </c>
      <c r="B80" s="223">
        <v>0</v>
      </c>
      <c r="C80" s="195">
        <v>0</v>
      </c>
      <c r="D80" s="195">
        <v>0</v>
      </c>
      <c r="E80" s="195">
        <v>0</v>
      </c>
      <c r="F80" s="224">
        <v>0</v>
      </c>
      <c r="G80" s="78"/>
      <c r="H80" s="199">
        <v>0</v>
      </c>
      <c r="I80" s="199">
        <v>0</v>
      </c>
      <c r="J80" s="199">
        <v>0</v>
      </c>
      <c r="K80" s="199">
        <v>0</v>
      </c>
      <c r="L80" s="199">
        <v>0</v>
      </c>
      <c r="M80" s="199">
        <v>0</v>
      </c>
      <c r="N80" s="199">
        <v>0</v>
      </c>
      <c r="O80" s="199">
        <v>0</v>
      </c>
      <c r="P80" s="199">
        <v>0</v>
      </c>
      <c r="Q80" s="199">
        <v>0</v>
      </c>
      <c r="R80" s="53"/>
      <c r="S80" s="53"/>
      <c r="T80" s="53"/>
      <c r="U80" s="53"/>
      <c r="V80" s="53"/>
      <c r="W80" s="53"/>
      <c r="X80" s="53"/>
      <c r="Y80" s="53"/>
      <c r="Z80" s="53"/>
    </row>
    <row r="81" spans="1:26" ht="14.4">
      <c r="A81" s="194" t="s">
        <v>266</v>
      </c>
      <c r="B81" s="223">
        <v>733210.29</v>
      </c>
      <c r="C81" s="195">
        <v>382920</v>
      </c>
      <c r="D81" s="195">
        <v>0</v>
      </c>
      <c r="E81" s="195">
        <v>0</v>
      </c>
      <c r="F81" s="224">
        <v>382920.02</v>
      </c>
      <c r="G81" s="78">
        <v>0.52225129028126438</v>
      </c>
      <c r="H81" s="199">
        <v>502489</v>
      </c>
      <c r="I81" s="199">
        <v>527457</v>
      </c>
      <c r="J81" s="199">
        <v>564011</v>
      </c>
      <c r="K81" s="199">
        <v>589671</v>
      </c>
      <c r="L81" s="199">
        <v>419472</v>
      </c>
      <c r="M81" s="199">
        <v>222592</v>
      </c>
      <c r="N81" s="199">
        <v>177558</v>
      </c>
      <c r="O81" s="199">
        <v>182551</v>
      </c>
      <c r="P81" s="199">
        <v>189418</v>
      </c>
      <c r="Q81" s="199">
        <v>382920</v>
      </c>
      <c r="R81" s="53"/>
      <c r="S81" s="53"/>
      <c r="T81" s="53"/>
      <c r="U81" s="53"/>
      <c r="V81" s="53"/>
      <c r="W81" s="53"/>
      <c r="X81" s="53"/>
      <c r="Y81" s="53"/>
      <c r="Z81" s="53"/>
    </row>
    <row r="82" spans="1:26" ht="14.4">
      <c r="A82" s="194" t="s">
        <v>267</v>
      </c>
      <c r="B82" s="223">
        <v>0</v>
      </c>
      <c r="C82" s="195">
        <v>0</v>
      </c>
      <c r="D82" s="195">
        <v>0</v>
      </c>
      <c r="E82" s="195">
        <v>0</v>
      </c>
      <c r="F82" s="224">
        <v>0</v>
      </c>
      <c r="G82" s="78"/>
      <c r="H82" s="199">
        <v>0</v>
      </c>
      <c r="I82" s="199">
        <v>0</v>
      </c>
      <c r="J82" s="199">
        <v>0</v>
      </c>
      <c r="K82" s="199">
        <v>0</v>
      </c>
      <c r="L82" s="199">
        <v>0</v>
      </c>
      <c r="M82" s="199">
        <v>0</v>
      </c>
      <c r="N82" s="199">
        <v>0</v>
      </c>
      <c r="O82" s="199">
        <v>0</v>
      </c>
      <c r="P82" s="199">
        <v>0</v>
      </c>
      <c r="Q82" s="199">
        <v>0</v>
      </c>
      <c r="R82" s="53"/>
      <c r="S82" s="53"/>
      <c r="T82" s="53"/>
      <c r="U82" s="53"/>
      <c r="V82" s="53"/>
      <c r="W82" s="53"/>
      <c r="X82" s="53"/>
      <c r="Y82" s="53"/>
      <c r="Z82" s="53"/>
    </row>
    <row r="83" spans="1:26" ht="14.4">
      <c r="A83" s="194" t="s">
        <v>268</v>
      </c>
      <c r="B83" s="223">
        <v>209003.66</v>
      </c>
      <c r="C83" s="195">
        <v>109153</v>
      </c>
      <c r="D83" s="195">
        <v>89781</v>
      </c>
      <c r="E83" s="195">
        <v>10070</v>
      </c>
      <c r="F83" s="224">
        <v>209004.03</v>
      </c>
      <c r="G83" s="78">
        <v>1.0000017703039268</v>
      </c>
      <c r="H83" s="199">
        <v>0</v>
      </c>
      <c r="I83" s="199">
        <v>0</v>
      </c>
      <c r="J83" s="199">
        <v>0</v>
      </c>
      <c r="K83" s="199">
        <v>170894</v>
      </c>
      <c r="L83" s="199">
        <v>181527.07</v>
      </c>
      <c r="M83" s="199">
        <v>154462</v>
      </c>
      <c r="N83" s="199">
        <v>122127</v>
      </c>
      <c r="O83" s="199">
        <v>124013</v>
      </c>
      <c r="P83" s="199">
        <v>124144</v>
      </c>
      <c r="Q83" s="199">
        <v>209004</v>
      </c>
      <c r="R83" s="53"/>
      <c r="S83" s="53"/>
      <c r="T83" s="53"/>
      <c r="U83" s="53"/>
      <c r="V83" s="53"/>
      <c r="W83" s="53"/>
      <c r="X83" s="53"/>
      <c r="Y83" s="53"/>
      <c r="Z83" s="53"/>
    </row>
    <row r="84" spans="1:26" ht="14.4">
      <c r="A84" s="194" t="s">
        <v>269</v>
      </c>
      <c r="B84" s="223">
        <v>1330091.6400000001</v>
      </c>
      <c r="C84" s="195">
        <v>694642</v>
      </c>
      <c r="D84" s="195">
        <v>48971</v>
      </c>
      <c r="E84" s="195">
        <v>30977</v>
      </c>
      <c r="F84" s="224">
        <v>774590.03</v>
      </c>
      <c r="G84" s="78">
        <v>0.58235839299012504</v>
      </c>
      <c r="H84" s="199">
        <v>941841</v>
      </c>
      <c r="I84" s="199">
        <v>967965</v>
      </c>
      <c r="J84" s="199">
        <v>1023067</v>
      </c>
      <c r="K84" s="199">
        <v>1078089</v>
      </c>
      <c r="L84" s="199">
        <v>816604</v>
      </c>
      <c r="M84" s="199">
        <v>449196</v>
      </c>
      <c r="N84" s="199">
        <v>355197</v>
      </c>
      <c r="O84" s="199">
        <v>361041</v>
      </c>
      <c r="P84" s="199">
        <v>383405</v>
      </c>
      <c r="Q84" s="199">
        <v>774590</v>
      </c>
      <c r="R84" s="53"/>
      <c r="S84" s="53"/>
      <c r="T84" s="53"/>
      <c r="U84" s="53"/>
      <c r="V84" s="53"/>
      <c r="W84" s="53"/>
      <c r="X84" s="53"/>
      <c r="Y84" s="53"/>
      <c r="Z84" s="53"/>
    </row>
    <row r="85" spans="1:26" ht="14.4">
      <c r="A85" s="194" t="s">
        <v>270</v>
      </c>
      <c r="B85" s="223">
        <v>0</v>
      </c>
      <c r="C85" s="195">
        <v>0</v>
      </c>
      <c r="D85" s="195">
        <v>0</v>
      </c>
      <c r="E85" s="195">
        <v>0</v>
      </c>
      <c r="F85" s="224">
        <v>0</v>
      </c>
      <c r="G85" s="78"/>
      <c r="H85" s="199">
        <v>0</v>
      </c>
      <c r="I85" s="199">
        <v>0</v>
      </c>
      <c r="J85" s="199">
        <v>0</v>
      </c>
      <c r="K85" s="199">
        <v>0</v>
      </c>
      <c r="L85" s="199">
        <v>0</v>
      </c>
      <c r="M85" s="199">
        <v>0</v>
      </c>
      <c r="N85" s="199">
        <v>0</v>
      </c>
      <c r="O85" s="199">
        <v>0</v>
      </c>
      <c r="P85" s="199">
        <v>0</v>
      </c>
      <c r="Q85" s="199">
        <v>0</v>
      </c>
      <c r="R85" s="53"/>
      <c r="S85" s="53"/>
      <c r="T85" s="53"/>
      <c r="U85" s="53"/>
      <c r="V85" s="53"/>
      <c r="W85" s="53"/>
      <c r="X85" s="53"/>
      <c r="Y85" s="53"/>
      <c r="Z85" s="53"/>
    </row>
    <row r="86" spans="1:26" ht="14.4">
      <c r="A86" s="194" t="s">
        <v>271</v>
      </c>
      <c r="B86" s="223">
        <v>0</v>
      </c>
      <c r="C86" s="195">
        <v>0</v>
      </c>
      <c r="D86" s="195">
        <v>0</v>
      </c>
      <c r="E86" s="195">
        <v>0</v>
      </c>
      <c r="F86" s="224">
        <v>0</v>
      </c>
      <c r="G86" s="78"/>
      <c r="H86" s="199">
        <v>0</v>
      </c>
      <c r="I86" s="199">
        <v>0</v>
      </c>
      <c r="J86" s="199">
        <v>0</v>
      </c>
      <c r="K86" s="199">
        <v>0</v>
      </c>
      <c r="L86" s="199">
        <v>0</v>
      </c>
      <c r="M86" s="199">
        <v>0</v>
      </c>
      <c r="N86" s="199">
        <v>0</v>
      </c>
      <c r="O86" s="199">
        <v>0</v>
      </c>
      <c r="P86" s="199">
        <v>0</v>
      </c>
      <c r="Q86" s="199">
        <v>0</v>
      </c>
      <c r="R86" s="53"/>
      <c r="S86" s="53"/>
      <c r="T86" s="53"/>
      <c r="U86" s="53"/>
      <c r="V86" s="53"/>
      <c r="W86" s="53"/>
      <c r="X86" s="53"/>
      <c r="Y86" s="53"/>
      <c r="Z86" s="53"/>
    </row>
    <row r="87" spans="1:26" ht="14.4">
      <c r="A87" s="194" t="s">
        <v>272</v>
      </c>
      <c r="B87" s="223">
        <v>213129.96000000002</v>
      </c>
      <c r="C87" s="195">
        <v>111307</v>
      </c>
      <c r="D87" s="195">
        <v>0</v>
      </c>
      <c r="E87" s="195">
        <v>0</v>
      </c>
      <c r="F87" s="224">
        <v>111307.01</v>
      </c>
      <c r="G87" s="78">
        <v>0.52224947632890273</v>
      </c>
      <c r="H87" s="199">
        <v>0</v>
      </c>
      <c r="I87" s="199">
        <v>0</v>
      </c>
      <c r="J87" s="199">
        <v>0</v>
      </c>
      <c r="K87" s="199">
        <v>178641</v>
      </c>
      <c r="L87" s="199">
        <v>130041</v>
      </c>
      <c r="M87" s="199">
        <v>69100</v>
      </c>
      <c r="N87" s="199">
        <v>54654</v>
      </c>
      <c r="O87" s="199">
        <v>54304</v>
      </c>
      <c r="P87" s="199">
        <v>58219</v>
      </c>
      <c r="Q87" s="199">
        <v>111307</v>
      </c>
      <c r="R87" s="53"/>
      <c r="S87" s="53"/>
      <c r="T87" s="53"/>
      <c r="U87" s="53"/>
      <c r="V87" s="53"/>
      <c r="W87" s="53"/>
      <c r="X87" s="53"/>
      <c r="Y87" s="53"/>
      <c r="Z87" s="53"/>
    </row>
    <row r="88" spans="1:26" ht="14.4">
      <c r="A88" s="194" t="s">
        <v>273</v>
      </c>
      <c r="B88" s="223">
        <v>516593.29</v>
      </c>
      <c r="C88" s="195">
        <v>269791</v>
      </c>
      <c r="D88" s="195">
        <v>57133</v>
      </c>
      <c r="E88" s="195">
        <v>36140</v>
      </c>
      <c r="F88" s="224">
        <v>363064.03</v>
      </c>
      <c r="G88" s="78">
        <v>0.70280438601902873</v>
      </c>
      <c r="H88" s="199">
        <v>0</v>
      </c>
      <c r="I88" s="199">
        <v>383978</v>
      </c>
      <c r="J88" s="199">
        <v>398198</v>
      </c>
      <c r="K88" s="199">
        <v>412326</v>
      </c>
      <c r="L88" s="199">
        <v>373786</v>
      </c>
      <c r="M88" s="199">
        <v>215474</v>
      </c>
      <c r="N88" s="199">
        <v>171655</v>
      </c>
      <c r="O88" s="199">
        <v>172184</v>
      </c>
      <c r="P88" s="199">
        <v>181059</v>
      </c>
      <c r="Q88" s="199">
        <v>363064</v>
      </c>
      <c r="R88" s="53"/>
      <c r="S88" s="53"/>
      <c r="T88" s="53"/>
      <c r="U88" s="53"/>
      <c r="V88" s="53"/>
      <c r="W88" s="53"/>
      <c r="X88" s="53"/>
      <c r="Y88" s="53"/>
      <c r="Z88" s="53"/>
    </row>
    <row r="89" spans="1:26" ht="14.4">
      <c r="A89" s="194" t="s">
        <v>274</v>
      </c>
      <c r="B89" s="223">
        <v>354468.22000000003</v>
      </c>
      <c r="C89" s="195">
        <v>185121</v>
      </c>
      <c r="D89" s="195">
        <v>89781</v>
      </c>
      <c r="E89" s="195">
        <v>56792</v>
      </c>
      <c r="F89" s="224">
        <v>331694.03000000003</v>
      </c>
      <c r="G89" s="78">
        <v>0.93575110908391168</v>
      </c>
      <c r="H89" s="199">
        <v>174773</v>
      </c>
      <c r="I89" s="199">
        <v>206753</v>
      </c>
      <c r="J89" s="199">
        <v>236446</v>
      </c>
      <c r="K89" s="199">
        <v>266556</v>
      </c>
      <c r="L89" s="199">
        <v>278116.8</v>
      </c>
      <c r="M89" s="199">
        <v>194130</v>
      </c>
      <c r="N89" s="199">
        <v>156318</v>
      </c>
      <c r="O89" s="199">
        <v>157649</v>
      </c>
      <c r="P89" s="199">
        <v>163506</v>
      </c>
      <c r="Q89" s="199">
        <v>331694</v>
      </c>
      <c r="R89" s="53"/>
      <c r="S89" s="53"/>
      <c r="T89" s="53"/>
      <c r="U89" s="53"/>
      <c r="V89" s="53"/>
      <c r="W89" s="53"/>
      <c r="X89" s="53"/>
      <c r="Y89" s="53"/>
      <c r="Z89" s="53"/>
    </row>
    <row r="90" spans="1:26" ht="14.4">
      <c r="A90" s="194" t="s">
        <v>275</v>
      </c>
      <c r="B90" s="223">
        <v>970637.41</v>
      </c>
      <c r="C90" s="195">
        <v>506917</v>
      </c>
      <c r="D90" s="195">
        <v>57133</v>
      </c>
      <c r="E90" s="195">
        <v>36140</v>
      </c>
      <c r="F90" s="224">
        <v>600190.03</v>
      </c>
      <c r="G90" s="78">
        <v>0.61834627824616817</v>
      </c>
      <c r="H90" s="199">
        <v>560666</v>
      </c>
      <c r="I90" s="199">
        <v>625268</v>
      </c>
      <c r="J90" s="199">
        <v>693938</v>
      </c>
      <c r="K90" s="199">
        <v>822539</v>
      </c>
      <c r="L90" s="199">
        <v>643135</v>
      </c>
      <c r="M90" s="199">
        <v>361778</v>
      </c>
      <c r="N90" s="199">
        <v>289934</v>
      </c>
      <c r="O90" s="199">
        <v>287605</v>
      </c>
      <c r="P90" s="199">
        <v>299064</v>
      </c>
      <c r="Q90" s="199">
        <v>600190</v>
      </c>
      <c r="R90" s="53"/>
      <c r="S90" s="53"/>
      <c r="T90" s="53"/>
      <c r="U90" s="53"/>
      <c r="V90" s="53"/>
      <c r="W90" s="53"/>
      <c r="X90" s="53"/>
      <c r="Y90" s="53"/>
      <c r="Z90" s="53"/>
    </row>
    <row r="91" spans="1:26" ht="14.4">
      <c r="A91" s="194" t="s">
        <v>276</v>
      </c>
      <c r="B91" s="223">
        <v>633181.3600000001</v>
      </c>
      <c r="C91" s="195">
        <v>330680</v>
      </c>
      <c r="D91" s="195">
        <v>57133</v>
      </c>
      <c r="E91" s="195">
        <v>36140</v>
      </c>
      <c r="F91" s="224">
        <v>423953.03</v>
      </c>
      <c r="G91" s="78">
        <v>0.66956018730557698</v>
      </c>
      <c r="H91" s="199">
        <v>0</v>
      </c>
      <c r="I91" s="199">
        <v>0</v>
      </c>
      <c r="J91" s="199">
        <v>486253</v>
      </c>
      <c r="K91" s="199">
        <v>488207</v>
      </c>
      <c r="L91" s="199">
        <v>423562</v>
      </c>
      <c r="M91" s="199">
        <v>244736</v>
      </c>
      <c r="N91" s="199">
        <v>197515</v>
      </c>
      <c r="O91" s="199">
        <v>204745</v>
      </c>
      <c r="P91" s="199">
        <v>211372</v>
      </c>
      <c r="Q91" s="199">
        <v>423953</v>
      </c>
      <c r="R91" s="53"/>
      <c r="S91" s="53"/>
      <c r="T91" s="53"/>
      <c r="U91" s="53"/>
      <c r="V91" s="53"/>
      <c r="W91" s="53"/>
      <c r="X91" s="53"/>
      <c r="Y91" s="53"/>
      <c r="Z91" s="53"/>
    </row>
    <row r="92" spans="1:26" ht="14.4">
      <c r="A92" s="194" t="s">
        <v>277</v>
      </c>
      <c r="B92" s="223">
        <v>0</v>
      </c>
      <c r="C92" s="195">
        <v>0</v>
      </c>
      <c r="D92" s="195">
        <v>0</v>
      </c>
      <c r="E92" s="195">
        <v>0</v>
      </c>
      <c r="F92" s="224">
        <v>0</v>
      </c>
      <c r="G92" s="78"/>
      <c r="H92" s="199">
        <v>0</v>
      </c>
      <c r="I92" s="199">
        <v>0</v>
      </c>
      <c r="J92" s="199">
        <v>0</v>
      </c>
      <c r="K92" s="199">
        <v>0</v>
      </c>
      <c r="L92" s="199">
        <v>0</v>
      </c>
      <c r="M92" s="199">
        <v>0</v>
      </c>
      <c r="N92" s="199">
        <v>0</v>
      </c>
      <c r="O92" s="199">
        <v>0</v>
      </c>
      <c r="P92" s="199">
        <v>0</v>
      </c>
      <c r="Q92" s="199">
        <v>0</v>
      </c>
      <c r="R92" s="53"/>
      <c r="S92" s="53"/>
      <c r="T92" s="53"/>
      <c r="U92" s="53"/>
      <c r="V92" s="53"/>
      <c r="W92" s="53"/>
      <c r="X92" s="53"/>
      <c r="Y92" s="53"/>
      <c r="Z92" s="53"/>
    </row>
    <row r="93" spans="1:26" ht="14.4">
      <c r="A93" s="194" t="s">
        <v>278</v>
      </c>
      <c r="B93" s="223">
        <v>0</v>
      </c>
      <c r="C93" s="195">
        <v>0</v>
      </c>
      <c r="D93" s="195">
        <v>0</v>
      </c>
      <c r="E93" s="195">
        <v>0</v>
      </c>
      <c r="F93" s="224">
        <v>0</v>
      </c>
      <c r="G93" s="78"/>
      <c r="H93" s="199">
        <v>0</v>
      </c>
      <c r="I93" s="199">
        <v>0</v>
      </c>
      <c r="J93" s="199">
        <v>0</v>
      </c>
      <c r="K93" s="199">
        <v>0</v>
      </c>
      <c r="L93" s="199">
        <v>0</v>
      </c>
      <c r="M93" s="199">
        <v>0</v>
      </c>
      <c r="N93" s="199">
        <v>0</v>
      </c>
      <c r="O93" s="199">
        <v>0</v>
      </c>
      <c r="P93" s="199">
        <v>0</v>
      </c>
      <c r="Q93" s="199">
        <v>0</v>
      </c>
      <c r="R93" s="53"/>
      <c r="S93" s="53"/>
      <c r="T93" s="53"/>
      <c r="U93" s="53"/>
      <c r="V93" s="53"/>
      <c r="W93" s="53"/>
      <c r="X93" s="53"/>
      <c r="Y93" s="53"/>
      <c r="Z93" s="53"/>
    </row>
    <row r="94" spans="1:26" ht="14.4">
      <c r="A94" s="194" t="s">
        <v>279</v>
      </c>
      <c r="B94" s="223">
        <v>45077</v>
      </c>
      <c r="C94" s="195">
        <v>23542</v>
      </c>
      <c r="D94" s="195">
        <v>0</v>
      </c>
      <c r="E94" s="195">
        <v>0</v>
      </c>
      <c r="F94" s="224">
        <v>23542.005000000001</v>
      </c>
      <c r="G94" s="78">
        <v>0.52226201832420083</v>
      </c>
      <c r="H94" s="199">
        <v>0</v>
      </c>
      <c r="I94" s="199">
        <v>0</v>
      </c>
      <c r="J94" s="199">
        <v>0</v>
      </c>
      <c r="K94" s="199">
        <v>0</v>
      </c>
      <c r="L94" s="199">
        <v>23549</v>
      </c>
      <c r="M94" s="199">
        <v>13598</v>
      </c>
      <c r="N94" s="199">
        <v>11049</v>
      </c>
      <c r="O94" s="199">
        <v>11144</v>
      </c>
      <c r="P94" s="199">
        <v>11454</v>
      </c>
      <c r="Q94" s="199">
        <v>23542</v>
      </c>
      <c r="R94" s="53"/>
      <c r="S94" s="53"/>
      <c r="T94" s="53"/>
      <c r="U94" s="53"/>
      <c r="V94" s="53"/>
      <c r="W94" s="53"/>
      <c r="X94" s="53"/>
      <c r="Y94" s="53"/>
      <c r="Z94" s="53"/>
    </row>
    <row r="95" spans="1:26" ht="14.4">
      <c r="A95" s="194" t="s">
        <v>280</v>
      </c>
      <c r="B95" s="223">
        <v>0</v>
      </c>
      <c r="C95" s="195">
        <v>0</v>
      </c>
      <c r="D95" s="195">
        <v>0</v>
      </c>
      <c r="E95" s="195">
        <v>0</v>
      </c>
      <c r="F95" s="224">
        <v>0</v>
      </c>
      <c r="G95" s="78"/>
      <c r="H95" s="199">
        <v>0</v>
      </c>
      <c r="I95" s="199">
        <v>0</v>
      </c>
      <c r="J95" s="199">
        <v>0</v>
      </c>
      <c r="K95" s="199">
        <v>0</v>
      </c>
      <c r="L95" s="199">
        <v>0</v>
      </c>
      <c r="M95" s="199">
        <v>0</v>
      </c>
      <c r="N95" s="199">
        <v>0</v>
      </c>
      <c r="O95" s="199">
        <v>0</v>
      </c>
      <c r="P95" s="199">
        <v>0</v>
      </c>
      <c r="Q95" s="199">
        <v>0</v>
      </c>
      <c r="R95" s="53"/>
      <c r="S95" s="53"/>
      <c r="T95" s="53"/>
      <c r="U95" s="53"/>
      <c r="V95" s="53"/>
      <c r="W95" s="53"/>
      <c r="X95" s="53"/>
      <c r="Y95" s="53"/>
      <c r="Z95" s="53"/>
    </row>
    <row r="96" spans="1:26" ht="14.4">
      <c r="A96" s="194" t="s">
        <v>281</v>
      </c>
      <c r="B96" s="223">
        <v>317026.48</v>
      </c>
      <c r="C96" s="195">
        <v>165567</v>
      </c>
      <c r="D96" s="195">
        <v>0</v>
      </c>
      <c r="E96" s="195">
        <v>0</v>
      </c>
      <c r="F96" s="224">
        <v>165567.01999999999</v>
      </c>
      <c r="G96" s="78">
        <v>0.52224981332789611</v>
      </c>
      <c r="H96" s="199">
        <v>0</v>
      </c>
      <c r="I96" s="199">
        <v>0</v>
      </c>
      <c r="J96" s="199">
        <v>247177</v>
      </c>
      <c r="K96" s="199">
        <v>264438</v>
      </c>
      <c r="L96" s="199">
        <v>192487</v>
      </c>
      <c r="M96" s="199">
        <v>101819</v>
      </c>
      <c r="N96" s="199">
        <v>81846</v>
      </c>
      <c r="O96" s="199">
        <v>80753</v>
      </c>
      <c r="P96" s="199">
        <v>82304</v>
      </c>
      <c r="Q96" s="199">
        <v>165567</v>
      </c>
      <c r="R96" s="53"/>
      <c r="S96" s="53"/>
      <c r="T96" s="53"/>
      <c r="U96" s="53"/>
      <c r="V96" s="53"/>
      <c r="W96" s="53"/>
      <c r="X96" s="53"/>
      <c r="Y96" s="53"/>
      <c r="Z96" s="53"/>
    </row>
    <row r="97" spans="1:26" ht="14.4">
      <c r="A97" s="194" t="s">
        <v>282</v>
      </c>
      <c r="B97" s="223">
        <v>0</v>
      </c>
      <c r="C97" s="195">
        <v>0</v>
      </c>
      <c r="D97" s="195">
        <v>0</v>
      </c>
      <c r="E97" s="195">
        <v>0</v>
      </c>
      <c r="F97" s="224">
        <v>0</v>
      </c>
      <c r="G97" s="78"/>
      <c r="H97" s="199">
        <v>0</v>
      </c>
      <c r="I97" s="199">
        <v>0</v>
      </c>
      <c r="J97" s="199">
        <v>0</v>
      </c>
      <c r="K97" s="199">
        <v>0</v>
      </c>
      <c r="L97" s="199">
        <v>0</v>
      </c>
      <c r="M97" s="199">
        <v>0</v>
      </c>
      <c r="N97" s="199">
        <v>0</v>
      </c>
      <c r="O97" s="199">
        <v>0</v>
      </c>
      <c r="P97" s="199">
        <v>0</v>
      </c>
      <c r="Q97" s="199">
        <v>0</v>
      </c>
      <c r="R97" s="53"/>
      <c r="S97" s="53"/>
      <c r="T97" s="53"/>
      <c r="U97" s="53"/>
      <c r="V97" s="53"/>
      <c r="W97" s="53"/>
      <c r="X97" s="53"/>
      <c r="Y97" s="53"/>
      <c r="Z97" s="53"/>
    </row>
    <row r="98" spans="1:26" ht="14.4">
      <c r="A98" s="194" t="s">
        <v>283</v>
      </c>
      <c r="B98" s="223">
        <v>2508214.39</v>
      </c>
      <c r="C98" s="195">
        <v>1309918</v>
      </c>
      <c r="D98" s="195">
        <v>40810</v>
      </c>
      <c r="E98" s="195">
        <v>25815</v>
      </c>
      <c r="F98" s="224">
        <v>1376543.03</v>
      </c>
      <c r="G98" s="78">
        <v>0.54881394329294153</v>
      </c>
      <c r="H98" s="199">
        <v>0</v>
      </c>
      <c r="I98" s="199">
        <v>1767448</v>
      </c>
      <c r="J98" s="199">
        <v>1815584</v>
      </c>
      <c r="K98" s="199">
        <v>1900140</v>
      </c>
      <c r="L98" s="199">
        <v>1425172</v>
      </c>
      <c r="M98" s="199">
        <v>776354</v>
      </c>
      <c r="N98" s="199">
        <v>632354</v>
      </c>
      <c r="O98" s="199">
        <v>654185</v>
      </c>
      <c r="P98" s="199">
        <v>681247</v>
      </c>
      <c r="Q98" s="199">
        <v>1376543</v>
      </c>
      <c r="R98" s="53"/>
      <c r="S98" s="53"/>
      <c r="T98" s="53"/>
      <c r="U98" s="53"/>
      <c r="V98" s="53"/>
      <c r="W98" s="53"/>
      <c r="X98" s="53"/>
      <c r="Y98" s="53"/>
      <c r="Z98" s="53"/>
    </row>
    <row r="99" spans="1:26" ht="14.4">
      <c r="A99" s="194" t="s">
        <v>284</v>
      </c>
      <c r="B99" s="223">
        <v>0</v>
      </c>
      <c r="C99" s="195">
        <v>0</v>
      </c>
      <c r="D99" s="195">
        <v>0</v>
      </c>
      <c r="E99" s="195">
        <v>0</v>
      </c>
      <c r="F99" s="224">
        <v>0</v>
      </c>
      <c r="G99" s="78"/>
      <c r="H99" s="199">
        <v>0</v>
      </c>
      <c r="I99" s="199">
        <v>0</v>
      </c>
      <c r="J99" s="199">
        <v>0</v>
      </c>
      <c r="K99" s="199">
        <v>0</v>
      </c>
      <c r="L99" s="199">
        <v>0</v>
      </c>
      <c r="M99" s="199">
        <v>0</v>
      </c>
      <c r="N99" s="199">
        <v>0</v>
      </c>
      <c r="O99" s="199">
        <v>0</v>
      </c>
      <c r="P99" s="199">
        <v>0</v>
      </c>
      <c r="Q99" s="199">
        <v>0</v>
      </c>
      <c r="R99" s="53"/>
      <c r="S99" s="53"/>
      <c r="T99" s="53"/>
      <c r="U99" s="53"/>
      <c r="V99" s="53"/>
      <c r="W99" s="53"/>
      <c r="X99" s="53"/>
      <c r="Y99" s="53"/>
      <c r="Z99" s="53"/>
    </row>
    <row r="100" spans="1:26" ht="14.4">
      <c r="A100" s="194" t="s">
        <v>285</v>
      </c>
      <c r="B100" s="223">
        <v>0</v>
      </c>
      <c r="C100" s="195">
        <v>0</v>
      </c>
      <c r="D100" s="195">
        <v>0</v>
      </c>
      <c r="E100" s="195">
        <v>0</v>
      </c>
      <c r="F100" s="224">
        <v>0</v>
      </c>
      <c r="G100" s="78"/>
      <c r="H100" s="199">
        <v>0</v>
      </c>
      <c r="I100" s="199">
        <v>0</v>
      </c>
      <c r="J100" s="199">
        <v>0</v>
      </c>
      <c r="K100" s="199">
        <v>0</v>
      </c>
      <c r="L100" s="199">
        <v>0</v>
      </c>
      <c r="M100" s="199">
        <v>0</v>
      </c>
      <c r="N100" s="199">
        <v>0</v>
      </c>
      <c r="O100" s="199">
        <v>0</v>
      </c>
      <c r="P100" s="199">
        <v>0</v>
      </c>
      <c r="Q100" s="199">
        <v>0</v>
      </c>
      <c r="R100" s="53"/>
      <c r="S100" s="53"/>
      <c r="T100" s="53"/>
      <c r="U100" s="53"/>
      <c r="V100" s="53"/>
      <c r="W100" s="53"/>
      <c r="X100" s="53"/>
      <c r="Y100" s="53"/>
      <c r="Z100" s="53"/>
    </row>
    <row r="101" spans="1:26" ht="14.4">
      <c r="A101" s="194" t="s">
        <v>286</v>
      </c>
      <c r="B101" s="223">
        <v>0</v>
      </c>
      <c r="C101" s="195">
        <v>0</v>
      </c>
      <c r="D101" s="195">
        <v>0</v>
      </c>
      <c r="E101" s="195">
        <v>0</v>
      </c>
      <c r="F101" s="224">
        <v>0</v>
      </c>
      <c r="G101" s="78"/>
      <c r="H101" s="199">
        <v>0</v>
      </c>
      <c r="I101" s="199">
        <v>0</v>
      </c>
      <c r="J101" s="199">
        <v>0</v>
      </c>
      <c r="K101" s="199">
        <v>0</v>
      </c>
      <c r="L101" s="199">
        <v>0</v>
      </c>
      <c r="M101" s="199">
        <v>0</v>
      </c>
      <c r="N101" s="199">
        <v>0</v>
      </c>
      <c r="O101" s="199">
        <v>0</v>
      </c>
      <c r="P101" s="199">
        <v>0</v>
      </c>
      <c r="Q101" s="199">
        <v>0</v>
      </c>
      <c r="R101" s="53"/>
      <c r="S101" s="53"/>
      <c r="T101" s="53"/>
      <c r="U101" s="53"/>
      <c r="V101" s="53"/>
      <c r="W101" s="53"/>
      <c r="X101" s="53"/>
      <c r="Y101" s="53"/>
      <c r="Z101" s="53"/>
    </row>
    <row r="102" spans="1:26" ht="14.4">
      <c r="A102" s="194" t="s">
        <v>287</v>
      </c>
      <c r="B102" s="223">
        <v>0</v>
      </c>
      <c r="C102" s="195">
        <v>0</v>
      </c>
      <c r="D102" s="195">
        <v>0</v>
      </c>
      <c r="E102" s="195">
        <v>0</v>
      </c>
      <c r="F102" s="224">
        <v>0</v>
      </c>
      <c r="G102" s="78"/>
      <c r="H102" s="199">
        <v>0</v>
      </c>
      <c r="I102" s="199">
        <v>0</v>
      </c>
      <c r="J102" s="199">
        <v>0</v>
      </c>
      <c r="K102" s="199">
        <v>0</v>
      </c>
      <c r="L102" s="199">
        <v>0</v>
      </c>
      <c r="M102" s="199">
        <v>0</v>
      </c>
      <c r="N102" s="199">
        <v>0</v>
      </c>
      <c r="O102" s="199">
        <v>0</v>
      </c>
      <c r="P102" s="199">
        <v>0</v>
      </c>
      <c r="Q102" s="199">
        <v>0</v>
      </c>
      <c r="R102" s="53"/>
      <c r="S102" s="53"/>
      <c r="T102" s="53"/>
      <c r="U102" s="53"/>
      <c r="V102" s="53"/>
      <c r="W102" s="53"/>
      <c r="X102" s="53"/>
      <c r="Y102" s="53"/>
      <c r="Z102" s="53"/>
    </row>
    <row r="103" spans="1:26" ht="14.4">
      <c r="A103" s="194" t="s">
        <v>288</v>
      </c>
      <c r="B103" s="223">
        <v>0</v>
      </c>
      <c r="C103" s="195">
        <v>0</v>
      </c>
      <c r="D103" s="195">
        <v>0</v>
      </c>
      <c r="E103" s="195">
        <v>0</v>
      </c>
      <c r="F103" s="224">
        <v>0</v>
      </c>
      <c r="G103" s="78"/>
      <c r="H103" s="199">
        <v>0</v>
      </c>
      <c r="I103" s="199">
        <v>0</v>
      </c>
      <c r="J103" s="199">
        <v>0</v>
      </c>
      <c r="K103" s="199">
        <v>0</v>
      </c>
      <c r="L103" s="199">
        <v>0</v>
      </c>
      <c r="M103" s="199">
        <v>0</v>
      </c>
      <c r="N103" s="199">
        <v>0</v>
      </c>
      <c r="O103" s="199">
        <v>0</v>
      </c>
      <c r="P103" s="199">
        <v>0</v>
      </c>
      <c r="Q103" s="199">
        <v>0</v>
      </c>
      <c r="R103" s="53"/>
      <c r="S103" s="53"/>
      <c r="T103" s="53"/>
      <c r="U103" s="53"/>
      <c r="V103" s="53"/>
      <c r="W103" s="53"/>
      <c r="X103" s="53"/>
      <c r="Y103" s="53"/>
      <c r="Z103" s="53"/>
    </row>
    <row r="104" spans="1:26" ht="14.4">
      <c r="A104" s="194" t="s">
        <v>289</v>
      </c>
      <c r="B104" s="223">
        <v>0</v>
      </c>
      <c r="C104" s="195">
        <v>0</v>
      </c>
      <c r="D104" s="195">
        <v>0</v>
      </c>
      <c r="E104" s="195">
        <v>0</v>
      </c>
      <c r="F104" s="224">
        <v>0</v>
      </c>
      <c r="G104" s="78"/>
      <c r="H104" s="199">
        <v>0</v>
      </c>
      <c r="I104" s="199">
        <v>0</v>
      </c>
      <c r="J104" s="199">
        <v>0</v>
      </c>
      <c r="K104" s="199">
        <v>0</v>
      </c>
      <c r="L104" s="199">
        <v>0</v>
      </c>
      <c r="M104" s="199">
        <v>0</v>
      </c>
      <c r="N104" s="199">
        <v>0</v>
      </c>
      <c r="O104" s="199">
        <v>0</v>
      </c>
      <c r="P104" s="199">
        <v>0</v>
      </c>
      <c r="Q104" s="199">
        <v>0</v>
      </c>
      <c r="R104" s="53"/>
      <c r="S104" s="53"/>
      <c r="T104" s="53"/>
      <c r="U104" s="53"/>
      <c r="V104" s="53"/>
      <c r="W104" s="53"/>
      <c r="X104" s="53"/>
      <c r="Y104" s="53"/>
      <c r="Z104" s="53"/>
    </row>
    <row r="105" spans="1:26" ht="14.4">
      <c r="A105" s="194" t="s">
        <v>290</v>
      </c>
      <c r="B105" s="223">
        <v>0</v>
      </c>
      <c r="C105" s="195">
        <v>0</v>
      </c>
      <c r="D105" s="195">
        <v>0</v>
      </c>
      <c r="E105" s="195">
        <v>0</v>
      </c>
      <c r="F105" s="224">
        <v>0</v>
      </c>
      <c r="G105" s="78"/>
      <c r="H105" s="199">
        <v>0</v>
      </c>
      <c r="I105" s="199">
        <v>0</v>
      </c>
      <c r="J105" s="199">
        <v>0</v>
      </c>
      <c r="K105" s="199">
        <v>0</v>
      </c>
      <c r="L105" s="199">
        <v>0</v>
      </c>
      <c r="M105" s="199">
        <v>0</v>
      </c>
      <c r="N105" s="199">
        <v>0</v>
      </c>
      <c r="O105" s="199">
        <v>0</v>
      </c>
      <c r="P105" s="199">
        <v>0</v>
      </c>
      <c r="Q105" s="199">
        <v>0</v>
      </c>
      <c r="R105" s="53"/>
      <c r="S105" s="53"/>
      <c r="T105" s="53"/>
      <c r="U105" s="53"/>
      <c r="V105" s="53"/>
      <c r="W105" s="53"/>
      <c r="X105" s="53"/>
      <c r="Y105" s="53"/>
      <c r="Z105" s="53"/>
    </row>
    <row r="106" spans="1:26" ht="14.4">
      <c r="A106" s="194" t="s">
        <v>291</v>
      </c>
      <c r="B106" s="223">
        <v>81590.27</v>
      </c>
      <c r="C106" s="195">
        <v>42610</v>
      </c>
      <c r="D106" s="195">
        <v>38980</v>
      </c>
      <c r="E106" s="195">
        <v>0</v>
      </c>
      <c r="F106" s="224">
        <v>81590.03</v>
      </c>
      <c r="G106" s="78">
        <v>0.99999705847278109</v>
      </c>
      <c r="H106" s="199">
        <v>46034</v>
      </c>
      <c r="I106" s="199">
        <v>51867</v>
      </c>
      <c r="J106" s="199">
        <v>53296</v>
      </c>
      <c r="K106" s="199">
        <v>58703</v>
      </c>
      <c r="L106" s="199">
        <v>63292.53</v>
      </c>
      <c r="M106" s="199">
        <v>65798</v>
      </c>
      <c r="N106" s="199">
        <v>70813</v>
      </c>
      <c r="O106" s="199">
        <v>72577</v>
      </c>
      <c r="P106" s="199">
        <v>74148</v>
      </c>
      <c r="Q106" s="199">
        <v>81590</v>
      </c>
      <c r="R106" s="53"/>
      <c r="S106" s="53"/>
      <c r="T106" s="53"/>
      <c r="U106" s="53"/>
      <c r="V106" s="53"/>
      <c r="W106" s="53"/>
      <c r="X106" s="53"/>
      <c r="Y106" s="53"/>
      <c r="Z106" s="53"/>
    </row>
    <row r="107" spans="1:26" ht="14.4">
      <c r="A107" s="194" t="s">
        <v>292</v>
      </c>
      <c r="B107" s="223">
        <v>337982.06999999995</v>
      </c>
      <c r="C107" s="195">
        <v>176512</v>
      </c>
      <c r="D107" s="195">
        <v>73457</v>
      </c>
      <c r="E107" s="195">
        <v>46466</v>
      </c>
      <c r="F107" s="224">
        <v>296435.03000000003</v>
      </c>
      <c r="G107" s="78">
        <v>0.87707324237643747</v>
      </c>
      <c r="H107" s="199">
        <v>205817</v>
      </c>
      <c r="I107" s="199">
        <v>223686</v>
      </c>
      <c r="J107" s="199">
        <v>253345</v>
      </c>
      <c r="K107" s="199">
        <v>268815</v>
      </c>
      <c r="L107" s="199">
        <v>279200</v>
      </c>
      <c r="M107" s="199">
        <v>170797</v>
      </c>
      <c r="N107" s="199">
        <v>141768</v>
      </c>
      <c r="O107" s="199">
        <v>141020</v>
      </c>
      <c r="P107" s="199">
        <v>145840</v>
      </c>
      <c r="Q107" s="199">
        <v>296435</v>
      </c>
      <c r="R107" s="53"/>
      <c r="S107" s="53"/>
      <c r="T107" s="53"/>
      <c r="U107" s="53"/>
      <c r="V107" s="53"/>
      <c r="W107" s="53"/>
      <c r="X107" s="53"/>
      <c r="Y107" s="53"/>
      <c r="Z107" s="53"/>
    </row>
    <row r="108" spans="1:26" ht="14.4">
      <c r="A108" s="194" t="s">
        <v>293</v>
      </c>
      <c r="B108" s="223">
        <v>0</v>
      </c>
      <c r="C108" s="195">
        <v>0</v>
      </c>
      <c r="D108" s="195">
        <v>0</v>
      </c>
      <c r="E108" s="195">
        <v>0</v>
      </c>
      <c r="F108" s="224">
        <v>0</v>
      </c>
      <c r="G108" s="78"/>
      <c r="H108" s="199">
        <v>0</v>
      </c>
      <c r="I108" s="199">
        <v>0</v>
      </c>
      <c r="J108" s="199">
        <v>0</v>
      </c>
      <c r="K108" s="199">
        <v>0</v>
      </c>
      <c r="L108" s="199">
        <v>0</v>
      </c>
      <c r="M108" s="199">
        <v>0</v>
      </c>
      <c r="N108" s="199">
        <v>0</v>
      </c>
      <c r="O108" s="199">
        <v>0</v>
      </c>
      <c r="P108" s="199">
        <v>0</v>
      </c>
      <c r="Q108" s="199">
        <v>0</v>
      </c>
      <c r="R108" s="53"/>
      <c r="S108" s="53"/>
      <c r="T108" s="53"/>
      <c r="U108" s="53"/>
      <c r="V108" s="53"/>
      <c r="W108" s="53"/>
      <c r="X108" s="53"/>
      <c r="Y108" s="53"/>
      <c r="Z108" s="53"/>
    </row>
    <row r="109" spans="1:26" ht="14.4">
      <c r="A109" s="194" t="s">
        <v>294</v>
      </c>
      <c r="B109" s="223">
        <v>488444.65</v>
      </c>
      <c r="C109" s="195">
        <v>255091</v>
      </c>
      <c r="D109" s="195">
        <v>0</v>
      </c>
      <c r="E109" s="195">
        <v>0</v>
      </c>
      <c r="F109" s="224">
        <v>255091.01</v>
      </c>
      <c r="G109" s="78">
        <v>0.52225162052650187</v>
      </c>
      <c r="H109" s="199">
        <v>0</v>
      </c>
      <c r="I109" s="199">
        <v>0</v>
      </c>
      <c r="J109" s="199">
        <v>0</v>
      </c>
      <c r="K109" s="199">
        <v>0</v>
      </c>
      <c r="L109" s="199">
        <v>0</v>
      </c>
      <c r="M109" s="199">
        <v>0</v>
      </c>
      <c r="N109" s="199">
        <v>118680</v>
      </c>
      <c r="O109" s="199">
        <v>122041</v>
      </c>
      <c r="P109" s="199">
        <v>127133</v>
      </c>
      <c r="Q109" s="199">
        <v>255091</v>
      </c>
      <c r="R109" s="53"/>
      <c r="S109" s="53"/>
      <c r="T109" s="53"/>
      <c r="U109" s="53"/>
      <c r="V109" s="53"/>
      <c r="W109" s="53"/>
      <c r="X109" s="53"/>
      <c r="Y109" s="53"/>
      <c r="Z109" s="53"/>
    </row>
    <row r="110" spans="1:26" ht="14.4">
      <c r="A110" s="194" t="s">
        <v>295</v>
      </c>
      <c r="B110" s="223">
        <v>56096.43</v>
      </c>
      <c r="C110" s="195">
        <v>29296</v>
      </c>
      <c r="D110" s="195">
        <v>26800</v>
      </c>
      <c r="E110" s="195">
        <v>0</v>
      </c>
      <c r="F110" s="224">
        <v>56096.03</v>
      </c>
      <c r="G110" s="78">
        <v>0.99999286942145871</v>
      </c>
      <c r="H110" s="199">
        <v>0</v>
      </c>
      <c r="I110" s="199">
        <v>0</v>
      </c>
      <c r="J110" s="199">
        <v>0</v>
      </c>
      <c r="K110" s="199">
        <v>0</v>
      </c>
      <c r="L110" s="199">
        <v>46893.2</v>
      </c>
      <c r="M110" s="199">
        <v>49498</v>
      </c>
      <c r="N110" s="199">
        <v>51972</v>
      </c>
      <c r="O110" s="199">
        <v>53846</v>
      </c>
      <c r="P110" s="199">
        <v>54920</v>
      </c>
      <c r="Q110" s="199">
        <v>56096</v>
      </c>
      <c r="R110" s="53"/>
      <c r="S110" s="53"/>
      <c r="T110" s="53"/>
      <c r="U110" s="53"/>
      <c r="V110" s="53"/>
      <c r="W110" s="53"/>
      <c r="X110" s="53"/>
      <c r="Y110" s="53"/>
      <c r="Z110" s="53"/>
    </row>
    <row r="111" spans="1:26" ht="14.4">
      <c r="A111" s="194" t="s">
        <v>296</v>
      </c>
      <c r="B111" s="223">
        <v>3994.52</v>
      </c>
      <c r="C111" s="195">
        <v>2086</v>
      </c>
      <c r="D111" s="195">
        <v>0</v>
      </c>
      <c r="E111" s="195">
        <v>0</v>
      </c>
      <c r="F111" s="224">
        <v>2086.0149999999999</v>
      </c>
      <c r="G111" s="78">
        <v>0.52221919029069819</v>
      </c>
      <c r="H111" s="199">
        <v>0</v>
      </c>
      <c r="I111" s="199">
        <v>0</v>
      </c>
      <c r="J111" s="199">
        <v>0</v>
      </c>
      <c r="K111" s="199">
        <v>0</v>
      </c>
      <c r="L111" s="199">
        <v>0</v>
      </c>
      <c r="M111" s="199">
        <v>0</v>
      </c>
      <c r="N111" s="199">
        <v>0</v>
      </c>
      <c r="O111" s="199">
        <v>0</v>
      </c>
      <c r="P111" s="199">
        <v>1009</v>
      </c>
      <c r="Q111" s="199">
        <v>2086</v>
      </c>
      <c r="R111" s="53"/>
      <c r="S111" s="53"/>
      <c r="T111" s="53"/>
      <c r="U111" s="53"/>
      <c r="V111" s="53"/>
      <c r="W111" s="53"/>
      <c r="X111" s="53"/>
      <c r="Y111" s="53"/>
      <c r="Z111" s="53"/>
    </row>
    <row r="112" spans="1:26" ht="14.4">
      <c r="A112" s="194" t="s">
        <v>297</v>
      </c>
      <c r="B112" s="223">
        <v>317546.42000000004</v>
      </c>
      <c r="C112" s="195">
        <v>165839</v>
      </c>
      <c r="D112" s="195">
        <v>0</v>
      </c>
      <c r="E112" s="195">
        <v>0</v>
      </c>
      <c r="F112" s="224">
        <v>165839.01500000001</v>
      </c>
      <c r="G112" s="78">
        <v>0.52225125069903167</v>
      </c>
      <c r="H112" s="199">
        <v>173731</v>
      </c>
      <c r="I112" s="199">
        <v>198449</v>
      </c>
      <c r="J112" s="199">
        <v>216270</v>
      </c>
      <c r="K112" s="199">
        <v>247142</v>
      </c>
      <c r="L112" s="199">
        <v>172804</v>
      </c>
      <c r="M112" s="199">
        <v>91904</v>
      </c>
      <c r="N112" s="199">
        <v>74066</v>
      </c>
      <c r="O112" s="199">
        <v>75210</v>
      </c>
      <c r="P112" s="199">
        <v>81163</v>
      </c>
      <c r="Q112" s="199">
        <v>165839</v>
      </c>
      <c r="R112" s="53"/>
      <c r="S112" s="53"/>
      <c r="T112" s="53"/>
      <c r="U112" s="53"/>
      <c r="V112" s="53"/>
      <c r="W112" s="53"/>
      <c r="X112" s="53"/>
      <c r="Y112" s="53"/>
      <c r="Z112" s="53"/>
    </row>
    <row r="113" spans="1:26" ht="14.4">
      <c r="A113" s="194" t="s">
        <v>298</v>
      </c>
      <c r="B113" s="223">
        <v>0</v>
      </c>
      <c r="C113" s="195">
        <v>0</v>
      </c>
      <c r="D113" s="195">
        <v>0</v>
      </c>
      <c r="E113" s="195">
        <v>0</v>
      </c>
      <c r="F113" s="224">
        <v>0</v>
      </c>
      <c r="G113" s="78"/>
      <c r="H113" s="199">
        <v>0</v>
      </c>
      <c r="I113" s="199">
        <v>0</v>
      </c>
      <c r="J113" s="199">
        <v>0</v>
      </c>
      <c r="K113" s="199">
        <v>0</v>
      </c>
      <c r="L113" s="199">
        <v>0</v>
      </c>
      <c r="M113" s="199">
        <v>0</v>
      </c>
      <c r="N113" s="199">
        <v>0</v>
      </c>
      <c r="O113" s="199">
        <v>0</v>
      </c>
      <c r="P113" s="199">
        <v>0</v>
      </c>
      <c r="Q113" s="199">
        <v>0</v>
      </c>
      <c r="R113" s="53"/>
      <c r="S113" s="53"/>
      <c r="T113" s="53"/>
      <c r="U113" s="53"/>
      <c r="V113" s="53"/>
      <c r="W113" s="53"/>
      <c r="X113" s="53"/>
      <c r="Y113" s="53"/>
      <c r="Z113" s="53"/>
    </row>
    <row r="114" spans="1:26" ht="14.4">
      <c r="A114" s="194" t="s">
        <v>299</v>
      </c>
      <c r="B114" s="223">
        <v>18336.14</v>
      </c>
      <c r="C114" s="195">
        <v>9576</v>
      </c>
      <c r="D114" s="195">
        <v>0</v>
      </c>
      <c r="E114" s="195">
        <v>0</v>
      </c>
      <c r="F114" s="224">
        <v>9576.0149999999994</v>
      </c>
      <c r="G114" s="78">
        <v>0.52224813946664894</v>
      </c>
      <c r="H114" s="199">
        <v>0</v>
      </c>
      <c r="I114" s="199">
        <v>0</v>
      </c>
      <c r="J114" s="199">
        <v>0</v>
      </c>
      <c r="K114" s="199">
        <v>0</v>
      </c>
      <c r="L114" s="199">
        <v>0</v>
      </c>
      <c r="M114" s="199">
        <v>6226</v>
      </c>
      <c r="N114" s="199">
        <v>5503</v>
      </c>
      <c r="O114" s="199">
        <v>5529</v>
      </c>
      <c r="P114" s="199">
        <v>5715</v>
      </c>
      <c r="Q114" s="199">
        <v>9576</v>
      </c>
      <c r="R114" s="53"/>
      <c r="S114" s="53"/>
      <c r="T114" s="53"/>
      <c r="U114" s="53"/>
      <c r="V114" s="53"/>
      <c r="W114" s="53"/>
      <c r="X114" s="53"/>
      <c r="Y114" s="53"/>
      <c r="Z114" s="53"/>
    </row>
    <row r="115" spans="1:26" ht="14.4">
      <c r="A115" s="194" t="s">
        <v>300</v>
      </c>
      <c r="B115" s="223">
        <v>0</v>
      </c>
      <c r="C115" s="195">
        <v>0</v>
      </c>
      <c r="D115" s="195">
        <v>0</v>
      </c>
      <c r="E115" s="195">
        <v>0</v>
      </c>
      <c r="F115" s="224">
        <v>0</v>
      </c>
      <c r="G115" s="78"/>
      <c r="H115" s="199">
        <v>0</v>
      </c>
      <c r="I115" s="199">
        <v>0</v>
      </c>
      <c r="J115" s="199">
        <v>0</v>
      </c>
      <c r="K115" s="199">
        <v>0</v>
      </c>
      <c r="L115" s="199">
        <v>0</v>
      </c>
      <c r="M115" s="199">
        <v>0</v>
      </c>
      <c r="N115" s="199">
        <v>0</v>
      </c>
      <c r="O115" s="199">
        <v>0</v>
      </c>
      <c r="P115" s="199">
        <v>0</v>
      </c>
      <c r="Q115" s="199">
        <v>0</v>
      </c>
      <c r="R115" s="53"/>
      <c r="S115" s="53"/>
      <c r="T115" s="53"/>
      <c r="U115" s="53"/>
      <c r="V115" s="53"/>
      <c r="W115" s="53"/>
      <c r="X115" s="53"/>
      <c r="Y115" s="53"/>
      <c r="Z115" s="53"/>
    </row>
    <row r="116" spans="1:26" ht="14.4">
      <c r="A116" s="194" t="s">
        <v>301</v>
      </c>
      <c r="B116" s="223">
        <v>0</v>
      </c>
      <c r="C116" s="195">
        <v>0</v>
      </c>
      <c r="D116" s="195">
        <v>0</v>
      </c>
      <c r="E116" s="195">
        <v>0</v>
      </c>
      <c r="F116" s="224">
        <v>0</v>
      </c>
      <c r="G116" s="78"/>
      <c r="H116" s="199">
        <v>0</v>
      </c>
      <c r="I116" s="199">
        <v>0</v>
      </c>
      <c r="J116" s="199">
        <v>0</v>
      </c>
      <c r="K116" s="199">
        <v>0</v>
      </c>
      <c r="L116" s="199">
        <v>0</v>
      </c>
      <c r="M116" s="199">
        <v>0</v>
      </c>
      <c r="N116" s="199">
        <v>0</v>
      </c>
      <c r="O116" s="199">
        <v>0</v>
      </c>
      <c r="P116" s="199">
        <v>0</v>
      </c>
      <c r="Q116" s="199">
        <v>0</v>
      </c>
      <c r="R116" s="53"/>
      <c r="S116" s="53"/>
      <c r="T116" s="53"/>
      <c r="U116" s="53"/>
      <c r="V116" s="53"/>
      <c r="W116" s="53"/>
      <c r="X116" s="53"/>
      <c r="Y116" s="53"/>
      <c r="Z116" s="53"/>
    </row>
    <row r="117" spans="1:26" ht="14.4">
      <c r="A117" s="194" t="s">
        <v>302</v>
      </c>
      <c r="B117" s="223">
        <v>551062.5199999999</v>
      </c>
      <c r="C117" s="195">
        <v>287793</v>
      </c>
      <c r="D117" s="195">
        <v>65295</v>
      </c>
      <c r="E117" s="195">
        <v>41303</v>
      </c>
      <c r="F117" s="224">
        <v>394391.03</v>
      </c>
      <c r="G117" s="78">
        <v>0.71569198718141835</v>
      </c>
      <c r="H117" s="199">
        <v>0</v>
      </c>
      <c r="I117" s="199">
        <v>0</v>
      </c>
      <c r="J117" s="199">
        <v>472312</v>
      </c>
      <c r="K117" s="199">
        <v>495171</v>
      </c>
      <c r="L117" s="199">
        <v>435948</v>
      </c>
      <c r="M117" s="199">
        <v>252335</v>
      </c>
      <c r="N117" s="199">
        <v>199379</v>
      </c>
      <c r="O117" s="199">
        <v>198435</v>
      </c>
      <c r="P117" s="199">
        <v>201065</v>
      </c>
      <c r="Q117" s="199">
        <v>394391</v>
      </c>
      <c r="R117" s="53"/>
      <c r="S117" s="53"/>
      <c r="T117" s="53"/>
      <c r="U117" s="53"/>
      <c r="V117" s="53"/>
      <c r="W117" s="53"/>
      <c r="X117" s="53"/>
      <c r="Y117" s="53"/>
      <c r="Z117" s="53"/>
    </row>
    <row r="118" spans="1:26" ht="14.4">
      <c r="A118" s="194" t="s">
        <v>303</v>
      </c>
      <c r="B118" s="223">
        <v>236002.63</v>
      </c>
      <c r="C118" s="195">
        <v>123253</v>
      </c>
      <c r="D118" s="195">
        <v>89781</v>
      </c>
      <c r="E118" s="195">
        <v>22969</v>
      </c>
      <c r="F118" s="224">
        <v>236003.03</v>
      </c>
      <c r="G118" s="78">
        <v>1.0000016948963661</v>
      </c>
      <c r="H118" s="199">
        <v>0</v>
      </c>
      <c r="I118" s="199">
        <v>172706</v>
      </c>
      <c r="J118" s="199">
        <v>190636</v>
      </c>
      <c r="K118" s="199">
        <v>203102</v>
      </c>
      <c r="L118" s="199">
        <v>213772.04</v>
      </c>
      <c r="M118" s="199">
        <v>168423</v>
      </c>
      <c r="N118" s="199">
        <v>134182</v>
      </c>
      <c r="O118" s="199">
        <v>134636</v>
      </c>
      <c r="P118" s="199">
        <v>131939</v>
      </c>
      <c r="Q118" s="199">
        <v>236003</v>
      </c>
      <c r="R118" s="53"/>
      <c r="S118" s="53"/>
      <c r="T118" s="53"/>
      <c r="U118" s="53"/>
      <c r="V118" s="53"/>
      <c r="W118" s="53"/>
      <c r="X118" s="53"/>
      <c r="Y118" s="53"/>
      <c r="Z118" s="53"/>
    </row>
    <row r="119" spans="1:26" ht="14.4">
      <c r="A119" s="194" t="s">
        <v>304</v>
      </c>
      <c r="B119" s="223">
        <v>216018.40000000002</v>
      </c>
      <c r="C119" s="195">
        <v>112816</v>
      </c>
      <c r="D119" s="195">
        <v>73457</v>
      </c>
      <c r="E119" s="195">
        <v>29745</v>
      </c>
      <c r="F119" s="224">
        <v>216018.03</v>
      </c>
      <c r="G119" s="78">
        <v>0.99999828718294359</v>
      </c>
      <c r="H119" s="199">
        <v>0</v>
      </c>
      <c r="I119" s="199">
        <v>151427</v>
      </c>
      <c r="J119" s="199">
        <v>161487</v>
      </c>
      <c r="K119" s="199">
        <v>168943</v>
      </c>
      <c r="L119" s="199">
        <v>182056</v>
      </c>
      <c r="M119" s="199">
        <v>137803</v>
      </c>
      <c r="N119" s="199">
        <v>109214</v>
      </c>
      <c r="O119" s="199">
        <v>110568</v>
      </c>
      <c r="P119" s="199">
        <v>114464</v>
      </c>
      <c r="Q119" s="199">
        <v>216018</v>
      </c>
      <c r="R119" s="53"/>
      <c r="S119" s="53"/>
      <c r="T119" s="53"/>
      <c r="U119" s="53"/>
      <c r="V119" s="53"/>
      <c r="W119" s="53"/>
      <c r="X119" s="53"/>
      <c r="Y119" s="53"/>
      <c r="Z119" s="53"/>
    </row>
    <row r="120" spans="1:26" ht="14.4">
      <c r="A120" s="194" t="s">
        <v>305</v>
      </c>
      <c r="B120" s="223">
        <v>0</v>
      </c>
      <c r="C120" s="195">
        <v>0</v>
      </c>
      <c r="D120" s="195">
        <v>0</v>
      </c>
      <c r="E120" s="195">
        <v>0</v>
      </c>
      <c r="F120" s="224">
        <v>0</v>
      </c>
      <c r="G120" s="78"/>
      <c r="H120" s="199">
        <v>0</v>
      </c>
      <c r="I120" s="199">
        <v>0</v>
      </c>
      <c r="J120" s="199">
        <v>0</v>
      </c>
      <c r="K120" s="199">
        <v>0</v>
      </c>
      <c r="L120" s="199">
        <v>0</v>
      </c>
      <c r="M120" s="199">
        <v>0</v>
      </c>
      <c r="N120" s="199">
        <v>0</v>
      </c>
      <c r="O120" s="199">
        <v>0</v>
      </c>
      <c r="P120" s="199">
        <v>0</v>
      </c>
      <c r="Q120" s="199">
        <v>0</v>
      </c>
      <c r="R120" s="53"/>
      <c r="S120" s="53"/>
      <c r="T120" s="53"/>
      <c r="U120" s="53"/>
      <c r="V120" s="53"/>
      <c r="W120" s="53"/>
      <c r="X120" s="53"/>
      <c r="Y120" s="53"/>
      <c r="Z120" s="53"/>
    </row>
    <row r="121" spans="1:26" ht="14.4">
      <c r="A121" s="194" t="s">
        <v>306</v>
      </c>
      <c r="B121" s="223">
        <v>340815.82</v>
      </c>
      <c r="C121" s="195">
        <v>177992</v>
      </c>
      <c r="D121" s="195">
        <v>0</v>
      </c>
      <c r="E121" s="195">
        <v>0</v>
      </c>
      <c r="F121" s="224">
        <v>177992.02</v>
      </c>
      <c r="G121" s="78">
        <v>0.52225281091705189</v>
      </c>
      <c r="H121" s="199">
        <v>0</v>
      </c>
      <c r="I121" s="199">
        <v>0</v>
      </c>
      <c r="J121" s="199">
        <v>287075</v>
      </c>
      <c r="K121" s="199">
        <v>306399</v>
      </c>
      <c r="L121" s="199">
        <v>218638</v>
      </c>
      <c r="M121" s="199">
        <v>122482</v>
      </c>
      <c r="N121" s="199">
        <v>95793</v>
      </c>
      <c r="O121" s="199">
        <v>94689</v>
      </c>
      <c r="P121" s="199">
        <v>92731</v>
      </c>
      <c r="Q121" s="199">
        <v>177992</v>
      </c>
      <c r="R121" s="53"/>
      <c r="S121" s="53"/>
      <c r="T121" s="53"/>
      <c r="U121" s="53"/>
      <c r="V121" s="53"/>
      <c r="W121" s="53"/>
      <c r="X121" s="53"/>
      <c r="Y121" s="53"/>
      <c r="Z121" s="53"/>
    </row>
    <row r="122" spans="1:26" ht="14.4">
      <c r="A122" s="194" t="s">
        <v>307</v>
      </c>
      <c r="B122" s="223">
        <v>56719.38</v>
      </c>
      <c r="C122" s="195">
        <v>29622</v>
      </c>
      <c r="D122" s="195">
        <v>0</v>
      </c>
      <c r="E122" s="195">
        <v>0</v>
      </c>
      <c r="F122" s="224">
        <v>29622.01</v>
      </c>
      <c r="G122" s="78">
        <v>0.52225553241237832</v>
      </c>
      <c r="H122" s="199">
        <v>31117</v>
      </c>
      <c r="I122" s="199">
        <v>38372</v>
      </c>
      <c r="J122" s="199">
        <v>44128</v>
      </c>
      <c r="K122" s="199">
        <v>46603</v>
      </c>
      <c r="L122" s="199">
        <v>35067</v>
      </c>
      <c r="M122" s="199">
        <v>17748</v>
      </c>
      <c r="N122" s="199">
        <v>14820</v>
      </c>
      <c r="O122" s="199">
        <v>14368</v>
      </c>
      <c r="P122" s="199">
        <v>15079</v>
      </c>
      <c r="Q122" s="199">
        <v>29622</v>
      </c>
      <c r="R122" s="53"/>
      <c r="S122" s="53"/>
      <c r="T122" s="53"/>
      <c r="U122" s="53"/>
      <c r="V122" s="53"/>
      <c r="W122" s="53"/>
      <c r="X122" s="53"/>
      <c r="Y122" s="53"/>
      <c r="Z122" s="53"/>
    </row>
    <row r="123" spans="1:26" ht="14.4">
      <c r="A123" s="194" t="s">
        <v>308</v>
      </c>
      <c r="B123" s="223">
        <v>0</v>
      </c>
      <c r="C123" s="195">
        <v>0</v>
      </c>
      <c r="D123" s="195">
        <v>0</v>
      </c>
      <c r="E123" s="195">
        <v>0</v>
      </c>
      <c r="F123" s="224">
        <v>0</v>
      </c>
      <c r="G123" s="78"/>
      <c r="H123" s="199">
        <v>0</v>
      </c>
      <c r="I123" s="199">
        <v>0</v>
      </c>
      <c r="J123" s="199">
        <v>0</v>
      </c>
      <c r="K123" s="199">
        <v>0</v>
      </c>
      <c r="L123" s="199">
        <v>0</v>
      </c>
      <c r="M123" s="199">
        <v>0</v>
      </c>
      <c r="N123" s="199">
        <v>0</v>
      </c>
      <c r="O123" s="199">
        <v>0</v>
      </c>
      <c r="P123" s="199">
        <v>0</v>
      </c>
      <c r="Q123" s="199">
        <v>0</v>
      </c>
      <c r="R123" s="53"/>
      <c r="S123" s="53"/>
      <c r="T123" s="53"/>
      <c r="U123" s="53"/>
      <c r="V123" s="53"/>
      <c r="W123" s="53"/>
      <c r="X123" s="53"/>
      <c r="Y123" s="53"/>
      <c r="Z123" s="53"/>
    </row>
    <row r="124" spans="1:26" ht="14.4">
      <c r="A124" s="194" t="s">
        <v>309</v>
      </c>
      <c r="B124" s="223">
        <v>820311.31</v>
      </c>
      <c r="C124" s="195">
        <v>428409</v>
      </c>
      <c r="D124" s="195">
        <v>57133</v>
      </c>
      <c r="E124" s="195">
        <v>36140</v>
      </c>
      <c r="F124" s="224">
        <v>521682.03</v>
      </c>
      <c r="G124" s="78">
        <v>0.63595615913183012</v>
      </c>
      <c r="H124" s="199">
        <v>0</v>
      </c>
      <c r="I124" s="199">
        <v>0</v>
      </c>
      <c r="J124" s="199">
        <v>599138</v>
      </c>
      <c r="K124" s="199">
        <v>631824</v>
      </c>
      <c r="L124" s="199">
        <v>517713</v>
      </c>
      <c r="M124" s="199">
        <v>291996</v>
      </c>
      <c r="N124" s="199">
        <v>243120</v>
      </c>
      <c r="O124" s="199">
        <v>238335</v>
      </c>
      <c r="P124" s="199">
        <v>251709</v>
      </c>
      <c r="Q124" s="199">
        <v>521682</v>
      </c>
      <c r="R124" s="53"/>
      <c r="S124" s="53"/>
      <c r="T124" s="53"/>
      <c r="U124" s="53"/>
      <c r="V124" s="53"/>
      <c r="W124" s="53"/>
      <c r="X124" s="53"/>
      <c r="Y124" s="53"/>
      <c r="Z124" s="53"/>
    </row>
    <row r="125" spans="1:26" ht="14.4">
      <c r="A125" s="194" t="s">
        <v>310</v>
      </c>
      <c r="B125" s="223">
        <v>164173.41999999998</v>
      </c>
      <c r="C125" s="195">
        <v>85740</v>
      </c>
      <c r="D125" s="195">
        <v>0</v>
      </c>
      <c r="E125" s="195">
        <v>0</v>
      </c>
      <c r="F125" s="224">
        <v>85740.014999999999</v>
      </c>
      <c r="G125" s="78">
        <v>0.52225271910641813</v>
      </c>
      <c r="H125" s="199">
        <v>0</v>
      </c>
      <c r="I125" s="199">
        <v>0</v>
      </c>
      <c r="J125" s="199">
        <v>0</v>
      </c>
      <c r="K125" s="199">
        <v>0</v>
      </c>
      <c r="L125" s="199">
        <v>0</v>
      </c>
      <c r="M125" s="199">
        <v>49615</v>
      </c>
      <c r="N125" s="199">
        <v>39760</v>
      </c>
      <c r="O125" s="199">
        <v>39658</v>
      </c>
      <c r="P125" s="199">
        <v>39845</v>
      </c>
      <c r="Q125" s="199">
        <v>85740</v>
      </c>
      <c r="R125" s="53"/>
      <c r="S125" s="53"/>
      <c r="T125" s="53"/>
      <c r="U125" s="53"/>
      <c r="V125" s="53"/>
      <c r="W125" s="53"/>
      <c r="X125" s="53"/>
      <c r="Y125" s="53"/>
      <c r="Z125" s="53"/>
    </row>
    <row r="126" spans="1:26" ht="14.4">
      <c r="A126" s="194" t="s">
        <v>311</v>
      </c>
      <c r="B126" s="223">
        <v>0</v>
      </c>
      <c r="C126" s="195">
        <v>0</v>
      </c>
      <c r="D126" s="195">
        <v>0</v>
      </c>
      <c r="E126" s="195">
        <v>0</v>
      </c>
      <c r="F126" s="224">
        <v>0</v>
      </c>
      <c r="G126" s="78"/>
      <c r="H126" s="199">
        <v>0</v>
      </c>
      <c r="I126" s="199">
        <v>0</v>
      </c>
      <c r="J126" s="199">
        <v>0</v>
      </c>
      <c r="K126" s="199">
        <v>0</v>
      </c>
      <c r="L126" s="199">
        <v>0</v>
      </c>
      <c r="M126" s="199">
        <v>0</v>
      </c>
      <c r="N126" s="199">
        <v>0</v>
      </c>
      <c r="O126" s="199">
        <v>0</v>
      </c>
      <c r="P126" s="199">
        <v>0</v>
      </c>
      <c r="Q126" s="199">
        <v>0</v>
      </c>
      <c r="R126" s="53"/>
      <c r="S126" s="53"/>
      <c r="T126" s="53"/>
      <c r="U126" s="53"/>
      <c r="V126" s="53"/>
      <c r="W126" s="53"/>
      <c r="X126" s="53"/>
      <c r="Y126" s="53"/>
      <c r="Z126" s="53"/>
    </row>
    <row r="127" spans="1:26" ht="14.4">
      <c r="A127" s="194" t="s">
        <v>312</v>
      </c>
      <c r="B127" s="223">
        <v>190451.18</v>
      </c>
      <c r="C127" s="195">
        <v>99463</v>
      </c>
      <c r="D127" s="195">
        <v>0</v>
      </c>
      <c r="E127" s="195">
        <v>0</v>
      </c>
      <c r="F127" s="224">
        <v>99463.010999999999</v>
      </c>
      <c r="G127" s="78">
        <v>0.52224938170506474</v>
      </c>
      <c r="H127" s="199">
        <v>119516</v>
      </c>
      <c r="I127" s="199">
        <v>127763</v>
      </c>
      <c r="J127" s="199">
        <v>140647</v>
      </c>
      <c r="K127" s="199">
        <v>149257</v>
      </c>
      <c r="L127" s="199">
        <v>111122</v>
      </c>
      <c r="M127" s="199">
        <v>59989</v>
      </c>
      <c r="N127" s="199">
        <v>47991</v>
      </c>
      <c r="O127" s="199">
        <v>48200</v>
      </c>
      <c r="P127" s="199">
        <v>49548</v>
      </c>
      <c r="Q127" s="199">
        <v>99463</v>
      </c>
      <c r="R127" s="53"/>
      <c r="S127" s="53"/>
      <c r="T127" s="53"/>
      <c r="U127" s="53"/>
      <c r="V127" s="53"/>
      <c r="W127" s="53"/>
      <c r="X127" s="53"/>
      <c r="Y127" s="53"/>
      <c r="Z127" s="53"/>
    </row>
    <row r="128" spans="1:26" ht="14.4">
      <c r="A128" s="194" t="s">
        <v>313</v>
      </c>
      <c r="B128" s="223">
        <v>1126881.8599999999</v>
      </c>
      <c r="C128" s="195">
        <v>588516</v>
      </c>
      <c r="D128" s="195">
        <v>40810</v>
      </c>
      <c r="E128" s="195">
        <v>25815</v>
      </c>
      <c r="F128" s="224">
        <v>655141.03</v>
      </c>
      <c r="G128" s="78">
        <v>0.58137507866175087</v>
      </c>
      <c r="H128" s="199">
        <v>0</v>
      </c>
      <c r="I128" s="199">
        <v>840098</v>
      </c>
      <c r="J128" s="199">
        <v>869128</v>
      </c>
      <c r="K128" s="199">
        <v>889799</v>
      </c>
      <c r="L128" s="199">
        <v>679025</v>
      </c>
      <c r="M128" s="199">
        <v>374846</v>
      </c>
      <c r="N128" s="199">
        <v>308926</v>
      </c>
      <c r="O128" s="199">
        <v>317848</v>
      </c>
      <c r="P128" s="199">
        <v>332698</v>
      </c>
      <c r="Q128" s="199">
        <v>655141</v>
      </c>
      <c r="R128" s="53"/>
      <c r="S128" s="53"/>
      <c r="T128" s="53"/>
      <c r="U128" s="53"/>
      <c r="V128" s="53"/>
      <c r="W128" s="53"/>
      <c r="X128" s="53"/>
      <c r="Y128" s="53"/>
      <c r="Z128" s="53"/>
    </row>
    <row r="129" spans="1:26" ht="14.4">
      <c r="A129" s="194" t="s">
        <v>314</v>
      </c>
      <c r="B129" s="223">
        <v>129224.96000000001</v>
      </c>
      <c r="C129" s="195">
        <v>67488</v>
      </c>
      <c r="D129" s="195">
        <v>61737</v>
      </c>
      <c r="E129" s="195">
        <v>0</v>
      </c>
      <c r="F129" s="224">
        <v>129225.03</v>
      </c>
      <c r="G129" s="78">
        <v>1.0000005416910169</v>
      </c>
      <c r="H129" s="199">
        <v>0</v>
      </c>
      <c r="I129" s="199">
        <v>0</v>
      </c>
      <c r="J129" s="199">
        <v>0</v>
      </c>
      <c r="K129" s="199">
        <v>0</v>
      </c>
      <c r="L129" s="199">
        <v>102585.82</v>
      </c>
      <c r="M129" s="199">
        <v>107598</v>
      </c>
      <c r="N129" s="199">
        <v>109504</v>
      </c>
      <c r="O129" s="199">
        <v>92659</v>
      </c>
      <c r="P129" s="199">
        <v>101244</v>
      </c>
      <c r="Q129" s="199">
        <v>129225</v>
      </c>
      <c r="R129" s="53"/>
      <c r="S129" s="53"/>
      <c r="T129" s="53"/>
      <c r="U129" s="53"/>
      <c r="V129" s="53"/>
      <c r="W129" s="53"/>
      <c r="X129" s="53"/>
      <c r="Y129" s="53"/>
      <c r="Z129" s="53"/>
    </row>
    <row r="130" spans="1:26" ht="14.4">
      <c r="A130" s="194" t="s">
        <v>315</v>
      </c>
      <c r="B130" s="223">
        <v>0</v>
      </c>
      <c r="C130" s="195">
        <v>0</v>
      </c>
      <c r="D130" s="195">
        <v>0</v>
      </c>
      <c r="E130" s="195">
        <v>0</v>
      </c>
      <c r="F130" s="224">
        <v>0</v>
      </c>
      <c r="G130" s="78"/>
      <c r="H130" s="199">
        <v>0</v>
      </c>
      <c r="I130" s="199">
        <v>0</v>
      </c>
      <c r="J130" s="199">
        <v>0</v>
      </c>
      <c r="K130" s="199">
        <v>0</v>
      </c>
      <c r="L130" s="199">
        <v>0</v>
      </c>
      <c r="M130" s="199">
        <v>0</v>
      </c>
      <c r="N130" s="199">
        <v>0</v>
      </c>
      <c r="O130" s="199">
        <v>0</v>
      </c>
      <c r="P130" s="199">
        <v>0</v>
      </c>
      <c r="Q130" s="199">
        <v>0</v>
      </c>
      <c r="R130" s="53"/>
      <c r="S130" s="53"/>
      <c r="T130" s="53"/>
      <c r="U130" s="53"/>
      <c r="V130" s="53"/>
      <c r="W130" s="53"/>
      <c r="X130" s="53"/>
      <c r="Y130" s="53"/>
      <c r="Z130" s="53"/>
    </row>
    <row r="131" spans="1:26" ht="14.4">
      <c r="A131" s="194" t="s">
        <v>316</v>
      </c>
      <c r="B131" s="223">
        <v>0</v>
      </c>
      <c r="C131" s="195">
        <v>0</v>
      </c>
      <c r="D131" s="195">
        <v>0</v>
      </c>
      <c r="E131" s="195">
        <v>0</v>
      </c>
      <c r="F131" s="224">
        <v>0</v>
      </c>
      <c r="G131" s="78"/>
      <c r="H131" s="199">
        <v>0</v>
      </c>
      <c r="I131" s="199">
        <v>0</v>
      </c>
      <c r="J131" s="199">
        <v>0</v>
      </c>
      <c r="K131" s="199">
        <v>0</v>
      </c>
      <c r="L131" s="199">
        <v>0</v>
      </c>
      <c r="M131" s="199">
        <v>0</v>
      </c>
      <c r="N131" s="199">
        <v>0</v>
      </c>
      <c r="O131" s="199">
        <v>0</v>
      </c>
      <c r="P131" s="199">
        <v>0</v>
      </c>
      <c r="Q131" s="199">
        <v>0</v>
      </c>
      <c r="R131" s="53"/>
      <c r="S131" s="53"/>
      <c r="T131" s="53"/>
      <c r="U131" s="53"/>
      <c r="V131" s="53"/>
      <c r="W131" s="53"/>
      <c r="X131" s="53"/>
      <c r="Y131" s="53"/>
      <c r="Z131" s="53"/>
    </row>
    <row r="132" spans="1:26" ht="14.4">
      <c r="A132" s="194" t="s">
        <v>317</v>
      </c>
      <c r="B132" s="223">
        <v>0</v>
      </c>
      <c r="C132" s="195">
        <v>0</v>
      </c>
      <c r="D132" s="195">
        <v>0</v>
      </c>
      <c r="E132" s="195">
        <v>0</v>
      </c>
      <c r="F132" s="224">
        <v>0</v>
      </c>
      <c r="G132" s="78"/>
      <c r="H132" s="199">
        <v>0</v>
      </c>
      <c r="I132" s="199">
        <v>0</v>
      </c>
      <c r="J132" s="199">
        <v>0</v>
      </c>
      <c r="K132" s="199">
        <v>0</v>
      </c>
      <c r="L132" s="199">
        <v>0</v>
      </c>
      <c r="M132" s="199">
        <v>0</v>
      </c>
      <c r="N132" s="199">
        <v>0</v>
      </c>
      <c r="O132" s="199">
        <v>0</v>
      </c>
      <c r="P132" s="199">
        <v>0</v>
      </c>
      <c r="Q132" s="199">
        <v>0</v>
      </c>
      <c r="R132" s="53"/>
      <c r="S132" s="53"/>
      <c r="T132" s="53"/>
      <c r="U132" s="53"/>
      <c r="V132" s="53"/>
      <c r="W132" s="53"/>
      <c r="X132" s="53"/>
      <c r="Y132" s="53"/>
      <c r="Z132" s="53"/>
    </row>
    <row r="133" spans="1:26" ht="14.4">
      <c r="A133" s="194" t="s">
        <v>318</v>
      </c>
      <c r="B133" s="223">
        <v>832924.33</v>
      </c>
      <c r="C133" s="195">
        <v>434996</v>
      </c>
      <c r="D133" s="195">
        <v>0</v>
      </c>
      <c r="E133" s="195">
        <v>0</v>
      </c>
      <c r="F133" s="224">
        <v>434996.01500000001</v>
      </c>
      <c r="G133" s="78">
        <v>0.5222515411454004</v>
      </c>
      <c r="H133" s="199">
        <v>483468</v>
      </c>
      <c r="I133" s="199">
        <v>530396</v>
      </c>
      <c r="J133" s="199">
        <v>592087</v>
      </c>
      <c r="K133" s="199">
        <v>633009</v>
      </c>
      <c r="L133" s="199">
        <v>448874</v>
      </c>
      <c r="M133" s="199">
        <v>238819</v>
      </c>
      <c r="N133" s="199">
        <v>206450</v>
      </c>
      <c r="O133" s="199">
        <v>207475</v>
      </c>
      <c r="P133" s="199">
        <v>211950</v>
      </c>
      <c r="Q133" s="199">
        <v>434996</v>
      </c>
      <c r="R133" s="53"/>
      <c r="S133" s="53"/>
      <c r="T133" s="53"/>
      <c r="U133" s="53"/>
      <c r="V133" s="53"/>
      <c r="W133" s="53"/>
      <c r="X133" s="53"/>
      <c r="Y133" s="53"/>
      <c r="Z133" s="53"/>
    </row>
    <row r="134" spans="1:26" ht="14.4">
      <c r="A134" s="194" t="s">
        <v>319</v>
      </c>
      <c r="B134" s="223">
        <v>0</v>
      </c>
      <c r="C134" s="195">
        <v>0</v>
      </c>
      <c r="D134" s="195">
        <v>0</v>
      </c>
      <c r="E134" s="195">
        <v>0</v>
      </c>
      <c r="F134" s="224">
        <v>0</v>
      </c>
      <c r="G134" s="78"/>
      <c r="H134" s="199">
        <v>0</v>
      </c>
      <c r="I134" s="199">
        <v>0</v>
      </c>
      <c r="J134" s="199">
        <v>0</v>
      </c>
      <c r="K134" s="199">
        <v>0</v>
      </c>
      <c r="L134" s="199">
        <v>0</v>
      </c>
      <c r="M134" s="199">
        <v>0</v>
      </c>
      <c r="N134" s="199">
        <v>0</v>
      </c>
      <c r="O134" s="199">
        <v>0</v>
      </c>
      <c r="P134" s="199">
        <v>0</v>
      </c>
      <c r="Q134" s="199">
        <v>0</v>
      </c>
      <c r="R134" s="53"/>
      <c r="S134" s="53"/>
      <c r="T134" s="53"/>
      <c r="U134" s="53"/>
      <c r="V134" s="53"/>
      <c r="W134" s="53"/>
      <c r="X134" s="53"/>
      <c r="Y134" s="53"/>
      <c r="Z134" s="53"/>
    </row>
    <row r="135" spans="1:26" ht="14.4">
      <c r="A135" s="194" t="s">
        <v>320</v>
      </c>
      <c r="B135" s="223">
        <v>0</v>
      </c>
      <c r="C135" s="195">
        <v>0</v>
      </c>
      <c r="D135" s="195">
        <v>0</v>
      </c>
      <c r="E135" s="195">
        <v>0</v>
      </c>
      <c r="F135" s="224">
        <v>0</v>
      </c>
      <c r="G135" s="78"/>
      <c r="H135" s="199">
        <v>0</v>
      </c>
      <c r="I135" s="199">
        <v>0</v>
      </c>
      <c r="J135" s="199">
        <v>0</v>
      </c>
      <c r="K135" s="199">
        <v>0</v>
      </c>
      <c r="L135" s="199">
        <v>0</v>
      </c>
      <c r="M135" s="199">
        <v>0</v>
      </c>
      <c r="N135" s="199">
        <v>0</v>
      </c>
      <c r="O135" s="199">
        <v>0</v>
      </c>
      <c r="P135" s="199">
        <v>0</v>
      </c>
      <c r="Q135" s="199">
        <v>0</v>
      </c>
      <c r="R135" s="53"/>
      <c r="S135" s="53"/>
      <c r="T135" s="53"/>
      <c r="U135" s="53"/>
      <c r="V135" s="53"/>
      <c r="W135" s="53"/>
      <c r="X135" s="53"/>
      <c r="Y135" s="53"/>
      <c r="Z135" s="53"/>
    </row>
    <row r="136" spans="1:26" ht="14.4">
      <c r="A136" s="194" t="s">
        <v>321</v>
      </c>
      <c r="B136" s="223">
        <v>0</v>
      </c>
      <c r="C136" s="195">
        <v>0</v>
      </c>
      <c r="D136" s="195">
        <v>0</v>
      </c>
      <c r="E136" s="195">
        <v>0</v>
      </c>
      <c r="F136" s="224">
        <v>0</v>
      </c>
      <c r="G136" s="78"/>
      <c r="H136" s="199">
        <v>0</v>
      </c>
      <c r="I136" s="199">
        <v>0</v>
      </c>
      <c r="J136" s="199">
        <v>0</v>
      </c>
      <c r="K136" s="199">
        <v>0</v>
      </c>
      <c r="L136" s="199">
        <v>0</v>
      </c>
      <c r="M136" s="199">
        <v>0</v>
      </c>
      <c r="N136" s="199">
        <v>0</v>
      </c>
      <c r="O136" s="199">
        <v>0</v>
      </c>
      <c r="P136" s="199">
        <v>0</v>
      </c>
      <c r="Q136" s="199">
        <v>0</v>
      </c>
      <c r="R136" s="53"/>
      <c r="S136" s="53"/>
      <c r="T136" s="53"/>
      <c r="U136" s="53"/>
      <c r="V136" s="53"/>
      <c r="W136" s="53"/>
      <c r="X136" s="53"/>
      <c r="Y136" s="53"/>
      <c r="Z136" s="53"/>
    </row>
    <row r="137" spans="1:26" ht="14.4">
      <c r="A137" s="194" t="s">
        <v>322</v>
      </c>
      <c r="B137" s="223">
        <v>0</v>
      </c>
      <c r="C137" s="195">
        <v>0</v>
      </c>
      <c r="D137" s="195">
        <v>0</v>
      </c>
      <c r="E137" s="195">
        <v>0</v>
      </c>
      <c r="F137" s="224">
        <v>0</v>
      </c>
      <c r="G137" s="78"/>
      <c r="H137" s="199">
        <v>0</v>
      </c>
      <c r="I137" s="199">
        <v>0</v>
      </c>
      <c r="J137" s="199">
        <v>0</v>
      </c>
      <c r="K137" s="199">
        <v>0</v>
      </c>
      <c r="L137" s="199">
        <v>0</v>
      </c>
      <c r="M137" s="199">
        <v>0</v>
      </c>
      <c r="N137" s="199">
        <v>0</v>
      </c>
      <c r="O137" s="199">
        <v>0</v>
      </c>
      <c r="P137" s="199">
        <v>0</v>
      </c>
      <c r="Q137" s="199">
        <v>0</v>
      </c>
      <c r="R137" s="53"/>
      <c r="S137" s="53"/>
      <c r="T137" s="53"/>
      <c r="U137" s="53"/>
      <c r="V137" s="53"/>
      <c r="W137" s="53"/>
      <c r="X137" s="53"/>
      <c r="Y137" s="53"/>
      <c r="Z137" s="53"/>
    </row>
    <row r="138" spans="1:26" ht="14.4">
      <c r="A138" s="194" t="s">
        <v>323</v>
      </c>
      <c r="B138" s="223">
        <v>409762.86000000004</v>
      </c>
      <c r="C138" s="195">
        <v>213999</v>
      </c>
      <c r="D138" s="195">
        <v>0</v>
      </c>
      <c r="E138" s="195">
        <v>0</v>
      </c>
      <c r="F138" s="224">
        <v>213999.01500000001</v>
      </c>
      <c r="G138" s="78">
        <v>0.5222508818881243</v>
      </c>
      <c r="H138" s="199">
        <v>269739</v>
      </c>
      <c r="I138" s="199">
        <v>284723</v>
      </c>
      <c r="J138" s="199">
        <v>308110</v>
      </c>
      <c r="K138" s="199">
        <v>333121</v>
      </c>
      <c r="L138" s="199">
        <v>233157</v>
      </c>
      <c r="M138" s="199">
        <v>123058</v>
      </c>
      <c r="N138" s="199">
        <v>100227</v>
      </c>
      <c r="O138" s="199">
        <v>102570</v>
      </c>
      <c r="P138" s="199">
        <v>105345</v>
      </c>
      <c r="Q138" s="199">
        <v>213999</v>
      </c>
      <c r="R138" s="53"/>
      <c r="S138" s="53"/>
      <c r="T138" s="53"/>
      <c r="U138" s="53"/>
      <c r="V138" s="53"/>
      <c r="W138" s="53"/>
      <c r="X138" s="53"/>
      <c r="Y138" s="53"/>
      <c r="Z138" s="53"/>
    </row>
    <row r="139" spans="1:26" ht="14.4">
      <c r="A139" s="194" t="s">
        <v>324</v>
      </c>
      <c r="B139" s="223">
        <v>0</v>
      </c>
      <c r="C139" s="195">
        <v>0</v>
      </c>
      <c r="D139" s="195">
        <v>0</v>
      </c>
      <c r="E139" s="195">
        <v>0</v>
      </c>
      <c r="F139" s="224">
        <v>0</v>
      </c>
      <c r="G139" s="78"/>
      <c r="H139" s="199">
        <v>0</v>
      </c>
      <c r="I139" s="199">
        <v>0</v>
      </c>
      <c r="J139" s="199">
        <v>0</v>
      </c>
      <c r="K139" s="199">
        <v>0</v>
      </c>
      <c r="L139" s="199">
        <v>0</v>
      </c>
      <c r="M139" s="199">
        <v>0</v>
      </c>
      <c r="N139" s="199">
        <v>0</v>
      </c>
      <c r="O139" s="199">
        <v>0</v>
      </c>
      <c r="P139" s="199">
        <v>0</v>
      </c>
      <c r="Q139" s="199">
        <v>0</v>
      </c>
      <c r="R139" s="53"/>
      <c r="S139" s="53"/>
      <c r="T139" s="53"/>
      <c r="U139" s="53"/>
      <c r="V139" s="53"/>
      <c r="W139" s="53"/>
      <c r="X139" s="53"/>
      <c r="Y139" s="53"/>
      <c r="Z139" s="53"/>
    </row>
    <row r="140" spans="1:26" ht="14.4">
      <c r="A140" s="194" t="s">
        <v>325</v>
      </c>
      <c r="B140" s="223">
        <v>0</v>
      </c>
      <c r="C140" s="195">
        <v>0</v>
      </c>
      <c r="D140" s="195">
        <v>0</v>
      </c>
      <c r="E140" s="195">
        <v>0</v>
      </c>
      <c r="F140" s="224">
        <v>0</v>
      </c>
      <c r="G140" s="78"/>
      <c r="H140" s="199">
        <v>0</v>
      </c>
      <c r="I140" s="199">
        <v>0</v>
      </c>
      <c r="J140" s="199">
        <v>0</v>
      </c>
      <c r="K140" s="199">
        <v>0</v>
      </c>
      <c r="L140" s="199">
        <v>0</v>
      </c>
      <c r="M140" s="199">
        <v>0</v>
      </c>
      <c r="N140" s="199">
        <v>0</v>
      </c>
      <c r="O140" s="199">
        <v>0</v>
      </c>
      <c r="P140" s="199">
        <v>0</v>
      </c>
      <c r="Q140" s="199">
        <v>0</v>
      </c>
      <c r="R140" s="53"/>
      <c r="S140" s="53"/>
      <c r="T140" s="53"/>
      <c r="U140" s="53"/>
      <c r="V140" s="53"/>
      <c r="W140" s="53"/>
      <c r="X140" s="53"/>
      <c r="Y140" s="53"/>
      <c r="Z140" s="53"/>
    </row>
    <row r="141" spans="1:26" ht="14.4">
      <c r="A141" s="194" t="s">
        <v>326</v>
      </c>
      <c r="B141" s="223">
        <v>748066.99</v>
      </c>
      <c r="C141" s="195">
        <v>390679</v>
      </c>
      <c r="D141" s="195">
        <v>0</v>
      </c>
      <c r="E141" s="195">
        <v>0</v>
      </c>
      <c r="F141" s="224">
        <v>390679.02</v>
      </c>
      <c r="G141" s="78">
        <v>0.52225138286077832</v>
      </c>
      <c r="H141" s="199">
        <v>513429</v>
      </c>
      <c r="I141" s="199">
        <v>532714</v>
      </c>
      <c r="J141" s="199">
        <v>584113</v>
      </c>
      <c r="K141" s="199">
        <v>668633</v>
      </c>
      <c r="L141" s="199">
        <v>446697</v>
      </c>
      <c r="M141" s="199">
        <v>236716</v>
      </c>
      <c r="N141" s="199">
        <v>187390</v>
      </c>
      <c r="O141" s="199">
        <v>185785</v>
      </c>
      <c r="P141" s="199">
        <v>187126</v>
      </c>
      <c r="Q141" s="199">
        <v>390679</v>
      </c>
      <c r="R141" s="53"/>
      <c r="S141" s="53"/>
      <c r="T141" s="53"/>
      <c r="U141" s="53"/>
      <c r="V141" s="53"/>
      <c r="W141" s="53"/>
      <c r="X141" s="53"/>
      <c r="Y141" s="53"/>
      <c r="Z141" s="53"/>
    </row>
    <row r="142" spans="1:26" ht="14.4">
      <c r="A142" s="194" t="s">
        <v>327</v>
      </c>
      <c r="B142" s="223">
        <v>53227.47</v>
      </c>
      <c r="C142" s="195">
        <v>27798</v>
      </c>
      <c r="D142" s="195">
        <v>0</v>
      </c>
      <c r="E142" s="195">
        <v>0</v>
      </c>
      <c r="F142" s="224">
        <v>27798.014999999999</v>
      </c>
      <c r="G142" s="78">
        <v>0.52224941369559741</v>
      </c>
      <c r="H142" s="199">
        <v>0</v>
      </c>
      <c r="I142" s="199">
        <v>0</v>
      </c>
      <c r="J142" s="199">
        <v>0</v>
      </c>
      <c r="K142" s="199">
        <v>42536</v>
      </c>
      <c r="L142" s="199">
        <v>31809</v>
      </c>
      <c r="M142" s="199">
        <v>16131</v>
      </c>
      <c r="N142" s="199">
        <v>12442</v>
      </c>
      <c r="O142" s="199">
        <v>10976</v>
      </c>
      <c r="P142" s="199">
        <v>12175</v>
      </c>
      <c r="Q142" s="199">
        <v>27798</v>
      </c>
      <c r="R142" s="53"/>
      <c r="S142" s="53"/>
      <c r="T142" s="53"/>
      <c r="U142" s="53"/>
      <c r="V142" s="53"/>
      <c r="W142" s="53"/>
      <c r="X142" s="53"/>
      <c r="Y142" s="53"/>
      <c r="Z142" s="53"/>
    </row>
    <row r="143" spans="1:26" ht="14.4">
      <c r="A143" s="194" t="s">
        <v>328</v>
      </c>
      <c r="B143" s="223">
        <v>394598</v>
      </c>
      <c r="C143" s="195">
        <v>206079</v>
      </c>
      <c r="D143" s="195">
        <v>0</v>
      </c>
      <c r="E143" s="195">
        <v>0</v>
      </c>
      <c r="F143" s="224">
        <v>206079.01</v>
      </c>
      <c r="G143" s="78">
        <v>0.52225051824895208</v>
      </c>
      <c r="H143" s="199">
        <v>0</v>
      </c>
      <c r="I143" s="199">
        <v>0</v>
      </c>
      <c r="J143" s="199">
        <v>0</v>
      </c>
      <c r="K143" s="199">
        <v>0</v>
      </c>
      <c r="L143" s="199">
        <v>208351</v>
      </c>
      <c r="M143" s="199">
        <v>113384</v>
      </c>
      <c r="N143" s="199">
        <v>94183</v>
      </c>
      <c r="O143" s="199">
        <v>95107</v>
      </c>
      <c r="P143" s="199">
        <v>100543</v>
      </c>
      <c r="Q143" s="199">
        <v>206079</v>
      </c>
      <c r="R143" s="53"/>
      <c r="S143" s="53"/>
      <c r="T143" s="53"/>
      <c r="U143" s="53"/>
      <c r="V143" s="53"/>
      <c r="W143" s="53"/>
      <c r="X143" s="53"/>
      <c r="Y143" s="53"/>
      <c r="Z143" s="53"/>
    </row>
    <row r="144" spans="1:26" ht="14.4">
      <c r="A144" s="194" t="s">
        <v>329</v>
      </c>
      <c r="B144" s="223">
        <v>0</v>
      </c>
      <c r="C144" s="195">
        <v>0</v>
      </c>
      <c r="D144" s="195">
        <v>0</v>
      </c>
      <c r="E144" s="195">
        <v>0</v>
      </c>
      <c r="F144" s="224">
        <v>0</v>
      </c>
      <c r="G144" s="78"/>
      <c r="H144" s="199">
        <v>0</v>
      </c>
      <c r="I144" s="199">
        <v>0</v>
      </c>
      <c r="J144" s="199">
        <v>0</v>
      </c>
      <c r="K144" s="199">
        <v>0</v>
      </c>
      <c r="L144" s="199">
        <v>0</v>
      </c>
      <c r="M144" s="199">
        <v>0</v>
      </c>
      <c r="N144" s="199">
        <v>0</v>
      </c>
      <c r="O144" s="199">
        <v>0</v>
      </c>
      <c r="P144" s="199">
        <v>0</v>
      </c>
      <c r="Q144" s="199">
        <v>0</v>
      </c>
      <c r="R144" s="53"/>
      <c r="S144" s="53"/>
      <c r="T144" s="53"/>
      <c r="U144" s="53"/>
      <c r="V144" s="53"/>
      <c r="W144" s="53"/>
      <c r="X144" s="53"/>
      <c r="Y144" s="53"/>
      <c r="Z144" s="53"/>
    </row>
    <row r="145" spans="1:26" ht="14.4">
      <c r="A145" s="194" t="s">
        <v>330</v>
      </c>
      <c r="B145" s="223">
        <v>0</v>
      </c>
      <c r="C145" s="195">
        <v>0</v>
      </c>
      <c r="D145" s="195">
        <v>0</v>
      </c>
      <c r="E145" s="195">
        <v>0</v>
      </c>
      <c r="F145" s="224">
        <v>0</v>
      </c>
      <c r="G145" s="78"/>
      <c r="H145" s="199">
        <v>0</v>
      </c>
      <c r="I145" s="199">
        <v>0</v>
      </c>
      <c r="J145" s="199">
        <v>0</v>
      </c>
      <c r="K145" s="199">
        <v>0</v>
      </c>
      <c r="L145" s="199">
        <v>0</v>
      </c>
      <c r="M145" s="199">
        <v>0</v>
      </c>
      <c r="N145" s="199">
        <v>0</v>
      </c>
      <c r="O145" s="199">
        <v>0</v>
      </c>
      <c r="P145" s="199">
        <v>0</v>
      </c>
      <c r="Q145" s="199">
        <v>0</v>
      </c>
      <c r="R145" s="53"/>
      <c r="S145" s="53"/>
      <c r="T145" s="53"/>
      <c r="U145" s="53"/>
      <c r="V145" s="53"/>
      <c r="W145" s="53"/>
      <c r="X145" s="53"/>
      <c r="Y145" s="53"/>
      <c r="Z145" s="53"/>
    </row>
    <row r="146" spans="1:26" ht="14.4">
      <c r="A146" s="194" t="s">
        <v>331</v>
      </c>
      <c r="B146" s="223">
        <v>0</v>
      </c>
      <c r="C146" s="195">
        <v>0</v>
      </c>
      <c r="D146" s="195">
        <v>0</v>
      </c>
      <c r="E146" s="195">
        <v>0</v>
      </c>
      <c r="F146" s="224">
        <v>0</v>
      </c>
      <c r="G146" s="78"/>
      <c r="H146" s="199">
        <v>0</v>
      </c>
      <c r="I146" s="199">
        <v>0</v>
      </c>
      <c r="J146" s="199">
        <v>0</v>
      </c>
      <c r="K146" s="199">
        <v>0</v>
      </c>
      <c r="L146" s="199">
        <v>0</v>
      </c>
      <c r="M146" s="199">
        <v>0</v>
      </c>
      <c r="N146" s="199">
        <v>0</v>
      </c>
      <c r="O146" s="199">
        <v>0</v>
      </c>
      <c r="P146" s="199">
        <v>0</v>
      </c>
      <c r="Q146" s="199">
        <v>0</v>
      </c>
      <c r="R146" s="53"/>
      <c r="S146" s="53"/>
      <c r="T146" s="53"/>
      <c r="U146" s="53"/>
      <c r="V146" s="53"/>
      <c r="W146" s="53"/>
      <c r="X146" s="53"/>
      <c r="Y146" s="53"/>
      <c r="Z146" s="53"/>
    </row>
    <row r="147" spans="1:26" ht="14.4">
      <c r="A147" s="194" t="s">
        <v>332</v>
      </c>
      <c r="B147" s="223">
        <v>562285.70000000007</v>
      </c>
      <c r="C147" s="195">
        <v>293655</v>
      </c>
      <c r="D147" s="195">
        <v>65295</v>
      </c>
      <c r="E147" s="195">
        <v>41303</v>
      </c>
      <c r="F147" s="224">
        <v>400253.03</v>
      </c>
      <c r="G147" s="78">
        <v>0.71183213444695459</v>
      </c>
      <c r="H147" s="199">
        <v>0</v>
      </c>
      <c r="I147" s="199">
        <v>0</v>
      </c>
      <c r="J147" s="199">
        <v>416612</v>
      </c>
      <c r="K147" s="199">
        <v>462790</v>
      </c>
      <c r="L147" s="199">
        <v>425016</v>
      </c>
      <c r="M147" s="199">
        <v>240443</v>
      </c>
      <c r="N147" s="199">
        <v>192919</v>
      </c>
      <c r="O147" s="199">
        <v>193356</v>
      </c>
      <c r="P147" s="199">
        <v>196794</v>
      </c>
      <c r="Q147" s="199">
        <v>400253</v>
      </c>
      <c r="R147" s="53"/>
      <c r="S147" s="53"/>
      <c r="T147" s="53"/>
      <c r="U147" s="53"/>
      <c r="V147" s="53"/>
      <c r="W147" s="53"/>
      <c r="X147" s="53"/>
      <c r="Y147" s="53"/>
      <c r="Z147" s="53"/>
    </row>
    <row r="148" spans="1:26" ht="14.4">
      <c r="A148" s="194" t="s">
        <v>333</v>
      </c>
      <c r="B148" s="223">
        <v>0</v>
      </c>
      <c r="C148" s="195">
        <v>0</v>
      </c>
      <c r="D148" s="195">
        <v>0</v>
      </c>
      <c r="E148" s="195">
        <v>0</v>
      </c>
      <c r="F148" s="224">
        <v>0</v>
      </c>
      <c r="G148" s="78"/>
      <c r="H148" s="199">
        <v>0</v>
      </c>
      <c r="I148" s="199">
        <v>0</v>
      </c>
      <c r="J148" s="199">
        <v>0</v>
      </c>
      <c r="K148" s="199">
        <v>0</v>
      </c>
      <c r="L148" s="199">
        <v>0</v>
      </c>
      <c r="M148" s="199">
        <v>0</v>
      </c>
      <c r="N148" s="199">
        <v>0</v>
      </c>
      <c r="O148" s="199">
        <v>0</v>
      </c>
      <c r="P148" s="199">
        <v>0</v>
      </c>
      <c r="Q148" s="199">
        <v>0</v>
      </c>
      <c r="R148" s="53"/>
      <c r="S148" s="53"/>
      <c r="T148" s="53"/>
      <c r="U148" s="53"/>
      <c r="V148" s="53"/>
      <c r="W148" s="53"/>
      <c r="X148" s="53"/>
      <c r="Y148" s="53"/>
      <c r="Z148" s="53"/>
    </row>
    <row r="149" spans="1:26" ht="14.4">
      <c r="A149" s="194" t="s">
        <v>334</v>
      </c>
      <c r="B149" s="223">
        <v>0</v>
      </c>
      <c r="C149" s="195">
        <v>0</v>
      </c>
      <c r="D149" s="195">
        <v>0</v>
      </c>
      <c r="E149" s="195">
        <v>0</v>
      </c>
      <c r="F149" s="224">
        <v>0</v>
      </c>
      <c r="G149" s="78"/>
      <c r="H149" s="199">
        <v>0</v>
      </c>
      <c r="I149" s="199">
        <v>0</v>
      </c>
      <c r="J149" s="199">
        <v>0</v>
      </c>
      <c r="K149" s="199">
        <v>0</v>
      </c>
      <c r="L149" s="199">
        <v>0</v>
      </c>
      <c r="M149" s="199">
        <v>0</v>
      </c>
      <c r="N149" s="199">
        <v>0</v>
      </c>
      <c r="O149" s="199">
        <v>0</v>
      </c>
      <c r="P149" s="199">
        <v>0</v>
      </c>
      <c r="Q149" s="199">
        <v>0</v>
      </c>
      <c r="R149" s="53"/>
      <c r="S149" s="53"/>
      <c r="T149" s="53"/>
      <c r="U149" s="53"/>
      <c r="V149" s="53"/>
      <c r="W149" s="53"/>
      <c r="X149" s="53"/>
      <c r="Y149" s="53"/>
      <c r="Z149" s="53"/>
    </row>
    <row r="150" spans="1:26" ht="14.4">
      <c r="A150" s="194" t="s">
        <v>335</v>
      </c>
      <c r="B150" s="223">
        <v>0</v>
      </c>
      <c r="C150" s="195">
        <v>0</v>
      </c>
      <c r="D150" s="195">
        <v>0</v>
      </c>
      <c r="E150" s="195">
        <v>0</v>
      </c>
      <c r="F150" s="224">
        <v>0</v>
      </c>
      <c r="G150" s="78"/>
      <c r="H150" s="199">
        <v>0</v>
      </c>
      <c r="I150" s="199">
        <v>0</v>
      </c>
      <c r="J150" s="199">
        <v>0</v>
      </c>
      <c r="K150" s="199">
        <v>0</v>
      </c>
      <c r="L150" s="199">
        <v>0</v>
      </c>
      <c r="M150" s="199">
        <v>0</v>
      </c>
      <c r="N150" s="199">
        <v>0</v>
      </c>
      <c r="O150" s="199">
        <v>0</v>
      </c>
      <c r="P150" s="199">
        <v>0</v>
      </c>
      <c r="Q150" s="199">
        <v>0</v>
      </c>
      <c r="R150" s="53"/>
      <c r="S150" s="53"/>
      <c r="T150" s="53"/>
      <c r="U150" s="53"/>
      <c r="V150" s="53"/>
      <c r="W150" s="53"/>
      <c r="X150" s="53"/>
      <c r="Y150" s="53"/>
      <c r="Z150" s="53"/>
    </row>
    <row r="151" spans="1:26" ht="14.4">
      <c r="A151" s="194" t="s">
        <v>336</v>
      </c>
      <c r="B151" s="223">
        <v>0</v>
      </c>
      <c r="C151" s="195">
        <v>0</v>
      </c>
      <c r="D151" s="195">
        <v>0</v>
      </c>
      <c r="E151" s="195">
        <v>0</v>
      </c>
      <c r="F151" s="224">
        <v>0</v>
      </c>
      <c r="G151" s="78"/>
      <c r="H151" s="199">
        <v>0</v>
      </c>
      <c r="I151" s="199">
        <v>0</v>
      </c>
      <c r="J151" s="199">
        <v>0</v>
      </c>
      <c r="K151" s="199">
        <v>0</v>
      </c>
      <c r="L151" s="199">
        <v>0</v>
      </c>
      <c r="M151" s="199">
        <v>0</v>
      </c>
      <c r="N151" s="199">
        <v>0</v>
      </c>
      <c r="O151" s="199">
        <v>0</v>
      </c>
      <c r="P151" s="199">
        <v>0</v>
      </c>
      <c r="Q151" s="199">
        <v>0</v>
      </c>
      <c r="R151" s="53"/>
      <c r="S151" s="53"/>
      <c r="T151" s="53"/>
      <c r="U151" s="53"/>
      <c r="V151" s="53"/>
      <c r="W151" s="53"/>
      <c r="X151" s="53"/>
      <c r="Y151" s="53"/>
      <c r="Z151" s="53"/>
    </row>
    <row r="152" spans="1:26" ht="14.4">
      <c r="A152" s="194" t="s">
        <v>337</v>
      </c>
      <c r="B152" s="223">
        <v>0</v>
      </c>
      <c r="C152" s="195">
        <v>0</v>
      </c>
      <c r="D152" s="195">
        <v>0</v>
      </c>
      <c r="E152" s="195">
        <v>0</v>
      </c>
      <c r="F152" s="224">
        <v>0</v>
      </c>
      <c r="G152" s="78"/>
      <c r="H152" s="199">
        <v>0</v>
      </c>
      <c r="I152" s="199">
        <v>0</v>
      </c>
      <c r="J152" s="199">
        <v>0</v>
      </c>
      <c r="K152" s="199">
        <v>0</v>
      </c>
      <c r="L152" s="199">
        <v>0</v>
      </c>
      <c r="M152" s="199">
        <v>0</v>
      </c>
      <c r="N152" s="199">
        <v>0</v>
      </c>
      <c r="O152" s="199">
        <v>0</v>
      </c>
      <c r="P152" s="199">
        <v>0</v>
      </c>
      <c r="Q152" s="199">
        <v>0</v>
      </c>
      <c r="R152" s="53"/>
      <c r="S152" s="53"/>
      <c r="T152" s="53"/>
      <c r="U152" s="53"/>
      <c r="V152" s="53"/>
      <c r="W152" s="53"/>
      <c r="X152" s="53"/>
      <c r="Y152" s="53"/>
      <c r="Z152" s="53"/>
    </row>
    <row r="153" spans="1:26" ht="14.4">
      <c r="A153" s="194" t="s">
        <v>338</v>
      </c>
      <c r="B153" s="223">
        <v>0</v>
      </c>
      <c r="C153" s="195">
        <v>0</v>
      </c>
      <c r="D153" s="195">
        <v>0</v>
      </c>
      <c r="E153" s="195">
        <v>0</v>
      </c>
      <c r="F153" s="224">
        <v>0</v>
      </c>
      <c r="G153" s="78"/>
      <c r="H153" s="199">
        <v>0</v>
      </c>
      <c r="I153" s="199">
        <v>0</v>
      </c>
      <c r="J153" s="199">
        <v>0</v>
      </c>
      <c r="K153" s="199">
        <v>0</v>
      </c>
      <c r="L153" s="199">
        <v>0</v>
      </c>
      <c r="M153" s="199">
        <v>0</v>
      </c>
      <c r="N153" s="199">
        <v>0</v>
      </c>
      <c r="O153" s="199">
        <v>0</v>
      </c>
      <c r="P153" s="199">
        <v>0</v>
      </c>
      <c r="Q153" s="199">
        <v>0</v>
      </c>
      <c r="R153" s="53"/>
      <c r="S153" s="53"/>
      <c r="T153" s="53"/>
      <c r="U153" s="53"/>
      <c r="V153" s="53"/>
      <c r="W153" s="53"/>
      <c r="X153" s="53"/>
      <c r="Y153" s="53"/>
      <c r="Z153" s="53"/>
    </row>
    <row r="154" spans="1:26" ht="14.4">
      <c r="A154" s="194" t="s">
        <v>339</v>
      </c>
      <c r="B154" s="223">
        <v>315100.69</v>
      </c>
      <c r="C154" s="195">
        <v>164562</v>
      </c>
      <c r="D154" s="195">
        <v>65295</v>
      </c>
      <c r="E154" s="195">
        <v>41303</v>
      </c>
      <c r="F154" s="224">
        <v>271160.03000000003</v>
      </c>
      <c r="G154" s="78">
        <v>0.8605504164399006</v>
      </c>
      <c r="H154" s="199">
        <v>0</v>
      </c>
      <c r="I154" s="199">
        <v>0</v>
      </c>
      <c r="J154" s="199">
        <v>0</v>
      </c>
      <c r="K154" s="199">
        <v>0</v>
      </c>
      <c r="L154" s="199">
        <v>231513.04</v>
      </c>
      <c r="M154" s="199">
        <v>155970</v>
      </c>
      <c r="N154" s="199">
        <v>128347</v>
      </c>
      <c r="O154" s="199">
        <v>124276</v>
      </c>
      <c r="P154" s="199">
        <v>127816</v>
      </c>
      <c r="Q154" s="199">
        <v>271160</v>
      </c>
      <c r="R154" s="53"/>
      <c r="S154" s="53"/>
      <c r="T154" s="53"/>
      <c r="U154" s="53"/>
      <c r="V154" s="53"/>
      <c r="W154" s="53"/>
      <c r="X154" s="53"/>
      <c r="Y154" s="53"/>
      <c r="Z154" s="53"/>
    </row>
    <row r="155" spans="1:26" ht="14.4">
      <c r="A155" s="194" t="s">
        <v>340</v>
      </c>
      <c r="B155" s="223">
        <v>0</v>
      </c>
      <c r="C155" s="195">
        <v>0</v>
      </c>
      <c r="D155" s="195">
        <v>0</v>
      </c>
      <c r="E155" s="195">
        <v>0</v>
      </c>
      <c r="F155" s="224">
        <v>0</v>
      </c>
      <c r="G155" s="78"/>
      <c r="H155" s="199">
        <v>0</v>
      </c>
      <c r="I155" s="199">
        <v>0</v>
      </c>
      <c r="J155" s="199">
        <v>0</v>
      </c>
      <c r="K155" s="199">
        <v>0</v>
      </c>
      <c r="L155" s="199">
        <v>0</v>
      </c>
      <c r="M155" s="199">
        <v>0</v>
      </c>
      <c r="N155" s="199">
        <v>0</v>
      </c>
      <c r="O155" s="199">
        <v>0</v>
      </c>
      <c r="P155" s="199">
        <v>0</v>
      </c>
      <c r="Q155" s="199">
        <v>0</v>
      </c>
      <c r="R155" s="53"/>
      <c r="S155" s="53"/>
      <c r="T155" s="53"/>
      <c r="U155" s="53"/>
      <c r="V155" s="53"/>
      <c r="W155" s="53"/>
      <c r="X155" s="53"/>
      <c r="Y155" s="53"/>
      <c r="Z155" s="53"/>
    </row>
    <row r="156" spans="1:26" ht="14.4">
      <c r="A156" s="194" t="s">
        <v>341</v>
      </c>
      <c r="B156" s="223">
        <v>88151.15</v>
      </c>
      <c r="C156" s="195">
        <v>46037</v>
      </c>
      <c r="D156" s="195">
        <v>42114</v>
      </c>
      <c r="E156" s="195">
        <v>0</v>
      </c>
      <c r="F156" s="224">
        <v>88151.03</v>
      </c>
      <c r="G156" s="78">
        <v>0.99999863870182071</v>
      </c>
      <c r="H156" s="199">
        <v>47522</v>
      </c>
      <c r="I156" s="199">
        <v>56315</v>
      </c>
      <c r="J156" s="199">
        <v>63691</v>
      </c>
      <c r="K156" s="199">
        <v>69571</v>
      </c>
      <c r="L156" s="199">
        <v>73515.679999999993</v>
      </c>
      <c r="M156" s="199">
        <v>76976</v>
      </c>
      <c r="N156" s="199">
        <v>79663</v>
      </c>
      <c r="O156" s="199">
        <v>82325</v>
      </c>
      <c r="P156" s="199">
        <v>83032</v>
      </c>
      <c r="Q156" s="199">
        <v>88151</v>
      </c>
      <c r="R156" s="53"/>
      <c r="S156" s="53"/>
      <c r="T156" s="53"/>
      <c r="U156" s="53"/>
      <c r="V156" s="53"/>
      <c r="W156" s="53"/>
      <c r="X156" s="53"/>
      <c r="Y156" s="53"/>
      <c r="Z156" s="53"/>
    </row>
    <row r="157" spans="1:26" ht="14.4">
      <c r="A157" s="194" t="s">
        <v>342</v>
      </c>
      <c r="B157" s="223">
        <v>3572459.6900000004</v>
      </c>
      <c r="C157" s="195">
        <v>1865722</v>
      </c>
      <c r="D157" s="195">
        <v>40810</v>
      </c>
      <c r="E157" s="195">
        <v>25815</v>
      </c>
      <c r="F157" s="224">
        <v>1932347.03</v>
      </c>
      <c r="G157" s="78">
        <v>0.54090100314050005</v>
      </c>
      <c r="H157" s="199">
        <v>0</v>
      </c>
      <c r="I157" s="199">
        <v>0</v>
      </c>
      <c r="J157" s="199">
        <v>0</v>
      </c>
      <c r="K157" s="199">
        <v>2556362</v>
      </c>
      <c r="L157" s="199">
        <v>1927708</v>
      </c>
      <c r="M157" s="199">
        <v>1060390</v>
      </c>
      <c r="N157" s="199">
        <v>858729</v>
      </c>
      <c r="O157" s="199">
        <v>885463</v>
      </c>
      <c r="P157" s="199">
        <v>929507</v>
      </c>
      <c r="Q157" s="199">
        <v>1932347</v>
      </c>
      <c r="R157" s="53"/>
      <c r="S157" s="53"/>
      <c r="T157" s="53"/>
      <c r="U157" s="53"/>
      <c r="V157" s="53"/>
      <c r="W157" s="53"/>
      <c r="X157" s="53"/>
      <c r="Y157" s="53"/>
      <c r="Z157" s="53"/>
    </row>
    <row r="158" spans="1:26" ht="14.4">
      <c r="A158" s="194" t="s">
        <v>343</v>
      </c>
      <c r="B158" s="223">
        <v>0</v>
      </c>
      <c r="C158" s="195">
        <v>0</v>
      </c>
      <c r="D158" s="195">
        <v>0</v>
      </c>
      <c r="E158" s="195">
        <v>0</v>
      </c>
      <c r="F158" s="224">
        <v>0</v>
      </c>
      <c r="G158" s="78"/>
      <c r="H158" s="199">
        <v>0</v>
      </c>
      <c r="I158" s="199">
        <v>0</v>
      </c>
      <c r="J158" s="199">
        <v>0</v>
      </c>
      <c r="K158" s="199">
        <v>0</v>
      </c>
      <c r="L158" s="199">
        <v>0</v>
      </c>
      <c r="M158" s="199">
        <v>0</v>
      </c>
      <c r="N158" s="199">
        <v>0</v>
      </c>
      <c r="O158" s="199">
        <v>0</v>
      </c>
      <c r="P158" s="199">
        <v>0</v>
      </c>
      <c r="Q158" s="199">
        <v>0</v>
      </c>
      <c r="R158" s="53"/>
      <c r="S158" s="53"/>
      <c r="T158" s="53"/>
      <c r="U158" s="53"/>
      <c r="V158" s="53"/>
      <c r="W158" s="53"/>
      <c r="X158" s="53"/>
      <c r="Y158" s="53"/>
      <c r="Z158" s="53"/>
    </row>
    <row r="159" spans="1:26" ht="14.4">
      <c r="A159" s="194" t="s">
        <v>344</v>
      </c>
      <c r="B159" s="223">
        <v>634834.86</v>
      </c>
      <c r="C159" s="195">
        <v>331542</v>
      </c>
      <c r="D159" s="195">
        <v>57133</v>
      </c>
      <c r="E159" s="195">
        <v>36140</v>
      </c>
      <c r="F159" s="224">
        <v>424815.03</v>
      </c>
      <c r="G159" s="78">
        <v>0.66917407465620282</v>
      </c>
      <c r="H159" s="199">
        <v>220879</v>
      </c>
      <c r="I159" s="199">
        <v>461436</v>
      </c>
      <c r="J159" s="199">
        <v>500519</v>
      </c>
      <c r="K159" s="199">
        <v>517657</v>
      </c>
      <c r="L159" s="199">
        <v>420180</v>
      </c>
      <c r="M159" s="199">
        <v>246798</v>
      </c>
      <c r="N159" s="199">
        <v>195935</v>
      </c>
      <c r="O159" s="199">
        <v>206190</v>
      </c>
      <c r="P159" s="199">
        <v>216875</v>
      </c>
      <c r="Q159" s="199">
        <v>424815</v>
      </c>
      <c r="R159" s="53"/>
      <c r="S159" s="53"/>
      <c r="T159" s="53"/>
      <c r="U159" s="53"/>
      <c r="V159" s="53"/>
      <c r="W159" s="53"/>
      <c r="X159" s="53"/>
      <c r="Y159" s="53"/>
      <c r="Z159" s="53"/>
    </row>
    <row r="160" spans="1:26" ht="14.4">
      <c r="A160" s="194" t="s">
        <v>345</v>
      </c>
      <c r="B160" s="223">
        <v>138751.07</v>
      </c>
      <c r="C160" s="195">
        <v>72463</v>
      </c>
      <c r="D160" s="195">
        <v>0</v>
      </c>
      <c r="E160" s="195">
        <v>0</v>
      </c>
      <c r="F160" s="224">
        <v>72463.009999999995</v>
      </c>
      <c r="G160" s="78">
        <v>0.52225190047183057</v>
      </c>
      <c r="H160" s="199">
        <v>0</v>
      </c>
      <c r="I160" s="199">
        <v>0</v>
      </c>
      <c r="J160" s="199">
        <v>0</v>
      </c>
      <c r="K160" s="199">
        <v>0</v>
      </c>
      <c r="L160" s="199">
        <v>79393</v>
      </c>
      <c r="M160" s="199">
        <v>40563</v>
      </c>
      <c r="N160" s="199">
        <v>32833</v>
      </c>
      <c r="O160" s="199">
        <v>33652</v>
      </c>
      <c r="P160" s="199">
        <v>35983</v>
      </c>
      <c r="Q160" s="199">
        <v>72463</v>
      </c>
      <c r="R160" s="53"/>
      <c r="S160" s="53"/>
      <c r="T160" s="53"/>
      <c r="U160" s="53"/>
      <c r="V160" s="53"/>
      <c r="W160" s="53"/>
      <c r="X160" s="53"/>
      <c r="Y160" s="53"/>
      <c r="Z160" s="53"/>
    </row>
    <row r="161" spans="1:26" ht="14.4">
      <c r="A161" s="194" t="s">
        <v>346</v>
      </c>
      <c r="B161" s="223">
        <v>307080.63</v>
      </c>
      <c r="C161" s="195">
        <v>160373</v>
      </c>
      <c r="D161" s="195">
        <v>0</v>
      </c>
      <c r="E161" s="195">
        <v>0</v>
      </c>
      <c r="F161" s="224">
        <v>160373.01</v>
      </c>
      <c r="G161" s="78">
        <v>0.52225049167054272</v>
      </c>
      <c r="H161" s="199">
        <v>0</v>
      </c>
      <c r="I161" s="199">
        <v>0</v>
      </c>
      <c r="J161" s="199">
        <v>0</v>
      </c>
      <c r="K161" s="199">
        <v>235644</v>
      </c>
      <c r="L161" s="199">
        <v>175176</v>
      </c>
      <c r="M161" s="199">
        <v>93558</v>
      </c>
      <c r="N161" s="199">
        <v>73980</v>
      </c>
      <c r="O161" s="199">
        <v>74628</v>
      </c>
      <c r="P161" s="199">
        <v>78866</v>
      </c>
      <c r="Q161" s="199">
        <v>160373</v>
      </c>
      <c r="R161" s="53"/>
      <c r="S161" s="53"/>
      <c r="T161" s="53"/>
      <c r="U161" s="53"/>
      <c r="V161" s="53"/>
      <c r="W161" s="53"/>
      <c r="X161" s="53"/>
      <c r="Y161" s="53"/>
      <c r="Z161" s="53"/>
    </row>
    <row r="162" spans="1:26" ht="14.4">
      <c r="A162" s="194" t="s">
        <v>347</v>
      </c>
      <c r="B162" s="223">
        <v>0</v>
      </c>
      <c r="C162" s="195">
        <v>0</v>
      </c>
      <c r="D162" s="195">
        <v>0</v>
      </c>
      <c r="E162" s="195">
        <v>0</v>
      </c>
      <c r="F162" s="224">
        <v>0</v>
      </c>
      <c r="G162" s="78"/>
      <c r="H162" s="199">
        <v>0</v>
      </c>
      <c r="I162" s="199">
        <v>0</v>
      </c>
      <c r="J162" s="199">
        <v>0</v>
      </c>
      <c r="K162" s="199">
        <v>0</v>
      </c>
      <c r="L162" s="199">
        <v>0</v>
      </c>
      <c r="M162" s="199">
        <v>0</v>
      </c>
      <c r="N162" s="199">
        <v>0</v>
      </c>
      <c r="O162" s="199">
        <v>0</v>
      </c>
      <c r="P162" s="199">
        <v>0</v>
      </c>
      <c r="Q162" s="199">
        <v>0</v>
      </c>
      <c r="R162" s="53"/>
      <c r="S162" s="53"/>
      <c r="T162" s="53"/>
      <c r="U162" s="53"/>
      <c r="V162" s="53"/>
      <c r="W162" s="53"/>
      <c r="X162" s="53"/>
      <c r="Y162" s="53"/>
      <c r="Z162" s="53"/>
    </row>
    <row r="163" spans="1:26" ht="14.4">
      <c r="A163" s="194" t="s">
        <v>348</v>
      </c>
      <c r="B163" s="223">
        <v>0</v>
      </c>
      <c r="C163" s="195">
        <v>0</v>
      </c>
      <c r="D163" s="195">
        <v>0</v>
      </c>
      <c r="E163" s="195">
        <v>0</v>
      </c>
      <c r="F163" s="224">
        <v>0</v>
      </c>
      <c r="G163" s="78"/>
      <c r="H163" s="199">
        <v>0</v>
      </c>
      <c r="I163" s="199">
        <v>0</v>
      </c>
      <c r="J163" s="199">
        <v>0</v>
      </c>
      <c r="K163" s="199">
        <v>0</v>
      </c>
      <c r="L163" s="199">
        <v>0</v>
      </c>
      <c r="M163" s="199">
        <v>0</v>
      </c>
      <c r="N163" s="199">
        <v>0</v>
      </c>
      <c r="O163" s="199">
        <v>0</v>
      </c>
      <c r="P163" s="199">
        <v>0</v>
      </c>
      <c r="Q163" s="199">
        <v>0</v>
      </c>
      <c r="R163" s="53"/>
      <c r="S163" s="53"/>
      <c r="T163" s="53"/>
      <c r="U163" s="53"/>
      <c r="V163" s="53"/>
      <c r="W163" s="53"/>
      <c r="X163" s="53"/>
      <c r="Y163" s="53"/>
      <c r="Z163" s="53"/>
    </row>
    <row r="164" spans="1:26" ht="14.4">
      <c r="A164" s="194" t="s">
        <v>349</v>
      </c>
      <c r="B164" s="223">
        <v>0</v>
      </c>
      <c r="C164" s="195">
        <v>0</v>
      </c>
      <c r="D164" s="195">
        <v>0</v>
      </c>
      <c r="E164" s="195">
        <v>0</v>
      </c>
      <c r="F164" s="224">
        <v>0</v>
      </c>
      <c r="G164" s="78"/>
      <c r="H164" s="199">
        <v>0</v>
      </c>
      <c r="I164" s="199">
        <v>0</v>
      </c>
      <c r="J164" s="199">
        <v>0</v>
      </c>
      <c r="K164" s="199">
        <v>0</v>
      </c>
      <c r="L164" s="199">
        <v>0</v>
      </c>
      <c r="M164" s="199">
        <v>0</v>
      </c>
      <c r="N164" s="199">
        <v>0</v>
      </c>
      <c r="O164" s="199">
        <v>0</v>
      </c>
      <c r="P164" s="199">
        <v>0</v>
      </c>
      <c r="Q164" s="199">
        <v>0</v>
      </c>
      <c r="R164" s="53"/>
      <c r="S164" s="53"/>
      <c r="T164" s="53"/>
      <c r="U164" s="53"/>
      <c r="V164" s="53"/>
      <c r="W164" s="53"/>
      <c r="X164" s="53"/>
      <c r="Y164" s="53"/>
      <c r="Z164" s="53"/>
    </row>
    <row r="165" spans="1:26" ht="14.4">
      <c r="A165" s="194" t="s">
        <v>350</v>
      </c>
      <c r="B165" s="223">
        <v>0</v>
      </c>
      <c r="C165" s="195">
        <v>0</v>
      </c>
      <c r="D165" s="195">
        <v>0</v>
      </c>
      <c r="E165" s="195">
        <v>0</v>
      </c>
      <c r="F165" s="224">
        <v>0</v>
      </c>
      <c r="G165" s="78"/>
      <c r="H165" s="199">
        <v>0</v>
      </c>
      <c r="I165" s="199">
        <v>0</v>
      </c>
      <c r="J165" s="199">
        <v>0</v>
      </c>
      <c r="K165" s="199">
        <v>0</v>
      </c>
      <c r="L165" s="199">
        <v>0</v>
      </c>
      <c r="M165" s="199">
        <v>0</v>
      </c>
      <c r="N165" s="199">
        <v>0</v>
      </c>
      <c r="O165" s="199">
        <v>0</v>
      </c>
      <c r="P165" s="199">
        <v>0</v>
      </c>
      <c r="Q165" s="199">
        <v>0</v>
      </c>
      <c r="R165" s="53"/>
      <c r="S165" s="53"/>
      <c r="T165" s="53"/>
      <c r="U165" s="53"/>
      <c r="V165" s="53"/>
      <c r="W165" s="53"/>
      <c r="X165" s="53"/>
      <c r="Y165" s="53"/>
      <c r="Z165" s="53"/>
    </row>
    <row r="166" spans="1:26" ht="14.4">
      <c r="A166" s="194" t="s">
        <v>351</v>
      </c>
      <c r="B166" s="223">
        <v>0</v>
      </c>
      <c r="C166" s="195">
        <v>0</v>
      </c>
      <c r="D166" s="195">
        <v>0</v>
      </c>
      <c r="E166" s="195">
        <v>0</v>
      </c>
      <c r="F166" s="224">
        <v>0</v>
      </c>
      <c r="G166" s="78"/>
      <c r="H166" s="199">
        <v>0</v>
      </c>
      <c r="I166" s="199">
        <v>0</v>
      </c>
      <c r="J166" s="199">
        <v>0</v>
      </c>
      <c r="K166" s="199">
        <v>0</v>
      </c>
      <c r="L166" s="199">
        <v>0</v>
      </c>
      <c r="M166" s="199">
        <v>0</v>
      </c>
      <c r="N166" s="199">
        <v>0</v>
      </c>
      <c r="O166" s="199">
        <v>0</v>
      </c>
      <c r="P166" s="199">
        <v>0</v>
      </c>
      <c r="Q166" s="199">
        <v>0</v>
      </c>
      <c r="R166" s="53"/>
      <c r="S166" s="53"/>
      <c r="T166" s="53"/>
      <c r="U166" s="53"/>
      <c r="V166" s="53"/>
      <c r="W166" s="53"/>
      <c r="X166" s="53"/>
      <c r="Y166" s="53"/>
      <c r="Z166" s="53"/>
    </row>
    <row r="167" spans="1:26" ht="14.4">
      <c r="A167" s="194" t="s">
        <v>352</v>
      </c>
      <c r="B167" s="223">
        <v>0</v>
      </c>
      <c r="C167" s="195">
        <v>0</v>
      </c>
      <c r="D167" s="195">
        <v>0</v>
      </c>
      <c r="E167" s="195">
        <v>0</v>
      </c>
      <c r="F167" s="224">
        <v>0</v>
      </c>
      <c r="G167" s="78"/>
      <c r="H167" s="199">
        <v>0</v>
      </c>
      <c r="I167" s="199">
        <v>0</v>
      </c>
      <c r="J167" s="199">
        <v>0</v>
      </c>
      <c r="K167" s="199">
        <v>0</v>
      </c>
      <c r="L167" s="199">
        <v>0</v>
      </c>
      <c r="M167" s="199">
        <v>0</v>
      </c>
      <c r="N167" s="199">
        <v>0</v>
      </c>
      <c r="O167" s="199">
        <v>0</v>
      </c>
      <c r="P167" s="199">
        <v>0</v>
      </c>
      <c r="Q167" s="199">
        <v>0</v>
      </c>
      <c r="R167" s="53"/>
      <c r="S167" s="53"/>
      <c r="T167" s="53"/>
      <c r="U167" s="53"/>
      <c r="V167" s="53"/>
      <c r="W167" s="53"/>
      <c r="X167" s="53"/>
      <c r="Y167" s="53"/>
      <c r="Z167" s="53"/>
    </row>
    <row r="168" spans="1:26" ht="14.4">
      <c r="A168" s="194" t="s">
        <v>353</v>
      </c>
      <c r="B168" s="223">
        <v>289162.46999999997</v>
      </c>
      <c r="C168" s="195">
        <v>151015</v>
      </c>
      <c r="D168" s="195">
        <v>0</v>
      </c>
      <c r="E168" s="195">
        <v>0</v>
      </c>
      <c r="F168" s="224">
        <v>151015.01500000001</v>
      </c>
      <c r="G168" s="78">
        <v>0.52224970619458333</v>
      </c>
      <c r="H168" s="199">
        <v>0</v>
      </c>
      <c r="I168" s="199">
        <v>0</v>
      </c>
      <c r="J168" s="199">
        <v>65575</v>
      </c>
      <c r="K168" s="199">
        <v>69293</v>
      </c>
      <c r="L168" s="199">
        <v>48794</v>
      </c>
      <c r="M168" s="199">
        <v>27936</v>
      </c>
      <c r="N168" s="199">
        <v>22596</v>
      </c>
      <c r="O168" s="199">
        <v>68308</v>
      </c>
      <c r="P168" s="199">
        <v>74231</v>
      </c>
      <c r="Q168" s="199">
        <v>151015</v>
      </c>
      <c r="R168" s="53"/>
      <c r="S168" s="53"/>
      <c r="T168" s="53"/>
      <c r="U168" s="53"/>
      <c r="V168" s="53"/>
      <c r="W168" s="53"/>
      <c r="X168" s="53"/>
      <c r="Y168" s="53"/>
      <c r="Z168" s="53"/>
    </row>
    <row r="169" spans="1:26" ht="14.4">
      <c r="A169" s="194" t="s">
        <v>354</v>
      </c>
      <c r="B169" s="223">
        <v>0</v>
      </c>
      <c r="C169" s="195">
        <v>0</v>
      </c>
      <c r="D169" s="195">
        <v>0</v>
      </c>
      <c r="E169" s="195">
        <v>0</v>
      </c>
      <c r="F169" s="224">
        <v>0</v>
      </c>
      <c r="G169" s="78"/>
      <c r="H169" s="199">
        <v>0</v>
      </c>
      <c r="I169" s="199">
        <v>0</v>
      </c>
      <c r="J169" s="199">
        <v>0</v>
      </c>
      <c r="K169" s="199">
        <v>0</v>
      </c>
      <c r="L169" s="199">
        <v>0</v>
      </c>
      <c r="M169" s="199">
        <v>0</v>
      </c>
      <c r="N169" s="199">
        <v>0</v>
      </c>
      <c r="O169" s="199">
        <v>0</v>
      </c>
      <c r="P169" s="199">
        <v>0</v>
      </c>
      <c r="Q169" s="199">
        <v>0</v>
      </c>
      <c r="R169" s="53"/>
      <c r="S169" s="53"/>
      <c r="T169" s="53"/>
      <c r="U169" s="53"/>
      <c r="V169" s="53"/>
      <c r="W169" s="53"/>
      <c r="X169" s="53"/>
      <c r="Y169" s="53"/>
      <c r="Z169" s="53"/>
    </row>
    <row r="170" spans="1:26" ht="14.4">
      <c r="A170" s="194" t="s">
        <v>356</v>
      </c>
      <c r="B170" s="223">
        <v>0</v>
      </c>
      <c r="C170" s="195">
        <v>0</v>
      </c>
      <c r="D170" s="195">
        <v>0</v>
      </c>
      <c r="E170" s="195">
        <v>0</v>
      </c>
      <c r="F170" s="224">
        <v>0</v>
      </c>
      <c r="G170" s="78"/>
      <c r="H170" s="199">
        <v>0</v>
      </c>
      <c r="I170" s="199">
        <v>0</v>
      </c>
      <c r="J170" s="199">
        <v>0</v>
      </c>
      <c r="K170" s="199">
        <v>0</v>
      </c>
      <c r="L170" s="199">
        <v>0</v>
      </c>
      <c r="M170" s="199">
        <v>0</v>
      </c>
      <c r="N170" s="199">
        <v>0</v>
      </c>
      <c r="O170" s="199">
        <v>0</v>
      </c>
      <c r="P170" s="199">
        <v>0</v>
      </c>
      <c r="Q170" s="199">
        <v>0</v>
      </c>
      <c r="R170" s="53"/>
      <c r="S170" s="53"/>
      <c r="T170" s="53"/>
      <c r="U170" s="53"/>
      <c r="V170" s="53"/>
      <c r="W170" s="53"/>
      <c r="X170" s="53"/>
      <c r="Y170" s="53"/>
      <c r="Z170" s="53"/>
    </row>
    <row r="171" spans="1:26" ht="14.4">
      <c r="A171" s="194" t="s">
        <v>358</v>
      </c>
      <c r="B171" s="223">
        <v>252264.95999999999</v>
      </c>
      <c r="C171" s="195">
        <v>131746</v>
      </c>
      <c r="D171" s="195">
        <v>0</v>
      </c>
      <c r="E171" s="195">
        <v>0</v>
      </c>
      <c r="F171" s="224">
        <v>131746.01999999999</v>
      </c>
      <c r="G171" s="78">
        <v>0.52225255540840865</v>
      </c>
      <c r="H171" s="199">
        <v>0</v>
      </c>
      <c r="I171" s="199">
        <v>0</v>
      </c>
      <c r="J171" s="199">
        <v>202586</v>
      </c>
      <c r="K171" s="199">
        <v>222120</v>
      </c>
      <c r="L171" s="199">
        <v>150380</v>
      </c>
      <c r="M171" s="199">
        <v>79569</v>
      </c>
      <c r="N171" s="199">
        <v>62849</v>
      </c>
      <c r="O171" s="199">
        <v>63353</v>
      </c>
      <c r="P171" s="199">
        <v>65387</v>
      </c>
      <c r="Q171" s="199">
        <v>131746</v>
      </c>
      <c r="R171" s="53"/>
      <c r="S171" s="53"/>
      <c r="T171" s="53"/>
      <c r="U171" s="53"/>
      <c r="V171" s="53"/>
      <c r="W171" s="53"/>
      <c r="X171" s="53"/>
      <c r="Y171" s="53"/>
      <c r="Z171" s="53"/>
    </row>
    <row r="172" spans="1:26" ht="14.4">
      <c r="A172" s="194" t="s">
        <v>359</v>
      </c>
      <c r="B172" s="223">
        <v>0</v>
      </c>
      <c r="C172" s="195">
        <v>0</v>
      </c>
      <c r="D172" s="195">
        <v>0</v>
      </c>
      <c r="E172" s="195">
        <v>0</v>
      </c>
      <c r="F172" s="224">
        <v>0</v>
      </c>
      <c r="G172" s="78"/>
      <c r="H172" s="199">
        <v>0</v>
      </c>
      <c r="I172" s="199">
        <v>0</v>
      </c>
      <c r="J172" s="199">
        <v>0</v>
      </c>
      <c r="K172" s="199">
        <v>0</v>
      </c>
      <c r="L172" s="199">
        <v>0</v>
      </c>
      <c r="M172" s="199">
        <v>0</v>
      </c>
      <c r="N172" s="199">
        <v>0</v>
      </c>
      <c r="O172" s="199">
        <v>0</v>
      </c>
      <c r="P172" s="199">
        <v>0</v>
      </c>
      <c r="Q172" s="199">
        <v>0</v>
      </c>
      <c r="R172" s="53"/>
      <c r="S172" s="53"/>
      <c r="T172" s="53"/>
      <c r="U172" s="53"/>
      <c r="V172" s="53"/>
      <c r="W172" s="53"/>
      <c r="X172" s="53"/>
      <c r="Y172" s="53"/>
      <c r="Z172" s="53"/>
    </row>
    <row r="173" spans="1:26" ht="14.4">
      <c r="A173" s="194" t="s">
        <v>360</v>
      </c>
      <c r="B173" s="223">
        <v>1095725.8999999999</v>
      </c>
      <c r="C173" s="195">
        <v>572244</v>
      </c>
      <c r="D173" s="195">
        <v>40810</v>
      </c>
      <c r="E173" s="195">
        <v>25815</v>
      </c>
      <c r="F173" s="224">
        <v>638869.03</v>
      </c>
      <c r="G173" s="78">
        <v>0.58305551598260119</v>
      </c>
      <c r="H173" s="199">
        <v>705842</v>
      </c>
      <c r="I173" s="199">
        <v>777289</v>
      </c>
      <c r="J173" s="199">
        <v>832961</v>
      </c>
      <c r="K173" s="199">
        <v>880921</v>
      </c>
      <c r="L173" s="199">
        <v>692555</v>
      </c>
      <c r="M173" s="199">
        <v>372681</v>
      </c>
      <c r="N173" s="199">
        <v>300467</v>
      </c>
      <c r="O173" s="199">
        <v>303691</v>
      </c>
      <c r="P173" s="199">
        <v>314385</v>
      </c>
      <c r="Q173" s="199">
        <v>638869</v>
      </c>
      <c r="R173" s="53"/>
      <c r="S173" s="53"/>
      <c r="T173" s="53"/>
      <c r="U173" s="53"/>
      <c r="V173" s="53"/>
      <c r="W173" s="53"/>
      <c r="X173" s="53"/>
      <c r="Y173" s="53"/>
      <c r="Z173" s="53"/>
    </row>
    <row r="174" spans="1:26" ht="14.4">
      <c r="A174" s="194" t="s">
        <v>361</v>
      </c>
      <c r="B174" s="223">
        <v>1179196</v>
      </c>
      <c r="C174" s="195">
        <v>615837</v>
      </c>
      <c r="D174" s="195">
        <v>40810</v>
      </c>
      <c r="E174" s="195">
        <v>25815</v>
      </c>
      <c r="F174" s="224">
        <v>682462.03</v>
      </c>
      <c r="G174" s="78">
        <v>0.57875198864310939</v>
      </c>
      <c r="H174" s="199">
        <v>0</v>
      </c>
      <c r="I174" s="199">
        <v>851270</v>
      </c>
      <c r="J174" s="199">
        <v>886334</v>
      </c>
      <c r="K174" s="199">
        <v>886217</v>
      </c>
      <c r="L174" s="199">
        <v>714759</v>
      </c>
      <c r="M174" s="199">
        <v>398199</v>
      </c>
      <c r="N174" s="199">
        <v>322883</v>
      </c>
      <c r="O174" s="199">
        <v>324787</v>
      </c>
      <c r="P174" s="199">
        <v>331551</v>
      </c>
      <c r="Q174" s="199">
        <v>682462</v>
      </c>
      <c r="R174" s="53"/>
      <c r="S174" s="53"/>
      <c r="T174" s="53"/>
      <c r="U174" s="53"/>
      <c r="V174" s="53"/>
      <c r="W174" s="53"/>
      <c r="X174" s="53"/>
      <c r="Y174" s="53"/>
      <c r="Z174" s="53"/>
    </row>
    <row r="175" spans="1:26" ht="14.4">
      <c r="A175" s="194" t="s">
        <v>362</v>
      </c>
      <c r="B175" s="223">
        <v>141623</v>
      </c>
      <c r="C175" s="195">
        <v>73963</v>
      </c>
      <c r="D175" s="195">
        <v>0</v>
      </c>
      <c r="E175" s="195">
        <v>0</v>
      </c>
      <c r="F175" s="224">
        <v>73963.009999999995</v>
      </c>
      <c r="G175" s="78">
        <v>0.52225281204324148</v>
      </c>
      <c r="H175" s="199">
        <v>0</v>
      </c>
      <c r="I175" s="199">
        <v>0</v>
      </c>
      <c r="J175" s="199">
        <v>0</v>
      </c>
      <c r="K175" s="199">
        <v>0</v>
      </c>
      <c r="L175" s="199">
        <v>83616</v>
      </c>
      <c r="M175" s="199">
        <v>45467</v>
      </c>
      <c r="N175" s="199">
        <v>36282</v>
      </c>
      <c r="O175" s="199">
        <v>36278</v>
      </c>
      <c r="P175" s="199">
        <v>37129</v>
      </c>
      <c r="Q175" s="199">
        <v>73963</v>
      </c>
      <c r="R175" s="53"/>
      <c r="S175" s="53"/>
      <c r="T175" s="53"/>
      <c r="U175" s="53"/>
      <c r="V175" s="53"/>
      <c r="W175" s="53"/>
      <c r="X175" s="53"/>
      <c r="Y175" s="53"/>
      <c r="Z175" s="53"/>
    </row>
    <row r="176" spans="1:26" ht="14.4">
      <c r="A176" s="194" t="s">
        <v>363</v>
      </c>
      <c r="B176" s="223">
        <v>200459.63</v>
      </c>
      <c r="C176" s="195">
        <v>104691</v>
      </c>
      <c r="D176" s="195">
        <v>0</v>
      </c>
      <c r="E176" s="195">
        <v>0</v>
      </c>
      <c r="F176" s="224">
        <v>104691.015</v>
      </c>
      <c r="G176" s="78">
        <v>0.52225485500497026</v>
      </c>
      <c r="H176" s="199">
        <v>0</v>
      </c>
      <c r="I176" s="199">
        <v>0</v>
      </c>
      <c r="J176" s="199">
        <v>0</v>
      </c>
      <c r="K176" s="199">
        <v>159323</v>
      </c>
      <c r="L176" s="199">
        <v>115167</v>
      </c>
      <c r="M176" s="199">
        <v>59660</v>
      </c>
      <c r="N176" s="199">
        <v>47968</v>
      </c>
      <c r="O176" s="199">
        <v>48558</v>
      </c>
      <c r="P176" s="199">
        <v>51825</v>
      </c>
      <c r="Q176" s="199">
        <v>104691</v>
      </c>
      <c r="R176" s="53"/>
      <c r="S176" s="53"/>
      <c r="T176" s="53"/>
      <c r="U176" s="53"/>
      <c r="V176" s="53"/>
      <c r="W176" s="53"/>
      <c r="X176" s="53"/>
      <c r="Y176" s="53"/>
      <c r="Z176" s="53"/>
    </row>
    <row r="177" spans="1:26" ht="14.4">
      <c r="A177" s="194" t="s">
        <v>364</v>
      </c>
      <c r="B177" s="223">
        <v>0</v>
      </c>
      <c r="C177" s="195">
        <v>0</v>
      </c>
      <c r="D177" s="195">
        <v>0</v>
      </c>
      <c r="E177" s="195">
        <v>0</v>
      </c>
      <c r="F177" s="224">
        <v>0</v>
      </c>
      <c r="G177" s="78"/>
      <c r="H177" s="199">
        <v>0</v>
      </c>
      <c r="I177" s="199">
        <v>0</v>
      </c>
      <c r="J177" s="199">
        <v>0</v>
      </c>
      <c r="K177" s="199">
        <v>0</v>
      </c>
      <c r="L177" s="199">
        <v>0</v>
      </c>
      <c r="M177" s="199">
        <v>0</v>
      </c>
      <c r="N177" s="199">
        <v>0</v>
      </c>
      <c r="O177" s="199">
        <v>0</v>
      </c>
      <c r="P177" s="199">
        <v>0</v>
      </c>
      <c r="Q177" s="199">
        <v>0</v>
      </c>
      <c r="R177" s="53"/>
      <c r="S177" s="53"/>
      <c r="T177" s="53"/>
      <c r="U177" s="53"/>
      <c r="V177" s="53"/>
      <c r="W177" s="53"/>
      <c r="X177" s="53"/>
      <c r="Y177" s="53"/>
      <c r="Z177" s="53"/>
    </row>
    <row r="178" spans="1:26" ht="14.4">
      <c r="A178" s="194" t="s">
        <v>365</v>
      </c>
      <c r="B178" s="223">
        <v>0</v>
      </c>
      <c r="C178" s="195">
        <v>0</v>
      </c>
      <c r="D178" s="195">
        <v>0</v>
      </c>
      <c r="E178" s="195">
        <v>0</v>
      </c>
      <c r="F178" s="224">
        <v>0</v>
      </c>
      <c r="G178" s="78"/>
      <c r="H178" s="199">
        <v>0</v>
      </c>
      <c r="I178" s="199">
        <v>0</v>
      </c>
      <c r="J178" s="199">
        <v>0</v>
      </c>
      <c r="K178" s="199">
        <v>0</v>
      </c>
      <c r="L178" s="199">
        <v>0</v>
      </c>
      <c r="M178" s="199">
        <v>0</v>
      </c>
      <c r="N178" s="199">
        <v>0</v>
      </c>
      <c r="O178" s="199">
        <v>0</v>
      </c>
      <c r="P178" s="199">
        <v>0</v>
      </c>
      <c r="Q178" s="199">
        <v>0</v>
      </c>
      <c r="R178" s="53"/>
      <c r="S178" s="53"/>
      <c r="T178" s="53"/>
      <c r="U178" s="53"/>
      <c r="V178" s="53"/>
      <c r="W178" s="53"/>
      <c r="X178" s="53"/>
      <c r="Y178" s="53"/>
      <c r="Z178" s="53"/>
    </row>
    <row r="179" spans="1:26" ht="14.4">
      <c r="A179" s="194" t="s">
        <v>368</v>
      </c>
      <c r="B179" s="223">
        <v>565904</v>
      </c>
      <c r="C179" s="195">
        <v>295544</v>
      </c>
      <c r="D179" s="195">
        <v>73457</v>
      </c>
      <c r="E179" s="195">
        <v>46466</v>
      </c>
      <c r="F179" s="224">
        <v>415467.03</v>
      </c>
      <c r="G179" s="78">
        <v>0.73416521176736693</v>
      </c>
      <c r="H179" s="199">
        <v>389821</v>
      </c>
      <c r="I179" s="199">
        <v>457682</v>
      </c>
      <c r="J179" s="199">
        <v>516198</v>
      </c>
      <c r="K179" s="199">
        <v>535435</v>
      </c>
      <c r="L179" s="199">
        <v>451252</v>
      </c>
      <c r="M179" s="199">
        <v>263694</v>
      </c>
      <c r="N179" s="199">
        <v>205826</v>
      </c>
      <c r="O179" s="199">
        <v>210657</v>
      </c>
      <c r="P179" s="199">
        <v>216039</v>
      </c>
      <c r="Q179" s="199">
        <v>415467</v>
      </c>
      <c r="R179" s="53"/>
      <c r="S179" s="53"/>
      <c r="T179" s="53"/>
      <c r="U179" s="53"/>
      <c r="V179" s="53"/>
      <c r="W179" s="53"/>
      <c r="X179" s="53"/>
      <c r="Y179" s="53"/>
      <c r="Z179" s="53"/>
    </row>
    <row r="180" spans="1:26" ht="14.4">
      <c r="A180" s="194" t="s">
        <v>369</v>
      </c>
      <c r="B180" s="223">
        <v>0</v>
      </c>
      <c r="C180" s="195">
        <v>0</v>
      </c>
      <c r="D180" s="195">
        <v>0</v>
      </c>
      <c r="E180" s="195">
        <v>0</v>
      </c>
      <c r="F180" s="224">
        <v>0</v>
      </c>
      <c r="G180" s="78"/>
      <c r="H180" s="199">
        <v>0</v>
      </c>
      <c r="I180" s="199">
        <v>0</v>
      </c>
      <c r="J180" s="199">
        <v>0</v>
      </c>
      <c r="K180" s="199">
        <v>0</v>
      </c>
      <c r="L180" s="199">
        <v>0</v>
      </c>
      <c r="M180" s="199">
        <v>0</v>
      </c>
      <c r="N180" s="199">
        <v>0</v>
      </c>
      <c r="O180" s="199">
        <v>0</v>
      </c>
      <c r="P180" s="199">
        <v>0</v>
      </c>
      <c r="Q180" s="199">
        <v>0</v>
      </c>
      <c r="R180" s="53"/>
      <c r="S180" s="53"/>
      <c r="T180" s="53"/>
      <c r="U180" s="53"/>
      <c r="V180" s="53"/>
      <c r="W180" s="53"/>
      <c r="X180" s="53"/>
      <c r="Y180" s="53"/>
      <c r="Z180" s="53"/>
    </row>
    <row r="181" spans="1:26" ht="14.4">
      <c r="A181" s="194" t="s">
        <v>370</v>
      </c>
      <c r="B181" s="223">
        <v>240143.18000000002</v>
      </c>
      <c r="C181" s="195">
        <v>125415</v>
      </c>
      <c r="D181" s="195">
        <v>89781</v>
      </c>
      <c r="E181" s="195">
        <v>24947</v>
      </c>
      <c r="F181" s="224">
        <v>240143.03</v>
      </c>
      <c r="G181" s="78">
        <v>0.99999937537264216</v>
      </c>
      <c r="H181" s="199">
        <v>156374</v>
      </c>
      <c r="I181" s="199">
        <v>163634</v>
      </c>
      <c r="J181" s="199">
        <v>184764</v>
      </c>
      <c r="K181" s="199">
        <v>191946</v>
      </c>
      <c r="L181" s="199">
        <v>210748.87</v>
      </c>
      <c r="M181" s="199">
        <v>163583</v>
      </c>
      <c r="N181" s="199">
        <v>127418</v>
      </c>
      <c r="O181" s="199">
        <v>128933</v>
      </c>
      <c r="P181" s="199">
        <v>133736</v>
      </c>
      <c r="Q181" s="199">
        <v>240143</v>
      </c>
      <c r="R181" s="53"/>
      <c r="S181" s="53"/>
      <c r="T181" s="53"/>
      <c r="U181" s="53"/>
      <c r="V181" s="53"/>
      <c r="W181" s="53"/>
      <c r="X181" s="53"/>
      <c r="Y181" s="53"/>
      <c r="Z181" s="53"/>
    </row>
    <row r="182" spans="1:26" ht="14.4">
      <c r="A182" s="194" t="s">
        <v>372</v>
      </c>
      <c r="B182" s="223">
        <v>0</v>
      </c>
      <c r="C182" s="195">
        <v>0</v>
      </c>
      <c r="D182" s="195">
        <v>0</v>
      </c>
      <c r="E182" s="195">
        <v>0</v>
      </c>
      <c r="F182" s="224">
        <v>0</v>
      </c>
      <c r="G182" s="78"/>
      <c r="H182" s="199">
        <v>0</v>
      </c>
      <c r="I182" s="199">
        <v>0</v>
      </c>
      <c r="J182" s="199">
        <v>0</v>
      </c>
      <c r="K182" s="199">
        <v>0</v>
      </c>
      <c r="L182" s="199">
        <v>0</v>
      </c>
      <c r="M182" s="199">
        <v>0</v>
      </c>
      <c r="N182" s="199">
        <v>0</v>
      </c>
      <c r="O182" s="199">
        <v>0</v>
      </c>
      <c r="P182" s="199">
        <v>0</v>
      </c>
      <c r="Q182" s="199">
        <v>0</v>
      </c>
      <c r="R182" s="53"/>
      <c r="S182" s="53"/>
      <c r="T182" s="53"/>
      <c r="U182" s="53"/>
      <c r="V182" s="53"/>
      <c r="W182" s="53"/>
      <c r="X182" s="53"/>
      <c r="Y182" s="53"/>
      <c r="Z182" s="53"/>
    </row>
    <row r="183" spans="1:26" ht="14.4">
      <c r="A183" s="194" t="s">
        <v>373</v>
      </c>
      <c r="B183" s="223">
        <v>0</v>
      </c>
      <c r="C183" s="195">
        <v>0</v>
      </c>
      <c r="D183" s="195">
        <v>0</v>
      </c>
      <c r="E183" s="195">
        <v>0</v>
      </c>
      <c r="F183" s="224">
        <v>0</v>
      </c>
      <c r="G183" s="78"/>
      <c r="H183" s="199">
        <v>0</v>
      </c>
      <c r="I183" s="199">
        <v>0</v>
      </c>
      <c r="J183" s="199">
        <v>0</v>
      </c>
      <c r="K183" s="199">
        <v>0</v>
      </c>
      <c r="L183" s="199">
        <v>0</v>
      </c>
      <c r="M183" s="199">
        <v>0</v>
      </c>
      <c r="N183" s="199">
        <v>0</v>
      </c>
      <c r="O183" s="199">
        <v>0</v>
      </c>
      <c r="P183" s="199">
        <v>0</v>
      </c>
      <c r="Q183" s="199">
        <v>0</v>
      </c>
      <c r="R183" s="53"/>
      <c r="S183" s="53"/>
      <c r="T183" s="53"/>
      <c r="U183" s="53"/>
      <c r="V183" s="53"/>
      <c r="W183" s="53"/>
      <c r="X183" s="53"/>
      <c r="Y183" s="53"/>
      <c r="Z183" s="53"/>
    </row>
    <row r="184" spans="1:26" ht="14.4">
      <c r="A184" s="194" t="s">
        <v>374</v>
      </c>
      <c r="B184" s="223">
        <v>209811.86</v>
      </c>
      <c r="C184" s="195">
        <v>109575</v>
      </c>
      <c r="D184" s="195">
        <v>0</v>
      </c>
      <c r="E184" s="195">
        <v>0</v>
      </c>
      <c r="F184" s="224">
        <v>109575.01</v>
      </c>
      <c r="G184" s="78">
        <v>0.52225365143800739</v>
      </c>
      <c r="H184" s="199">
        <v>0</v>
      </c>
      <c r="I184" s="199">
        <v>0</v>
      </c>
      <c r="J184" s="199">
        <v>0</v>
      </c>
      <c r="K184" s="199">
        <v>0</v>
      </c>
      <c r="L184" s="199">
        <v>0</v>
      </c>
      <c r="M184" s="199">
        <v>0</v>
      </c>
      <c r="N184" s="199">
        <v>0</v>
      </c>
      <c r="O184" s="199">
        <v>0</v>
      </c>
      <c r="P184" s="199">
        <v>55139</v>
      </c>
      <c r="Q184" s="199">
        <v>109575</v>
      </c>
      <c r="R184" s="53"/>
      <c r="S184" s="53"/>
      <c r="T184" s="53"/>
      <c r="U184" s="53"/>
      <c r="V184" s="53"/>
      <c r="W184" s="53"/>
      <c r="X184" s="53"/>
      <c r="Y184" s="53"/>
      <c r="Z184" s="53"/>
    </row>
    <row r="185" spans="1:26" ht="14.4">
      <c r="A185" s="194" t="s">
        <v>375</v>
      </c>
      <c r="B185" s="223">
        <v>0</v>
      </c>
      <c r="C185" s="195">
        <v>0</v>
      </c>
      <c r="D185" s="195">
        <v>0</v>
      </c>
      <c r="E185" s="195">
        <v>0</v>
      </c>
      <c r="F185" s="224">
        <v>0</v>
      </c>
      <c r="G185" s="78"/>
      <c r="H185" s="199">
        <v>0</v>
      </c>
      <c r="I185" s="199">
        <v>0</v>
      </c>
      <c r="J185" s="199">
        <v>0</v>
      </c>
      <c r="K185" s="199">
        <v>0</v>
      </c>
      <c r="L185" s="199">
        <v>0</v>
      </c>
      <c r="M185" s="199">
        <v>0</v>
      </c>
      <c r="N185" s="199">
        <v>0</v>
      </c>
      <c r="O185" s="199">
        <v>0</v>
      </c>
      <c r="P185" s="199">
        <v>0</v>
      </c>
      <c r="Q185" s="199">
        <v>0</v>
      </c>
      <c r="R185" s="53"/>
      <c r="S185" s="53"/>
      <c r="T185" s="53"/>
      <c r="U185" s="53"/>
      <c r="V185" s="53"/>
      <c r="W185" s="53"/>
      <c r="X185" s="53"/>
      <c r="Y185" s="53"/>
      <c r="Z185" s="53"/>
    </row>
    <row r="186" spans="1:26" ht="14.4">
      <c r="A186" s="194" t="s">
        <v>376</v>
      </c>
      <c r="B186" s="223">
        <v>163096.87999999998</v>
      </c>
      <c r="C186" s="195">
        <v>85178</v>
      </c>
      <c r="D186" s="195">
        <v>0</v>
      </c>
      <c r="E186" s="195">
        <v>0</v>
      </c>
      <c r="F186" s="224">
        <v>85178.01</v>
      </c>
      <c r="G186" s="78">
        <v>0.52225407377504707</v>
      </c>
      <c r="H186" s="199">
        <v>0</v>
      </c>
      <c r="I186" s="199">
        <v>109686</v>
      </c>
      <c r="J186" s="199">
        <v>118378</v>
      </c>
      <c r="K186" s="199">
        <v>128026</v>
      </c>
      <c r="L186" s="199">
        <v>92136</v>
      </c>
      <c r="M186" s="199">
        <v>50500</v>
      </c>
      <c r="N186" s="199">
        <v>38951</v>
      </c>
      <c r="O186" s="199">
        <v>39402</v>
      </c>
      <c r="P186" s="199">
        <v>41498</v>
      </c>
      <c r="Q186" s="199">
        <v>85178</v>
      </c>
      <c r="R186" s="53"/>
      <c r="S186" s="53"/>
      <c r="T186" s="53"/>
      <c r="U186" s="53"/>
      <c r="V186" s="53"/>
      <c r="W186" s="53"/>
      <c r="X186" s="53"/>
      <c r="Y186" s="53"/>
      <c r="Z186" s="53"/>
    </row>
    <row r="187" spans="1:26" ht="14.4">
      <c r="A187" s="194" t="s">
        <v>379</v>
      </c>
      <c r="B187" s="223">
        <v>0</v>
      </c>
      <c r="C187" s="195">
        <v>0</v>
      </c>
      <c r="D187" s="195">
        <v>0</v>
      </c>
      <c r="E187" s="195">
        <v>0</v>
      </c>
      <c r="F187" s="224">
        <v>0</v>
      </c>
      <c r="G187" s="78"/>
      <c r="H187" s="199">
        <v>0</v>
      </c>
      <c r="I187" s="199">
        <v>0</v>
      </c>
      <c r="J187" s="199">
        <v>0</v>
      </c>
      <c r="K187" s="199">
        <v>0</v>
      </c>
      <c r="L187" s="199">
        <v>0</v>
      </c>
      <c r="M187" s="199">
        <v>0</v>
      </c>
      <c r="N187" s="199">
        <v>0</v>
      </c>
      <c r="O187" s="199">
        <v>0</v>
      </c>
      <c r="P187" s="199">
        <v>0</v>
      </c>
      <c r="Q187" s="199">
        <v>0</v>
      </c>
      <c r="R187" s="53"/>
      <c r="S187" s="53"/>
      <c r="T187" s="53"/>
      <c r="U187" s="53"/>
      <c r="V187" s="53"/>
      <c r="W187" s="53"/>
      <c r="X187" s="53"/>
      <c r="Y187" s="53"/>
      <c r="Z187" s="53"/>
    </row>
    <row r="188" spans="1:26" ht="14.4">
      <c r="A188" s="194" t="s">
        <v>380</v>
      </c>
      <c r="B188" s="223">
        <v>0</v>
      </c>
      <c r="C188" s="195">
        <v>0</v>
      </c>
      <c r="D188" s="195">
        <v>0</v>
      </c>
      <c r="E188" s="195">
        <v>0</v>
      </c>
      <c r="F188" s="224">
        <v>0</v>
      </c>
      <c r="G188" s="78"/>
      <c r="H188" s="199">
        <v>0</v>
      </c>
      <c r="I188" s="199">
        <v>0</v>
      </c>
      <c r="J188" s="199">
        <v>0</v>
      </c>
      <c r="K188" s="199">
        <v>0</v>
      </c>
      <c r="L188" s="199">
        <v>0</v>
      </c>
      <c r="M188" s="199">
        <v>0</v>
      </c>
      <c r="N188" s="199">
        <v>0</v>
      </c>
      <c r="O188" s="199">
        <v>0</v>
      </c>
      <c r="P188" s="199">
        <v>0</v>
      </c>
      <c r="Q188" s="199">
        <v>0</v>
      </c>
      <c r="R188" s="53"/>
      <c r="S188" s="53"/>
      <c r="T188" s="53"/>
      <c r="U188" s="53"/>
      <c r="V188" s="53"/>
      <c r="W188" s="53"/>
      <c r="X188" s="53"/>
      <c r="Y188" s="53"/>
      <c r="Z188" s="53"/>
    </row>
    <row r="189" spans="1:26" ht="14.4">
      <c r="A189" s="194" t="s">
        <v>381</v>
      </c>
      <c r="B189" s="223">
        <v>113068.77</v>
      </c>
      <c r="C189" s="195">
        <v>59050</v>
      </c>
      <c r="D189" s="195">
        <v>0</v>
      </c>
      <c r="E189" s="195">
        <v>0</v>
      </c>
      <c r="F189" s="224">
        <v>59050.01</v>
      </c>
      <c r="G189" s="78">
        <v>0.52224862798100657</v>
      </c>
      <c r="H189" s="199">
        <v>0</v>
      </c>
      <c r="I189" s="199">
        <v>0</v>
      </c>
      <c r="J189" s="199">
        <v>0</v>
      </c>
      <c r="K189" s="199">
        <v>0</v>
      </c>
      <c r="L189" s="199">
        <v>68211</v>
      </c>
      <c r="M189" s="199">
        <v>37341</v>
      </c>
      <c r="N189" s="199">
        <v>28091</v>
      </c>
      <c r="O189" s="199">
        <v>28219</v>
      </c>
      <c r="P189" s="199">
        <v>28617</v>
      </c>
      <c r="Q189" s="199">
        <v>59050</v>
      </c>
      <c r="R189" s="53"/>
      <c r="S189" s="53"/>
      <c r="T189" s="53"/>
      <c r="U189" s="53"/>
      <c r="V189" s="53"/>
      <c r="W189" s="53"/>
      <c r="X189" s="53"/>
      <c r="Y189" s="53"/>
      <c r="Z189" s="53"/>
    </row>
    <row r="190" spans="1:26" ht="14.4">
      <c r="A190" s="194" t="s">
        <v>382</v>
      </c>
      <c r="B190" s="223">
        <v>0</v>
      </c>
      <c r="C190" s="195">
        <v>0</v>
      </c>
      <c r="D190" s="195">
        <v>0</v>
      </c>
      <c r="E190" s="195">
        <v>0</v>
      </c>
      <c r="F190" s="224">
        <v>0</v>
      </c>
      <c r="G190" s="78"/>
      <c r="H190" s="199">
        <v>0</v>
      </c>
      <c r="I190" s="199">
        <v>0</v>
      </c>
      <c r="J190" s="199">
        <v>0</v>
      </c>
      <c r="K190" s="199">
        <v>0</v>
      </c>
      <c r="L190" s="199">
        <v>0</v>
      </c>
      <c r="M190" s="199">
        <v>0</v>
      </c>
      <c r="N190" s="199">
        <v>0</v>
      </c>
      <c r="O190" s="199">
        <v>0</v>
      </c>
      <c r="P190" s="199">
        <v>0</v>
      </c>
      <c r="Q190" s="199">
        <v>0</v>
      </c>
      <c r="R190" s="53"/>
      <c r="S190" s="53"/>
      <c r="T190" s="53"/>
      <c r="U190" s="53"/>
      <c r="V190" s="53"/>
      <c r="W190" s="53"/>
      <c r="X190" s="53"/>
      <c r="Y190" s="53"/>
      <c r="Z190" s="53"/>
    </row>
    <row r="191" spans="1:26" ht="14.4">
      <c r="A191" s="194" t="s">
        <v>383</v>
      </c>
      <c r="B191" s="223">
        <v>0</v>
      </c>
      <c r="C191" s="195">
        <v>0</v>
      </c>
      <c r="D191" s="195">
        <v>0</v>
      </c>
      <c r="E191" s="195">
        <v>0</v>
      </c>
      <c r="F191" s="224">
        <v>0</v>
      </c>
      <c r="G191" s="78"/>
      <c r="H191" s="199">
        <v>0</v>
      </c>
      <c r="I191" s="199">
        <v>0</v>
      </c>
      <c r="J191" s="199">
        <v>0</v>
      </c>
      <c r="K191" s="199">
        <v>0</v>
      </c>
      <c r="L191" s="199">
        <v>0</v>
      </c>
      <c r="M191" s="199">
        <v>0</v>
      </c>
      <c r="N191" s="199">
        <v>0</v>
      </c>
      <c r="O191" s="199">
        <v>0</v>
      </c>
      <c r="P191" s="199">
        <v>0</v>
      </c>
      <c r="Q191" s="199">
        <v>0</v>
      </c>
      <c r="R191" s="53"/>
      <c r="S191" s="53"/>
      <c r="T191" s="53"/>
      <c r="U191" s="53"/>
      <c r="V191" s="53"/>
      <c r="W191" s="53"/>
      <c r="X191" s="53"/>
      <c r="Y191" s="53"/>
      <c r="Z191" s="53"/>
    </row>
    <row r="192" spans="1:26" ht="14.4">
      <c r="A192" s="194" t="s">
        <v>384</v>
      </c>
      <c r="B192" s="223">
        <v>0</v>
      </c>
      <c r="C192" s="195">
        <v>0</v>
      </c>
      <c r="D192" s="195">
        <v>0</v>
      </c>
      <c r="E192" s="195">
        <v>0</v>
      </c>
      <c r="F192" s="224">
        <v>0</v>
      </c>
      <c r="G192" s="78"/>
      <c r="H192" s="199">
        <v>0</v>
      </c>
      <c r="I192" s="199">
        <v>0</v>
      </c>
      <c r="J192" s="199">
        <v>0</v>
      </c>
      <c r="K192" s="199">
        <v>0</v>
      </c>
      <c r="L192" s="199">
        <v>0</v>
      </c>
      <c r="M192" s="199">
        <v>0</v>
      </c>
      <c r="N192" s="199">
        <v>0</v>
      </c>
      <c r="O192" s="199">
        <v>0</v>
      </c>
      <c r="P192" s="199">
        <v>0</v>
      </c>
      <c r="Q192" s="199">
        <v>0</v>
      </c>
      <c r="R192" s="53"/>
      <c r="S192" s="53"/>
      <c r="T192" s="53"/>
      <c r="U192" s="53"/>
      <c r="V192" s="53"/>
      <c r="W192" s="53"/>
      <c r="X192" s="53"/>
      <c r="Y192" s="53"/>
      <c r="Z192" s="53"/>
    </row>
    <row r="193" spans="1:26" ht="14.4">
      <c r="A193" s="194" t="s">
        <v>385</v>
      </c>
      <c r="B193" s="223">
        <v>174618.06999999998</v>
      </c>
      <c r="C193" s="195">
        <v>91194</v>
      </c>
      <c r="D193" s="195">
        <v>83424</v>
      </c>
      <c r="E193" s="195">
        <v>0</v>
      </c>
      <c r="F193" s="224">
        <v>174618.03</v>
      </c>
      <c r="G193" s="78">
        <v>0.99999977092863312</v>
      </c>
      <c r="H193" s="199">
        <v>0</v>
      </c>
      <c r="I193" s="199">
        <v>0</v>
      </c>
      <c r="J193" s="199">
        <v>0</v>
      </c>
      <c r="K193" s="199">
        <v>0</v>
      </c>
      <c r="L193" s="199">
        <v>153055.64000000001</v>
      </c>
      <c r="M193" s="199">
        <v>160564</v>
      </c>
      <c r="N193" s="199">
        <v>125917</v>
      </c>
      <c r="O193" s="199">
        <v>125909</v>
      </c>
      <c r="P193" s="199">
        <v>128081</v>
      </c>
      <c r="Q193" s="199">
        <v>174618</v>
      </c>
      <c r="R193" s="53"/>
      <c r="S193" s="53"/>
      <c r="T193" s="53"/>
      <c r="U193" s="53"/>
      <c r="V193" s="53"/>
      <c r="W193" s="53"/>
      <c r="X193" s="53"/>
      <c r="Y193" s="53"/>
      <c r="Z193" s="53"/>
    </row>
    <row r="194" spans="1:26" ht="14.4">
      <c r="A194" s="194" t="s">
        <v>386</v>
      </c>
      <c r="B194" s="223">
        <v>0</v>
      </c>
      <c r="C194" s="195">
        <v>0</v>
      </c>
      <c r="D194" s="195">
        <v>0</v>
      </c>
      <c r="E194" s="195">
        <v>0</v>
      </c>
      <c r="F194" s="224">
        <v>0</v>
      </c>
      <c r="G194" s="78"/>
      <c r="H194" s="199">
        <v>0</v>
      </c>
      <c r="I194" s="199">
        <v>0</v>
      </c>
      <c r="J194" s="199">
        <v>0</v>
      </c>
      <c r="K194" s="199">
        <v>0</v>
      </c>
      <c r="L194" s="199">
        <v>0</v>
      </c>
      <c r="M194" s="199">
        <v>0</v>
      </c>
      <c r="N194" s="199">
        <v>0</v>
      </c>
      <c r="O194" s="199">
        <v>0</v>
      </c>
      <c r="P194" s="199">
        <v>0</v>
      </c>
      <c r="Q194" s="199">
        <v>0</v>
      </c>
      <c r="R194" s="53"/>
      <c r="S194" s="53"/>
      <c r="T194" s="53"/>
      <c r="U194" s="53"/>
      <c r="V194" s="53"/>
      <c r="W194" s="53"/>
      <c r="X194" s="53"/>
      <c r="Y194" s="53"/>
      <c r="Z194" s="53"/>
    </row>
    <row r="195" spans="1:26" ht="14.4">
      <c r="A195" s="194" t="s">
        <v>387</v>
      </c>
      <c r="B195" s="223">
        <v>0</v>
      </c>
      <c r="C195" s="195">
        <v>0</v>
      </c>
      <c r="D195" s="195">
        <v>0</v>
      </c>
      <c r="E195" s="195">
        <v>0</v>
      </c>
      <c r="F195" s="224">
        <v>0</v>
      </c>
      <c r="G195" s="78"/>
      <c r="H195" s="199">
        <v>0</v>
      </c>
      <c r="I195" s="199">
        <v>0</v>
      </c>
      <c r="J195" s="199">
        <v>0</v>
      </c>
      <c r="K195" s="199">
        <v>0</v>
      </c>
      <c r="L195" s="199">
        <v>0</v>
      </c>
      <c r="M195" s="199">
        <v>0</v>
      </c>
      <c r="N195" s="199">
        <v>0</v>
      </c>
      <c r="O195" s="199">
        <v>0</v>
      </c>
      <c r="P195" s="199">
        <v>0</v>
      </c>
      <c r="Q195" s="199">
        <v>0</v>
      </c>
      <c r="R195" s="53"/>
      <c r="S195" s="53"/>
      <c r="T195" s="53"/>
      <c r="U195" s="53"/>
      <c r="V195" s="53"/>
      <c r="W195" s="53"/>
      <c r="X195" s="53"/>
      <c r="Y195" s="53"/>
      <c r="Z195" s="53"/>
    </row>
    <row r="196" spans="1:26" ht="14.4">
      <c r="A196" s="194" t="s">
        <v>388</v>
      </c>
      <c r="B196" s="223">
        <v>0</v>
      </c>
      <c r="C196" s="195">
        <v>0</v>
      </c>
      <c r="D196" s="195">
        <v>0</v>
      </c>
      <c r="E196" s="195">
        <v>0</v>
      </c>
      <c r="F196" s="224">
        <v>0</v>
      </c>
      <c r="G196" s="78"/>
      <c r="H196" s="199">
        <v>0</v>
      </c>
      <c r="I196" s="199">
        <v>0</v>
      </c>
      <c r="J196" s="199">
        <v>0</v>
      </c>
      <c r="K196" s="199">
        <v>0</v>
      </c>
      <c r="L196" s="199">
        <v>0</v>
      </c>
      <c r="M196" s="199">
        <v>0</v>
      </c>
      <c r="N196" s="199">
        <v>0</v>
      </c>
      <c r="O196" s="199">
        <v>0</v>
      </c>
      <c r="P196" s="199">
        <v>0</v>
      </c>
      <c r="Q196" s="199">
        <v>0</v>
      </c>
      <c r="R196" s="53"/>
      <c r="S196" s="53"/>
      <c r="T196" s="53"/>
      <c r="U196" s="53"/>
      <c r="V196" s="53"/>
      <c r="W196" s="53"/>
      <c r="X196" s="53"/>
      <c r="Y196" s="53"/>
      <c r="Z196" s="53"/>
    </row>
    <row r="197" spans="1:26" ht="14.4">
      <c r="A197" s="194" t="s">
        <v>389</v>
      </c>
      <c r="B197" s="223">
        <v>0</v>
      </c>
      <c r="C197" s="195">
        <v>0</v>
      </c>
      <c r="D197" s="195">
        <v>0</v>
      </c>
      <c r="E197" s="195">
        <v>0</v>
      </c>
      <c r="F197" s="224">
        <v>0</v>
      </c>
      <c r="G197" s="78"/>
      <c r="H197" s="199">
        <v>0</v>
      </c>
      <c r="I197" s="199">
        <v>0</v>
      </c>
      <c r="J197" s="199">
        <v>0</v>
      </c>
      <c r="K197" s="199">
        <v>0</v>
      </c>
      <c r="L197" s="199">
        <v>0</v>
      </c>
      <c r="M197" s="199">
        <v>0</v>
      </c>
      <c r="N197" s="199">
        <v>0</v>
      </c>
      <c r="O197" s="199">
        <v>0</v>
      </c>
      <c r="P197" s="199">
        <v>0</v>
      </c>
      <c r="Q197" s="199">
        <v>0</v>
      </c>
      <c r="R197" s="53"/>
      <c r="S197" s="53"/>
      <c r="T197" s="53"/>
      <c r="U197" s="53"/>
      <c r="V197" s="53"/>
      <c r="W197" s="53"/>
      <c r="X197" s="53"/>
      <c r="Y197" s="53"/>
      <c r="Z197" s="53"/>
    </row>
    <row r="198" spans="1:26" ht="14.4">
      <c r="A198" s="194" t="s">
        <v>390</v>
      </c>
      <c r="B198" s="223">
        <v>176691.75</v>
      </c>
      <c r="C198" s="195">
        <v>92278</v>
      </c>
      <c r="D198" s="195">
        <v>73457</v>
      </c>
      <c r="E198" s="195">
        <v>10957</v>
      </c>
      <c r="F198" s="224">
        <v>176692.03</v>
      </c>
      <c r="G198" s="78">
        <v>1.0000015846806656</v>
      </c>
      <c r="H198" s="199">
        <v>0</v>
      </c>
      <c r="I198" s="199">
        <v>129606</v>
      </c>
      <c r="J198" s="199">
        <v>137073</v>
      </c>
      <c r="K198" s="199">
        <v>142839</v>
      </c>
      <c r="L198" s="199">
        <v>171435.78</v>
      </c>
      <c r="M198" s="199">
        <v>130283</v>
      </c>
      <c r="N198" s="199">
        <v>101543</v>
      </c>
      <c r="O198" s="199">
        <v>101495</v>
      </c>
      <c r="P198" s="199">
        <v>103780</v>
      </c>
      <c r="Q198" s="199">
        <v>176692</v>
      </c>
      <c r="R198" s="53"/>
      <c r="S198" s="53"/>
      <c r="T198" s="53"/>
      <c r="U198" s="53"/>
      <c r="V198" s="53"/>
      <c r="W198" s="53"/>
      <c r="X198" s="53"/>
      <c r="Y198" s="53"/>
      <c r="Z198" s="53"/>
    </row>
    <row r="199" spans="1:26" ht="14.4">
      <c r="A199" s="194" t="s">
        <v>391</v>
      </c>
      <c r="B199" s="223">
        <v>1761588.7699999998</v>
      </c>
      <c r="C199" s="195">
        <v>919992</v>
      </c>
      <c r="D199" s="195">
        <v>40810</v>
      </c>
      <c r="E199" s="195">
        <v>25815</v>
      </c>
      <c r="F199" s="224">
        <v>986617.03</v>
      </c>
      <c r="G199" s="78">
        <v>0.56007227498390566</v>
      </c>
      <c r="H199" s="199">
        <v>1096276</v>
      </c>
      <c r="I199" s="199">
        <v>1198320</v>
      </c>
      <c r="J199" s="199">
        <v>1298933</v>
      </c>
      <c r="K199" s="199">
        <v>1454019</v>
      </c>
      <c r="L199" s="199">
        <v>1119437</v>
      </c>
      <c r="M199" s="199">
        <v>603061</v>
      </c>
      <c r="N199" s="199">
        <v>494281</v>
      </c>
      <c r="O199" s="199">
        <v>486177</v>
      </c>
      <c r="P199" s="199">
        <v>497080</v>
      </c>
      <c r="Q199" s="199">
        <v>986617</v>
      </c>
      <c r="R199" s="53"/>
      <c r="S199" s="53"/>
      <c r="T199" s="53"/>
      <c r="U199" s="53"/>
      <c r="V199" s="53"/>
      <c r="W199" s="53"/>
      <c r="X199" s="53"/>
      <c r="Y199" s="53"/>
      <c r="Z199" s="53"/>
    </row>
    <row r="200" spans="1:26" ht="14.4">
      <c r="A200" s="194" t="s">
        <v>392</v>
      </c>
      <c r="B200" s="223">
        <v>0</v>
      </c>
      <c r="C200" s="195">
        <v>0</v>
      </c>
      <c r="D200" s="195">
        <v>0</v>
      </c>
      <c r="E200" s="195">
        <v>0</v>
      </c>
      <c r="F200" s="224">
        <v>0</v>
      </c>
      <c r="G200" s="78"/>
      <c r="H200" s="199">
        <v>0</v>
      </c>
      <c r="I200" s="199">
        <v>0</v>
      </c>
      <c r="J200" s="199">
        <v>0</v>
      </c>
      <c r="K200" s="199">
        <v>0</v>
      </c>
      <c r="L200" s="199">
        <v>0</v>
      </c>
      <c r="M200" s="199">
        <v>0</v>
      </c>
      <c r="N200" s="199">
        <v>0</v>
      </c>
      <c r="O200" s="199">
        <v>0</v>
      </c>
      <c r="P200" s="199">
        <v>0</v>
      </c>
      <c r="Q200" s="199">
        <v>0</v>
      </c>
      <c r="R200" s="53"/>
      <c r="S200" s="53"/>
      <c r="T200" s="53"/>
      <c r="U200" s="53"/>
      <c r="V200" s="53"/>
      <c r="W200" s="53"/>
      <c r="X200" s="53"/>
      <c r="Y200" s="53"/>
      <c r="Z200" s="53"/>
    </row>
    <row r="201" spans="1:26" ht="14.4">
      <c r="A201" s="194" t="s">
        <v>393</v>
      </c>
      <c r="B201" s="223">
        <v>1697455.1300000001</v>
      </c>
      <c r="C201" s="195">
        <v>886498</v>
      </c>
      <c r="D201" s="195">
        <v>0</v>
      </c>
      <c r="E201" s="195">
        <v>0</v>
      </c>
      <c r="F201" s="224">
        <v>886498.02</v>
      </c>
      <c r="G201" s="78">
        <v>0.52225122439613469</v>
      </c>
      <c r="H201" s="199">
        <v>0</v>
      </c>
      <c r="I201" s="199">
        <v>0</v>
      </c>
      <c r="J201" s="199">
        <v>1303584</v>
      </c>
      <c r="K201" s="199">
        <v>1253524</v>
      </c>
      <c r="L201" s="199">
        <v>888287</v>
      </c>
      <c r="M201" s="199">
        <v>481111</v>
      </c>
      <c r="N201" s="199">
        <v>401199</v>
      </c>
      <c r="O201" s="199">
        <v>417271</v>
      </c>
      <c r="P201" s="199">
        <v>437167</v>
      </c>
      <c r="Q201" s="199">
        <v>886498</v>
      </c>
      <c r="R201" s="53"/>
      <c r="S201" s="53"/>
      <c r="T201" s="53"/>
      <c r="U201" s="53"/>
      <c r="V201" s="53"/>
      <c r="W201" s="53"/>
      <c r="X201" s="53"/>
      <c r="Y201" s="53"/>
      <c r="Z201" s="53"/>
    </row>
    <row r="202" spans="1:26" ht="14.4">
      <c r="A202" s="194" t="s">
        <v>394</v>
      </c>
      <c r="B202" s="223">
        <v>0</v>
      </c>
      <c r="C202" s="195">
        <v>0</v>
      </c>
      <c r="D202" s="195">
        <v>0</v>
      </c>
      <c r="E202" s="195">
        <v>0</v>
      </c>
      <c r="F202" s="224">
        <v>0</v>
      </c>
      <c r="G202" s="78"/>
      <c r="H202" s="199">
        <v>0</v>
      </c>
      <c r="I202" s="199">
        <v>0</v>
      </c>
      <c r="J202" s="199">
        <v>0</v>
      </c>
      <c r="K202" s="199">
        <v>0</v>
      </c>
      <c r="L202" s="199">
        <v>0</v>
      </c>
      <c r="M202" s="199">
        <v>0</v>
      </c>
      <c r="N202" s="199">
        <v>0</v>
      </c>
      <c r="O202" s="199">
        <v>0</v>
      </c>
      <c r="P202" s="199">
        <v>0</v>
      </c>
      <c r="Q202" s="199">
        <v>0</v>
      </c>
      <c r="R202" s="53"/>
      <c r="S202" s="53"/>
      <c r="T202" s="53"/>
      <c r="U202" s="53"/>
      <c r="V202" s="53"/>
      <c r="W202" s="53"/>
      <c r="X202" s="53"/>
      <c r="Y202" s="53"/>
      <c r="Z202" s="53"/>
    </row>
    <row r="203" spans="1:26" ht="14.4">
      <c r="A203" s="194" t="s">
        <v>395</v>
      </c>
      <c r="B203" s="223">
        <v>0</v>
      </c>
      <c r="C203" s="195">
        <v>0</v>
      </c>
      <c r="D203" s="195">
        <v>0</v>
      </c>
      <c r="E203" s="195">
        <v>0</v>
      </c>
      <c r="F203" s="224">
        <v>0</v>
      </c>
      <c r="G203" s="78"/>
      <c r="H203" s="199">
        <v>0</v>
      </c>
      <c r="I203" s="199">
        <v>0</v>
      </c>
      <c r="J203" s="199">
        <v>0</v>
      </c>
      <c r="K203" s="199">
        <v>0</v>
      </c>
      <c r="L203" s="199">
        <v>0</v>
      </c>
      <c r="M203" s="199">
        <v>0</v>
      </c>
      <c r="N203" s="199">
        <v>0</v>
      </c>
      <c r="O203" s="199">
        <v>0</v>
      </c>
      <c r="P203" s="199">
        <v>0</v>
      </c>
      <c r="Q203" s="199">
        <v>0</v>
      </c>
      <c r="R203" s="53"/>
      <c r="S203" s="53"/>
      <c r="T203" s="53"/>
      <c r="U203" s="53"/>
      <c r="V203" s="53"/>
      <c r="W203" s="53"/>
      <c r="X203" s="53"/>
      <c r="Y203" s="53"/>
      <c r="Z203" s="53"/>
    </row>
    <row r="204" spans="1:26" ht="14.4">
      <c r="A204" s="194" t="s">
        <v>396</v>
      </c>
      <c r="B204" s="223">
        <v>0</v>
      </c>
      <c r="C204" s="195">
        <v>0</v>
      </c>
      <c r="D204" s="195">
        <v>0</v>
      </c>
      <c r="E204" s="195">
        <v>0</v>
      </c>
      <c r="F204" s="224">
        <v>0</v>
      </c>
      <c r="G204" s="78"/>
      <c r="H204" s="199">
        <v>0</v>
      </c>
      <c r="I204" s="199">
        <v>0</v>
      </c>
      <c r="J204" s="199">
        <v>0</v>
      </c>
      <c r="K204" s="199">
        <v>0</v>
      </c>
      <c r="L204" s="199">
        <v>0</v>
      </c>
      <c r="M204" s="199">
        <v>0</v>
      </c>
      <c r="N204" s="199">
        <v>0</v>
      </c>
      <c r="O204" s="199">
        <v>0</v>
      </c>
      <c r="P204" s="199">
        <v>0</v>
      </c>
      <c r="Q204" s="199">
        <v>0</v>
      </c>
      <c r="R204" s="53"/>
      <c r="S204" s="53"/>
      <c r="T204" s="53"/>
      <c r="U204" s="53"/>
      <c r="V204" s="53"/>
      <c r="W204" s="53"/>
      <c r="X204" s="53"/>
      <c r="Y204" s="53"/>
      <c r="Z204" s="53"/>
    </row>
    <row r="205" spans="1:26" ht="14.4">
      <c r="A205" s="194" t="s">
        <v>397</v>
      </c>
      <c r="B205" s="223">
        <v>0</v>
      </c>
      <c r="C205" s="195">
        <v>0</v>
      </c>
      <c r="D205" s="195">
        <v>0</v>
      </c>
      <c r="E205" s="195">
        <v>0</v>
      </c>
      <c r="F205" s="224">
        <v>0</v>
      </c>
      <c r="G205" s="78"/>
      <c r="H205" s="199">
        <v>0</v>
      </c>
      <c r="I205" s="199">
        <v>0</v>
      </c>
      <c r="J205" s="199">
        <v>0</v>
      </c>
      <c r="K205" s="199">
        <v>0</v>
      </c>
      <c r="L205" s="199">
        <v>0</v>
      </c>
      <c r="M205" s="199">
        <v>0</v>
      </c>
      <c r="N205" s="199">
        <v>0</v>
      </c>
      <c r="O205" s="199">
        <v>0</v>
      </c>
      <c r="P205" s="199">
        <v>0</v>
      </c>
      <c r="Q205" s="199">
        <v>0</v>
      </c>
      <c r="R205" s="53"/>
      <c r="S205" s="53"/>
      <c r="T205" s="53"/>
      <c r="U205" s="53"/>
      <c r="V205" s="53"/>
      <c r="W205" s="53"/>
      <c r="X205" s="53"/>
      <c r="Y205" s="53"/>
      <c r="Z205" s="53"/>
    </row>
    <row r="206" spans="1:26" ht="14.4">
      <c r="A206" s="194" t="s">
        <v>398</v>
      </c>
      <c r="B206" s="223">
        <v>0</v>
      </c>
      <c r="C206" s="195">
        <v>0</v>
      </c>
      <c r="D206" s="195">
        <v>0</v>
      </c>
      <c r="E206" s="195">
        <v>0</v>
      </c>
      <c r="F206" s="224">
        <v>0</v>
      </c>
      <c r="G206" s="78"/>
      <c r="H206" s="199">
        <v>0</v>
      </c>
      <c r="I206" s="199">
        <v>0</v>
      </c>
      <c r="J206" s="199">
        <v>0</v>
      </c>
      <c r="K206" s="199">
        <v>0</v>
      </c>
      <c r="L206" s="199">
        <v>0</v>
      </c>
      <c r="M206" s="199">
        <v>0</v>
      </c>
      <c r="N206" s="199">
        <v>0</v>
      </c>
      <c r="O206" s="199">
        <v>0</v>
      </c>
      <c r="P206" s="199">
        <v>0</v>
      </c>
      <c r="Q206" s="199">
        <v>0</v>
      </c>
      <c r="R206" s="53"/>
      <c r="S206" s="53"/>
      <c r="T206" s="53"/>
      <c r="U206" s="53"/>
      <c r="V206" s="53"/>
      <c r="W206" s="53"/>
      <c r="X206" s="53"/>
      <c r="Y206" s="53"/>
      <c r="Z206" s="53"/>
    </row>
    <row r="207" spans="1:26" ht="14.4">
      <c r="A207" s="194" t="s">
        <v>399</v>
      </c>
      <c r="B207" s="223">
        <v>0</v>
      </c>
      <c r="C207" s="195">
        <v>0</v>
      </c>
      <c r="D207" s="195">
        <v>0</v>
      </c>
      <c r="E207" s="195">
        <v>0</v>
      </c>
      <c r="F207" s="224">
        <v>0</v>
      </c>
      <c r="G207" s="78"/>
      <c r="H207" s="199">
        <v>0</v>
      </c>
      <c r="I207" s="199">
        <v>0</v>
      </c>
      <c r="J207" s="199">
        <v>0</v>
      </c>
      <c r="K207" s="199">
        <v>0</v>
      </c>
      <c r="L207" s="199">
        <v>0</v>
      </c>
      <c r="M207" s="199">
        <v>0</v>
      </c>
      <c r="N207" s="199">
        <v>0</v>
      </c>
      <c r="O207" s="199">
        <v>0</v>
      </c>
      <c r="P207" s="199">
        <v>0</v>
      </c>
      <c r="Q207" s="199">
        <v>0</v>
      </c>
      <c r="R207" s="53"/>
      <c r="S207" s="53"/>
      <c r="T207" s="53"/>
      <c r="U207" s="53"/>
      <c r="V207" s="53"/>
      <c r="W207" s="53"/>
      <c r="X207" s="53"/>
      <c r="Y207" s="53"/>
      <c r="Z207" s="53"/>
    </row>
    <row r="208" spans="1:26" ht="14.4">
      <c r="A208" s="194" t="s">
        <v>400</v>
      </c>
      <c r="B208" s="223">
        <v>653277.75</v>
      </c>
      <c r="C208" s="195">
        <v>341175</v>
      </c>
      <c r="D208" s="195">
        <v>0</v>
      </c>
      <c r="E208" s="195">
        <v>0</v>
      </c>
      <c r="F208" s="224">
        <v>341175.02</v>
      </c>
      <c r="G208" s="78">
        <v>0.52225109457654117</v>
      </c>
      <c r="H208" s="199">
        <v>396341</v>
      </c>
      <c r="I208" s="199">
        <v>480381</v>
      </c>
      <c r="J208" s="199">
        <v>513222</v>
      </c>
      <c r="K208" s="199">
        <v>548713</v>
      </c>
      <c r="L208" s="199">
        <v>384707</v>
      </c>
      <c r="M208" s="199">
        <v>202956</v>
      </c>
      <c r="N208" s="199">
        <v>162332</v>
      </c>
      <c r="O208" s="199">
        <v>163915</v>
      </c>
      <c r="P208" s="199">
        <v>170690</v>
      </c>
      <c r="Q208" s="199">
        <v>341175</v>
      </c>
      <c r="R208" s="53"/>
      <c r="S208" s="53"/>
      <c r="T208" s="53"/>
      <c r="U208" s="53"/>
      <c r="V208" s="53"/>
      <c r="W208" s="53"/>
      <c r="X208" s="53"/>
      <c r="Y208" s="53"/>
      <c r="Z208" s="53"/>
    </row>
    <row r="209" spans="1:26" ht="14.4">
      <c r="A209" s="194" t="s">
        <v>401</v>
      </c>
      <c r="B209" s="223">
        <v>2510551.6999999997</v>
      </c>
      <c r="C209" s="195">
        <v>1311139</v>
      </c>
      <c r="D209" s="195">
        <v>0</v>
      </c>
      <c r="E209" s="195">
        <v>0</v>
      </c>
      <c r="F209" s="224">
        <v>1311139.01</v>
      </c>
      <c r="G209" s="78">
        <v>0.52225134817976471</v>
      </c>
      <c r="H209" s="199">
        <v>1830295</v>
      </c>
      <c r="I209" s="199">
        <v>1899326</v>
      </c>
      <c r="J209" s="199">
        <v>1973967</v>
      </c>
      <c r="K209" s="199">
        <v>2045105</v>
      </c>
      <c r="L209" s="199">
        <v>1429080</v>
      </c>
      <c r="M209" s="199">
        <v>763914</v>
      </c>
      <c r="N209" s="199">
        <v>616589</v>
      </c>
      <c r="O209" s="199">
        <v>625763</v>
      </c>
      <c r="P209" s="199">
        <v>652294</v>
      </c>
      <c r="Q209" s="199">
        <v>1311139</v>
      </c>
      <c r="R209" s="53"/>
      <c r="S209" s="53"/>
      <c r="T209" s="53"/>
      <c r="U209" s="53"/>
      <c r="V209" s="53"/>
      <c r="W209" s="53"/>
      <c r="X209" s="53"/>
      <c r="Y209" s="53"/>
      <c r="Z209" s="53"/>
    </row>
    <row r="210" spans="1:26" ht="14.4">
      <c r="A210" s="194" t="s">
        <v>402</v>
      </c>
      <c r="B210" s="223">
        <v>554107.83000000007</v>
      </c>
      <c r="C210" s="195">
        <v>289384</v>
      </c>
      <c r="D210" s="195">
        <v>81619</v>
      </c>
      <c r="E210" s="195">
        <v>51629</v>
      </c>
      <c r="F210" s="224">
        <v>422632.03</v>
      </c>
      <c r="G210" s="78">
        <v>0.76272524429044786</v>
      </c>
      <c r="H210" s="199">
        <v>309790</v>
      </c>
      <c r="I210" s="199">
        <v>337143</v>
      </c>
      <c r="J210" s="199">
        <v>404985</v>
      </c>
      <c r="K210" s="199">
        <v>435324</v>
      </c>
      <c r="L210" s="199">
        <v>387129</v>
      </c>
      <c r="M210" s="199">
        <v>238710</v>
      </c>
      <c r="N210" s="199">
        <v>191007</v>
      </c>
      <c r="O210" s="199">
        <v>192215</v>
      </c>
      <c r="P210" s="199">
        <v>206363</v>
      </c>
      <c r="Q210" s="199">
        <v>422632</v>
      </c>
      <c r="R210" s="53"/>
      <c r="S210" s="53"/>
      <c r="T210" s="53"/>
      <c r="U210" s="53"/>
      <c r="V210" s="53"/>
      <c r="W210" s="53"/>
      <c r="X210" s="53"/>
      <c r="Y210" s="53"/>
      <c r="Z210" s="53"/>
    </row>
    <row r="211" spans="1:26" ht="14.4">
      <c r="A211" s="194" t="s">
        <v>403</v>
      </c>
      <c r="B211" s="223">
        <v>0</v>
      </c>
      <c r="C211" s="195">
        <v>0</v>
      </c>
      <c r="D211" s="195">
        <v>0</v>
      </c>
      <c r="E211" s="195">
        <v>0</v>
      </c>
      <c r="F211" s="224">
        <v>0</v>
      </c>
      <c r="G211" s="78"/>
      <c r="H211" s="199">
        <v>0</v>
      </c>
      <c r="I211" s="199">
        <v>0</v>
      </c>
      <c r="J211" s="199">
        <v>0</v>
      </c>
      <c r="K211" s="199">
        <v>0</v>
      </c>
      <c r="L211" s="199">
        <v>0</v>
      </c>
      <c r="M211" s="199">
        <v>0</v>
      </c>
      <c r="N211" s="199">
        <v>0</v>
      </c>
      <c r="O211" s="199">
        <v>0</v>
      </c>
      <c r="P211" s="199">
        <v>0</v>
      </c>
      <c r="Q211" s="199">
        <v>0</v>
      </c>
      <c r="R211" s="53"/>
      <c r="S211" s="53"/>
      <c r="T211" s="53"/>
      <c r="U211" s="53"/>
      <c r="V211" s="53"/>
      <c r="W211" s="53"/>
      <c r="X211" s="53"/>
      <c r="Y211" s="53"/>
      <c r="Z211" s="53"/>
    </row>
    <row r="212" spans="1:26" ht="14.4">
      <c r="A212" s="194" t="s">
        <v>404</v>
      </c>
      <c r="B212" s="223">
        <v>1390057.49</v>
      </c>
      <c r="C212" s="195">
        <v>725959</v>
      </c>
      <c r="D212" s="195">
        <v>48971</v>
      </c>
      <c r="E212" s="195">
        <v>30977</v>
      </c>
      <c r="F212" s="224">
        <v>805907.03</v>
      </c>
      <c r="G212" s="78">
        <v>0.57976525129187284</v>
      </c>
      <c r="H212" s="199">
        <v>1021824</v>
      </c>
      <c r="I212" s="199">
        <v>1051237</v>
      </c>
      <c r="J212" s="199">
        <v>1125960</v>
      </c>
      <c r="K212" s="199">
        <v>1189634</v>
      </c>
      <c r="L212" s="199">
        <v>901433</v>
      </c>
      <c r="M212" s="199">
        <v>489834</v>
      </c>
      <c r="N212" s="199">
        <v>386099</v>
      </c>
      <c r="O212" s="199">
        <v>389014</v>
      </c>
      <c r="P212" s="199">
        <v>404528</v>
      </c>
      <c r="Q212" s="199">
        <v>805907</v>
      </c>
      <c r="R212" s="53"/>
      <c r="S212" s="53"/>
      <c r="T212" s="53"/>
      <c r="U212" s="53"/>
      <c r="V212" s="53"/>
      <c r="W212" s="53"/>
      <c r="X212" s="53"/>
      <c r="Y212" s="53"/>
      <c r="Z212" s="53"/>
    </row>
    <row r="213" spans="1:26" ht="14.4">
      <c r="A213" s="194" t="s">
        <v>405</v>
      </c>
      <c r="B213" s="223">
        <v>0</v>
      </c>
      <c r="C213" s="195">
        <v>0</v>
      </c>
      <c r="D213" s="195">
        <v>0</v>
      </c>
      <c r="E213" s="195">
        <v>0</v>
      </c>
      <c r="F213" s="224">
        <v>0</v>
      </c>
      <c r="G213" s="78"/>
      <c r="H213" s="199">
        <v>0</v>
      </c>
      <c r="I213" s="199">
        <v>0</v>
      </c>
      <c r="J213" s="199">
        <v>0</v>
      </c>
      <c r="K213" s="199">
        <v>0</v>
      </c>
      <c r="L213" s="199">
        <v>0</v>
      </c>
      <c r="M213" s="199">
        <v>0</v>
      </c>
      <c r="N213" s="199">
        <v>0</v>
      </c>
      <c r="O213" s="199">
        <v>0</v>
      </c>
      <c r="P213" s="199">
        <v>0</v>
      </c>
      <c r="Q213" s="199">
        <v>0</v>
      </c>
      <c r="R213" s="53"/>
      <c r="S213" s="53"/>
      <c r="T213" s="53"/>
      <c r="U213" s="53"/>
      <c r="V213" s="53"/>
      <c r="W213" s="53"/>
      <c r="X213" s="53"/>
      <c r="Y213" s="53"/>
      <c r="Z213" s="53"/>
    </row>
    <row r="214" spans="1:26" ht="14.4">
      <c r="A214" s="194" t="s">
        <v>406</v>
      </c>
      <c r="B214" s="223">
        <v>0</v>
      </c>
      <c r="C214" s="195">
        <v>0</v>
      </c>
      <c r="D214" s="195">
        <v>0</v>
      </c>
      <c r="E214" s="195">
        <v>0</v>
      </c>
      <c r="F214" s="224">
        <v>0</v>
      </c>
      <c r="G214" s="78"/>
      <c r="H214" s="199">
        <v>0</v>
      </c>
      <c r="I214" s="199">
        <v>0</v>
      </c>
      <c r="J214" s="199">
        <v>0</v>
      </c>
      <c r="K214" s="199">
        <v>0</v>
      </c>
      <c r="L214" s="199">
        <v>0</v>
      </c>
      <c r="M214" s="199">
        <v>0</v>
      </c>
      <c r="N214" s="199">
        <v>0</v>
      </c>
      <c r="O214" s="199">
        <v>0</v>
      </c>
      <c r="P214" s="199">
        <v>0</v>
      </c>
      <c r="Q214" s="199">
        <v>0</v>
      </c>
      <c r="R214" s="53"/>
      <c r="S214" s="53"/>
      <c r="T214" s="53"/>
      <c r="U214" s="53"/>
      <c r="V214" s="53"/>
      <c r="W214" s="53"/>
      <c r="X214" s="53"/>
      <c r="Y214" s="53"/>
      <c r="Z214" s="53"/>
    </row>
    <row r="215" spans="1:26" ht="14.4">
      <c r="A215" s="194" t="s">
        <v>407</v>
      </c>
      <c r="B215" s="223">
        <v>0</v>
      </c>
      <c r="C215" s="195">
        <v>0</v>
      </c>
      <c r="D215" s="195">
        <v>0</v>
      </c>
      <c r="E215" s="195">
        <v>0</v>
      </c>
      <c r="F215" s="224">
        <v>0</v>
      </c>
      <c r="G215" s="78"/>
      <c r="H215" s="199">
        <v>0</v>
      </c>
      <c r="I215" s="199">
        <v>0</v>
      </c>
      <c r="J215" s="199">
        <v>0</v>
      </c>
      <c r="K215" s="199">
        <v>0</v>
      </c>
      <c r="L215" s="199">
        <v>0</v>
      </c>
      <c r="M215" s="199">
        <v>0</v>
      </c>
      <c r="N215" s="199">
        <v>0</v>
      </c>
      <c r="O215" s="199">
        <v>0</v>
      </c>
      <c r="P215" s="199">
        <v>0</v>
      </c>
      <c r="Q215" s="199">
        <v>0</v>
      </c>
      <c r="R215" s="53"/>
      <c r="S215" s="53"/>
      <c r="T215" s="53"/>
      <c r="U215" s="53"/>
      <c r="V215" s="53"/>
      <c r="W215" s="53"/>
      <c r="X215" s="53"/>
      <c r="Y215" s="53"/>
      <c r="Z215" s="53"/>
    </row>
    <row r="216" spans="1:26" ht="14.4">
      <c r="A216" s="194" t="s">
        <v>408</v>
      </c>
      <c r="B216" s="223">
        <v>928025.64</v>
      </c>
      <c r="C216" s="195">
        <v>484663</v>
      </c>
      <c r="D216" s="195">
        <v>65295</v>
      </c>
      <c r="E216" s="195">
        <v>41303</v>
      </c>
      <c r="F216" s="224">
        <v>591261.03</v>
      </c>
      <c r="G216" s="78">
        <v>0.63711712749660665</v>
      </c>
      <c r="H216" s="199">
        <v>0</v>
      </c>
      <c r="I216" s="199">
        <v>0</v>
      </c>
      <c r="J216" s="199">
        <v>0</v>
      </c>
      <c r="K216" s="199">
        <v>714215</v>
      </c>
      <c r="L216" s="199">
        <v>588231</v>
      </c>
      <c r="M216" s="199">
        <v>338552</v>
      </c>
      <c r="N216" s="199">
        <v>281519</v>
      </c>
      <c r="O216" s="199">
        <v>277958</v>
      </c>
      <c r="P216" s="199">
        <v>289589</v>
      </c>
      <c r="Q216" s="199">
        <v>591261</v>
      </c>
      <c r="R216" s="53"/>
      <c r="S216" s="53"/>
      <c r="T216" s="53"/>
      <c r="U216" s="53"/>
      <c r="V216" s="53"/>
      <c r="W216" s="53"/>
      <c r="X216" s="53"/>
      <c r="Y216" s="53"/>
      <c r="Z216" s="53"/>
    </row>
    <row r="217" spans="1:26" ht="14.4">
      <c r="A217" s="194" t="s">
        <v>409</v>
      </c>
      <c r="B217" s="223">
        <v>453755.06</v>
      </c>
      <c r="C217" s="195">
        <v>236974</v>
      </c>
      <c r="D217" s="195">
        <v>0</v>
      </c>
      <c r="E217" s="195">
        <v>0</v>
      </c>
      <c r="F217" s="224">
        <v>236974.01500000001</v>
      </c>
      <c r="G217" s="78">
        <v>0.52225095847966962</v>
      </c>
      <c r="H217" s="199">
        <v>0</v>
      </c>
      <c r="I217" s="199">
        <v>0</v>
      </c>
      <c r="J217" s="199">
        <v>327561</v>
      </c>
      <c r="K217" s="199">
        <v>353136</v>
      </c>
      <c r="L217" s="199">
        <v>250573</v>
      </c>
      <c r="M217" s="199">
        <v>134676</v>
      </c>
      <c r="N217" s="199">
        <v>109959</v>
      </c>
      <c r="O217" s="199">
        <v>110112</v>
      </c>
      <c r="P217" s="199">
        <v>117056</v>
      </c>
      <c r="Q217" s="199">
        <v>236974</v>
      </c>
      <c r="R217" s="53"/>
      <c r="S217" s="53"/>
      <c r="T217" s="53"/>
      <c r="U217" s="53"/>
      <c r="V217" s="53"/>
      <c r="W217" s="53"/>
      <c r="X217" s="53"/>
      <c r="Y217" s="53"/>
      <c r="Z217" s="53"/>
    </row>
    <row r="218" spans="1:26" ht="14.4">
      <c r="A218" s="194" t="s">
        <v>410</v>
      </c>
      <c r="B218" s="223">
        <v>0</v>
      </c>
      <c r="C218" s="195">
        <v>0</v>
      </c>
      <c r="D218" s="195">
        <v>0</v>
      </c>
      <c r="E218" s="195">
        <v>0</v>
      </c>
      <c r="F218" s="224">
        <v>0</v>
      </c>
      <c r="G218" s="78"/>
      <c r="H218" s="199">
        <v>0</v>
      </c>
      <c r="I218" s="199">
        <v>0</v>
      </c>
      <c r="J218" s="199">
        <v>0</v>
      </c>
      <c r="K218" s="199">
        <v>0</v>
      </c>
      <c r="L218" s="199">
        <v>0</v>
      </c>
      <c r="M218" s="199">
        <v>0</v>
      </c>
      <c r="N218" s="199">
        <v>0</v>
      </c>
      <c r="O218" s="199">
        <v>0</v>
      </c>
      <c r="P218" s="199">
        <v>0</v>
      </c>
      <c r="Q218" s="199">
        <v>0</v>
      </c>
      <c r="R218" s="53"/>
      <c r="S218" s="53"/>
      <c r="T218" s="53"/>
      <c r="U218" s="53"/>
      <c r="V218" s="53"/>
      <c r="W218" s="53"/>
      <c r="X218" s="53"/>
      <c r="Y218" s="53"/>
      <c r="Z218" s="53"/>
    </row>
    <row r="219" spans="1:26" ht="14.4">
      <c r="A219" s="194" t="s">
        <v>411</v>
      </c>
      <c r="B219" s="223">
        <v>18472.07</v>
      </c>
      <c r="C219" s="195">
        <v>9647</v>
      </c>
      <c r="D219" s="195">
        <v>0</v>
      </c>
      <c r="E219" s="195">
        <v>0</v>
      </c>
      <c r="F219" s="224">
        <v>9647.0049999999992</v>
      </c>
      <c r="G219" s="78">
        <v>0.52224818333841305</v>
      </c>
      <c r="H219" s="199">
        <v>0</v>
      </c>
      <c r="I219" s="199">
        <v>0</v>
      </c>
      <c r="J219" s="199">
        <v>0</v>
      </c>
      <c r="K219" s="199">
        <v>0</v>
      </c>
      <c r="L219" s="199">
        <v>0</v>
      </c>
      <c r="M219" s="199">
        <v>95004</v>
      </c>
      <c r="N219" s="199">
        <v>4415</v>
      </c>
      <c r="O219" s="199">
        <v>4786</v>
      </c>
      <c r="P219" s="199">
        <v>4977</v>
      </c>
      <c r="Q219" s="199">
        <v>9647</v>
      </c>
      <c r="R219" s="53"/>
      <c r="S219" s="53"/>
      <c r="T219" s="53"/>
      <c r="U219" s="53"/>
      <c r="V219" s="53"/>
      <c r="W219" s="53"/>
      <c r="X219" s="53"/>
      <c r="Y219" s="53"/>
      <c r="Z219" s="53"/>
    </row>
    <row r="220" spans="1:26" ht="14.4">
      <c r="A220" s="194" t="s">
        <v>412</v>
      </c>
      <c r="B220" s="223">
        <v>0</v>
      </c>
      <c r="C220" s="195">
        <v>0</v>
      </c>
      <c r="D220" s="195">
        <v>0</v>
      </c>
      <c r="E220" s="195">
        <v>0</v>
      </c>
      <c r="F220" s="224">
        <v>0</v>
      </c>
      <c r="G220" s="78"/>
      <c r="H220" s="199">
        <v>0</v>
      </c>
      <c r="I220" s="199">
        <v>0</v>
      </c>
      <c r="J220" s="199">
        <v>0</v>
      </c>
      <c r="K220" s="199">
        <v>0</v>
      </c>
      <c r="L220" s="199">
        <v>0</v>
      </c>
      <c r="M220" s="199">
        <v>0</v>
      </c>
      <c r="N220" s="199">
        <v>0</v>
      </c>
      <c r="O220" s="199">
        <v>0</v>
      </c>
      <c r="P220" s="199">
        <v>0</v>
      </c>
      <c r="Q220" s="199">
        <v>0</v>
      </c>
      <c r="R220" s="53"/>
      <c r="S220" s="53"/>
      <c r="T220" s="53"/>
      <c r="U220" s="53"/>
      <c r="V220" s="53"/>
      <c r="W220" s="53"/>
      <c r="X220" s="53"/>
      <c r="Y220" s="53"/>
      <c r="Z220" s="53"/>
    </row>
    <row r="221" spans="1:26" ht="14.4">
      <c r="A221" s="194" t="s">
        <v>413</v>
      </c>
      <c r="B221" s="223">
        <v>872913.17</v>
      </c>
      <c r="C221" s="195">
        <v>455880</v>
      </c>
      <c r="D221" s="195">
        <v>57133</v>
      </c>
      <c r="E221" s="195">
        <v>36140</v>
      </c>
      <c r="F221" s="224">
        <v>549153.03</v>
      </c>
      <c r="G221" s="78">
        <v>0.62910384316918944</v>
      </c>
      <c r="H221" s="199">
        <v>534732</v>
      </c>
      <c r="I221" s="199">
        <v>559835</v>
      </c>
      <c r="J221" s="199">
        <v>634135</v>
      </c>
      <c r="K221" s="199">
        <v>674734</v>
      </c>
      <c r="L221" s="199">
        <v>541215</v>
      </c>
      <c r="M221" s="199">
        <v>311164</v>
      </c>
      <c r="N221" s="199">
        <v>247788</v>
      </c>
      <c r="O221" s="199">
        <v>246566</v>
      </c>
      <c r="P221" s="199">
        <v>255995</v>
      </c>
      <c r="Q221" s="199">
        <v>549153</v>
      </c>
      <c r="R221" s="53"/>
      <c r="S221" s="53"/>
      <c r="T221" s="53"/>
      <c r="U221" s="53"/>
      <c r="V221" s="53"/>
      <c r="W221" s="53"/>
      <c r="X221" s="53"/>
      <c r="Y221" s="53"/>
      <c r="Z221" s="53"/>
    </row>
    <row r="222" spans="1:26" ht="14.4">
      <c r="A222" s="194" t="s">
        <v>414</v>
      </c>
      <c r="B222" s="223">
        <v>0</v>
      </c>
      <c r="C222" s="195">
        <v>0</v>
      </c>
      <c r="D222" s="195">
        <v>0</v>
      </c>
      <c r="E222" s="195">
        <v>0</v>
      </c>
      <c r="F222" s="224">
        <v>0</v>
      </c>
      <c r="G222" s="78"/>
      <c r="H222" s="199">
        <v>0</v>
      </c>
      <c r="I222" s="199">
        <v>0</v>
      </c>
      <c r="J222" s="199">
        <v>0</v>
      </c>
      <c r="K222" s="199">
        <v>0</v>
      </c>
      <c r="L222" s="199">
        <v>0</v>
      </c>
      <c r="M222" s="199">
        <v>0</v>
      </c>
      <c r="N222" s="199">
        <v>0</v>
      </c>
      <c r="O222" s="199">
        <v>0</v>
      </c>
      <c r="P222" s="199">
        <v>0</v>
      </c>
      <c r="Q222" s="199">
        <v>0</v>
      </c>
      <c r="R222" s="53"/>
      <c r="S222" s="53"/>
      <c r="T222" s="53"/>
      <c r="U222" s="53"/>
      <c r="V222" s="53"/>
      <c r="W222" s="53"/>
      <c r="X222" s="53"/>
      <c r="Y222" s="53"/>
      <c r="Z222" s="53"/>
    </row>
    <row r="223" spans="1:26" ht="14.4">
      <c r="A223" s="194" t="s">
        <v>415</v>
      </c>
      <c r="B223" s="223">
        <v>464421.1</v>
      </c>
      <c r="C223" s="195">
        <v>242545</v>
      </c>
      <c r="D223" s="195">
        <v>57133</v>
      </c>
      <c r="E223" s="195">
        <v>36140</v>
      </c>
      <c r="F223" s="224">
        <v>335818.03</v>
      </c>
      <c r="G223" s="78">
        <v>0.72308951940383426</v>
      </c>
      <c r="H223" s="199">
        <v>0</v>
      </c>
      <c r="I223" s="199">
        <v>0</v>
      </c>
      <c r="J223" s="199">
        <v>368308</v>
      </c>
      <c r="K223" s="199">
        <v>386785</v>
      </c>
      <c r="L223" s="199">
        <v>349968</v>
      </c>
      <c r="M223" s="199">
        <v>204942</v>
      </c>
      <c r="N223" s="199">
        <v>170600</v>
      </c>
      <c r="O223" s="199">
        <v>163328</v>
      </c>
      <c r="P223" s="199">
        <v>167761</v>
      </c>
      <c r="Q223" s="199">
        <v>335818</v>
      </c>
      <c r="R223" s="53"/>
      <c r="S223" s="53"/>
      <c r="T223" s="53"/>
      <c r="U223" s="53"/>
      <c r="V223" s="53"/>
      <c r="W223" s="53"/>
      <c r="X223" s="53"/>
      <c r="Y223" s="53"/>
      <c r="Z223" s="53"/>
    </row>
    <row r="224" spans="1:26" ht="14.4">
      <c r="A224" s="194" t="s">
        <v>416</v>
      </c>
      <c r="B224" s="223">
        <v>0</v>
      </c>
      <c r="C224" s="195">
        <v>0</v>
      </c>
      <c r="D224" s="195">
        <v>0</v>
      </c>
      <c r="E224" s="195">
        <v>0</v>
      </c>
      <c r="F224" s="224">
        <v>0</v>
      </c>
      <c r="G224" s="78"/>
      <c r="H224" s="199">
        <v>0</v>
      </c>
      <c r="I224" s="199">
        <v>0</v>
      </c>
      <c r="J224" s="199">
        <v>0</v>
      </c>
      <c r="K224" s="199">
        <v>0</v>
      </c>
      <c r="L224" s="199">
        <v>0</v>
      </c>
      <c r="M224" s="199">
        <v>0</v>
      </c>
      <c r="N224" s="199">
        <v>0</v>
      </c>
      <c r="O224" s="199">
        <v>0</v>
      </c>
      <c r="P224" s="199">
        <v>0</v>
      </c>
      <c r="Q224" s="199">
        <v>0</v>
      </c>
      <c r="R224" s="53"/>
      <c r="S224" s="53"/>
      <c r="T224" s="53"/>
      <c r="U224" s="53"/>
      <c r="V224" s="53"/>
      <c r="W224" s="53"/>
      <c r="X224" s="53"/>
      <c r="Y224" s="53"/>
      <c r="Z224" s="53"/>
    </row>
    <row r="225" spans="1:26" ht="14.4">
      <c r="A225" s="194" t="s">
        <v>417</v>
      </c>
      <c r="B225" s="223">
        <v>0</v>
      </c>
      <c r="C225" s="195">
        <v>0</v>
      </c>
      <c r="D225" s="195">
        <v>0</v>
      </c>
      <c r="E225" s="195">
        <v>0</v>
      </c>
      <c r="F225" s="224">
        <v>0</v>
      </c>
      <c r="G225" s="78"/>
      <c r="H225" s="199">
        <v>0</v>
      </c>
      <c r="I225" s="199">
        <v>0</v>
      </c>
      <c r="J225" s="199">
        <v>0</v>
      </c>
      <c r="K225" s="199">
        <v>0</v>
      </c>
      <c r="L225" s="199">
        <v>0</v>
      </c>
      <c r="M225" s="199">
        <v>0</v>
      </c>
      <c r="N225" s="199">
        <v>0</v>
      </c>
      <c r="O225" s="199">
        <v>0</v>
      </c>
      <c r="P225" s="199">
        <v>0</v>
      </c>
      <c r="Q225" s="199">
        <v>0</v>
      </c>
      <c r="R225" s="53"/>
      <c r="S225" s="53"/>
      <c r="T225" s="53"/>
      <c r="U225" s="53"/>
      <c r="V225" s="53"/>
      <c r="W225" s="53"/>
      <c r="X225" s="53"/>
      <c r="Y225" s="53"/>
      <c r="Z225" s="53"/>
    </row>
    <row r="226" spans="1:26" ht="14.4">
      <c r="A226" s="194" t="s">
        <v>418</v>
      </c>
      <c r="B226" s="223">
        <v>639448.96</v>
      </c>
      <c r="C226" s="195">
        <v>333953</v>
      </c>
      <c r="D226" s="195">
        <v>57133</v>
      </c>
      <c r="E226" s="195">
        <v>36140</v>
      </c>
      <c r="F226" s="224">
        <v>427226.03</v>
      </c>
      <c r="G226" s="78">
        <v>0.66811591968184614</v>
      </c>
      <c r="H226" s="199">
        <v>0</v>
      </c>
      <c r="I226" s="199">
        <v>434981</v>
      </c>
      <c r="J226" s="199">
        <v>470249</v>
      </c>
      <c r="K226" s="199">
        <v>486393</v>
      </c>
      <c r="L226" s="199">
        <v>424149</v>
      </c>
      <c r="M226" s="199">
        <v>250538</v>
      </c>
      <c r="N226" s="199">
        <v>199820</v>
      </c>
      <c r="O226" s="199">
        <v>201226</v>
      </c>
      <c r="P226" s="199">
        <v>213164</v>
      </c>
      <c r="Q226" s="199">
        <v>427226</v>
      </c>
      <c r="R226" s="53"/>
      <c r="S226" s="53"/>
      <c r="T226" s="53"/>
      <c r="U226" s="53"/>
      <c r="V226" s="53"/>
      <c r="W226" s="53"/>
      <c r="X226" s="53"/>
      <c r="Y226" s="53"/>
      <c r="Z226" s="53"/>
    </row>
    <row r="227" spans="1:26" ht="14.4">
      <c r="A227" s="194" t="s">
        <v>419</v>
      </c>
      <c r="B227" s="223">
        <v>0</v>
      </c>
      <c r="C227" s="195">
        <v>0</v>
      </c>
      <c r="D227" s="195">
        <v>0</v>
      </c>
      <c r="E227" s="195">
        <v>0</v>
      </c>
      <c r="F227" s="224">
        <v>0</v>
      </c>
      <c r="G227" s="78"/>
      <c r="H227" s="199">
        <v>0</v>
      </c>
      <c r="I227" s="199">
        <v>0</v>
      </c>
      <c r="J227" s="199">
        <v>0</v>
      </c>
      <c r="K227" s="199">
        <v>0</v>
      </c>
      <c r="L227" s="199">
        <v>0</v>
      </c>
      <c r="M227" s="199">
        <v>0</v>
      </c>
      <c r="N227" s="199">
        <v>0</v>
      </c>
      <c r="O227" s="199">
        <v>0</v>
      </c>
      <c r="P227" s="199">
        <v>0</v>
      </c>
      <c r="Q227" s="199">
        <v>0</v>
      </c>
      <c r="R227" s="53"/>
      <c r="S227" s="53"/>
      <c r="T227" s="53"/>
      <c r="U227" s="53"/>
      <c r="V227" s="53"/>
      <c r="W227" s="53"/>
      <c r="X227" s="53"/>
      <c r="Y227" s="53"/>
      <c r="Z227" s="53"/>
    </row>
    <row r="228" spans="1:26" ht="14.4">
      <c r="A228" s="194" t="s">
        <v>420</v>
      </c>
      <c r="B228" s="223">
        <v>0</v>
      </c>
      <c r="C228" s="195">
        <v>0</v>
      </c>
      <c r="D228" s="195">
        <v>0</v>
      </c>
      <c r="E228" s="195">
        <v>0</v>
      </c>
      <c r="F228" s="224">
        <v>0</v>
      </c>
      <c r="G228" s="78"/>
      <c r="H228" s="199">
        <v>0</v>
      </c>
      <c r="I228" s="199">
        <v>0</v>
      </c>
      <c r="J228" s="199">
        <v>0</v>
      </c>
      <c r="K228" s="199">
        <v>0</v>
      </c>
      <c r="L228" s="199">
        <v>0</v>
      </c>
      <c r="M228" s="199">
        <v>0</v>
      </c>
      <c r="N228" s="199">
        <v>0</v>
      </c>
      <c r="O228" s="199">
        <v>0</v>
      </c>
      <c r="P228" s="199">
        <v>0</v>
      </c>
      <c r="Q228" s="199">
        <v>0</v>
      </c>
      <c r="R228" s="53"/>
      <c r="S228" s="53"/>
      <c r="T228" s="53"/>
      <c r="U228" s="53"/>
      <c r="V228" s="53"/>
      <c r="W228" s="53"/>
      <c r="X228" s="53"/>
      <c r="Y228" s="53"/>
      <c r="Z228" s="53"/>
    </row>
    <row r="229" spans="1:26" ht="14.4">
      <c r="A229" s="194" t="s">
        <v>421</v>
      </c>
      <c r="B229" s="223">
        <v>0</v>
      </c>
      <c r="C229" s="195">
        <v>0</v>
      </c>
      <c r="D229" s="195">
        <v>0</v>
      </c>
      <c r="E229" s="195">
        <v>0</v>
      </c>
      <c r="F229" s="224">
        <v>0</v>
      </c>
      <c r="G229" s="78"/>
      <c r="H229" s="199">
        <v>0</v>
      </c>
      <c r="I229" s="199">
        <v>0</v>
      </c>
      <c r="J229" s="199">
        <v>0</v>
      </c>
      <c r="K229" s="199">
        <v>0</v>
      </c>
      <c r="L229" s="199">
        <v>0</v>
      </c>
      <c r="M229" s="199">
        <v>0</v>
      </c>
      <c r="N229" s="199">
        <v>0</v>
      </c>
      <c r="O229" s="199">
        <v>0</v>
      </c>
      <c r="P229" s="199">
        <v>0</v>
      </c>
      <c r="Q229" s="199">
        <v>0</v>
      </c>
      <c r="R229" s="53"/>
      <c r="S229" s="53"/>
      <c r="T229" s="53"/>
      <c r="U229" s="53"/>
      <c r="V229" s="53"/>
      <c r="W229" s="53"/>
      <c r="X229" s="53"/>
      <c r="Y229" s="53"/>
      <c r="Z229" s="53"/>
    </row>
    <row r="230" spans="1:26" ht="14.4">
      <c r="A230" s="194" t="s">
        <v>422</v>
      </c>
      <c r="B230" s="223">
        <v>0</v>
      </c>
      <c r="C230" s="195">
        <v>0</v>
      </c>
      <c r="D230" s="195">
        <v>0</v>
      </c>
      <c r="E230" s="195">
        <v>0</v>
      </c>
      <c r="F230" s="224">
        <v>0</v>
      </c>
      <c r="G230" s="78"/>
      <c r="H230" s="199">
        <v>0</v>
      </c>
      <c r="I230" s="199">
        <v>0</v>
      </c>
      <c r="J230" s="199">
        <v>0</v>
      </c>
      <c r="K230" s="199">
        <v>0</v>
      </c>
      <c r="L230" s="199">
        <v>0</v>
      </c>
      <c r="M230" s="199">
        <v>0</v>
      </c>
      <c r="N230" s="199">
        <v>0</v>
      </c>
      <c r="O230" s="199">
        <v>0</v>
      </c>
      <c r="P230" s="199">
        <v>0</v>
      </c>
      <c r="Q230" s="199">
        <v>0</v>
      </c>
      <c r="R230" s="53"/>
      <c r="S230" s="53"/>
      <c r="T230" s="53"/>
      <c r="U230" s="53"/>
      <c r="V230" s="53"/>
      <c r="W230" s="53"/>
      <c r="X230" s="53"/>
      <c r="Y230" s="53"/>
      <c r="Z230" s="53"/>
    </row>
    <row r="231" spans="1:26" ht="14.4">
      <c r="A231" s="194" t="s">
        <v>423</v>
      </c>
      <c r="B231" s="223">
        <v>693133.98999999987</v>
      </c>
      <c r="C231" s="195">
        <v>361990</v>
      </c>
      <c r="D231" s="195">
        <v>0</v>
      </c>
      <c r="E231" s="195">
        <v>0</v>
      </c>
      <c r="F231" s="224">
        <v>361990.01</v>
      </c>
      <c r="G231" s="78">
        <v>0.52225113069408136</v>
      </c>
      <c r="H231" s="199">
        <v>490281</v>
      </c>
      <c r="I231" s="199">
        <v>518116</v>
      </c>
      <c r="J231" s="199">
        <v>550595</v>
      </c>
      <c r="K231" s="199">
        <v>582110</v>
      </c>
      <c r="L231" s="199">
        <v>409935</v>
      </c>
      <c r="M231" s="199">
        <v>217563</v>
      </c>
      <c r="N231" s="199">
        <v>173471</v>
      </c>
      <c r="O231" s="199">
        <v>176213</v>
      </c>
      <c r="P231" s="199">
        <v>179895</v>
      </c>
      <c r="Q231" s="199">
        <v>361990</v>
      </c>
      <c r="R231" s="53"/>
      <c r="S231" s="53"/>
      <c r="T231" s="53"/>
      <c r="U231" s="53"/>
      <c r="V231" s="53"/>
      <c r="W231" s="53"/>
      <c r="X231" s="53"/>
      <c r="Y231" s="53"/>
      <c r="Z231" s="53"/>
    </row>
    <row r="232" spans="1:26" ht="14.4">
      <c r="A232" s="194" t="s">
        <v>424</v>
      </c>
      <c r="B232" s="223">
        <v>64147.85</v>
      </c>
      <c r="C232" s="195">
        <v>33501</v>
      </c>
      <c r="D232" s="195">
        <v>30647</v>
      </c>
      <c r="E232" s="195">
        <v>0</v>
      </c>
      <c r="F232" s="224">
        <v>64148.03</v>
      </c>
      <c r="G232" s="78">
        <v>1.0000028060176607</v>
      </c>
      <c r="H232" s="199">
        <v>0</v>
      </c>
      <c r="I232" s="199">
        <v>0</v>
      </c>
      <c r="J232" s="199">
        <v>0</v>
      </c>
      <c r="K232" s="199">
        <v>0</v>
      </c>
      <c r="L232" s="199">
        <v>0</v>
      </c>
      <c r="M232" s="199">
        <v>0</v>
      </c>
      <c r="N232" s="199">
        <v>0</v>
      </c>
      <c r="O232" s="199">
        <v>0</v>
      </c>
      <c r="P232" s="199">
        <v>62479</v>
      </c>
      <c r="Q232" s="199">
        <v>64148</v>
      </c>
      <c r="R232" s="53"/>
      <c r="S232" s="53"/>
      <c r="T232" s="53"/>
      <c r="U232" s="53"/>
      <c r="V232" s="53"/>
      <c r="W232" s="53"/>
      <c r="X232" s="53"/>
      <c r="Y232" s="53"/>
      <c r="Z232" s="53"/>
    </row>
    <row r="233" spans="1:26" ht="14.4">
      <c r="A233" s="194" t="s">
        <v>425</v>
      </c>
      <c r="B233" s="223">
        <v>229301</v>
      </c>
      <c r="C233" s="195">
        <v>119752</v>
      </c>
      <c r="D233" s="195">
        <v>0</v>
      </c>
      <c r="E233" s="195">
        <v>0</v>
      </c>
      <c r="F233" s="224">
        <v>119752.01</v>
      </c>
      <c r="G233" s="78">
        <v>0.52224809311777964</v>
      </c>
      <c r="H233" s="199">
        <v>0</v>
      </c>
      <c r="I233" s="199">
        <v>0</v>
      </c>
      <c r="J233" s="199">
        <v>0</v>
      </c>
      <c r="K233" s="199">
        <v>0</v>
      </c>
      <c r="L233" s="199">
        <v>141606</v>
      </c>
      <c r="M233" s="199">
        <v>74530</v>
      </c>
      <c r="N233" s="199">
        <v>58366</v>
      </c>
      <c r="O233" s="199">
        <v>58177</v>
      </c>
      <c r="P233" s="199">
        <v>60523</v>
      </c>
      <c r="Q233" s="199">
        <v>119752</v>
      </c>
      <c r="R233" s="53"/>
      <c r="S233" s="53"/>
      <c r="T233" s="53"/>
      <c r="U233" s="53"/>
      <c r="V233" s="53"/>
      <c r="W233" s="53"/>
      <c r="X233" s="53"/>
      <c r="Y233" s="53"/>
      <c r="Z233" s="53"/>
    </row>
    <row r="234" spans="1:26" ht="14.4">
      <c r="A234" s="194" t="s">
        <v>426</v>
      </c>
      <c r="B234" s="223">
        <v>0</v>
      </c>
      <c r="C234" s="195">
        <v>0</v>
      </c>
      <c r="D234" s="195">
        <v>0</v>
      </c>
      <c r="E234" s="195">
        <v>0</v>
      </c>
      <c r="F234" s="224">
        <v>0</v>
      </c>
      <c r="G234" s="78"/>
      <c r="H234" s="199">
        <v>0</v>
      </c>
      <c r="I234" s="199">
        <v>0</v>
      </c>
      <c r="J234" s="199">
        <v>0</v>
      </c>
      <c r="K234" s="199">
        <v>0</v>
      </c>
      <c r="L234" s="199">
        <v>0</v>
      </c>
      <c r="M234" s="199">
        <v>0</v>
      </c>
      <c r="N234" s="199">
        <v>0</v>
      </c>
      <c r="O234" s="199">
        <v>0</v>
      </c>
      <c r="P234" s="199">
        <v>0</v>
      </c>
      <c r="Q234" s="199">
        <v>0</v>
      </c>
      <c r="R234" s="53"/>
      <c r="S234" s="53"/>
      <c r="T234" s="53"/>
      <c r="U234" s="53"/>
      <c r="V234" s="53"/>
      <c r="W234" s="53"/>
      <c r="X234" s="53"/>
      <c r="Y234" s="53"/>
      <c r="Z234" s="53"/>
    </row>
    <row r="235" spans="1:26" ht="14.4">
      <c r="A235" s="194" t="s">
        <v>427</v>
      </c>
      <c r="B235" s="223">
        <v>0</v>
      </c>
      <c r="C235" s="195">
        <v>0</v>
      </c>
      <c r="D235" s="195">
        <v>0</v>
      </c>
      <c r="E235" s="195">
        <v>0</v>
      </c>
      <c r="F235" s="224">
        <v>0</v>
      </c>
      <c r="G235" s="78"/>
      <c r="H235" s="199">
        <v>0</v>
      </c>
      <c r="I235" s="199">
        <v>0</v>
      </c>
      <c r="J235" s="199">
        <v>0</v>
      </c>
      <c r="K235" s="199">
        <v>0</v>
      </c>
      <c r="L235" s="199">
        <v>0</v>
      </c>
      <c r="M235" s="199">
        <v>0</v>
      </c>
      <c r="N235" s="199">
        <v>0</v>
      </c>
      <c r="O235" s="199">
        <v>0</v>
      </c>
      <c r="P235" s="199">
        <v>0</v>
      </c>
      <c r="Q235" s="199">
        <v>0</v>
      </c>
      <c r="R235" s="53"/>
      <c r="S235" s="53"/>
      <c r="T235" s="53"/>
      <c r="U235" s="53"/>
      <c r="V235" s="53"/>
      <c r="W235" s="53"/>
      <c r="X235" s="53"/>
      <c r="Y235" s="53"/>
      <c r="Z235" s="53"/>
    </row>
    <row r="236" spans="1:26" ht="14.4">
      <c r="A236" s="194" t="s">
        <v>428</v>
      </c>
      <c r="B236" s="223">
        <v>0</v>
      </c>
      <c r="C236" s="195">
        <v>0</v>
      </c>
      <c r="D236" s="195">
        <v>0</v>
      </c>
      <c r="E236" s="195">
        <v>0</v>
      </c>
      <c r="F236" s="224">
        <v>0</v>
      </c>
      <c r="G236" s="78"/>
      <c r="H236" s="199">
        <v>0</v>
      </c>
      <c r="I236" s="199">
        <v>0</v>
      </c>
      <c r="J236" s="199">
        <v>0</v>
      </c>
      <c r="K236" s="199">
        <v>0</v>
      </c>
      <c r="L236" s="199">
        <v>0</v>
      </c>
      <c r="M236" s="199">
        <v>0</v>
      </c>
      <c r="N236" s="199">
        <v>0</v>
      </c>
      <c r="O236" s="199">
        <v>0</v>
      </c>
      <c r="P236" s="199">
        <v>0</v>
      </c>
      <c r="Q236" s="199">
        <v>0</v>
      </c>
      <c r="R236" s="53"/>
      <c r="S236" s="53"/>
      <c r="T236" s="53"/>
      <c r="U236" s="53"/>
      <c r="V236" s="53"/>
      <c r="W236" s="53"/>
      <c r="X236" s="53"/>
      <c r="Y236" s="53"/>
      <c r="Z236" s="53"/>
    </row>
    <row r="237" spans="1:26" ht="14.4">
      <c r="A237" s="194" t="s">
        <v>429</v>
      </c>
      <c r="B237" s="223">
        <v>40758.400000000001</v>
      </c>
      <c r="C237" s="195">
        <v>21286</v>
      </c>
      <c r="D237" s="195">
        <v>19472</v>
      </c>
      <c r="E237" s="195">
        <v>0</v>
      </c>
      <c r="F237" s="224">
        <v>40758.03</v>
      </c>
      <c r="G237" s="78">
        <v>0.99999092211666796</v>
      </c>
      <c r="H237" s="199">
        <v>0</v>
      </c>
      <c r="I237" s="199">
        <v>0</v>
      </c>
      <c r="J237" s="199">
        <v>0</v>
      </c>
      <c r="K237" s="199">
        <v>0</v>
      </c>
      <c r="L237" s="199">
        <v>37823.46</v>
      </c>
      <c r="M237" s="199">
        <v>38413</v>
      </c>
      <c r="N237" s="199">
        <v>38758</v>
      </c>
      <c r="O237" s="199">
        <v>59413</v>
      </c>
      <c r="P237" s="199">
        <v>17754</v>
      </c>
      <c r="Q237" s="199">
        <v>40758</v>
      </c>
      <c r="R237" s="53"/>
      <c r="S237" s="53"/>
      <c r="T237" s="53"/>
      <c r="U237" s="53"/>
      <c r="V237" s="53"/>
      <c r="W237" s="53"/>
      <c r="X237" s="53"/>
      <c r="Y237" s="53"/>
      <c r="Z237" s="53"/>
    </row>
    <row r="238" spans="1:26" ht="14.4">
      <c r="A238" s="194" t="s">
        <v>430</v>
      </c>
      <c r="B238" s="223">
        <v>0</v>
      </c>
      <c r="C238" s="195">
        <v>0</v>
      </c>
      <c r="D238" s="195">
        <v>0</v>
      </c>
      <c r="E238" s="195">
        <v>0</v>
      </c>
      <c r="F238" s="224">
        <v>0</v>
      </c>
      <c r="G238" s="78"/>
      <c r="H238" s="199">
        <v>0</v>
      </c>
      <c r="I238" s="199">
        <v>0</v>
      </c>
      <c r="J238" s="199">
        <v>0</v>
      </c>
      <c r="K238" s="199">
        <v>0</v>
      </c>
      <c r="L238" s="199">
        <v>0</v>
      </c>
      <c r="M238" s="199">
        <v>0</v>
      </c>
      <c r="N238" s="199">
        <v>0</v>
      </c>
      <c r="O238" s="199">
        <v>0</v>
      </c>
      <c r="P238" s="199">
        <v>0</v>
      </c>
      <c r="Q238" s="199">
        <v>0</v>
      </c>
      <c r="R238" s="53"/>
      <c r="S238" s="53"/>
      <c r="T238" s="53"/>
      <c r="U238" s="53"/>
      <c r="V238" s="53"/>
      <c r="W238" s="53"/>
      <c r="X238" s="53"/>
      <c r="Y238" s="53"/>
      <c r="Z238" s="53"/>
    </row>
    <row r="239" spans="1:26" ht="14.4">
      <c r="A239" s="194" t="s">
        <v>431</v>
      </c>
      <c r="B239" s="223">
        <v>0</v>
      </c>
      <c r="C239" s="195">
        <v>0</v>
      </c>
      <c r="D239" s="195">
        <v>0</v>
      </c>
      <c r="E239" s="195">
        <v>0</v>
      </c>
      <c r="F239" s="224">
        <v>0</v>
      </c>
      <c r="G239" s="78"/>
      <c r="H239" s="199">
        <v>0</v>
      </c>
      <c r="I239" s="199">
        <v>0</v>
      </c>
      <c r="J239" s="199">
        <v>0</v>
      </c>
      <c r="K239" s="199">
        <v>0</v>
      </c>
      <c r="L239" s="199">
        <v>0</v>
      </c>
      <c r="M239" s="199">
        <v>0</v>
      </c>
      <c r="N239" s="199">
        <v>0</v>
      </c>
      <c r="O239" s="199">
        <v>0</v>
      </c>
      <c r="P239" s="199">
        <v>0</v>
      </c>
      <c r="Q239" s="199">
        <v>0</v>
      </c>
      <c r="R239" s="53"/>
      <c r="S239" s="53"/>
      <c r="T239" s="53"/>
      <c r="U239" s="53"/>
      <c r="V239" s="53"/>
      <c r="W239" s="53"/>
      <c r="X239" s="53"/>
      <c r="Y239" s="53"/>
      <c r="Z239" s="53"/>
    </row>
    <row r="240" spans="1:26" ht="14.4">
      <c r="A240" s="194" t="s">
        <v>432</v>
      </c>
      <c r="B240" s="223">
        <v>0</v>
      </c>
      <c r="C240" s="195">
        <v>0</v>
      </c>
      <c r="D240" s="195">
        <v>0</v>
      </c>
      <c r="E240" s="195">
        <v>0</v>
      </c>
      <c r="F240" s="224">
        <v>0</v>
      </c>
      <c r="G240" s="78"/>
      <c r="H240" s="199">
        <v>0</v>
      </c>
      <c r="I240" s="199">
        <v>0</v>
      </c>
      <c r="J240" s="199">
        <v>0</v>
      </c>
      <c r="K240" s="199">
        <v>0</v>
      </c>
      <c r="L240" s="199">
        <v>0</v>
      </c>
      <c r="M240" s="199">
        <v>0</v>
      </c>
      <c r="N240" s="199">
        <v>0</v>
      </c>
      <c r="O240" s="199">
        <v>0</v>
      </c>
      <c r="P240" s="199">
        <v>0</v>
      </c>
      <c r="Q240" s="199">
        <v>0</v>
      </c>
      <c r="R240" s="53"/>
      <c r="S240" s="53"/>
      <c r="T240" s="53"/>
      <c r="U240" s="53"/>
      <c r="V240" s="53"/>
      <c r="W240" s="53"/>
      <c r="X240" s="53"/>
      <c r="Y240" s="53"/>
      <c r="Z240" s="53"/>
    </row>
    <row r="241" spans="1:26" ht="14.4">
      <c r="A241" s="194" t="s">
        <v>433</v>
      </c>
      <c r="B241" s="223">
        <v>1805573.07</v>
      </c>
      <c r="C241" s="195">
        <v>942963</v>
      </c>
      <c r="D241" s="195">
        <v>0</v>
      </c>
      <c r="E241" s="195">
        <v>0</v>
      </c>
      <c r="F241" s="224">
        <v>942963.01500000001</v>
      </c>
      <c r="G241" s="78">
        <v>0.52225137307791147</v>
      </c>
      <c r="H241" s="199">
        <v>1081593</v>
      </c>
      <c r="I241" s="199">
        <v>1095674</v>
      </c>
      <c r="J241" s="199">
        <v>1197325</v>
      </c>
      <c r="K241" s="199">
        <v>1258952</v>
      </c>
      <c r="L241" s="199">
        <v>991055</v>
      </c>
      <c r="M241" s="199">
        <v>537596</v>
      </c>
      <c r="N241" s="199">
        <v>439750</v>
      </c>
      <c r="O241" s="199">
        <v>442947</v>
      </c>
      <c r="P241" s="199">
        <v>473804</v>
      </c>
      <c r="Q241" s="199">
        <v>942963</v>
      </c>
      <c r="R241" s="53"/>
      <c r="S241" s="53"/>
      <c r="T241" s="53"/>
      <c r="U241" s="53"/>
      <c r="V241" s="53"/>
      <c r="W241" s="53"/>
      <c r="X241" s="53"/>
      <c r="Y241" s="53"/>
      <c r="Z241" s="53"/>
    </row>
    <row r="242" spans="1:26" ht="14.4">
      <c r="A242" s="194" t="s">
        <v>434</v>
      </c>
      <c r="B242" s="223">
        <v>67838.52</v>
      </c>
      <c r="C242" s="195">
        <v>35429</v>
      </c>
      <c r="D242" s="195">
        <v>0</v>
      </c>
      <c r="E242" s="195">
        <v>0</v>
      </c>
      <c r="F242" s="224">
        <v>35429.014999999999</v>
      </c>
      <c r="G242" s="78">
        <v>0.52225512879703151</v>
      </c>
      <c r="H242" s="199">
        <v>0</v>
      </c>
      <c r="I242" s="199">
        <v>0</v>
      </c>
      <c r="J242" s="199">
        <v>0</v>
      </c>
      <c r="K242" s="199">
        <v>0</v>
      </c>
      <c r="L242" s="199">
        <v>0</v>
      </c>
      <c r="M242" s="199">
        <v>20379</v>
      </c>
      <c r="N242" s="199">
        <v>15562</v>
      </c>
      <c r="O242" s="199">
        <v>15421</v>
      </c>
      <c r="P242" s="199">
        <v>15758</v>
      </c>
      <c r="Q242" s="199">
        <v>35429</v>
      </c>
      <c r="R242" s="53"/>
      <c r="S242" s="53"/>
      <c r="T242" s="53"/>
      <c r="U242" s="53"/>
      <c r="V242" s="53"/>
      <c r="W242" s="53"/>
      <c r="X242" s="53"/>
      <c r="Y242" s="53"/>
      <c r="Z242" s="53"/>
    </row>
    <row r="243" spans="1:26" ht="14.4">
      <c r="A243" s="194" t="s">
        <v>435</v>
      </c>
      <c r="B243" s="223">
        <v>0</v>
      </c>
      <c r="C243" s="195">
        <v>0</v>
      </c>
      <c r="D243" s="195">
        <v>0</v>
      </c>
      <c r="E243" s="195">
        <v>0</v>
      </c>
      <c r="F243" s="224">
        <v>0</v>
      </c>
      <c r="G243" s="78"/>
      <c r="H243" s="199">
        <v>0</v>
      </c>
      <c r="I243" s="199">
        <v>0</v>
      </c>
      <c r="J243" s="199">
        <v>0</v>
      </c>
      <c r="K243" s="199">
        <v>0</v>
      </c>
      <c r="L243" s="199">
        <v>0</v>
      </c>
      <c r="M243" s="199">
        <v>0</v>
      </c>
      <c r="N243" s="199">
        <v>0</v>
      </c>
      <c r="O243" s="199">
        <v>0</v>
      </c>
      <c r="P243" s="199">
        <v>0</v>
      </c>
      <c r="Q243" s="199">
        <v>0</v>
      </c>
      <c r="R243" s="53"/>
      <c r="S243" s="53"/>
      <c r="T243" s="53"/>
      <c r="U243" s="53"/>
      <c r="V243" s="53"/>
      <c r="W243" s="53"/>
      <c r="X243" s="53"/>
      <c r="Y243" s="53"/>
      <c r="Z243" s="53"/>
    </row>
    <row r="244" spans="1:26" ht="14.4">
      <c r="A244" s="194" t="s">
        <v>436</v>
      </c>
      <c r="B244" s="223">
        <v>410857.12000000005</v>
      </c>
      <c r="C244" s="195">
        <v>214571</v>
      </c>
      <c r="D244" s="195">
        <v>65295</v>
      </c>
      <c r="E244" s="195">
        <v>41303</v>
      </c>
      <c r="F244" s="224">
        <v>321169.03000000003</v>
      </c>
      <c r="G244" s="78">
        <v>0.78170491483754734</v>
      </c>
      <c r="H244" s="199">
        <v>0</v>
      </c>
      <c r="I244" s="199">
        <v>281309</v>
      </c>
      <c r="J244" s="199">
        <v>312081</v>
      </c>
      <c r="K244" s="199">
        <v>326013</v>
      </c>
      <c r="L244" s="199">
        <v>303676</v>
      </c>
      <c r="M244" s="199">
        <v>183134</v>
      </c>
      <c r="N244" s="199">
        <v>148909</v>
      </c>
      <c r="O244" s="199">
        <v>143975</v>
      </c>
      <c r="P244" s="199">
        <v>158284</v>
      </c>
      <c r="Q244" s="199">
        <v>321169</v>
      </c>
      <c r="R244" s="53"/>
      <c r="S244" s="53"/>
      <c r="T244" s="53"/>
      <c r="U244" s="53"/>
      <c r="V244" s="53"/>
      <c r="W244" s="53"/>
      <c r="X244" s="53"/>
      <c r="Y244" s="53"/>
      <c r="Z244" s="53"/>
    </row>
    <row r="245" spans="1:26" ht="14.4">
      <c r="A245" s="194" t="s">
        <v>437</v>
      </c>
      <c r="B245" s="223">
        <v>1371390.6400000001</v>
      </c>
      <c r="C245" s="195">
        <v>716211</v>
      </c>
      <c r="D245" s="195">
        <v>0</v>
      </c>
      <c r="E245" s="195">
        <v>0</v>
      </c>
      <c r="F245" s="224">
        <v>716211.01</v>
      </c>
      <c r="G245" s="78">
        <v>0.52225163940159303</v>
      </c>
      <c r="H245" s="199">
        <v>0</v>
      </c>
      <c r="I245" s="199">
        <v>0</v>
      </c>
      <c r="J245" s="199">
        <v>0</v>
      </c>
      <c r="K245" s="199">
        <v>1122761</v>
      </c>
      <c r="L245" s="199">
        <v>761415</v>
      </c>
      <c r="M245" s="199">
        <v>434442</v>
      </c>
      <c r="N245" s="199">
        <v>336836</v>
      </c>
      <c r="O245" s="199">
        <v>323410</v>
      </c>
      <c r="P245" s="199">
        <v>339694</v>
      </c>
      <c r="Q245" s="199">
        <v>716211</v>
      </c>
      <c r="R245" s="53"/>
      <c r="S245" s="53"/>
      <c r="T245" s="53"/>
      <c r="U245" s="53"/>
      <c r="V245" s="53"/>
      <c r="W245" s="53"/>
      <c r="X245" s="53"/>
      <c r="Y245" s="53"/>
      <c r="Z245" s="53"/>
    </row>
    <row r="246" spans="1:26" ht="14.4">
      <c r="A246" s="194" t="s">
        <v>438</v>
      </c>
      <c r="B246" s="223">
        <v>643305.44999999995</v>
      </c>
      <c r="C246" s="195">
        <v>335967</v>
      </c>
      <c r="D246" s="195">
        <v>0</v>
      </c>
      <c r="E246" s="195">
        <v>0</v>
      </c>
      <c r="F246" s="224">
        <v>335967.02</v>
      </c>
      <c r="G246" s="78">
        <v>0.52225116389111892</v>
      </c>
      <c r="H246" s="199">
        <v>0</v>
      </c>
      <c r="I246" s="199">
        <v>0</v>
      </c>
      <c r="J246" s="199">
        <v>486043</v>
      </c>
      <c r="K246" s="199">
        <v>522236</v>
      </c>
      <c r="L246" s="199">
        <v>366741</v>
      </c>
      <c r="M246" s="199">
        <v>217209</v>
      </c>
      <c r="N246" s="199">
        <v>170140</v>
      </c>
      <c r="O246" s="199">
        <v>166586</v>
      </c>
      <c r="P246" s="199">
        <v>171393</v>
      </c>
      <c r="Q246" s="199">
        <v>335967</v>
      </c>
      <c r="R246" s="53"/>
      <c r="S246" s="53"/>
      <c r="T246" s="53"/>
      <c r="U246" s="53"/>
      <c r="V246" s="53"/>
      <c r="W246" s="53"/>
      <c r="X246" s="53"/>
      <c r="Y246" s="53"/>
      <c r="Z246" s="53"/>
    </row>
    <row r="247" spans="1:26" ht="14.4">
      <c r="A247" s="194" t="s">
        <v>439</v>
      </c>
      <c r="B247" s="223">
        <v>0</v>
      </c>
      <c r="C247" s="195">
        <v>0</v>
      </c>
      <c r="D247" s="195">
        <v>0</v>
      </c>
      <c r="E247" s="195">
        <v>0</v>
      </c>
      <c r="F247" s="224">
        <v>0</v>
      </c>
      <c r="G247" s="78"/>
      <c r="H247" s="199">
        <v>0</v>
      </c>
      <c r="I247" s="199">
        <v>0</v>
      </c>
      <c r="J247" s="199">
        <v>0</v>
      </c>
      <c r="K247" s="199">
        <v>0</v>
      </c>
      <c r="L247" s="199">
        <v>0</v>
      </c>
      <c r="M247" s="199">
        <v>0</v>
      </c>
      <c r="N247" s="199">
        <v>0</v>
      </c>
      <c r="O247" s="199">
        <v>0</v>
      </c>
      <c r="P247" s="199">
        <v>0</v>
      </c>
      <c r="Q247" s="199">
        <v>0</v>
      </c>
      <c r="R247" s="53"/>
      <c r="S247" s="53"/>
      <c r="T247" s="53"/>
      <c r="U247" s="53"/>
      <c r="V247" s="53"/>
      <c r="W247" s="53"/>
      <c r="X247" s="53"/>
      <c r="Y247" s="53"/>
      <c r="Z247" s="53"/>
    </row>
    <row r="248" spans="1:26" ht="14.4">
      <c r="A248" s="194" t="s">
        <v>440</v>
      </c>
      <c r="B248" s="223">
        <v>0</v>
      </c>
      <c r="C248" s="195">
        <v>0</v>
      </c>
      <c r="D248" s="195">
        <v>0</v>
      </c>
      <c r="E248" s="195">
        <v>0</v>
      </c>
      <c r="F248" s="224">
        <v>0</v>
      </c>
      <c r="G248" s="78"/>
      <c r="H248" s="199">
        <v>0</v>
      </c>
      <c r="I248" s="199">
        <v>0</v>
      </c>
      <c r="J248" s="199">
        <v>0</v>
      </c>
      <c r="K248" s="199">
        <v>0</v>
      </c>
      <c r="L248" s="199">
        <v>0</v>
      </c>
      <c r="M248" s="199">
        <v>0</v>
      </c>
      <c r="N248" s="199">
        <v>0</v>
      </c>
      <c r="O248" s="199">
        <v>0</v>
      </c>
      <c r="P248" s="199">
        <v>0</v>
      </c>
      <c r="Q248" s="199">
        <v>0</v>
      </c>
      <c r="R248" s="53"/>
      <c r="S248" s="53"/>
      <c r="T248" s="53"/>
      <c r="U248" s="53"/>
      <c r="V248" s="53"/>
      <c r="W248" s="53"/>
      <c r="X248" s="53"/>
      <c r="Y248" s="53"/>
      <c r="Z248" s="53"/>
    </row>
    <row r="249" spans="1:26" ht="14.4">
      <c r="A249" s="194" t="s">
        <v>441</v>
      </c>
      <c r="B249" s="223">
        <v>173547.61</v>
      </c>
      <c r="C249" s="195">
        <v>90636</v>
      </c>
      <c r="D249" s="195">
        <v>0</v>
      </c>
      <c r="E249" s="195">
        <v>0</v>
      </c>
      <c r="F249" s="224">
        <v>90636.01</v>
      </c>
      <c r="G249" s="78">
        <v>0.5222544407266686</v>
      </c>
      <c r="H249" s="199">
        <v>0</v>
      </c>
      <c r="I249" s="199">
        <v>0</v>
      </c>
      <c r="J249" s="199">
        <v>0</v>
      </c>
      <c r="K249" s="199">
        <v>0</v>
      </c>
      <c r="L249" s="199">
        <v>0</v>
      </c>
      <c r="M249" s="199">
        <v>0</v>
      </c>
      <c r="N249" s="199">
        <v>43123</v>
      </c>
      <c r="O249" s="199">
        <v>43730</v>
      </c>
      <c r="P249" s="199">
        <v>45396</v>
      </c>
      <c r="Q249" s="199">
        <v>90636</v>
      </c>
      <c r="R249" s="53"/>
      <c r="S249" s="53"/>
      <c r="T249" s="53"/>
      <c r="U249" s="53"/>
      <c r="V249" s="53"/>
      <c r="W249" s="53"/>
      <c r="X249" s="53"/>
      <c r="Y249" s="53"/>
      <c r="Z249" s="53"/>
    </row>
    <row r="250" spans="1:26" ht="14.4">
      <c r="A250" s="194" t="s">
        <v>442</v>
      </c>
      <c r="B250" s="223">
        <v>0</v>
      </c>
      <c r="C250" s="195">
        <v>0</v>
      </c>
      <c r="D250" s="195">
        <v>0</v>
      </c>
      <c r="E250" s="195">
        <v>0</v>
      </c>
      <c r="F250" s="224">
        <v>0</v>
      </c>
      <c r="G250" s="78"/>
      <c r="H250" s="199">
        <v>0</v>
      </c>
      <c r="I250" s="199">
        <v>0</v>
      </c>
      <c r="J250" s="199">
        <v>0</v>
      </c>
      <c r="K250" s="199">
        <v>0</v>
      </c>
      <c r="L250" s="199">
        <v>0</v>
      </c>
      <c r="M250" s="199">
        <v>0</v>
      </c>
      <c r="N250" s="199">
        <v>0</v>
      </c>
      <c r="O250" s="199">
        <v>0</v>
      </c>
      <c r="P250" s="199">
        <v>0</v>
      </c>
      <c r="Q250" s="199">
        <v>0</v>
      </c>
      <c r="R250" s="53"/>
      <c r="S250" s="53"/>
      <c r="T250" s="53"/>
      <c r="U250" s="53"/>
      <c r="V250" s="53"/>
      <c r="W250" s="53"/>
      <c r="X250" s="53"/>
      <c r="Y250" s="53"/>
      <c r="Z250" s="53"/>
    </row>
    <row r="251" spans="1:26" ht="14.4">
      <c r="A251" s="194" t="s">
        <v>443</v>
      </c>
      <c r="B251" s="223">
        <v>0</v>
      </c>
      <c r="C251" s="195">
        <v>0</v>
      </c>
      <c r="D251" s="195">
        <v>0</v>
      </c>
      <c r="E251" s="195">
        <v>0</v>
      </c>
      <c r="F251" s="224">
        <v>0</v>
      </c>
      <c r="G251" s="78"/>
      <c r="H251" s="199">
        <v>0</v>
      </c>
      <c r="I251" s="199">
        <v>0</v>
      </c>
      <c r="J251" s="199">
        <v>0</v>
      </c>
      <c r="K251" s="199">
        <v>0</v>
      </c>
      <c r="L251" s="199">
        <v>0</v>
      </c>
      <c r="M251" s="199">
        <v>0</v>
      </c>
      <c r="N251" s="199">
        <v>0</v>
      </c>
      <c r="O251" s="199">
        <v>0</v>
      </c>
      <c r="P251" s="199">
        <v>0</v>
      </c>
      <c r="Q251" s="199">
        <v>0</v>
      </c>
      <c r="R251" s="53"/>
      <c r="S251" s="53"/>
      <c r="T251" s="53"/>
      <c r="U251" s="53"/>
      <c r="V251" s="53"/>
      <c r="W251" s="53"/>
      <c r="X251" s="53"/>
      <c r="Y251" s="53"/>
      <c r="Z251" s="53"/>
    </row>
    <row r="252" spans="1:26" ht="14.4">
      <c r="A252" s="194" t="s">
        <v>444</v>
      </c>
      <c r="B252" s="223">
        <v>0</v>
      </c>
      <c r="C252" s="195">
        <v>0</v>
      </c>
      <c r="D252" s="195">
        <v>0</v>
      </c>
      <c r="E252" s="195">
        <v>0</v>
      </c>
      <c r="F252" s="224">
        <v>0</v>
      </c>
      <c r="G252" s="78"/>
      <c r="H252" s="199">
        <v>0</v>
      </c>
      <c r="I252" s="199">
        <v>0</v>
      </c>
      <c r="J252" s="199">
        <v>0</v>
      </c>
      <c r="K252" s="199">
        <v>0</v>
      </c>
      <c r="L252" s="199">
        <v>0</v>
      </c>
      <c r="M252" s="199">
        <v>0</v>
      </c>
      <c r="N252" s="199">
        <v>0</v>
      </c>
      <c r="O252" s="199">
        <v>0</v>
      </c>
      <c r="P252" s="199">
        <v>0</v>
      </c>
      <c r="Q252" s="199">
        <v>0</v>
      </c>
      <c r="R252" s="53"/>
      <c r="S252" s="53"/>
      <c r="T252" s="53"/>
      <c r="U252" s="53"/>
      <c r="V252" s="53"/>
      <c r="W252" s="53"/>
      <c r="X252" s="53"/>
      <c r="Y252" s="53"/>
      <c r="Z252" s="53"/>
    </row>
    <row r="253" spans="1:26" ht="14.4">
      <c r="A253" s="194" t="s">
        <v>445</v>
      </c>
      <c r="B253" s="223">
        <v>0</v>
      </c>
      <c r="C253" s="195">
        <v>0</v>
      </c>
      <c r="D253" s="195">
        <v>0</v>
      </c>
      <c r="E253" s="195">
        <v>0</v>
      </c>
      <c r="F253" s="224">
        <v>0</v>
      </c>
      <c r="G253" s="78"/>
      <c r="H253" s="199">
        <v>0</v>
      </c>
      <c r="I253" s="199">
        <v>0</v>
      </c>
      <c r="J253" s="199">
        <v>0</v>
      </c>
      <c r="K253" s="199">
        <v>0</v>
      </c>
      <c r="L253" s="199">
        <v>0</v>
      </c>
      <c r="M253" s="199">
        <v>0</v>
      </c>
      <c r="N253" s="199">
        <v>0</v>
      </c>
      <c r="O253" s="199">
        <v>0</v>
      </c>
      <c r="P253" s="199">
        <v>0</v>
      </c>
      <c r="Q253" s="199">
        <v>0</v>
      </c>
      <c r="R253" s="53"/>
      <c r="S253" s="53"/>
      <c r="T253" s="53"/>
      <c r="U253" s="53"/>
      <c r="V253" s="53"/>
      <c r="W253" s="53"/>
      <c r="X253" s="53"/>
      <c r="Y253" s="53"/>
      <c r="Z253" s="53"/>
    </row>
    <row r="254" spans="1:26" ht="14.4">
      <c r="A254" s="194" t="s">
        <v>446</v>
      </c>
      <c r="B254" s="223">
        <v>432358.7</v>
      </c>
      <c r="C254" s="195">
        <v>225800</v>
      </c>
      <c r="D254" s="195">
        <v>57133</v>
      </c>
      <c r="E254" s="195">
        <v>36140</v>
      </c>
      <c r="F254" s="224">
        <v>319073.03000000003</v>
      </c>
      <c r="G254" s="78">
        <v>0.73798221245461237</v>
      </c>
      <c r="H254" s="199">
        <v>299695</v>
      </c>
      <c r="I254" s="199">
        <v>330388</v>
      </c>
      <c r="J254" s="199">
        <v>342760</v>
      </c>
      <c r="K254" s="199">
        <v>319086</v>
      </c>
      <c r="L254" s="199">
        <v>325227</v>
      </c>
      <c r="M254" s="199">
        <v>189570</v>
      </c>
      <c r="N254" s="199">
        <v>149668</v>
      </c>
      <c r="O254" s="199">
        <v>156398</v>
      </c>
      <c r="P254" s="199">
        <v>157694</v>
      </c>
      <c r="Q254" s="199">
        <v>319073</v>
      </c>
      <c r="R254" s="53"/>
      <c r="S254" s="53"/>
      <c r="T254" s="53"/>
      <c r="U254" s="53"/>
      <c r="V254" s="53"/>
      <c r="W254" s="53"/>
      <c r="X254" s="53"/>
      <c r="Y254" s="53"/>
      <c r="Z254" s="53"/>
    </row>
    <row r="255" spans="1:26" ht="14.4">
      <c r="A255" s="194" t="s">
        <v>447</v>
      </c>
      <c r="B255" s="223">
        <v>0</v>
      </c>
      <c r="C255" s="195">
        <v>0</v>
      </c>
      <c r="D255" s="195">
        <v>0</v>
      </c>
      <c r="E255" s="195">
        <v>0</v>
      </c>
      <c r="F255" s="224">
        <v>0</v>
      </c>
      <c r="G255" s="78"/>
      <c r="H255" s="199">
        <v>0</v>
      </c>
      <c r="I255" s="199">
        <v>0</v>
      </c>
      <c r="J255" s="199">
        <v>0</v>
      </c>
      <c r="K255" s="199">
        <v>0</v>
      </c>
      <c r="L255" s="199">
        <v>0</v>
      </c>
      <c r="M255" s="199">
        <v>0</v>
      </c>
      <c r="N255" s="199">
        <v>0</v>
      </c>
      <c r="O255" s="199">
        <v>0</v>
      </c>
      <c r="P255" s="199">
        <v>0</v>
      </c>
      <c r="Q255" s="199">
        <v>0</v>
      </c>
      <c r="R255" s="53"/>
      <c r="S255" s="53"/>
      <c r="T255" s="53"/>
      <c r="U255" s="53"/>
      <c r="V255" s="53"/>
      <c r="W255" s="53"/>
      <c r="X255" s="53"/>
      <c r="Y255" s="53"/>
      <c r="Z255" s="53"/>
    </row>
    <row r="256" spans="1:26" ht="14.4">
      <c r="A256" s="194" t="s">
        <v>448</v>
      </c>
      <c r="B256" s="223">
        <v>343203.68999999994</v>
      </c>
      <c r="C256" s="195">
        <v>179239</v>
      </c>
      <c r="D256" s="195">
        <v>81619</v>
      </c>
      <c r="E256" s="195">
        <v>51629</v>
      </c>
      <c r="F256" s="224">
        <v>312487.03000000003</v>
      </c>
      <c r="G256" s="78">
        <v>0.91050020470351023</v>
      </c>
      <c r="H256" s="199">
        <v>226855</v>
      </c>
      <c r="I256" s="199">
        <v>238895</v>
      </c>
      <c r="J256" s="199">
        <v>256382</v>
      </c>
      <c r="K256" s="199">
        <v>264974</v>
      </c>
      <c r="L256" s="199">
        <v>289340.99</v>
      </c>
      <c r="M256" s="199">
        <v>184847</v>
      </c>
      <c r="N256" s="199">
        <v>148279</v>
      </c>
      <c r="O256" s="199">
        <v>149683</v>
      </c>
      <c r="P256" s="199">
        <v>154453</v>
      </c>
      <c r="Q256" s="199">
        <v>312487</v>
      </c>
      <c r="R256" s="53"/>
      <c r="S256" s="53"/>
      <c r="T256" s="53"/>
      <c r="U256" s="53"/>
      <c r="V256" s="53"/>
      <c r="W256" s="53"/>
      <c r="X256" s="53"/>
      <c r="Y256" s="53"/>
      <c r="Z256" s="53"/>
    </row>
    <row r="257" spans="1:26" ht="14.4">
      <c r="A257" s="194" t="s">
        <v>449</v>
      </c>
      <c r="B257" s="223">
        <v>18817.61</v>
      </c>
      <c r="C257" s="195">
        <v>9828</v>
      </c>
      <c r="D257" s="195">
        <v>8990</v>
      </c>
      <c r="E257" s="195">
        <v>0</v>
      </c>
      <c r="F257" s="224">
        <v>18818.03</v>
      </c>
      <c r="G257" s="78">
        <v>1.0000223195187912</v>
      </c>
      <c r="H257" s="199">
        <v>0</v>
      </c>
      <c r="I257" s="199">
        <v>0</v>
      </c>
      <c r="J257" s="199">
        <v>0</v>
      </c>
      <c r="K257" s="199">
        <v>0</v>
      </c>
      <c r="L257" s="199">
        <v>0</v>
      </c>
      <c r="M257" s="199">
        <v>0</v>
      </c>
      <c r="N257" s="199">
        <v>18586</v>
      </c>
      <c r="O257" s="199">
        <v>18709</v>
      </c>
      <c r="P257" s="199">
        <v>18872</v>
      </c>
      <c r="Q257" s="199">
        <v>18818</v>
      </c>
      <c r="R257" s="53"/>
      <c r="S257" s="53"/>
      <c r="T257" s="53"/>
      <c r="U257" s="53"/>
      <c r="V257" s="53"/>
      <c r="W257" s="53"/>
      <c r="X257" s="53"/>
      <c r="Y257" s="53"/>
      <c r="Z257" s="53"/>
    </row>
    <row r="258" spans="1:26" ht="14.4">
      <c r="A258" s="194" t="s">
        <v>450</v>
      </c>
      <c r="B258" s="223">
        <v>0</v>
      </c>
      <c r="C258" s="195">
        <v>0</v>
      </c>
      <c r="D258" s="195">
        <v>0</v>
      </c>
      <c r="E258" s="195">
        <v>0</v>
      </c>
      <c r="F258" s="224">
        <v>0</v>
      </c>
      <c r="G258" s="78"/>
      <c r="H258" s="199">
        <v>0</v>
      </c>
      <c r="I258" s="199">
        <v>0</v>
      </c>
      <c r="J258" s="199">
        <v>0</v>
      </c>
      <c r="K258" s="199">
        <v>0</v>
      </c>
      <c r="L258" s="199">
        <v>0</v>
      </c>
      <c r="M258" s="199">
        <v>0</v>
      </c>
      <c r="N258" s="199">
        <v>0</v>
      </c>
      <c r="O258" s="199">
        <v>0</v>
      </c>
      <c r="P258" s="199">
        <v>0</v>
      </c>
      <c r="Q258" s="199">
        <v>0</v>
      </c>
      <c r="R258" s="53"/>
      <c r="S258" s="53"/>
      <c r="T258" s="53"/>
      <c r="U258" s="53"/>
      <c r="V258" s="53"/>
      <c r="W258" s="53"/>
      <c r="X258" s="53"/>
      <c r="Y258" s="53"/>
      <c r="Z258" s="53"/>
    </row>
    <row r="259" spans="1:26" ht="14.4">
      <c r="A259" s="194" t="s">
        <v>451</v>
      </c>
      <c r="B259" s="223">
        <v>0</v>
      </c>
      <c r="C259" s="195">
        <v>0</v>
      </c>
      <c r="D259" s="195">
        <v>0</v>
      </c>
      <c r="E259" s="195">
        <v>0</v>
      </c>
      <c r="F259" s="224">
        <v>0</v>
      </c>
      <c r="G259" s="78"/>
      <c r="H259" s="199">
        <v>0</v>
      </c>
      <c r="I259" s="199">
        <v>0</v>
      </c>
      <c r="J259" s="199">
        <v>0</v>
      </c>
      <c r="K259" s="199">
        <v>0</v>
      </c>
      <c r="L259" s="199">
        <v>0</v>
      </c>
      <c r="M259" s="199">
        <v>0</v>
      </c>
      <c r="N259" s="199">
        <v>0</v>
      </c>
      <c r="O259" s="199">
        <v>0</v>
      </c>
      <c r="P259" s="199">
        <v>0</v>
      </c>
      <c r="Q259" s="199">
        <v>0</v>
      </c>
      <c r="R259" s="53"/>
      <c r="S259" s="53"/>
      <c r="T259" s="53"/>
      <c r="U259" s="53"/>
      <c r="V259" s="53"/>
      <c r="W259" s="53"/>
      <c r="X259" s="53"/>
      <c r="Y259" s="53"/>
      <c r="Z259" s="53"/>
    </row>
    <row r="260" spans="1:26" ht="14.4">
      <c r="A260" s="194" t="s">
        <v>452</v>
      </c>
      <c r="B260" s="223">
        <v>0</v>
      </c>
      <c r="C260" s="195">
        <v>0</v>
      </c>
      <c r="D260" s="195">
        <v>0</v>
      </c>
      <c r="E260" s="195">
        <v>0</v>
      </c>
      <c r="F260" s="224">
        <v>0</v>
      </c>
      <c r="G260" s="78"/>
      <c r="H260" s="199">
        <v>0</v>
      </c>
      <c r="I260" s="199">
        <v>0</v>
      </c>
      <c r="J260" s="199">
        <v>0</v>
      </c>
      <c r="K260" s="199">
        <v>0</v>
      </c>
      <c r="L260" s="199">
        <v>0</v>
      </c>
      <c r="M260" s="199">
        <v>0</v>
      </c>
      <c r="N260" s="199">
        <v>0</v>
      </c>
      <c r="O260" s="199">
        <v>0</v>
      </c>
      <c r="P260" s="199">
        <v>0</v>
      </c>
      <c r="Q260" s="199">
        <v>0</v>
      </c>
      <c r="R260" s="53"/>
      <c r="S260" s="53"/>
      <c r="T260" s="53"/>
      <c r="U260" s="53"/>
      <c r="V260" s="53"/>
      <c r="W260" s="53"/>
      <c r="X260" s="53"/>
      <c r="Y260" s="53"/>
      <c r="Z260" s="53"/>
    </row>
    <row r="261" spans="1:26" ht="14.4">
      <c r="A261" s="194" t="s">
        <v>453</v>
      </c>
      <c r="B261" s="223">
        <v>0</v>
      </c>
      <c r="C261" s="195">
        <v>0</v>
      </c>
      <c r="D261" s="195">
        <v>0</v>
      </c>
      <c r="E261" s="195">
        <v>0</v>
      </c>
      <c r="F261" s="224">
        <v>0</v>
      </c>
      <c r="G261" s="78"/>
      <c r="H261" s="199">
        <v>0</v>
      </c>
      <c r="I261" s="199">
        <v>0</v>
      </c>
      <c r="J261" s="199">
        <v>0</v>
      </c>
      <c r="K261" s="199">
        <v>0</v>
      </c>
      <c r="L261" s="199">
        <v>0</v>
      </c>
      <c r="M261" s="199">
        <v>0</v>
      </c>
      <c r="N261" s="199">
        <v>0</v>
      </c>
      <c r="O261" s="199">
        <v>0</v>
      </c>
      <c r="P261" s="199">
        <v>0</v>
      </c>
      <c r="Q261" s="199">
        <v>0</v>
      </c>
      <c r="R261" s="53"/>
      <c r="S261" s="53"/>
      <c r="T261" s="53"/>
      <c r="U261" s="53"/>
      <c r="V261" s="53"/>
      <c r="W261" s="53"/>
      <c r="X261" s="53"/>
      <c r="Y261" s="53"/>
      <c r="Z261" s="53"/>
    </row>
    <row r="262" spans="1:26" ht="14.4">
      <c r="A262" s="194" t="s">
        <v>454</v>
      </c>
      <c r="B262" s="223">
        <v>0</v>
      </c>
      <c r="C262" s="195">
        <v>0</v>
      </c>
      <c r="D262" s="195">
        <v>0</v>
      </c>
      <c r="E262" s="195">
        <v>0</v>
      </c>
      <c r="F262" s="224">
        <v>0</v>
      </c>
      <c r="G262" s="78"/>
      <c r="H262" s="199">
        <v>0</v>
      </c>
      <c r="I262" s="199">
        <v>0</v>
      </c>
      <c r="J262" s="199">
        <v>0</v>
      </c>
      <c r="K262" s="199">
        <v>0</v>
      </c>
      <c r="L262" s="199">
        <v>0</v>
      </c>
      <c r="M262" s="199">
        <v>0</v>
      </c>
      <c r="N262" s="199">
        <v>0</v>
      </c>
      <c r="O262" s="199">
        <v>0</v>
      </c>
      <c r="P262" s="199">
        <v>0</v>
      </c>
      <c r="Q262" s="199">
        <v>0</v>
      </c>
      <c r="R262" s="53"/>
      <c r="S262" s="53"/>
      <c r="T262" s="53"/>
      <c r="U262" s="53"/>
      <c r="V262" s="53"/>
      <c r="W262" s="53"/>
      <c r="X262" s="53"/>
      <c r="Y262" s="53"/>
      <c r="Z262" s="53"/>
    </row>
    <row r="263" spans="1:26" ht="14.4">
      <c r="A263" s="194" t="s">
        <v>455</v>
      </c>
      <c r="B263" s="223">
        <v>1395731.53</v>
      </c>
      <c r="C263" s="195">
        <v>728923</v>
      </c>
      <c r="D263" s="195">
        <v>40810</v>
      </c>
      <c r="E263" s="195">
        <v>25815</v>
      </c>
      <c r="F263" s="224">
        <v>795548.03</v>
      </c>
      <c r="G263" s="78">
        <v>0.56998642855048209</v>
      </c>
      <c r="H263" s="199">
        <v>0</v>
      </c>
      <c r="I263" s="199">
        <v>1042173</v>
      </c>
      <c r="J263" s="199">
        <v>1132717</v>
      </c>
      <c r="K263" s="199">
        <v>1176759</v>
      </c>
      <c r="L263" s="199">
        <v>872536</v>
      </c>
      <c r="M263" s="199">
        <v>472490</v>
      </c>
      <c r="N263" s="199">
        <v>373572</v>
      </c>
      <c r="O263" s="199">
        <v>376464</v>
      </c>
      <c r="P263" s="199">
        <v>390124</v>
      </c>
      <c r="Q263" s="199">
        <v>795548</v>
      </c>
      <c r="R263" s="53"/>
      <c r="S263" s="53"/>
      <c r="T263" s="53"/>
      <c r="U263" s="53"/>
      <c r="V263" s="53"/>
      <c r="W263" s="53"/>
      <c r="X263" s="53"/>
      <c r="Y263" s="53"/>
      <c r="Z263" s="53"/>
    </row>
    <row r="264" spans="1:26" ht="14.4">
      <c r="A264" s="194" t="s">
        <v>456</v>
      </c>
      <c r="B264" s="223">
        <v>0</v>
      </c>
      <c r="C264" s="195">
        <v>0</v>
      </c>
      <c r="D264" s="195">
        <v>0</v>
      </c>
      <c r="E264" s="195">
        <v>0</v>
      </c>
      <c r="F264" s="224">
        <v>0</v>
      </c>
      <c r="G264" s="78"/>
      <c r="H264" s="199">
        <v>0</v>
      </c>
      <c r="I264" s="199">
        <v>0</v>
      </c>
      <c r="J264" s="199">
        <v>0</v>
      </c>
      <c r="K264" s="199">
        <v>0</v>
      </c>
      <c r="L264" s="199">
        <v>0</v>
      </c>
      <c r="M264" s="199">
        <v>0</v>
      </c>
      <c r="N264" s="199">
        <v>0</v>
      </c>
      <c r="O264" s="199">
        <v>0</v>
      </c>
      <c r="P264" s="199">
        <v>0</v>
      </c>
      <c r="Q264" s="199">
        <v>0</v>
      </c>
      <c r="R264" s="53"/>
      <c r="S264" s="53"/>
      <c r="T264" s="53"/>
      <c r="U264" s="53"/>
      <c r="V264" s="53"/>
      <c r="W264" s="53"/>
      <c r="X264" s="53"/>
      <c r="Y264" s="53"/>
      <c r="Z264" s="53"/>
    </row>
    <row r="265" spans="1:26" ht="14.4">
      <c r="A265" s="194" t="s">
        <v>457</v>
      </c>
      <c r="B265" s="223">
        <v>0</v>
      </c>
      <c r="C265" s="195">
        <v>0</v>
      </c>
      <c r="D265" s="195">
        <v>0</v>
      </c>
      <c r="E265" s="195">
        <v>0</v>
      </c>
      <c r="F265" s="224">
        <v>0</v>
      </c>
      <c r="G265" s="78"/>
      <c r="H265" s="199">
        <v>0</v>
      </c>
      <c r="I265" s="199">
        <v>0</v>
      </c>
      <c r="J265" s="199">
        <v>0</v>
      </c>
      <c r="K265" s="199">
        <v>0</v>
      </c>
      <c r="L265" s="199">
        <v>0</v>
      </c>
      <c r="M265" s="199">
        <v>0</v>
      </c>
      <c r="N265" s="199">
        <v>0</v>
      </c>
      <c r="O265" s="199">
        <v>0</v>
      </c>
      <c r="P265" s="199">
        <v>0</v>
      </c>
      <c r="Q265" s="199">
        <v>0</v>
      </c>
      <c r="R265" s="53"/>
      <c r="S265" s="53"/>
      <c r="T265" s="53"/>
      <c r="U265" s="53"/>
      <c r="V265" s="53"/>
      <c r="W265" s="53"/>
      <c r="X265" s="53"/>
      <c r="Y265" s="53"/>
      <c r="Z265" s="53"/>
    </row>
    <row r="266" spans="1:26" ht="14.4">
      <c r="A266" s="194" t="s">
        <v>458</v>
      </c>
      <c r="B266" s="223">
        <v>1113930.9099999999</v>
      </c>
      <c r="C266" s="195">
        <v>581752</v>
      </c>
      <c r="D266" s="195">
        <v>40810</v>
      </c>
      <c r="E266" s="195">
        <v>25815</v>
      </c>
      <c r="F266" s="224">
        <v>648377.03</v>
      </c>
      <c r="G266" s="78">
        <v>0.58206215859473731</v>
      </c>
      <c r="H266" s="199">
        <v>686222</v>
      </c>
      <c r="I266" s="199">
        <v>721362</v>
      </c>
      <c r="J266" s="199">
        <v>785869</v>
      </c>
      <c r="K266" s="199">
        <v>843940</v>
      </c>
      <c r="L266" s="199">
        <v>683297</v>
      </c>
      <c r="M266" s="199">
        <v>376762</v>
      </c>
      <c r="N266" s="199">
        <v>299907</v>
      </c>
      <c r="O266" s="199">
        <v>299740</v>
      </c>
      <c r="P266" s="199">
        <v>321562</v>
      </c>
      <c r="Q266" s="199">
        <v>648377</v>
      </c>
      <c r="R266" s="53"/>
      <c r="S266" s="53"/>
      <c r="T266" s="53"/>
      <c r="U266" s="53"/>
      <c r="V266" s="53"/>
      <c r="W266" s="53"/>
      <c r="X266" s="53"/>
      <c r="Y266" s="53"/>
      <c r="Z266" s="53"/>
    </row>
    <row r="267" spans="1:26" ht="14.4">
      <c r="A267" s="194" t="s">
        <v>459</v>
      </c>
      <c r="B267" s="223">
        <v>276522.18</v>
      </c>
      <c r="C267" s="195">
        <v>144414</v>
      </c>
      <c r="D267" s="195">
        <v>0</v>
      </c>
      <c r="E267" s="195">
        <v>0</v>
      </c>
      <c r="F267" s="224">
        <v>144414.01250000001</v>
      </c>
      <c r="G267" s="78">
        <v>0.5222510993512347</v>
      </c>
      <c r="H267" s="199">
        <v>0</v>
      </c>
      <c r="I267" s="199">
        <v>0</v>
      </c>
      <c r="J267" s="199">
        <v>0</v>
      </c>
      <c r="K267" s="199">
        <v>0</v>
      </c>
      <c r="L267" s="199">
        <v>0</v>
      </c>
      <c r="M267" s="199">
        <v>0</v>
      </c>
      <c r="N267" s="199">
        <v>73559</v>
      </c>
      <c r="O267" s="199">
        <v>71802</v>
      </c>
      <c r="P267" s="199">
        <v>73194</v>
      </c>
      <c r="Q267" s="199">
        <v>144414</v>
      </c>
      <c r="R267" s="53"/>
      <c r="S267" s="53"/>
      <c r="T267" s="53"/>
      <c r="U267" s="53"/>
      <c r="V267" s="53"/>
      <c r="W267" s="53"/>
      <c r="X267" s="53"/>
      <c r="Y267" s="53"/>
      <c r="Z267" s="53"/>
    </row>
    <row r="268" spans="1:26" ht="14.4">
      <c r="A268" s="194" t="s">
        <v>460</v>
      </c>
      <c r="B268" s="223">
        <v>404824.37999999995</v>
      </c>
      <c r="C268" s="195">
        <v>211420</v>
      </c>
      <c r="D268" s="195">
        <v>0</v>
      </c>
      <c r="E268" s="195">
        <v>0</v>
      </c>
      <c r="F268" s="224">
        <v>211420.01</v>
      </c>
      <c r="G268" s="78">
        <v>0.52225117963498158</v>
      </c>
      <c r="H268" s="199">
        <v>0</v>
      </c>
      <c r="I268" s="199">
        <v>0</v>
      </c>
      <c r="J268" s="199">
        <v>315293</v>
      </c>
      <c r="K268" s="199">
        <v>333180</v>
      </c>
      <c r="L268" s="199">
        <v>241064</v>
      </c>
      <c r="M268" s="199">
        <v>128685</v>
      </c>
      <c r="N268" s="199">
        <v>98535</v>
      </c>
      <c r="O268" s="199">
        <v>99744</v>
      </c>
      <c r="P268" s="199">
        <v>104831</v>
      </c>
      <c r="Q268" s="199">
        <v>211420</v>
      </c>
      <c r="R268" s="53"/>
      <c r="S268" s="53"/>
      <c r="T268" s="53"/>
      <c r="U268" s="53"/>
      <c r="V268" s="53"/>
      <c r="W268" s="53"/>
      <c r="X268" s="53"/>
      <c r="Y268" s="53"/>
      <c r="Z268" s="53"/>
    </row>
    <row r="269" spans="1:26" ht="14.4">
      <c r="A269" s="194" t="s">
        <v>461</v>
      </c>
      <c r="B269" s="223">
        <v>0</v>
      </c>
      <c r="C269" s="195">
        <v>0</v>
      </c>
      <c r="D269" s="195">
        <v>0</v>
      </c>
      <c r="E269" s="195">
        <v>0</v>
      </c>
      <c r="F269" s="224">
        <v>0</v>
      </c>
      <c r="G269" s="78"/>
      <c r="H269" s="199">
        <v>0</v>
      </c>
      <c r="I269" s="199">
        <v>0</v>
      </c>
      <c r="J269" s="199">
        <v>0</v>
      </c>
      <c r="K269" s="199">
        <v>0</v>
      </c>
      <c r="L269" s="199">
        <v>0</v>
      </c>
      <c r="M269" s="199">
        <v>0</v>
      </c>
      <c r="N269" s="199">
        <v>0</v>
      </c>
      <c r="O269" s="199">
        <v>0</v>
      </c>
      <c r="P269" s="199">
        <v>0</v>
      </c>
      <c r="Q269" s="199">
        <v>0</v>
      </c>
      <c r="R269" s="53"/>
      <c r="S269" s="53"/>
      <c r="T269" s="53"/>
      <c r="U269" s="53"/>
      <c r="V269" s="53"/>
      <c r="W269" s="53"/>
      <c r="X269" s="53"/>
      <c r="Y269" s="53"/>
      <c r="Z269" s="53"/>
    </row>
    <row r="270" spans="1:26" ht="14.4">
      <c r="A270" s="194" t="s">
        <v>462</v>
      </c>
      <c r="B270" s="223">
        <v>0</v>
      </c>
      <c r="C270" s="195">
        <v>0</v>
      </c>
      <c r="D270" s="195">
        <v>0</v>
      </c>
      <c r="E270" s="195">
        <v>0</v>
      </c>
      <c r="F270" s="224">
        <v>0</v>
      </c>
      <c r="G270" s="78"/>
      <c r="H270" s="199">
        <v>0</v>
      </c>
      <c r="I270" s="199">
        <v>0</v>
      </c>
      <c r="J270" s="199">
        <v>0</v>
      </c>
      <c r="K270" s="199">
        <v>0</v>
      </c>
      <c r="L270" s="199">
        <v>0</v>
      </c>
      <c r="M270" s="199">
        <v>0</v>
      </c>
      <c r="N270" s="199">
        <v>0</v>
      </c>
      <c r="O270" s="199">
        <v>0</v>
      </c>
      <c r="P270" s="199">
        <v>0</v>
      </c>
      <c r="Q270" s="199">
        <v>0</v>
      </c>
      <c r="R270" s="53"/>
      <c r="S270" s="53"/>
      <c r="T270" s="53"/>
      <c r="U270" s="53"/>
      <c r="V270" s="53"/>
      <c r="W270" s="53"/>
      <c r="X270" s="53"/>
      <c r="Y270" s="53"/>
      <c r="Z270" s="53"/>
    </row>
    <row r="271" spans="1:26" ht="14.4">
      <c r="A271" s="194" t="s">
        <v>463</v>
      </c>
      <c r="B271" s="223">
        <v>0</v>
      </c>
      <c r="C271" s="195">
        <v>0</v>
      </c>
      <c r="D271" s="195">
        <v>0</v>
      </c>
      <c r="E271" s="195">
        <v>0</v>
      </c>
      <c r="F271" s="224">
        <v>0</v>
      </c>
      <c r="G271" s="78"/>
      <c r="H271" s="199">
        <v>0</v>
      </c>
      <c r="I271" s="199">
        <v>0</v>
      </c>
      <c r="J271" s="199">
        <v>0</v>
      </c>
      <c r="K271" s="199">
        <v>0</v>
      </c>
      <c r="L271" s="199">
        <v>0</v>
      </c>
      <c r="M271" s="199">
        <v>0</v>
      </c>
      <c r="N271" s="199">
        <v>0</v>
      </c>
      <c r="O271" s="199">
        <v>0</v>
      </c>
      <c r="P271" s="199">
        <v>0</v>
      </c>
      <c r="Q271" s="199">
        <v>0</v>
      </c>
      <c r="R271" s="53"/>
      <c r="S271" s="53"/>
      <c r="T271" s="53"/>
      <c r="U271" s="53"/>
      <c r="V271" s="53"/>
      <c r="W271" s="53"/>
      <c r="X271" s="53"/>
      <c r="Y271" s="53"/>
      <c r="Z271" s="53"/>
    </row>
    <row r="272" spans="1:26" ht="14.4">
      <c r="A272" s="194" t="s">
        <v>464</v>
      </c>
      <c r="B272" s="223">
        <v>0</v>
      </c>
      <c r="C272" s="195">
        <v>0</v>
      </c>
      <c r="D272" s="195">
        <v>0</v>
      </c>
      <c r="E272" s="195">
        <v>0</v>
      </c>
      <c r="F272" s="224">
        <v>0</v>
      </c>
      <c r="G272" s="78"/>
      <c r="H272" s="199">
        <v>0</v>
      </c>
      <c r="I272" s="199">
        <v>0</v>
      </c>
      <c r="J272" s="199">
        <v>0</v>
      </c>
      <c r="K272" s="199">
        <v>0</v>
      </c>
      <c r="L272" s="199">
        <v>0</v>
      </c>
      <c r="M272" s="199">
        <v>0</v>
      </c>
      <c r="N272" s="199">
        <v>0</v>
      </c>
      <c r="O272" s="199">
        <v>0</v>
      </c>
      <c r="P272" s="199">
        <v>0</v>
      </c>
      <c r="Q272" s="199">
        <v>0</v>
      </c>
      <c r="R272" s="53"/>
      <c r="S272" s="53"/>
      <c r="T272" s="53"/>
      <c r="U272" s="53"/>
      <c r="V272" s="53"/>
      <c r="W272" s="53"/>
      <c r="X272" s="53"/>
      <c r="Y272" s="53"/>
      <c r="Z272" s="53"/>
    </row>
    <row r="273" spans="1:26" ht="14.4">
      <c r="A273" s="194" t="s">
        <v>465</v>
      </c>
      <c r="B273" s="223">
        <v>0</v>
      </c>
      <c r="C273" s="195">
        <v>0</v>
      </c>
      <c r="D273" s="195">
        <v>0</v>
      </c>
      <c r="E273" s="195">
        <v>0</v>
      </c>
      <c r="F273" s="224">
        <v>0</v>
      </c>
      <c r="G273" s="78"/>
      <c r="H273" s="199">
        <v>0</v>
      </c>
      <c r="I273" s="199">
        <v>0</v>
      </c>
      <c r="J273" s="199">
        <v>0</v>
      </c>
      <c r="K273" s="199">
        <v>0</v>
      </c>
      <c r="L273" s="199">
        <v>0</v>
      </c>
      <c r="M273" s="199">
        <v>0</v>
      </c>
      <c r="N273" s="199">
        <v>0</v>
      </c>
      <c r="O273" s="199">
        <v>0</v>
      </c>
      <c r="P273" s="199">
        <v>0</v>
      </c>
      <c r="Q273" s="199">
        <v>0</v>
      </c>
      <c r="R273" s="53"/>
      <c r="S273" s="53"/>
      <c r="T273" s="53"/>
      <c r="U273" s="53"/>
      <c r="V273" s="53"/>
      <c r="W273" s="53"/>
      <c r="X273" s="53"/>
      <c r="Y273" s="53"/>
      <c r="Z273" s="53"/>
    </row>
    <row r="274" spans="1:26" ht="14.4">
      <c r="A274" s="194" t="s">
        <v>466</v>
      </c>
      <c r="B274" s="223">
        <v>37057.279999999999</v>
      </c>
      <c r="C274" s="195">
        <v>19353</v>
      </c>
      <c r="D274" s="195">
        <v>0</v>
      </c>
      <c r="E274" s="195">
        <v>0</v>
      </c>
      <c r="F274" s="224">
        <v>19353.014999999999</v>
      </c>
      <c r="G274" s="78">
        <v>0.52224596624468933</v>
      </c>
      <c r="H274" s="199">
        <v>0</v>
      </c>
      <c r="I274" s="199">
        <v>0</v>
      </c>
      <c r="J274" s="199">
        <v>0</v>
      </c>
      <c r="K274" s="199">
        <v>0</v>
      </c>
      <c r="L274" s="199">
        <v>0</v>
      </c>
      <c r="M274" s="199">
        <v>11979</v>
      </c>
      <c r="N274" s="199">
        <v>9157</v>
      </c>
      <c r="O274" s="199">
        <v>9341</v>
      </c>
      <c r="P274" s="199">
        <v>9622</v>
      </c>
      <c r="Q274" s="199">
        <v>19353</v>
      </c>
      <c r="R274" s="53"/>
      <c r="S274" s="53"/>
      <c r="T274" s="53"/>
      <c r="U274" s="53"/>
      <c r="V274" s="53"/>
      <c r="W274" s="53"/>
      <c r="X274" s="53"/>
      <c r="Y274" s="53"/>
      <c r="Z274" s="53"/>
    </row>
    <row r="275" spans="1:26" ht="14.4">
      <c r="A275" s="194" t="s">
        <v>467</v>
      </c>
      <c r="B275" s="223">
        <v>0</v>
      </c>
      <c r="C275" s="195">
        <v>0</v>
      </c>
      <c r="D275" s="195">
        <v>0</v>
      </c>
      <c r="E275" s="195">
        <v>0</v>
      </c>
      <c r="F275" s="224">
        <v>0</v>
      </c>
      <c r="G275" s="78"/>
      <c r="H275" s="199">
        <v>0</v>
      </c>
      <c r="I275" s="199">
        <v>0</v>
      </c>
      <c r="J275" s="199">
        <v>0</v>
      </c>
      <c r="K275" s="199">
        <v>0</v>
      </c>
      <c r="L275" s="199">
        <v>0</v>
      </c>
      <c r="M275" s="199">
        <v>0</v>
      </c>
      <c r="N275" s="199">
        <v>0</v>
      </c>
      <c r="O275" s="199">
        <v>0</v>
      </c>
      <c r="P275" s="199">
        <v>0</v>
      </c>
      <c r="Q275" s="199">
        <v>0</v>
      </c>
      <c r="R275" s="53"/>
      <c r="S275" s="53"/>
      <c r="T275" s="53"/>
      <c r="U275" s="53"/>
      <c r="V275" s="53"/>
      <c r="W275" s="53"/>
      <c r="X275" s="53"/>
      <c r="Y275" s="53"/>
      <c r="Z275" s="53"/>
    </row>
    <row r="276" spans="1:26" ht="14.4">
      <c r="A276" s="194" t="s">
        <v>468</v>
      </c>
      <c r="B276" s="223">
        <v>0</v>
      </c>
      <c r="C276" s="195">
        <v>0</v>
      </c>
      <c r="D276" s="195">
        <v>0</v>
      </c>
      <c r="E276" s="195">
        <v>0</v>
      </c>
      <c r="F276" s="224">
        <v>0</v>
      </c>
      <c r="G276" s="78"/>
      <c r="H276" s="199">
        <v>0</v>
      </c>
      <c r="I276" s="199">
        <v>0</v>
      </c>
      <c r="J276" s="199">
        <v>0</v>
      </c>
      <c r="K276" s="199">
        <v>0</v>
      </c>
      <c r="L276" s="199">
        <v>0</v>
      </c>
      <c r="M276" s="199">
        <v>0</v>
      </c>
      <c r="N276" s="199">
        <v>0</v>
      </c>
      <c r="O276" s="199">
        <v>0</v>
      </c>
      <c r="P276" s="199">
        <v>0</v>
      </c>
      <c r="Q276" s="199">
        <v>0</v>
      </c>
      <c r="R276" s="53"/>
      <c r="S276" s="53"/>
      <c r="T276" s="53"/>
      <c r="U276" s="53"/>
      <c r="V276" s="53"/>
      <c r="W276" s="53"/>
      <c r="X276" s="53"/>
      <c r="Y276" s="53"/>
      <c r="Z276" s="53"/>
    </row>
    <row r="277" spans="1:26" ht="14.4">
      <c r="A277" s="194" t="s">
        <v>469</v>
      </c>
      <c r="B277" s="223">
        <v>0</v>
      </c>
      <c r="C277" s="195">
        <v>0</v>
      </c>
      <c r="D277" s="195">
        <v>0</v>
      </c>
      <c r="E277" s="195">
        <v>0</v>
      </c>
      <c r="F277" s="224">
        <v>0</v>
      </c>
      <c r="G277" s="78"/>
      <c r="H277" s="199">
        <v>0</v>
      </c>
      <c r="I277" s="199">
        <v>0</v>
      </c>
      <c r="J277" s="199">
        <v>0</v>
      </c>
      <c r="K277" s="199">
        <v>0</v>
      </c>
      <c r="L277" s="199">
        <v>0</v>
      </c>
      <c r="M277" s="199">
        <v>0</v>
      </c>
      <c r="N277" s="199">
        <v>0</v>
      </c>
      <c r="O277" s="199">
        <v>0</v>
      </c>
      <c r="P277" s="199">
        <v>0</v>
      </c>
      <c r="Q277" s="199">
        <v>0</v>
      </c>
      <c r="R277" s="53"/>
      <c r="S277" s="53"/>
      <c r="T277" s="53"/>
      <c r="U277" s="53"/>
      <c r="V277" s="53"/>
      <c r="W277" s="53"/>
      <c r="X277" s="53"/>
      <c r="Y277" s="53"/>
      <c r="Z277" s="53"/>
    </row>
    <row r="278" spans="1:26" ht="14.4">
      <c r="A278" s="194" t="s">
        <v>470</v>
      </c>
      <c r="B278" s="223">
        <v>176238.47</v>
      </c>
      <c r="C278" s="195">
        <v>92041</v>
      </c>
      <c r="D278" s="195">
        <v>84197</v>
      </c>
      <c r="E278" s="195">
        <v>0</v>
      </c>
      <c r="F278" s="224">
        <v>176238.03</v>
      </c>
      <c r="G278" s="78">
        <v>0.99999750338277449</v>
      </c>
      <c r="H278" s="199">
        <v>85347</v>
      </c>
      <c r="I278" s="199">
        <v>99960</v>
      </c>
      <c r="J278" s="199">
        <v>114660</v>
      </c>
      <c r="K278" s="199">
        <v>129942</v>
      </c>
      <c r="L278" s="199">
        <v>135411.28</v>
      </c>
      <c r="M278" s="199">
        <v>144815</v>
      </c>
      <c r="N278" s="199">
        <v>122592</v>
      </c>
      <c r="O278" s="199">
        <v>125248</v>
      </c>
      <c r="P278" s="199">
        <v>128090</v>
      </c>
      <c r="Q278" s="199">
        <v>176238</v>
      </c>
      <c r="R278" s="53"/>
      <c r="S278" s="53"/>
      <c r="T278" s="53"/>
      <c r="U278" s="53"/>
      <c r="V278" s="53"/>
      <c r="W278" s="53"/>
      <c r="X278" s="53"/>
      <c r="Y278" s="53"/>
      <c r="Z278" s="53"/>
    </row>
    <row r="279" spans="1:26" ht="14.4">
      <c r="A279" s="194" t="s">
        <v>471</v>
      </c>
      <c r="B279" s="223">
        <v>273366.27999999997</v>
      </c>
      <c r="C279" s="195">
        <v>142766</v>
      </c>
      <c r="D279" s="195">
        <v>0</v>
      </c>
      <c r="E279" s="195">
        <v>0</v>
      </c>
      <c r="F279" s="224">
        <v>142766.01</v>
      </c>
      <c r="G279" s="78">
        <v>0.52225172029264189</v>
      </c>
      <c r="H279" s="199">
        <v>188653</v>
      </c>
      <c r="I279" s="199">
        <v>202990</v>
      </c>
      <c r="J279" s="199">
        <v>212542</v>
      </c>
      <c r="K279" s="199">
        <v>229176</v>
      </c>
      <c r="L279" s="199">
        <v>154952</v>
      </c>
      <c r="M279" s="199">
        <v>87329</v>
      </c>
      <c r="N279" s="199">
        <v>67354</v>
      </c>
      <c r="O279" s="199">
        <v>68247</v>
      </c>
      <c r="P279" s="199">
        <v>70869</v>
      </c>
      <c r="Q279" s="199">
        <v>142766</v>
      </c>
      <c r="R279" s="53"/>
      <c r="S279" s="53"/>
      <c r="T279" s="53"/>
      <c r="U279" s="53"/>
      <c r="V279" s="53"/>
      <c r="W279" s="53"/>
      <c r="X279" s="53"/>
      <c r="Y279" s="53"/>
      <c r="Z279" s="53"/>
    </row>
    <row r="280" spans="1:26" ht="14.4">
      <c r="A280" s="194" t="s">
        <v>472</v>
      </c>
      <c r="B280" s="223">
        <v>0</v>
      </c>
      <c r="C280" s="195">
        <v>0</v>
      </c>
      <c r="D280" s="195">
        <v>0</v>
      </c>
      <c r="E280" s="195">
        <v>0</v>
      </c>
      <c r="F280" s="224">
        <v>0</v>
      </c>
      <c r="G280" s="78"/>
      <c r="H280" s="199">
        <v>0</v>
      </c>
      <c r="I280" s="199">
        <v>0</v>
      </c>
      <c r="J280" s="199">
        <v>0</v>
      </c>
      <c r="K280" s="199">
        <v>0</v>
      </c>
      <c r="L280" s="199">
        <v>0</v>
      </c>
      <c r="M280" s="199">
        <v>0</v>
      </c>
      <c r="N280" s="199">
        <v>0</v>
      </c>
      <c r="O280" s="199">
        <v>0</v>
      </c>
      <c r="P280" s="199">
        <v>0</v>
      </c>
      <c r="Q280" s="199">
        <v>0</v>
      </c>
      <c r="R280" s="53"/>
      <c r="S280" s="53"/>
      <c r="T280" s="53"/>
      <c r="U280" s="53"/>
      <c r="V280" s="53"/>
      <c r="W280" s="53"/>
      <c r="X280" s="53"/>
      <c r="Y280" s="53"/>
      <c r="Z280" s="53"/>
    </row>
    <row r="281" spans="1:26" ht="14.4">
      <c r="A281" s="194" t="s">
        <v>473</v>
      </c>
      <c r="B281" s="223">
        <v>251287.65000000002</v>
      </c>
      <c r="C281" s="195">
        <v>131236</v>
      </c>
      <c r="D281" s="195">
        <v>97943</v>
      </c>
      <c r="E281" s="195">
        <v>22109</v>
      </c>
      <c r="F281" s="224">
        <v>251288.03</v>
      </c>
      <c r="G281" s="78">
        <v>1.0000015122112049</v>
      </c>
      <c r="H281" s="199">
        <v>140911</v>
      </c>
      <c r="I281" s="199">
        <v>155493</v>
      </c>
      <c r="J281" s="199">
        <v>186921</v>
      </c>
      <c r="K281" s="199">
        <v>213948</v>
      </c>
      <c r="L281" s="199">
        <v>224425.34</v>
      </c>
      <c r="M281" s="199">
        <v>176194</v>
      </c>
      <c r="N281" s="199">
        <v>139600</v>
      </c>
      <c r="O281" s="199">
        <v>139344</v>
      </c>
      <c r="P281" s="199">
        <v>145520</v>
      </c>
      <c r="Q281" s="199">
        <v>251288</v>
      </c>
      <c r="R281" s="53"/>
      <c r="S281" s="53"/>
      <c r="T281" s="53"/>
      <c r="U281" s="53"/>
      <c r="V281" s="53"/>
      <c r="W281" s="53"/>
      <c r="X281" s="53"/>
      <c r="Y281" s="53"/>
      <c r="Z281" s="53"/>
    </row>
    <row r="282" spans="1:26" ht="14.4">
      <c r="A282" s="194" t="s">
        <v>474</v>
      </c>
      <c r="B282" s="223">
        <v>0</v>
      </c>
      <c r="C282" s="195">
        <v>0</v>
      </c>
      <c r="D282" s="195">
        <v>0</v>
      </c>
      <c r="E282" s="195">
        <v>0</v>
      </c>
      <c r="F282" s="224">
        <v>0</v>
      </c>
      <c r="G282" s="78"/>
      <c r="H282" s="199">
        <v>0</v>
      </c>
      <c r="I282" s="199">
        <v>0</v>
      </c>
      <c r="J282" s="199">
        <v>0</v>
      </c>
      <c r="K282" s="199">
        <v>0</v>
      </c>
      <c r="L282" s="199">
        <v>0</v>
      </c>
      <c r="M282" s="199">
        <v>0</v>
      </c>
      <c r="N282" s="199">
        <v>0</v>
      </c>
      <c r="O282" s="199">
        <v>0</v>
      </c>
      <c r="P282" s="199">
        <v>0</v>
      </c>
      <c r="Q282" s="199">
        <v>0</v>
      </c>
      <c r="R282" s="53"/>
      <c r="S282" s="53"/>
      <c r="T282" s="53"/>
      <c r="U282" s="53"/>
      <c r="V282" s="53"/>
      <c r="W282" s="53"/>
      <c r="X282" s="53"/>
      <c r="Y282" s="53"/>
      <c r="Z282" s="53"/>
    </row>
    <row r="283" spans="1:26" ht="14.4">
      <c r="A283" s="194" t="s">
        <v>475</v>
      </c>
      <c r="B283" s="223">
        <v>0</v>
      </c>
      <c r="C283" s="195">
        <v>0</v>
      </c>
      <c r="D283" s="195">
        <v>0</v>
      </c>
      <c r="E283" s="195">
        <v>0</v>
      </c>
      <c r="F283" s="224">
        <v>0</v>
      </c>
      <c r="G283" s="78"/>
      <c r="H283" s="199">
        <v>0</v>
      </c>
      <c r="I283" s="199">
        <v>0</v>
      </c>
      <c r="J283" s="199">
        <v>0</v>
      </c>
      <c r="K283" s="199">
        <v>0</v>
      </c>
      <c r="L283" s="199">
        <v>0</v>
      </c>
      <c r="M283" s="199">
        <v>0</v>
      </c>
      <c r="N283" s="199">
        <v>0</v>
      </c>
      <c r="O283" s="199">
        <v>0</v>
      </c>
      <c r="P283" s="199">
        <v>0</v>
      </c>
      <c r="Q283" s="199">
        <v>0</v>
      </c>
      <c r="R283" s="53"/>
      <c r="S283" s="53"/>
      <c r="T283" s="53"/>
      <c r="U283" s="53"/>
      <c r="V283" s="53"/>
      <c r="W283" s="53"/>
      <c r="X283" s="53"/>
      <c r="Y283" s="53"/>
      <c r="Z283" s="53"/>
    </row>
    <row r="284" spans="1:26" ht="14.4">
      <c r="A284" s="194" t="s">
        <v>476</v>
      </c>
      <c r="B284" s="223">
        <v>0</v>
      </c>
      <c r="C284" s="195">
        <v>0</v>
      </c>
      <c r="D284" s="195">
        <v>0</v>
      </c>
      <c r="E284" s="195">
        <v>0</v>
      </c>
      <c r="F284" s="224">
        <v>0</v>
      </c>
      <c r="G284" s="78"/>
      <c r="H284" s="199">
        <v>0</v>
      </c>
      <c r="I284" s="199">
        <v>0</v>
      </c>
      <c r="J284" s="199">
        <v>0</v>
      </c>
      <c r="K284" s="199">
        <v>0</v>
      </c>
      <c r="L284" s="199">
        <v>0</v>
      </c>
      <c r="M284" s="199">
        <v>0</v>
      </c>
      <c r="N284" s="199">
        <v>0</v>
      </c>
      <c r="O284" s="199">
        <v>0</v>
      </c>
      <c r="P284" s="199">
        <v>0</v>
      </c>
      <c r="Q284" s="199">
        <v>0</v>
      </c>
      <c r="R284" s="53"/>
      <c r="S284" s="53"/>
      <c r="T284" s="53"/>
      <c r="U284" s="53"/>
      <c r="V284" s="53"/>
      <c r="W284" s="53"/>
      <c r="X284" s="53"/>
      <c r="Y284" s="53"/>
      <c r="Z284" s="53"/>
    </row>
    <row r="285" spans="1:26" ht="14.4">
      <c r="A285" s="194" t="s">
        <v>477</v>
      </c>
      <c r="B285" s="223">
        <v>151796.89000000001</v>
      </c>
      <c r="C285" s="195">
        <v>79276</v>
      </c>
      <c r="D285" s="195">
        <v>65295</v>
      </c>
      <c r="E285" s="195">
        <v>7226</v>
      </c>
      <c r="F285" s="224">
        <v>151797.03</v>
      </c>
      <c r="G285" s="78">
        <v>1.0000009222850348</v>
      </c>
      <c r="H285" s="199">
        <v>72980</v>
      </c>
      <c r="I285" s="199">
        <v>101571</v>
      </c>
      <c r="J285" s="199">
        <v>110902</v>
      </c>
      <c r="K285" s="199">
        <v>125395</v>
      </c>
      <c r="L285" s="199">
        <v>139520.01</v>
      </c>
      <c r="M285" s="199">
        <v>110325</v>
      </c>
      <c r="N285" s="199">
        <v>93683</v>
      </c>
      <c r="O285" s="199">
        <v>87783</v>
      </c>
      <c r="P285" s="199">
        <v>90036</v>
      </c>
      <c r="Q285" s="199">
        <v>151797</v>
      </c>
      <c r="R285" s="53"/>
      <c r="S285" s="53"/>
      <c r="T285" s="53"/>
      <c r="U285" s="53"/>
      <c r="V285" s="53"/>
      <c r="W285" s="53"/>
      <c r="X285" s="53"/>
      <c r="Y285" s="53"/>
      <c r="Z285" s="53"/>
    </row>
    <row r="286" spans="1:26" ht="14.4">
      <c r="A286" s="194" t="s">
        <v>478</v>
      </c>
      <c r="B286" s="223">
        <v>0</v>
      </c>
      <c r="C286" s="195">
        <v>0</v>
      </c>
      <c r="D286" s="195">
        <v>0</v>
      </c>
      <c r="E286" s="195">
        <v>0</v>
      </c>
      <c r="F286" s="224">
        <v>0</v>
      </c>
      <c r="G286" s="78"/>
      <c r="H286" s="199">
        <v>0</v>
      </c>
      <c r="I286" s="199">
        <v>0</v>
      </c>
      <c r="J286" s="199">
        <v>0</v>
      </c>
      <c r="K286" s="199">
        <v>0</v>
      </c>
      <c r="L286" s="199">
        <v>0</v>
      </c>
      <c r="M286" s="199">
        <v>0</v>
      </c>
      <c r="N286" s="199">
        <v>0</v>
      </c>
      <c r="O286" s="199">
        <v>0</v>
      </c>
      <c r="P286" s="199">
        <v>0</v>
      </c>
      <c r="Q286" s="199">
        <v>0</v>
      </c>
      <c r="R286" s="53"/>
      <c r="S286" s="53"/>
      <c r="T286" s="53"/>
      <c r="U286" s="53"/>
      <c r="V286" s="53"/>
      <c r="W286" s="53"/>
      <c r="X286" s="53"/>
      <c r="Y286" s="53"/>
      <c r="Z286" s="53"/>
    </row>
    <row r="287" spans="1:26" ht="14.4">
      <c r="A287" s="194" t="s">
        <v>479</v>
      </c>
      <c r="B287" s="223">
        <v>532172.70000000007</v>
      </c>
      <c r="C287" s="195">
        <v>277928</v>
      </c>
      <c r="D287" s="195">
        <v>0</v>
      </c>
      <c r="E287" s="195">
        <v>0</v>
      </c>
      <c r="F287" s="224">
        <v>277928.01500000001</v>
      </c>
      <c r="G287" s="78">
        <v>0.52225154540997687</v>
      </c>
      <c r="H287" s="199">
        <v>0</v>
      </c>
      <c r="I287" s="199">
        <v>0</v>
      </c>
      <c r="J287" s="199">
        <v>0</v>
      </c>
      <c r="K287" s="199">
        <v>0</v>
      </c>
      <c r="L287" s="199">
        <v>0</v>
      </c>
      <c r="M287" s="199">
        <v>172490</v>
      </c>
      <c r="N287" s="199">
        <v>137764</v>
      </c>
      <c r="O287" s="199">
        <v>135068</v>
      </c>
      <c r="P287" s="199">
        <v>138317</v>
      </c>
      <c r="Q287" s="199">
        <v>277928</v>
      </c>
      <c r="R287" s="53"/>
      <c r="S287" s="53"/>
      <c r="T287" s="53"/>
      <c r="U287" s="53"/>
      <c r="V287" s="53"/>
      <c r="W287" s="53"/>
      <c r="X287" s="53"/>
      <c r="Y287" s="53"/>
      <c r="Z287" s="53"/>
    </row>
    <row r="288" spans="1:26" ht="14.4">
      <c r="A288" s="194" t="s">
        <v>480</v>
      </c>
      <c r="B288" s="223">
        <v>466150.88</v>
      </c>
      <c r="C288" s="195">
        <v>243448</v>
      </c>
      <c r="D288" s="195">
        <v>65295</v>
      </c>
      <c r="E288" s="195">
        <v>41303</v>
      </c>
      <c r="F288" s="224">
        <v>350046.03</v>
      </c>
      <c r="G288" s="78">
        <v>0.75092860491864788</v>
      </c>
      <c r="H288" s="199">
        <v>302236</v>
      </c>
      <c r="I288" s="199">
        <v>331284</v>
      </c>
      <c r="J288" s="199">
        <v>364777</v>
      </c>
      <c r="K288" s="199">
        <v>390888</v>
      </c>
      <c r="L288" s="199">
        <v>369084</v>
      </c>
      <c r="M288" s="199">
        <v>219912</v>
      </c>
      <c r="N288" s="199">
        <v>176222</v>
      </c>
      <c r="O288" s="199">
        <v>172219</v>
      </c>
      <c r="P288" s="199">
        <v>174492</v>
      </c>
      <c r="Q288" s="199">
        <v>350046</v>
      </c>
      <c r="R288" s="53"/>
      <c r="S288" s="53"/>
      <c r="T288" s="53"/>
      <c r="U288" s="53"/>
      <c r="V288" s="53"/>
      <c r="W288" s="53"/>
      <c r="X288" s="53"/>
      <c r="Y288" s="53"/>
      <c r="Z288" s="53"/>
    </row>
    <row r="289" spans="1:26" ht="14.4">
      <c r="A289" s="194" t="s">
        <v>481</v>
      </c>
      <c r="B289" s="223">
        <v>387761.57</v>
      </c>
      <c r="C289" s="195">
        <v>202509</v>
      </c>
      <c r="D289" s="195">
        <v>89781</v>
      </c>
      <c r="E289" s="195">
        <v>56792</v>
      </c>
      <c r="F289" s="224">
        <v>349082.03</v>
      </c>
      <c r="G289" s="78">
        <v>0.90024916600167471</v>
      </c>
      <c r="H289" s="199">
        <v>213239</v>
      </c>
      <c r="I289" s="199">
        <v>271839</v>
      </c>
      <c r="J289" s="199">
        <v>295919</v>
      </c>
      <c r="K289" s="199">
        <v>323526</v>
      </c>
      <c r="L289" s="199">
        <v>327012</v>
      </c>
      <c r="M289" s="199">
        <v>199860</v>
      </c>
      <c r="N289" s="199">
        <v>153260</v>
      </c>
      <c r="O289" s="199">
        <v>150853</v>
      </c>
      <c r="P289" s="199">
        <v>162860</v>
      </c>
      <c r="Q289" s="199">
        <v>349082</v>
      </c>
      <c r="R289" s="53"/>
      <c r="S289" s="53"/>
      <c r="T289" s="53"/>
      <c r="U289" s="53"/>
      <c r="V289" s="53"/>
      <c r="W289" s="53"/>
      <c r="X289" s="53"/>
      <c r="Y289" s="53"/>
      <c r="Z289" s="53"/>
    </row>
    <row r="290" spans="1:26" ht="14.4">
      <c r="A290" s="194" t="s">
        <v>482</v>
      </c>
      <c r="B290" s="223">
        <v>1587598.84</v>
      </c>
      <c r="C290" s="195">
        <v>829126</v>
      </c>
      <c r="D290" s="195">
        <v>40810</v>
      </c>
      <c r="E290" s="195">
        <v>25815</v>
      </c>
      <c r="F290" s="224">
        <v>895751.03</v>
      </c>
      <c r="G290" s="78">
        <v>0.5642174883423321</v>
      </c>
      <c r="H290" s="199">
        <v>1090772</v>
      </c>
      <c r="I290" s="199">
        <v>1105972</v>
      </c>
      <c r="J290" s="199">
        <v>1248806</v>
      </c>
      <c r="K290" s="199">
        <v>1307615</v>
      </c>
      <c r="L290" s="199">
        <v>965898</v>
      </c>
      <c r="M290" s="199">
        <v>539676</v>
      </c>
      <c r="N290" s="199">
        <v>431234</v>
      </c>
      <c r="O290" s="199">
        <v>431743</v>
      </c>
      <c r="P290" s="199">
        <v>443953</v>
      </c>
      <c r="Q290" s="199">
        <v>895751</v>
      </c>
      <c r="R290" s="53"/>
      <c r="S290" s="53"/>
      <c r="T290" s="53"/>
      <c r="U290" s="53"/>
      <c r="V290" s="53"/>
      <c r="W290" s="53"/>
      <c r="X290" s="53"/>
      <c r="Y290" s="53"/>
      <c r="Z290" s="53"/>
    </row>
    <row r="291" spans="1:26" ht="14.4">
      <c r="A291" s="194" t="s">
        <v>483</v>
      </c>
      <c r="B291" s="223">
        <v>92977.36</v>
      </c>
      <c r="C291" s="195">
        <v>48557</v>
      </c>
      <c r="D291" s="195">
        <v>44420</v>
      </c>
      <c r="E291" s="195">
        <v>0</v>
      </c>
      <c r="F291" s="224">
        <v>92977.03</v>
      </c>
      <c r="G291" s="78">
        <v>0.99999645074887045</v>
      </c>
      <c r="H291" s="199">
        <v>0</v>
      </c>
      <c r="I291" s="199">
        <v>0</v>
      </c>
      <c r="J291" s="199">
        <v>0</v>
      </c>
      <c r="K291" s="199">
        <v>0</v>
      </c>
      <c r="L291" s="199">
        <v>0</v>
      </c>
      <c r="M291" s="199">
        <v>0</v>
      </c>
      <c r="N291" s="199">
        <v>0</v>
      </c>
      <c r="O291" s="199">
        <v>0</v>
      </c>
      <c r="P291" s="199">
        <v>89806</v>
      </c>
      <c r="Q291" s="199">
        <v>92977</v>
      </c>
      <c r="R291" s="53"/>
      <c r="S291" s="53"/>
      <c r="T291" s="53"/>
      <c r="U291" s="53"/>
      <c r="V291" s="53"/>
      <c r="W291" s="53"/>
      <c r="X291" s="53"/>
      <c r="Y291" s="53"/>
      <c r="Z291" s="53"/>
    </row>
    <row r="292" spans="1:26" ht="14.4">
      <c r="A292" s="194" t="s">
        <v>484</v>
      </c>
      <c r="B292" s="223">
        <v>0</v>
      </c>
      <c r="C292" s="195">
        <v>0</v>
      </c>
      <c r="D292" s="195">
        <v>0</v>
      </c>
      <c r="E292" s="195">
        <v>0</v>
      </c>
      <c r="F292" s="224">
        <v>0</v>
      </c>
      <c r="G292" s="78"/>
      <c r="H292" s="199">
        <v>0</v>
      </c>
      <c r="I292" s="199">
        <v>0</v>
      </c>
      <c r="J292" s="199">
        <v>0</v>
      </c>
      <c r="K292" s="199">
        <v>0</v>
      </c>
      <c r="L292" s="199">
        <v>0</v>
      </c>
      <c r="M292" s="199">
        <v>0</v>
      </c>
      <c r="N292" s="199">
        <v>0</v>
      </c>
      <c r="O292" s="199">
        <v>0</v>
      </c>
      <c r="P292" s="199">
        <v>0</v>
      </c>
      <c r="Q292" s="199">
        <v>0</v>
      </c>
      <c r="R292" s="53"/>
      <c r="S292" s="53"/>
      <c r="T292" s="53"/>
      <c r="U292" s="53"/>
      <c r="V292" s="53"/>
      <c r="W292" s="53"/>
      <c r="X292" s="53"/>
      <c r="Y292" s="53"/>
      <c r="Z292" s="53"/>
    </row>
    <row r="293" spans="1:26" ht="14.4">
      <c r="A293" s="194" t="s">
        <v>485</v>
      </c>
      <c r="B293" s="223">
        <v>0</v>
      </c>
      <c r="C293" s="195">
        <v>0</v>
      </c>
      <c r="D293" s="195">
        <v>0</v>
      </c>
      <c r="E293" s="195">
        <v>0</v>
      </c>
      <c r="F293" s="224">
        <v>0</v>
      </c>
      <c r="G293" s="78"/>
      <c r="H293" s="199">
        <v>0</v>
      </c>
      <c r="I293" s="199">
        <v>0</v>
      </c>
      <c r="J293" s="199">
        <v>0</v>
      </c>
      <c r="K293" s="199">
        <v>0</v>
      </c>
      <c r="L293" s="199">
        <v>0</v>
      </c>
      <c r="M293" s="199">
        <v>0</v>
      </c>
      <c r="N293" s="199">
        <v>0</v>
      </c>
      <c r="O293" s="199">
        <v>0</v>
      </c>
      <c r="P293" s="199">
        <v>0</v>
      </c>
      <c r="Q293" s="199">
        <v>0</v>
      </c>
      <c r="R293" s="53"/>
      <c r="S293" s="53"/>
      <c r="T293" s="53"/>
      <c r="U293" s="53"/>
      <c r="V293" s="53"/>
      <c r="W293" s="53"/>
      <c r="X293" s="53"/>
      <c r="Y293" s="53"/>
      <c r="Z293" s="53"/>
    </row>
    <row r="294" spans="1:26" ht="14.4">
      <c r="A294" s="194" t="s">
        <v>486</v>
      </c>
      <c r="B294" s="223">
        <v>248255.51</v>
      </c>
      <c r="C294" s="195">
        <v>129652</v>
      </c>
      <c r="D294" s="195">
        <v>0</v>
      </c>
      <c r="E294" s="195">
        <v>0</v>
      </c>
      <c r="F294" s="224">
        <v>129652.015</v>
      </c>
      <c r="G294" s="78">
        <v>0.52225231576934583</v>
      </c>
      <c r="H294" s="199">
        <v>0</v>
      </c>
      <c r="I294" s="199">
        <v>0</v>
      </c>
      <c r="J294" s="199">
        <v>0</v>
      </c>
      <c r="K294" s="199">
        <v>0</v>
      </c>
      <c r="L294" s="199">
        <v>0</v>
      </c>
      <c r="M294" s="199">
        <v>0</v>
      </c>
      <c r="N294" s="199">
        <v>61829</v>
      </c>
      <c r="O294" s="199">
        <v>61605</v>
      </c>
      <c r="P294" s="199">
        <v>65226</v>
      </c>
      <c r="Q294" s="199">
        <v>129652</v>
      </c>
      <c r="R294" s="53"/>
      <c r="S294" s="53"/>
      <c r="T294" s="53"/>
      <c r="U294" s="53"/>
      <c r="V294" s="53"/>
      <c r="W294" s="53"/>
      <c r="X294" s="53"/>
      <c r="Y294" s="53"/>
      <c r="Z294" s="53"/>
    </row>
    <row r="295" spans="1:26" ht="14.4">
      <c r="A295" s="194" t="s">
        <v>487</v>
      </c>
      <c r="B295" s="223">
        <v>0</v>
      </c>
      <c r="C295" s="195">
        <v>0</v>
      </c>
      <c r="D295" s="195">
        <v>0</v>
      </c>
      <c r="E295" s="195">
        <v>0</v>
      </c>
      <c r="F295" s="224">
        <v>0</v>
      </c>
      <c r="G295" s="78"/>
      <c r="H295" s="199">
        <v>0</v>
      </c>
      <c r="I295" s="199">
        <v>0</v>
      </c>
      <c r="J295" s="199">
        <v>0</v>
      </c>
      <c r="K295" s="199">
        <v>0</v>
      </c>
      <c r="L295" s="199">
        <v>0</v>
      </c>
      <c r="M295" s="199">
        <v>0</v>
      </c>
      <c r="N295" s="199">
        <v>0</v>
      </c>
      <c r="O295" s="199">
        <v>0</v>
      </c>
      <c r="P295" s="199">
        <v>0</v>
      </c>
      <c r="Q295" s="199">
        <v>0</v>
      </c>
      <c r="R295" s="53"/>
      <c r="S295" s="53"/>
      <c r="T295" s="53"/>
      <c r="U295" s="53"/>
      <c r="V295" s="53"/>
      <c r="W295" s="53"/>
      <c r="X295" s="53"/>
      <c r="Y295" s="53"/>
      <c r="Z295" s="53"/>
    </row>
    <row r="296" spans="1:26" ht="14.4">
      <c r="A296" s="194" t="s">
        <v>488</v>
      </c>
      <c r="B296" s="223">
        <v>113157.03</v>
      </c>
      <c r="C296" s="195">
        <v>59096</v>
      </c>
      <c r="D296" s="195">
        <v>54061</v>
      </c>
      <c r="E296" s="195">
        <v>0</v>
      </c>
      <c r="F296" s="224">
        <v>113157.03</v>
      </c>
      <c r="G296" s="78">
        <v>1</v>
      </c>
      <c r="H296" s="199">
        <v>0</v>
      </c>
      <c r="I296" s="199">
        <v>0</v>
      </c>
      <c r="J296" s="199">
        <v>0</v>
      </c>
      <c r="K296" s="199">
        <v>0</v>
      </c>
      <c r="L296" s="199">
        <v>118073.95</v>
      </c>
      <c r="M296" s="199">
        <v>115710</v>
      </c>
      <c r="N296" s="199">
        <v>97263</v>
      </c>
      <c r="O296" s="199">
        <v>97263</v>
      </c>
      <c r="P296" s="199">
        <v>98792</v>
      </c>
      <c r="Q296" s="199">
        <v>113157</v>
      </c>
      <c r="R296" s="53"/>
      <c r="S296" s="53"/>
      <c r="T296" s="53"/>
      <c r="U296" s="53"/>
      <c r="V296" s="53"/>
      <c r="W296" s="53"/>
      <c r="X296" s="53"/>
      <c r="Y296" s="53"/>
      <c r="Z296" s="53"/>
    </row>
    <row r="297" spans="1:26" ht="14.4">
      <c r="A297" s="194" t="s">
        <v>489</v>
      </c>
      <c r="B297" s="223">
        <v>689208.99</v>
      </c>
      <c r="C297" s="195">
        <v>359940</v>
      </c>
      <c r="D297" s="195">
        <v>0</v>
      </c>
      <c r="E297" s="195">
        <v>0</v>
      </c>
      <c r="F297" s="224">
        <v>359940.01500000001</v>
      </c>
      <c r="G297" s="78">
        <v>0.5222508995420968</v>
      </c>
      <c r="H297" s="199">
        <v>0</v>
      </c>
      <c r="I297" s="199">
        <v>0</v>
      </c>
      <c r="J297" s="199">
        <v>0</v>
      </c>
      <c r="K297" s="199">
        <v>527848</v>
      </c>
      <c r="L297" s="199">
        <v>371095</v>
      </c>
      <c r="M297" s="199">
        <v>193036</v>
      </c>
      <c r="N297" s="199">
        <v>153518</v>
      </c>
      <c r="O297" s="199">
        <v>152811</v>
      </c>
      <c r="P297" s="199">
        <v>178610</v>
      </c>
      <c r="Q297" s="199">
        <v>359940</v>
      </c>
      <c r="R297" s="53"/>
      <c r="S297" s="53"/>
      <c r="T297" s="53"/>
      <c r="U297" s="53"/>
      <c r="V297" s="53"/>
      <c r="W297" s="53"/>
      <c r="X297" s="53"/>
      <c r="Y297" s="53"/>
      <c r="Z297" s="53"/>
    </row>
    <row r="298" spans="1:26" ht="14.4">
      <c r="A298" s="194" t="s">
        <v>490</v>
      </c>
      <c r="B298" s="223">
        <v>438035.22</v>
      </c>
      <c r="C298" s="195">
        <v>228764</v>
      </c>
      <c r="D298" s="195">
        <v>57133</v>
      </c>
      <c r="E298" s="195">
        <v>36140</v>
      </c>
      <c r="F298" s="224">
        <v>322037.03000000003</v>
      </c>
      <c r="G298" s="78">
        <v>0.73518524378016925</v>
      </c>
      <c r="H298" s="199">
        <v>0</v>
      </c>
      <c r="I298" s="199">
        <v>0</v>
      </c>
      <c r="J298" s="199">
        <v>286756</v>
      </c>
      <c r="K298" s="199">
        <v>323223</v>
      </c>
      <c r="L298" s="199">
        <v>312865</v>
      </c>
      <c r="M298" s="199">
        <v>181149</v>
      </c>
      <c r="N298" s="199">
        <v>153020</v>
      </c>
      <c r="O298" s="199">
        <v>151058</v>
      </c>
      <c r="P298" s="199">
        <v>162823</v>
      </c>
      <c r="Q298" s="199">
        <v>322037</v>
      </c>
      <c r="R298" s="53"/>
      <c r="S298" s="53"/>
      <c r="T298" s="53"/>
      <c r="U298" s="53"/>
      <c r="V298" s="53"/>
      <c r="W298" s="53"/>
      <c r="X298" s="53"/>
      <c r="Y298" s="53"/>
      <c r="Z298" s="53"/>
    </row>
    <row r="299" spans="1:26" ht="14.4">
      <c r="A299" s="194" t="s">
        <v>491</v>
      </c>
      <c r="B299" s="223">
        <v>0</v>
      </c>
      <c r="C299" s="195">
        <v>0</v>
      </c>
      <c r="D299" s="195">
        <v>0</v>
      </c>
      <c r="E299" s="195">
        <v>0</v>
      </c>
      <c r="F299" s="224">
        <v>0</v>
      </c>
      <c r="G299" s="78"/>
      <c r="H299" s="199">
        <v>0</v>
      </c>
      <c r="I299" s="199">
        <v>0</v>
      </c>
      <c r="J299" s="199">
        <v>0</v>
      </c>
      <c r="K299" s="199">
        <v>0</v>
      </c>
      <c r="L299" s="199">
        <v>0</v>
      </c>
      <c r="M299" s="199">
        <v>0</v>
      </c>
      <c r="N299" s="199">
        <v>0</v>
      </c>
      <c r="O299" s="199">
        <v>0</v>
      </c>
      <c r="P299" s="199">
        <v>0</v>
      </c>
      <c r="Q299" s="199">
        <v>0</v>
      </c>
      <c r="R299" s="53"/>
      <c r="S299" s="53"/>
      <c r="T299" s="53"/>
      <c r="U299" s="53"/>
      <c r="V299" s="53"/>
      <c r="W299" s="53"/>
      <c r="X299" s="53"/>
      <c r="Y299" s="53"/>
      <c r="Z299" s="53"/>
    </row>
    <row r="300" spans="1:26" ht="14.4">
      <c r="A300" s="194" t="s">
        <v>492</v>
      </c>
      <c r="B300" s="223">
        <v>0</v>
      </c>
      <c r="C300" s="195">
        <v>0</v>
      </c>
      <c r="D300" s="195">
        <v>0</v>
      </c>
      <c r="E300" s="195">
        <v>0</v>
      </c>
      <c r="F300" s="224">
        <v>0</v>
      </c>
      <c r="G300" s="78"/>
      <c r="H300" s="199">
        <v>0</v>
      </c>
      <c r="I300" s="199">
        <v>0</v>
      </c>
      <c r="J300" s="199">
        <v>0</v>
      </c>
      <c r="K300" s="199">
        <v>0</v>
      </c>
      <c r="L300" s="199">
        <v>0</v>
      </c>
      <c r="M300" s="199">
        <v>0</v>
      </c>
      <c r="N300" s="199">
        <v>0</v>
      </c>
      <c r="O300" s="199">
        <v>0</v>
      </c>
      <c r="P300" s="199">
        <v>0</v>
      </c>
      <c r="Q300" s="199">
        <v>0</v>
      </c>
      <c r="R300" s="53"/>
      <c r="S300" s="53"/>
      <c r="T300" s="53"/>
      <c r="U300" s="53"/>
      <c r="V300" s="53"/>
      <c r="W300" s="53"/>
      <c r="X300" s="53"/>
      <c r="Y300" s="53"/>
      <c r="Z300" s="53"/>
    </row>
    <row r="301" spans="1:26" ht="14.4">
      <c r="A301" s="194" t="s">
        <v>493</v>
      </c>
      <c r="B301" s="223">
        <v>0</v>
      </c>
      <c r="C301" s="195">
        <v>0</v>
      </c>
      <c r="D301" s="195">
        <v>0</v>
      </c>
      <c r="E301" s="195">
        <v>0</v>
      </c>
      <c r="F301" s="224">
        <v>0</v>
      </c>
      <c r="G301" s="78"/>
      <c r="H301" s="199">
        <v>0</v>
      </c>
      <c r="I301" s="199">
        <v>0</v>
      </c>
      <c r="J301" s="199">
        <v>0</v>
      </c>
      <c r="K301" s="199">
        <v>0</v>
      </c>
      <c r="L301" s="199">
        <v>0</v>
      </c>
      <c r="M301" s="199">
        <v>0</v>
      </c>
      <c r="N301" s="199">
        <v>0</v>
      </c>
      <c r="O301" s="199">
        <v>0</v>
      </c>
      <c r="P301" s="199">
        <v>0</v>
      </c>
      <c r="Q301" s="199">
        <v>0</v>
      </c>
      <c r="R301" s="53"/>
      <c r="S301" s="53"/>
      <c r="T301" s="53"/>
      <c r="U301" s="53"/>
      <c r="V301" s="53"/>
      <c r="W301" s="53"/>
      <c r="X301" s="53"/>
      <c r="Y301" s="53"/>
      <c r="Z301" s="53"/>
    </row>
    <row r="302" spans="1:26" ht="14.4">
      <c r="A302" s="194" t="s">
        <v>494</v>
      </c>
      <c r="B302" s="223">
        <v>357470.93</v>
      </c>
      <c r="C302" s="195">
        <v>186690</v>
      </c>
      <c r="D302" s="195">
        <v>65295</v>
      </c>
      <c r="E302" s="195">
        <v>41303</v>
      </c>
      <c r="F302" s="224">
        <v>293288.03000000003</v>
      </c>
      <c r="G302" s="78">
        <v>0.82045281276438353</v>
      </c>
      <c r="H302" s="199">
        <v>0</v>
      </c>
      <c r="I302" s="199">
        <v>246726</v>
      </c>
      <c r="J302" s="199">
        <v>269955</v>
      </c>
      <c r="K302" s="199">
        <v>275795</v>
      </c>
      <c r="L302" s="199">
        <v>281388</v>
      </c>
      <c r="M302" s="199">
        <v>172650</v>
      </c>
      <c r="N302" s="199">
        <v>142687</v>
      </c>
      <c r="O302" s="199">
        <v>139912</v>
      </c>
      <c r="P302" s="199">
        <v>145331</v>
      </c>
      <c r="Q302" s="199">
        <v>293288</v>
      </c>
      <c r="R302" s="53"/>
      <c r="S302" s="53"/>
      <c r="T302" s="53"/>
      <c r="U302" s="53"/>
      <c r="V302" s="53"/>
      <c r="W302" s="53"/>
      <c r="X302" s="53"/>
      <c r="Y302" s="53"/>
      <c r="Z302" s="53"/>
    </row>
    <row r="303" spans="1:26" ht="14.4">
      <c r="A303" s="194" t="s">
        <v>495</v>
      </c>
      <c r="B303" s="223">
        <v>435091.28</v>
      </c>
      <c r="C303" s="195">
        <v>227227</v>
      </c>
      <c r="D303" s="195">
        <v>81619</v>
      </c>
      <c r="E303" s="195">
        <v>51629</v>
      </c>
      <c r="F303" s="224">
        <v>360475.03</v>
      </c>
      <c r="G303" s="78">
        <v>0.82850437728837034</v>
      </c>
      <c r="H303" s="199">
        <v>310487</v>
      </c>
      <c r="I303" s="199">
        <v>328691</v>
      </c>
      <c r="J303" s="199">
        <v>357681</v>
      </c>
      <c r="K303" s="199">
        <v>375208</v>
      </c>
      <c r="L303" s="199">
        <v>357231</v>
      </c>
      <c r="M303" s="199">
        <v>223756</v>
      </c>
      <c r="N303" s="199">
        <v>174457</v>
      </c>
      <c r="O303" s="199">
        <v>173450</v>
      </c>
      <c r="P303" s="199">
        <v>182982</v>
      </c>
      <c r="Q303" s="199">
        <v>360475</v>
      </c>
      <c r="R303" s="53"/>
      <c r="S303" s="53"/>
      <c r="T303" s="53"/>
      <c r="U303" s="53"/>
      <c r="V303" s="53"/>
      <c r="W303" s="53"/>
      <c r="X303" s="53"/>
      <c r="Y303" s="53"/>
      <c r="Z303" s="53"/>
    </row>
    <row r="304" spans="1:26" ht="14.4">
      <c r="A304" s="194" t="s">
        <v>496</v>
      </c>
      <c r="B304" s="223">
        <v>0</v>
      </c>
      <c r="C304" s="195">
        <v>0</v>
      </c>
      <c r="D304" s="195">
        <v>0</v>
      </c>
      <c r="E304" s="195">
        <v>0</v>
      </c>
      <c r="F304" s="224">
        <v>0</v>
      </c>
      <c r="G304" s="78"/>
      <c r="H304" s="199">
        <v>0</v>
      </c>
      <c r="I304" s="199">
        <v>0</v>
      </c>
      <c r="J304" s="199">
        <v>0</v>
      </c>
      <c r="K304" s="199">
        <v>0</v>
      </c>
      <c r="L304" s="199">
        <v>0</v>
      </c>
      <c r="M304" s="199">
        <v>0</v>
      </c>
      <c r="N304" s="199">
        <v>0</v>
      </c>
      <c r="O304" s="199">
        <v>0</v>
      </c>
      <c r="P304" s="199">
        <v>0</v>
      </c>
      <c r="Q304" s="199">
        <v>0</v>
      </c>
      <c r="R304" s="53"/>
      <c r="S304" s="53"/>
      <c r="T304" s="53"/>
      <c r="U304" s="53"/>
      <c r="V304" s="53"/>
      <c r="W304" s="53"/>
      <c r="X304" s="53"/>
      <c r="Y304" s="53"/>
      <c r="Z304" s="53"/>
    </row>
    <row r="305" spans="1:26" ht="14.4">
      <c r="A305" s="194" t="s">
        <v>497</v>
      </c>
      <c r="B305" s="223">
        <v>318118.34000000003</v>
      </c>
      <c r="C305" s="195">
        <v>166138</v>
      </c>
      <c r="D305" s="195">
        <v>89781</v>
      </c>
      <c r="E305" s="195">
        <v>56792</v>
      </c>
      <c r="F305" s="224">
        <v>312711.03000000003</v>
      </c>
      <c r="G305" s="78">
        <v>0.98300220603439592</v>
      </c>
      <c r="H305" s="199">
        <v>177832</v>
      </c>
      <c r="I305" s="199">
        <v>223744</v>
      </c>
      <c r="J305" s="199">
        <v>241693</v>
      </c>
      <c r="K305" s="199">
        <v>251203</v>
      </c>
      <c r="L305" s="199">
        <v>275221</v>
      </c>
      <c r="M305" s="199">
        <v>167506</v>
      </c>
      <c r="N305" s="199">
        <v>140278</v>
      </c>
      <c r="O305" s="199">
        <v>137947</v>
      </c>
      <c r="P305" s="199">
        <v>155437</v>
      </c>
      <c r="Q305" s="199">
        <v>312711</v>
      </c>
      <c r="R305" s="53"/>
      <c r="S305" s="53"/>
      <c r="T305" s="53"/>
      <c r="U305" s="53"/>
      <c r="V305" s="53"/>
      <c r="W305" s="53"/>
      <c r="X305" s="53"/>
      <c r="Y305" s="53"/>
      <c r="Z305" s="53"/>
    </row>
    <row r="306" spans="1:26" ht="14.4">
      <c r="A306" s="194" t="s">
        <v>498</v>
      </c>
      <c r="B306" s="223">
        <v>0</v>
      </c>
      <c r="C306" s="195">
        <v>0</v>
      </c>
      <c r="D306" s="195">
        <v>0</v>
      </c>
      <c r="E306" s="195">
        <v>0</v>
      </c>
      <c r="F306" s="224">
        <v>0</v>
      </c>
      <c r="G306" s="78"/>
      <c r="H306" s="199">
        <v>0</v>
      </c>
      <c r="I306" s="199">
        <v>0</v>
      </c>
      <c r="J306" s="199">
        <v>0</v>
      </c>
      <c r="K306" s="199">
        <v>0</v>
      </c>
      <c r="L306" s="199">
        <v>0</v>
      </c>
      <c r="M306" s="199">
        <v>0</v>
      </c>
      <c r="N306" s="199">
        <v>0</v>
      </c>
      <c r="O306" s="199">
        <v>0</v>
      </c>
      <c r="P306" s="199">
        <v>0</v>
      </c>
      <c r="Q306" s="199">
        <v>0</v>
      </c>
      <c r="R306" s="53"/>
      <c r="S306" s="53"/>
      <c r="T306" s="53"/>
      <c r="U306" s="53"/>
      <c r="V306" s="53"/>
      <c r="W306" s="53"/>
      <c r="X306" s="53"/>
      <c r="Y306" s="53"/>
      <c r="Z306" s="53"/>
    </row>
    <row r="307" spans="1:26" ht="14.4">
      <c r="A307" s="194" t="s">
        <v>499</v>
      </c>
      <c r="B307" s="223">
        <v>0</v>
      </c>
      <c r="C307" s="195">
        <v>0</v>
      </c>
      <c r="D307" s="195">
        <v>0</v>
      </c>
      <c r="E307" s="195">
        <v>0</v>
      </c>
      <c r="F307" s="224">
        <v>0</v>
      </c>
      <c r="G307" s="78"/>
      <c r="H307" s="199">
        <v>0</v>
      </c>
      <c r="I307" s="199">
        <v>0</v>
      </c>
      <c r="J307" s="199">
        <v>0</v>
      </c>
      <c r="K307" s="199">
        <v>0</v>
      </c>
      <c r="L307" s="199">
        <v>0</v>
      </c>
      <c r="M307" s="199">
        <v>0</v>
      </c>
      <c r="N307" s="199">
        <v>0</v>
      </c>
      <c r="O307" s="199">
        <v>0</v>
      </c>
      <c r="P307" s="199">
        <v>0</v>
      </c>
      <c r="Q307" s="199">
        <v>0</v>
      </c>
      <c r="R307" s="53"/>
      <c r="S307" s="53"/>
      <c r="T307" s="53"/>
      <c r="U307" s="53"/>
      <c r="V307" s="53"/>
      <c r="W307" s="53"/>
      <c r="X307" s="53"/>
      <c r="Y307" s="53"/>
      <c r="Z307" s="53"/>
    </row>
    <row r="308" spans="1:26" ht="14.4">
      <c r="A308" s="194" t="s">
        <v>500</v>
      </c>
      <c r="B308" s="223">
        <v>0</v>
      </c>
      <c r="C308" s="195">
        <v>0</v>
      </c>
      <c r="D308" s="195">
        <v>0</v>
      </c>
      <c r="E308" s="195">
        <v>0</v>
      </c>
      <c r="F308" s="224">
        <v>0</v>
      </c>
      <c r="G308" s="78"/>
      <c r="H308" s="199">
        <v>0</v>
      </c>
      <c r="I308" s="199">
        <v>0</v>
      </c>
      <c r="J308" s="199">
        <v>0</v>
      </c>
      <c r="K308" s="199">
        <v>0</v>
      </c>
      <c r="L308" s="199">
        <v>0</v>
      </c>
      <c r="M308" s="199">
        <v>0</v>
      </c>
      <c r="N308" s="199">
        <v>0</v>
      </c>
      <c r="O308" s="199">
        <v>0</v>
      </c>
      <c r="P308" s="199">
        <v>0</v>
      </c>
      <c r="Q308" s="199">
        <v>0</v>
      </c>
      <c r="R308" s="53"/>
      <c r="S308" s="53"/>
      <c r="T308" s="53"/>
      <c r="U308" s="53"/>
      <c r="V308" s="53"/>
      <c r="W308" s="53"/>
      <c r="X308" s="53"/>
      <c r="Y308" s="53"/>
      <c r="Z308" s="53"/>
    </row>
    <row r="309" spans="1:26" ht="14.4">
      <c r="A309" s="194" t="s">
        <v>501</v>
      </c>
      <c r="B309" s="223">
        <v>0</v>
      </c>
      <c r="C309" s="195">
        <v>0</v>
      </c>
      <c r="D309" s="195">
        <v>0</v>
      </c>
      <c r="E309" s="195">
        <v>0</v>
      </c>
      <c r="F309" s="224">
        <v>0</v>
      </c>
      <c r="G309" s="78"/>
      <c r="H309" s="199">
        <v>0</v>
      </c>
      <c r="I309" s="199">
        <v>0</v>
      </c>
      <c r="J309" s="199">
        <v>0</v>
      </c>
      <c r="K309" s="199">
        <v>0</v>
      </c>
      <c r="L309" s="199">
        <v>0</v>
      </c>
      <c r="M309" s="199">
        <v>0</v>
      </c>
      <c r="N309" s="199">
        <v>0</v>
      </c>
      <c r="O309" s="199">
        <v>0</v>
      </c>
      <c r="P309" s="199">
        <v>0</v>
      </c>
      <c r="Q309" s="199">
        <v>0</v>
      </c>
      <c r="R309" s="53"/>
      <c r="S309" s="53"/>
      <c r="T309" s="53"/>
      <c r="U309" s="53"/>
      <c r="V309" s="53"/>
      <c r="W309" s="53"/>
      <c r="X309" s="53"/>
      <c r="Y309" s="53"/>
      <c r="Z309" s="53"/>
    </row>
    <row r="310" spans="1:26" ht="14.4">
      <c r="A310" s="194" t="s">
        <v>502</v>
      </c>
      <c r="B310" s="223">
        <v>2467477.75</v>
      </c>
      <c r="C310" s="195">
        <v>1288644</v>
      </c>
      <c r="D310" s="195">
        <v>0</v>
      </c>
      <c r="E310" s="195">
        <v>0</v>
      </c>
      <c r="F310" s="224">
        <v>1288644.02</v>
      </c>
      <c r="G310" s="78">
        <v>0.52225152587495471</v>
      </c>
      <c r="H310" s="199">
        <v>0</v>
      </c>
      <c r="I310" s="199">
        <v>0</v>
      </c>
      <c r="J310" s="199">
        <v>1813306</v>
      </c>
      <c r="K310" s="199">
        <v>1894850</v>
      </c>
      <c r="L310" s="199">
        <v>1306958</v>
      </c>
      <c r="M310" s="199">
        <v>729210</v>
      </c>
      <c r="N310" s="199">
        <v>604435</v>
      </c>
      <c r="O310" s="199">
        <v>619472</v>
      </c>
      <c r="P310" s="199">
        <v>642082</v>
      </c>
      <c r="Q310" s="199">
        <v>1288644</v>
      </c>
      <c r="R310" s="53"/>
      <c r="S310" s="53"/>
      <c r="T310" s="53"/>
      <c r="U310" s="53"/>
      <c r="V310" s="53"/>
      <c r="W310" s="53"/>
      <c r="X310" s="53"/>
      <c r="Y310" s="53"/>
      <c r="Z310" s="53"/>
    </row>
    <row r="311" spans="1:26" ht="14.4">
      <c r="A311" s="194" t="s">
        <v>503</v>
      </c>
      <c r="B311" s="223">
        <v>0</v>
      </c>
      <c r="C311" s="195">
        <v>0</v>
      </c>
      <c r="D311" s="195">
        <v>0</v>
      </c>
      <c r="E311" s="195">
        <v>0</v>
      </c>
      <c r="F311" s="224">
        <v>0</v>
      </c>
      <c r="G311" s="78"/>
      <c r="H311" s="199">
        <v>0</v>
      </c>
      <c r="I311" s="199">
        <v>0</v>
      </c>
      <c r="J311" s="199">
        <v>0</v>
      </c>
      <c r="K311" s="199">
        <v>0</v>
      </c>
      <c r="L311" s="199">
        <v>0</v>
      </c>
      <c r="M311" s="199">
        <v>0</v>
      </c>
      <c r="N311" s="199">
        <v>0</v>
      </c>
      <c r="O311" s="199">
        <v>0</v>
      </c>
      <c r="P311" s="199">
        <v>0</v>
      </c>
      <c r="Q311" s="199">
        <v>0</v>
      </c>
      <c r="R311" s="53"/>
      <c r="S311" s="53"/>
      <c r="T311" s="53"/>
      <c r="U311" s="53"/>
      <c r="V311" s="53"/>
      <c r="W311" s="53"/>
      <c r="X311" s="53"/>
      <c r="Y311" s="53"/>
      <c r="Z311" s="53"/>
    </row>
    <row r="312" spans="1:26" ht="14.4">
      <c r="A312" s="194" t="s">
        <v>504</v>
      </c>
      <c r="B312" s="223">
        <v>592528.79</v>
      </c>
      <c r="C312" s="195">
        <v>309449</v>
      </c>
      <c r="D312" s="195">
        <v>48971</v>
      </c>
      <c r="E312" s="195">
        <v>30977</v>
      </c>
      <c r="F312" s="224">
        <v>389397.03</v>
      </c>
      <c r="G312" s="78">
        <v>0.65717824445289819</v>
      </c>
      <c r="H312" s="199">
        <v>349938</v>
      </c>
      <c r="I312" s="199">
        <v>436112</v>
      </c>
      <c r="J312" s="199">
        <v>519385</v>
      </c>
      <c r="K312" s="199">
        <v>540480</v>
      </c>
      <c r="L312" s="199">
        <v>442642</v>
      </c>
      <c r="M312" s="199">
        <v>251396</v>
      </c>
      <c r="N312" s="199">
        <v>197198</v>
      </c>
      <c r="O312" s="199">
        <v>195008</v>
      </c>
      <c r="P312" s="199">
        <v>198862</v>
      </c>
      <c r="Q312" s="199">
        <v>389397</v>
      </c>
      <c r="R312" s="53"/>
      <c r="S312" s="53"/>
      <c r="T312" s="53"/>
      <c r="U312" s="53"/>
      <c r="V312" s="53"/>
      <c r="W312" s="53"/>
      <c r="X312" s="53"/>
      <c r="Y312" s="53"/>
      <c r="Z312" s="53"/>
    </row>
    <row r="313" spans="1:26" ht="14.4">
      <c r="A313" s="194" t="s">
        <v>505</v>
      </c>
      <c r="B313" s="223">
        <v>0</v>
      </c>
      <c r="C313" s="195">
        <v>0</v>
      </c>
      <c r="D313" s="195">
        <v>0</v>
      </c>
      <c r="E313" s="195">
        <v>0</v>
      </c>
      <c r="F313" s="224">
        <v>0</v>
      </c>
      <c r="G313" s="78"/>
      <c r="H313" s="199">
        <v>0</v>
      </c>
      <c r="I313" s="199">
        <v>0</v>
      </c>
      <c r="J313" s="199">
        <v>0</v>
      </c>
      <c r="K313" s="199">
        <v>0</v>
      </c>
      <c r="L313" s="199">
        <v>0</v>
      </c>
      <c r="M313" s="199">
        <v>0</v>
      </c>
      <c r="N313" s="199">
        <v>0</v>
      </c>
      <c r="O313" s="199">
        <v>0</v>
      </c>
      <c r="P313" s="199">
        <v>0</v>
      </c>
      <c r="Q313" s="199">
        <v>0</v>
      </c>
      <c r="R313" s="53"/>
      <c r="S313" s="53"/>
      <c r="T313" s="53"/>
      <c r="U313" s="53"/>
      <c r="V313" s="53"/>
      <c r="W313" s="53"/>
      <c r="X313" s="53"/>
      <c r="Y313" s="53"/>
      <c r="Z313" s="53"/>
    </row>
    <row r="314" spans="1:26" ht="14.4">
      <c r="A314" s="194" t="s">
        <v>506</v>
      </c>
      <c r="B314" s="223">
        <v>0</v>
      </c>
      <c r="C314" s="195">
        <v>0</v>
      </c>
      <c r="D314" s="195">
        <v>0</v>
      </c>
      <c r="E314" s="195">
        <v>0</v>
      </c>
      <c r="F314" s="224">
        <v>0</v>
      </c>
      <c r="G314" s="78"/>
      <c r="H314" s="199">
        <v>0</v>
      </c>
      <c r="I314" s="199">
        <v>0</v>
      </c>
      <c r="J314" s="199">
        <v>0</v>
      </c>
      <c r="K314" s="199">
        <v>0</v>
      </c>
      <c r="L314" s="199">
        <v>0</v>
      </c>
      <c r="M314" s="199">
        <v>0</v>
      </c>
      <c r="N314" s="199">
        <v>0</v>
      </c>
      <c r="O314" s="199">
        <v>0</v>
      </c>
      <c r="P314" s="199">
        <v>0</v>
      </c>
      <c r="Q314" s="199">
        <v>0</v>
      </c>
      <c r="R314" s="53"/>
      <c r="S314" s="53"/>
      <c r="T314" s="53"/>
      <c r="U314" s="53"/>
      <c r="V314" s="53"/>
      <c r="W314" s="53"/>
      <c r="X314" s="53"/>
      <c r="Y314" s="53"/>
      <c r="Z314" s="53"/>
    </row>
    <row r="315" spans="1:26" ht="14.4">
      <c r="A315" s="194" t="s">
        <v>507</v>
      </c>
      <c r="B315" s="223">
        <v>0</v>
      </c>
      <c r="C315" s="195">
        <v>0</v>
      </c>
      <c r="D315" s="195">
        <v>0</v>
      </c>
      <c r="E315" s="195">
        <v>0</v>
      </c>
      <c r="F315" s="224">
        <v>0</v>
      </c>
      <c r="G315" s="78"/>
      <c r="H315" s="199">
        <v>0</v>
      </c>
      <c r="I315" s="199">
        <v>0</v>
      </c>
      <c r="J315" s="199">
        <v>0</v>
      </c>
      <c r="K315" s="199">
        <v>0</v>
      </c>
      <c r="L315" s="199">
        <v>0</v>
      </c>
      <c r="M315" s="199">
        <v>0</v>
      </c>
      <c r="N315" s="199">
        <v>0</v>
      </c>
      <c r="O315" s="199">
        <v>0</v>
      </c>
      <c r="P315" s="199">
        <v>0</v>
      </c>
      <c r="Q315" s="199">
        <v>0</v>
      </c>
      <c r="R315" s="53"/>
      <c r="S315" s="53"/>
      <c r="T315" s="53"/>
      <c r="U315" s="53"/>
      <c r="V315" s="53"/>
      <c r="W315" s="53"/>
      <c r="X315" s="53"/>
      <c r="Y315" s="53"/>
      <c r="Z315" s="53"/>
    </row>
    <row r="316" spans="1:26" ht="14.4">
      <c r="A316" s="194" t="s">
        <v>508</v>
      </c>
      <c r="B316" s="223">
        <v>0</v>
      </c>
      <c r="C316" s="195">
        <v>0</v>
      </c>
      <c r="D316" s="195">
        <v>0</v>
      </c>
      <c r="E316" s="195">
        <v>0</v>
      </c>
      <c r="F316" s="224">
        <v>0</v>
      </c>
      <c r="G316" s="78"/>
      <c r="H316" s="199">
        <v>0</v>
      </c>
      <c r="I316" s="199">
        <v>0</v>
      </c>
      <c r="J316" s="199">
        <v>0</v>
      </c>
      <c r="K316" s="199">
        <v>0</v>
      </c>
      <c r="L316" s="199">
        <v>0</v>
      </c>
      <c r="M316" s="199">
        <v>0</v>
      </c>
      <c r="N316" s="199">
        <v>0</v>
      </c>
      <c r="O316" s="199">
        <v>0</v>
      </c>
      <c r="P316" s="199">
        <v>0</v>
      </c>
      <c r="Q316" s="199">
        <v>0</v>
      </c>
      <c r="R316" s="53"/>
      <c r="S316" s="53"/>
      <c r="T316" s="53"/>
      <c r="U316" s="53"/>
      <c r="V316" s="53"/>
      <c r="W316" s="53"/>
      <c r="X316" s="53"/>
      <c r="Y316" s="53"/>
      <c r="Z316" s="53"/>
    </row>
    <row r="317" spans="1:26" ht="14.4">
      <c r="A317" s="194" t="s">
        <v>509</v>
      </c>
      <c r="B317" s="223">
        <v>636658.91999999993</v>
      </c>
      <c r="C317" s="195">
        <v>332496</v>
      </c>
      <c r="D317" s="195">
        <v>0</v>
      </c>
      <c r="E317" s="195">
        <v>0</v>
      </c>
      <c r="F317" s="224">
        <v>332496.01500000001</v>
      </c>
      <c r="G317" s="78">
        <v>0.52225140425268846</v>
      </c>
      <c r="H317" s="199">
        <v>447456</v>
      </c>
      <c r="I317" s="199">
        <v>465413</v>
      </c>
      <c r="J317" s="199">
        <v>526703</v>
      </c>
      <c r="K317" s="199">
        <v>577711</v>
      </c>
      <c r="L317" s="199">
        <v>401077</v>
      </c>
      <c r="M317" s="199">
        <v>224375</v>
      </c>
      <c r="N317" s="199">
        <v>179104</v>
      </c>
      <c r="O317" s="199">
        <v>183029</v>
      </c>
      <c r="P317" s="199">
        <v>179660</v>
      </c>
      <c r="Q317" s="199">
        <v>332496</v>
      </c>
      <c r="R317" s="53"/>
      <c r="S317" s="53"/>
      <c r="T317" s="53"/>
      <c r="U317" s="53"/>
      <c r="V317" s="53"/>
      <c r="W317" s="53"/>
      <c r="X317" s="53"/>
      <c r="Y317" s="53"/>
      <c r="Z317" s="53"/>
    </row>
    <row r="318" spans="1:26" ht="14.4">
      <c r="A318" s="194" t="s">
        <v>510</v>
      </c>
      <c r="B318" s="223">
        <v>0</v>
      </c>
      <c r="C318" s="195">
        <v>0</v>
      </c>
      <c r="D318" s="195">
        <v>0</v>
      </c>
      <c r="E318" s="195">
        <v>0</v>
      </c>
      <c r="F318" s="224">
        <v>0</v>
      </c>
      <c r="G318" s="78"/>
      <c r="H318" s="199">
        <v>0</v>
      </c>
      <c r="I318" s="199">
        <v>0</v>
      </c>
      <c r="J318" s="199">
        <v>0</v>
      </c>
      <c r="K318" s="199">
        <v>0</v>
      </c>
      <c r="L318" s="199">
        <v>0</v>
      </c>
      <c r="M318" s="199">
        <v>0</v>
      </c>
      <c r="N318" s="199">
        <v>0</v>
      </c>
      <c r="O318" s="199">
        <v>0</v>
      </c>
      <c r="P318" s="199">
        <v>0</v>
      </c>
      <c r="Q318" s="199">
        <v>0</v>
      </c>
      <c r="R318" s="53"/>
      <c r="S318" s="53"/>
      <c r="T318" s="53"/>
      <c r="U318" s="53"/>
      <c r="V318" s="53"/>
      <c r="W318" s="53"/>
      <c r="X318" s="53"/>
      <c r="Y318" s="53"/>
      <c r="Z318" s="53"/>
    </row>
    <row r="319" spans="1:26" ht="14.4">
      <c r="A319" s="194" t="s">
        <v>511</v>
      </c>
      <c r="B319" s="223">
        <v>973429</v>
      </c>
      <c r="C319" s="195">
        <v>508375</v>
      </c>
      <c r="D319" s="195">
        <v>0</v>
      </c>
      <c r="E319" s="195">
        <v>0</v>
      </c>
      <c r="F319" s="224">
        <v>508375.01</v>
      </c>
      <c r="G319" s="78">
        <v>0.52225176155631281</v>
      </c>
      <c r="H319" s="199">
        <v>559717</v>
      </c>
      <c r="I319" s="199">
        <v>586852</v>
      </c>
      <c r="J319" s="199">
        <v>640420</v>
      </c>
      <c r="K319" s="199">
        <v>710976</v>
      </c>
      <c r="L319" s="199">
        <v>510994</v>
      </c>
      <c r="M319" s="199">
        <v>277307</v>
      </c>
      <c r="N319" s="199">
        <v>227925</v>
      </c>
      <c r="O319" s="199">
        <v>236724</v>
      </c>
      <c r="P319" s="199">
        <v>251233</v>
      </c>
      <c r="Q319" s="199">
        <v>508375</v>
      </c>
      <c r="R319" s="53"/>
      <c r="S319" s="53"/>
      <c r="T319" s="53"/>
      <c r="U319" s="53"/>
      <c r="V319" s="53"/>
      <c r="W319" s="53"/>
      <c r="X319" s="53"/>
      <c r="Y319" s="53"/>
      <c r="Z319" s="53"/>
    </row>
    <row r="320" spans="1:26" ht="14.4">
      <c r="A320" s="194" t="s">
        <v>512</v>
      </c>
      <c r="B320" s="223">
        <v>407702.47</v>
      </c>
      <c r="C320" s="195">
        <v>212923</v>
      </c>
      <c r="D320" s="195">
        <v>65295</v>
      </c>
      <c r="E320" s="195">
        <v>41303</v>
      </c>
      <c r="F320" s="224">
        <v>319521.03000000003</v>
      </c>
      <c r="G320" s="78">
        <v>0.78371129318887878</v>
      </c>
      <c r="H320" s="199">
        <v>0</v>
      </c>
      <c r="I320" s="199">
        <v>290133</v>
      </c>
      <c r="J320" s="199">
        <v>308324</v>
      </c>
      <c r="K320" s="199">
        <v>332702</v>
      </c>
      <c r="L320" s="199">
        <v>311144</v>
      </c>
      <c r="M320" s="199">
        <v>186280</v>
      </c>
      <c r="N320" s="199">
        <v>156669</v>
      </c>
      <c r="O320" s="199">
        <v>155067</v>
      </c>
      <c r="P320" s="199">
        <v>157309</v>
      </c>
      <c r="Q320" s="199">
        <v>319521</v>
      </c>
      <c r="R320" s="53"/>
      <c r="S320" s="53"/>
      <c r="T320" s="53"/>
      <c r="U320" s="53"/>
      <c r="V320" s="53"/>
      <c r="W320" s="53"/>
      <c r="X320" s="53"/>
      <c r="Y320" s="53"/>
      <c r="Z320" s="53"/>
    </row>
    <row r="321" spans="1:26" ht="14.4">
      <c r="A321" s="194" t="s">
        <v>513</v>
      </c>
      <c r="B321" s="223">
        <v>0</v>
      </c>
      <c r="C321" s="195">
        <v>0</v>
      </c>
      <c r="D321" s="195">
        <v>0</v>
      </c>
      <c r="E321" s="195">
        <v>0</v>
      </c>
      <c r="F321" s="224">
        <v>0</v>
      </c>
      <c r="G321" s="78"/>
      <c r="H321" s="199">
        <v>0</v>
      </c>
      <c r="I321" s="199">
        <v>0</v>
      </c>
      <c r="J321" s="199">
        <v>0</v>
      </c>
      <c r="K321" s="199">
        <v>0</v>
      </c>
      <c r="L321" s="199">
        <v>0</v>
      </c>
      <c r="M321" s="199">
        <v>0</v>
      </c>
      <c r="N321" s="199">
        <v>0</v>
      </c>
      <c r="O321" s="199">
        <v>0</v>
      </c>
      <c r="P321" s="199">
        <v>0</v>
      </c>
      <c r="Q321" s="199">
        <v>0</v>
      </c>
      <c r="R321" s="53"/>
      <c r="S321" s="53"/>
      <c r="T321" s="53"/>
      <c r="U321" s="53"/>
      <c r="V321" s="53"/>
      <c r="W321" s="53"/>
      <c r="X321" s="53"/>
      <c r="Y321" s="53"/>
      <c r="Z321" s="53"/>
    </row>
    <row r="322" spans="1:26" ht="14.4">
      <c r="A322" s="194" t="s">
        <v>514</v>
      </c>
      <c r="B322" s="223">
        <v>285233.64999999997</v>
      </c>
      <c r="C322" s="195">
        <v>148964</v>
      </c>
      <c r="D322" s="195">
        <v>89781</v>
      </c>
      <c r="E322" s="195">
        <v>46489</v>
      </c>
      <c r="F322" s="224">
        <v>285234.03000000003</v>
      </c>
      <c r="G322" s="78">
        <v>1.0000013322411296</v>
      </c>
      <c r="H322" s="199">
        <v>0</v>
      </c>
      <c r="I322" s="199">
        <v>0</v>
      </c>
      <c r="J322" s="199">
        <v>223738</v>
      </c>
      <c r="K322" s="199">
        <v>237714</v>
      </c>
      <c r="L322" s="199">
        <v>264570.92</v>
      </c>
      <c r="M322" s="199">
        <v>178251</v>
      </c>
      <c r="N322" s="199">
        <v>140007</v>
      </c>
      <c r="O322" s="199">
        <v>138252</v>
      </c>
      <c r="P322" s="199">
        <v>141644</v>
      </c>
      <c r="Q322" s="199">
        <v>285234</v>
      </c>
      <c r="R322" s="53"/>
      <c r="S322" s="53"/>
      <c r="T322" s="53"/>
      <c r="U322" s="53"/>
      <c r="V322" s="53"/>
      <c r="W322" s="53"/>
      <c r="X322" s="53"/>
      <c r="Y322" s="53"/>
      <c r="Z322" s="53"/>
    </row>
    <row r="323" spans="1:26" ht="14.4">
      <c r="A323" s="194" t="s">
        <v>515</v>
      </c>
      <c r="B323" s="223">
        <v>171104.94</v>
      </c>
      <c r="C323" s="195">
        <v>89360</v>
      </c>
      <c r="D323" s="195">
        <v>0</v>
      </c>
      <c r="E323" s="195">
        <v>0</v>
      </c>
      <c r="F323" s="224">
        <v>89360.02</v>
      </c>
      <c r="G323" s="78">
        <v>0.52225271812724983</v>
      </c>
      <c r="H323" s="199">
        <v>0</v>
      </c>
      <c r="I323" s="199">
        <v>0</v>
      </c>
      <c r="J323" s="199">
        <v>0</v>
      </c>
      <c r="K323" s="199">
        <v>0</v>
      </c>
      <c r="L323" s="199">
        <v>107863</v>
      </c>
      <c r="M323" s="199">
        <v>57110</v>
      </c>
      <c r="N323" s="199">
        <v>44529</v>
      </c>
      <c r="O323" s="199">
        <v>43684</v>
      </c>
      <c r="P323" s="199">
        <v>45340</v>
      </c>
      <c r="Q323" s="199">
        <v>89360</v>
      </c>
      <c r="R323" s="53"/>
      <c r="S323" s="53"/>
      <c r="T323" s="53"/>
      <c r="U323" s="53"/>
      <c r="V323" s="53"/>
      <c r="W323" s="53"/>
      <c r="X323" s="53"/>
      <c r="Y323" s="53"/>
      <c r="Z323" s="53"/>
    </row>
    <row r="324" spans="1:26" ht="14.4">
      <c r="A324" s="194" t="s">
        <v>516</v>
      </c>
      <c r="B324" s="223">
        <v>137144.66</v>
      </c>
      <c r="C324" s="195">
        <v>71624</v>
      </c>
      <c r="D324" s="195">
        <v>0</v>
      </c>
      <c r="E324" s="195">
        <v>0</v>
      </c>
      <c r="F324" s="224">
        <v>71624.009999999995</v>
      </c>
      <c r="G324" s="78">
        <v>0.52225154081828629</v>
      </c>
      <c r="H324" s="199">
        <v>0</v>
      </c>
      <c r="I324" s="199">
        <v>0</v>
      </c>
      <c r="J324" s="199">
        <v>0</v>
      </c>
      <c r="K324" s="199">
        <v>0</v>
      </c>
      <c r="L324" s="199">
        <v>0</v>
      </c>
      <c r="M324" s="199">
        <v>40786</v>
      </c>
      <c r="N324" s="199">
        <v>33453</v>
      </c>
      <c r="O324" s="199">
        <v>34183</v>
      </c>
      <c r="P324" s="199">
        <v>35296</v>
      </c>
      <c r="Q324" s="199">
        <v>71624</v>
      </c>
      <c r="R324" s="53"/>
      <c r="S324" s="53"/>
      <c r="T324" s="53"/>
      <c r="U324" s="53"/>
      <c r="V324" s="53"/>
      <c r="W324" s="53"/>
      <c r="X324" s="53"/>
      <c r="Y324" s="53"/>
      <c r="Z324" s="53"/>
    </row>
    <row r="325" spans="1:26" ht="14.4">
      <c r="A325" s="194" t="s">
        <v>517</v>
      </c>
      <c r="B325" s="223">
        <v>0</v>
      </c>
      <c r="C325" s="195">
        <v>0</v>
      </c>
      <c r="D325" s="195">
        <v>0</v>
      </c>
      <c r="E325" s="195">
        <v>0</v>
      </c>
      <c r="F325" s="224">
        <v>0</v>
      </c>
      <c r="G325" s="78"/>
      <c r="H325" s="199">
        <v>0</v>
      </c>
      <c r="I325" s="199">
        <v>0</v>
      </c>
      <c r="J325" s="199">
        <v>0</v>
      </c>
      <c r="K325" s="199">
        <v>0</v>
      </c>
      <c r="L325" s="199">
        <v>0</v>
      </c>
      <c r="M325" s="199">
        <v>0</v>
      </c>
      <c r="N325" s="199">
        <v>0</v>
      </c>
      <c r="O325" s="199">
        <v>0</v>
      </c>
      <c r="P325" s="199">
        <v>0</v>
      </c>
      <c r="Q325" s="199">
        <v>0</v>
      </c>
      <c r="R325" s="53"/>
      <c r="S325" s="53"/>
      <c r="T325" s="53"/>
      <c r="U325" s="53"/>
      <c r="V325" s="53"/>
      <c r="W325" s="53"/>
      <c r="X325" s="53"/>
      <c r="Y325" s="53"/>
      <c r="Z325" s="53"/>
    </row>
    <row r="326" spans="1:26" ht="14.4">
      <c r="A326" s="194" t="s">
        <v>518</v>
      </c>
      <c r="B326" s="223">
        <v>257183.42</v>
      </c>
      <c r="C326" s="195">
        <v>134314</v>
      </c>
      <c r="D326" s="195">
        <v>81619</v>
      </c>
      <c r="E326" s="195">
        <v>41250</v>
      </c>
      <c r="F326" s="224">
        <v>257183.03</v>
      </c>
      <c r="G326" s="78">
        <v>0.99999848357254129</v>
      </c>
      <c r="H326" s="199">
        <v>0</v>
      </c>
      <c r="I326" s="199">
        <v>0</v>
      </c>
      <c r="J326" s="199">
        <v>0</v>
      </c>
      <c r="K326" s="199">
        <v>211064</v>
      </c>
      <c r="L326" s="199">
        <v>218618.37</v>
      </c>
      <c r="M326" s="199">
        <v>157651</v>
      </c>
      <c r="N326" s="199">
        <v>124342</v>
      </c>
      <c r="O326" s="199">
        <v>124485</v>
      </c>
      <c r="P326" s="199">
        <v>128859</v>
      </c>
      <c r="Q326" s="199">
        <v>257183</v>
      </c>
      <c r="R326" s="53"/>
      <c r="S326" s="53"/>
      <c r="T326" s="53"/>
      <c r="U326" s="53"/>
      <c r="V326" s="53"/>
      <c r="W326" s="53"/>
      <c r="X326" s="53"/>
      <c r="Y326" s="53"/>
      <c r="Z326" s="53"/>
    </row>
    <row r="327" spans="1:26" ht="14.4">
      <c r="A327" s="194" t="s">
        <v>519</v>
      </c>
      <c r="B327" s="223">
        <v>366900.69</v>
      </c>
      <c r="C327" s="195">
        <v>191615</v>
      </c>
      <c r="D327" s="195">
        <v>0</v>
      </c>
      <c r="E327" s="195">
        <v>0</v>
      </c>
      <c r="F327" s="224">
        <v>191615.01</v>
      </c>
      <c r="G327" s="78">
        <v>0.52225306526406368</v>
      </c>
      <c r="H327" s="199">
        <v>0</v>
      </c>
      <c r="I327" s="199">
        <v>0</v>
      </c>
      <c r="J327" s="199">
        <v>0</v>
      </c>
      <c r="K327" s="199">
        <v>0</v>
      </c>
      <c r="L327" s="199">
        <v>0</v>
      </c>
      <c r="M327" s="199">
        <v>0</v>
      </c>
      <c r="N327" s="199">
        <v>78983</v>
      </c>
      <c r="O327" s="199">
        <v>104620</v>
      </c>
      <c r="P327" s="199">
        <v>106594</v>
      </c>
      <c r="Q327" s="199">
        <v>191615</v>
      </c>
      <c r="R327" s="53"/>
      <c r="S327" s="53"/>
      <c r="T327" s="53"/>
      <c r="U327" s="53"/>
      <c r="V327" s="53"/>
      <c r="W327" s="53"/>
      <c r="X327" s="53"/>
      <c r="Y327" s="53"/>
      <c r="Z327" s="53"/>
    </row>
    <row r="328" spans="1:26" ht="14.4">
      <c r="A328" s="194" t="s">
        <v>520</v>
      </c>
      <c r="B328" s="223">
        <v>0</v>
      </c>
      <c r="C328" s="195">
        <v>0</v>
      </c>
      <c r="D328" s="195">
        <v>0</v>
      </c>
      <c r="E328" s="195">
        <v>0</v>
      </c>
      <c r="F328" s="224">
        <v>0</v>
      </c>
      <c r="G328" s="78"/>
      <c r="H328" s="199">
        <v>0</v>
      </c>
      <c r="I328" s="199">
        <v>0</v>
      </c>
      <c r="J328" s="199">
        <v>0</v>
      </c>
      <c r="K328" s="199">
        <v>0</v>
      </c>
      <c r="L328" s="199">
        <v>0</v>
      </c>
      <c r="M328" s="199">
        <v>0</v>
      </c>
      <c r="N328" s="199">
        <v>0</v>
      </c>
      <c r="O328" s="199">
        <v>0</v>
      </c>
      <c r="P328" s="199">
        <v>0</v>
      </c>
      <c r="Q328" s="199">
        <v>0</v>
      </c>
      <c r="R328" s="53"/>
      <c r="S328" s="53"/>
      <c r="T328" s="53"/>
      <c r="U328" s="53"/>
      <c r="V328" s="53"/>
      <c r="W328" s="53"/>
      <c r="X328" s="53"/>
      <c r="Y328" s="53"/>
      <c r="Z328" s="53"/>
    </row>
    <row r="329" spans="1:26" ht="14.4">
      <c r="A329" s="194" t="s">
        <v>521</v>
      </c>
      <c r="B329" s="223">
        <v>331181.53000000003</v>
      </c>
      <c r="C329" s="195">
        <v>172960</v>
      </c>
      <c r="D329" s="195">
        <v>65295</v>
      </c>
      <c r="E329" s="195">
        <v>41303</v>
      </c>
      <c r="F329" s="224">
        <v>279558.03000000003</v>
      </c>
      <c r="G329" s="78">
        <v>0.84412325168012847</v>
      </c>
      <c r="H329" s="199">
        <v>0</v>
      </c>
      <c r="I329" s="199">
        <v>0</v>
      </c>
      <c r="J329" s="199">
        <v>282544</v>
      </c>
      <c r="K329" s="199">
        <v>289224</v>
      </c>
      <c r="L329" s="199">
        <v>277486</v>
      </c>
      <c r="M329" s="199">
        <v>165984</v>
      </c>
      <c r="N329" s="199">
        <v>132306</v>
      </c>
      <c r="O329" s="199">
        <v>131782</v>
      </c>
      <c r="P329" s="199">
        <v>136222</v>
      </c>
      <c r="Q329" s="199">
        <v>279558</v>
      </c>
      <c r="R329" s="53"/>
      <c r="S329" s="53"/>
      <c r="T329" s="53"/>
      <c r="U329" s="53"/>
      <c r="V329" s="53"/>
      <c r="W329" s="53"/>
      <c r="X329" s="53"/>
      <c r="Y329" s="53"/>
      <c r="Z329" s="53"/>
    </row>
    <row r="330" spans="1:26" ht="14.4">
      <c r="A330" s="194" t="s">
        <v>522</v>
      </c>
      <c r="B330" s="223">
        <v>0</v>
      </c>
      <c r="C330" s="195">
        <v>0</v>
      </c>
      <c r="D330" s="195">
        <v>0</v>
      </c>
      <c r="E330" s="195">
        <v>0</v>
      </c>
      <c r="F330" s="224">
        <v>0</v>
      </c>
      <c r="G330" s="78"/>
      <c r="H330" s="199">
        <v>0</v>
      </c>
      <c r="I330" s="199">
        <v>0</v>
      </c>
      <c r="J330" s="199">
        <v>0</v>
      </c>
      <c r="K330" s="199">
        <v>0</v>
      </c>
      <c r="L330" s="199">
        <v>0</v>
      </c>
      <c r="M330" s="199">
        <v>0</v>
      </c>
      <c r="N330" s="199">
        <v>0</v>
      </c>
      <c r="O330" s="199">
        <v>0</v>
      </c>
      <c r="P330" s="199">
        <v>0</v>
      </c>
      <c r="Q330" s="199">
        <v>0</v>
      </c>
      <c r="R330" s="53"/>
      <c r="S330" s="53"/>
      <c r="T330" s="53"/>
      <c r="U330" s="53"/>
      <c r="V330" s="53"/>
      <c r="W330" s="53"/>
      <c r="X330" s="53"/>
      <c r="Y330" s="53"/>
      <c r="Z330" s="53"/>
    </row>
    <row r="331" spans="1:26" ht="14.4">
      <c r="A331" s="194" t="s">
        <v>523</v>
      </c>
      <c r="B331" s="223">
        <v>383534.92</v>
      </c>
      <c r="C331" s="195">
        <v>200302</v>
      </c>
      <c r="D331" s="195">
        <v>0</v>
      </c>
      <c r="E331" s="195">
        <v>0</v>
      </c>
      <c r="F331" s="224">
        <v>200302.01</v>
      </c>
      <c r="G331" s="78">
        <v>0.52225234145563593</v>
      </c>
      <c r="H331" s="199">
        <v>224236</v>
      </c>
      <c r="I331" s="199">
        <v>241365</v>
      </c>
      <c r="J331" s="199">
        <v>276378</v>
      </c>
      <c r="K331" s="199">
        <v>308891</v>
      </c>
      <c r="L331" s="199">
        <v>218051</v>
      </c>
      <c r="M331" s="199">
        <v>116528</v>
      </c>
      <c r="N331" s="199">
        <v>94335</v>
      </c>
      <c r="O331" s="199">
        <v>93961</v>
      </c>
      <c r="P331" s="199">
        <v>100208</v>
      </c>
      <c r="Q331" s="199">
        <v>200302</v>
      </c>
      <c r="R331" s="53"/>
      <c r="S331" s="53"/>
      <c r="T331" s="53"/>
      <c r="U331" s="53"/>
      <c r="V331" s="53"/>
      <c r="W331" s="53"/>
      <c r="X331" s="53"/>
      <c r="Y331" s="53"/>
      <c r="Z331" s="53"/>
    </row>
    <row r="332" spans="1:26" ht="14.4">
      <c r="A332" s="194" t="s">
        <v>524</v>
      </c>
      <c r="B332" s="223">
        <v>1414382.81</v>
      </c>
      <c r="C332" s="195">
        <v>738664</v>
      </c>
      <c r="D332" s="195">
        <v>48971</v>
      </c>
      <c r="E332" s="195">
        <v>30977</v>
      </c>
      <c r="F332" s="224">
        <v>818612.03</v>
      </c>
      <c r="G332" s="78">
        <v>0.57877685179163063</v>
      </c>
      <c r="H332" s="199">
        <v>1005454</v>
      </c>
      <c r="I332" s="199">
        <v>1078627</v>
      </c>
      <c r="J332" s="199">
        <v>1137231</v>
      </c>
      <c r="K332" s="199">
        <v>1190322</v>
      </c>
      <c r="L332" s="199">
        <v>885461</v>
      </c>
      <c r="M332" s="199">
        <v>485429</v>
      </c>
      <c r="N332" s="199">
        <v>386547</v>
      </c>
      <c r="O332" s="199">
        <v>385895</v>
      </c>
      <c r="P332" s="199">
        <v>402455</v>
      </c>
      <c r="Q332" s="199">
        <v>818612</v>
      </c>
      <c r="R332" s="53"/>
      <c r="S332" s="53"/>
      <c r="T332" s="53"/>
      <c r="U332" s="53"/>
      <c r="V332" s="53"/>
      <c r="W332" s="53"/>
      <c r="X332" s="53"/>
      <c r="Y332" s="53"/>
      <c r="Z332" s="53"/>
    </row>
    <row r="333" spans="1:26" ht="14.4">
      <c r="A333" s="194" t="s">
        <v>525</v>
      </c>
      <c r="B333" s="223">
        <v>0</v>
      </c>
      <c r="C333" s="195">
        <v>0</v>
      </c>
      <c r="D333" s="195">
        <v>0</v>
      </c>
      <c r="E333" s="195">
        <v>0</v>
      </c>
      <c r="F333" s="224">
        <v>0</v>
      </c>
      <c r="G333" s="78"/>
      <c r="H333" s="199">
        <v>0</v>
      </c>
      <c r="I333" s="199">
        <v>0</v>
      </c>
      <c r="J333" s="199">
        <v>0</v>
      </c>
      <c r="K333" s="199">
        <v>0</v>
      </c>
      <c r="L333" s="199">
        <v>0</v>
      </c>
      <c r="M333" s="199">
        <v>0</v>
      </c>
      <c r="N333" s="199">
        <v>0</v>
      </c>
      <c r="O333" s="199">
        <v>0</v>
      </c>
      <c r="P333" s="199">
        <v>0</v>
      </c>
      <c r="Q333" s="199">
        <v>0</v>
      </c>
      <c r="R333" s="53"/>
      <c r="S333" s="53"/>
      <c r="T333" s="53"/>
      <c r="U333" s="53"/>
      <c r="V333" s="53"/>
      <c r="W333" s="53"/>
      <c r="X333" s="53"/>
      <c r="Y333" s="53"/>
      <c r="Z333" s="53"/>
    </row>
    <row r="334" spans="1:26" ht="14.4">
      <c r="A334" s="194" t="s">
        <v>526</v>
      </c>
      <c r="B334" s="223">
        <v>0</v>
      </c>
      <c r="C334" s="195">
        <v>0</v>
      </c>
      <c r="D334" s="195">
        <v>0</v>
      </c>
      <c r="E334" s="195">
        <v>0</v>
      </c>
      <c r="F334" s="224">
        <v>0</v>
      </c>
      <c r="G334" s="78"/>
      <c r="H334" s="199">
        <v>0</v>
      </c>
      <c r="I334" s="199">
        <v>0</v>
      </c>
      <c r="J334" s="199">
        <v>0</v>
      </c>
      <c r="K334" s="199">
        <v>0</v>
      </c>
      <c r="L334" s="199">
        <v>0</v>
      </c>
      <c r="M334" s="199">
        <v>0</v>
      </c>
      <c r="N334" s="199">
        <v>0</v>
      </c>
      <c r="O334" s="199">
        <v>0</v>
      </c>
      <c r="P334" s="199">
        <v>0</v>
      </c>
      <c r="Q334" s="199">
        <v>0</v>
      </c>
      <c r="R334" s="53"/>
      <c r="S334" s="53"/>
      <c r="T334" s="53"/>
      <c r="U334" s="53"/>
      <c r="V334" s="53"/>
      <c r="W334" s="53"/>
      <c r="X334" s="53"/>
      <c r="Y334" s="53"/>
      <c r="Z334" s="53"/>
    </row>
    <row r="335" spans="1:26" ht="14.4">
      <c r="A335" s="194" t="s">
        <v>527</v>
      </c>
      <c r="B335" s="223">
        <v>1760978.76</v>
      </c>
      <c r="C335" s="195">
        <v>919674</v>
      </c>
      <c r="D335" s="195">
        <v>48971</v>
      </c>
      <c r="E335" s="195">
        <v>30977</v>
      </c>
      <c r="F335" s="224">
        <v>999622.03</v>
      </c>
      <c r="G335" s="78">
        <v>0.56765138382475433</v>
      </c>
      <c r="H335" s="199">
        <v>1122336</v>
      </c>
      <c r="I335" s="199">
        <v>1189090</v>
      </c>
      <c r="J335" s="199">
        <v>1315380</v>
      </c>
      <c r="K335" s="199">
        <v>1404486</v>
      </c>
      <c r="L335" s="199">
        <v>1065215</v>
      </c>
      <c r="M335" s="199">
        <v>582830</v>
      </c>
      <c r="N335" s="199">
        <v>470359</v>
      </c>
      <c r="O335" s="199">
        <v>468394</v>
      </c>
      <c r="P335" s="199">
        <v>502911</v>
      </c>
      <c r="Q335" s="199">
        <v>999622</v>
      </c>
      <c r="R335" s="53"/>
      <c r="S335" s="53"/>
      <c r="T335" s="53"/>
      <c r="U335" s="53"/>
      <c r="V335" s="53"/>
      <c r="W335" s="53"/>
      <c r="X335" s="53"/>
      <c r="Y335" s="53"/>
      <c r="Z335" s="53"/>
    </row>
    <row r="336" spans="1:26" ht="14.4">
      <c r="A336" s="194" t="s">
        <v>528</v>
      </c>
      <c r="B336" s="223">
        <v>423984.07</v>
      </c>
      <c r="C336" s="195">
        <v>221426</v>
      </c>
      <c r="D336" s="195">
        <v>0</v>
      </c>
      <c r="E336" s="195">
        <v>0</v>
      </c>
      <c r="F336" s="224">
        <v>221426.02</v>
      </c>
      <c r="G336" s="78">
        <v>0.52225080060201312</v>
      </c>
      <c r="H336" s="199">
        <v>296150</v>
      </c>
      <c r="I336" s="199">
        <v>310535</v>
      </c>
      <c r="J336" s="199">
        <v>324421</v>
      </c>
      <c r="K336" s="199">
        <v>339198</v>
      </c>
      <c r="L336" s="199">
        <v>242421</v>
      </c>
      <c r="M336" s="199">
        <v>126347</v>
      </c>
      <c r="N336" s="199">
        <v>103501</v>
      </c>
      <c r="O336" s="199">
        <v>104918</v>
      </c>
      <c r="P336" s="199">
        <v>110399</v>
      </c>
      <c r="Q336" s="199">
        <v>221426</v>
      </c>
      <c r="R336" s="53"/>
      <c r="S336" s="53"/>
      <c r="T336" s="53"/>
      <c r="U336" s="53"/>
      <c r="V336" s="53"/>
      <c r="W336" s="53"/>
      <c r="X336" s="53"/>
      <c r="Y336" s="53"/>
      <c r="Z336" s="53"/>
    </row>
    <row r="337" spans="1:26" ht="14.4">
      <c r="A337" s="194" t="s">
        <v>529</v>
      </c>
      <c r="B337" s="223">
        <v>0</v>
      </c>
      <c r="C337" s="195">
        <v>0</v>
      </c>
      <c r="D337" s="195">
        <v>0</v>
      </c>
      <c r="E337" s="195">
        <v>0</v>
      </c>
      <c r="F337" s="224">
        <v>0</v>
      </c>
      <c r="G337" s="78"/>
      <c r="H337" s="199">
        <v>0</v>
      </c>
      <c r="I337" s="199">
        <v>0</v>
      </c>
      <c r="J337" s="199">
        <v>0</v>
      </c>
      <c r="K337" s="199">
        <v>0</v>
      </c>
      <c r="L337" s="199">
        <v>0</v>
      </c>
      <c r="M337" s="199">
        <v>0</v>
      </c>
      <c r="N337" s="199">
        <v>0</v>
      </c>
      <c r="O337" s="199">
        <v>0</v>
      </c>
      <c r="P337" s="199">
        <v>0</v>
      </c>
      <c r="Q337" s="199">
        <v>0</v>
      </c>
      <c r="R337" s="53"/>
      <c r="S337" s="53"/>
      <c r="T337" s="53"/>
      <c r="U337" s="53"/>
      <c r="V337" s="53"/>
      <c r="W337" s="53"/>
      <c r="X337" s="53"/>
      <c r="Y337" s="53"/>
      <c r="Z337" s="53"/>
    </row>
    <row r="338" spans="1:26" ht="14.4">
      <c r="A338" s="194" t="s">
        <v>530</v>
      </c>
      <c r="B338" s="223">
        <v>572394</v>
      </c>
      <c r="C338" s="195">
        <v>298933</v>
      </c>
      <c r="D338" s="195">
        <v>0</v>
      </c>
      <c r="E338" s="195">
        <v>0</v>
      </c>
      <c r="F338" s="224">
        <v>298933.01</v>
      </c>
      <c r="G338" s="78">
        <v>0.52225042540627609</v>
      </c>
      <c r="H338" s="199">
        <v>0</v>
      </c>
      <c r="I338" s="199">
        <v>0</v>
      </c>
      <c r="J338" s="199">
        <v>470101</v>
      </c>
      <c r="K338" s="199">
        <v>489141</v>
      </c>
      <c r="L338" s="199">
        <v>347789</v>
      </c>
      <c r="M338" s="199">
        <v>184401</v>
      </c>
      <c r="N338" s="199">
        <v>143908</v>
      </c>
      <c r="O338" s="199">
        <v>144114</v>
      </c>
      <c r="P338" s="199">
        <v>149163</v>
      </c>
      <c r="Q338" s="199">
        <v>298933</v>
      </c>
      <c r="R338" s="53"/>
      <c r="S338" s="53"/>
      <c r="T338" s="53"/>
      <c r="U338" s="53"/>
      <c r="V338" s="53"/>
      <c r="W338" s="53"/>
      <c r="X338" s="53"/>
      <c r="Y338" s="53"/>
      <c r="Z338" s="53"/>
    </row>
    <row r="339" spans="1:26" ht="14.4">
      <c r="A339" s="194" t="s">
        <v>531</v>
      </c>
      <c r="B339" s="223">
        <v>70943.72</v>
      </c>
      <c r="C339" s="195">
        <v>37051</v>
      </c>
      <c r="D339" s="195">
        <v>33893</v>
      </c>
      <c r="E339" s="195">
        <v>0</v>
      </c>
      <c r="F339" s="224">
        <v>70944.03</v>
      </c>
      <c r="G339" s="78">
        <v>1.0000043696609087</v>
      </c>
      <c r="H339" s="199">
        <v>0</v>
      </c>
      <c r="I339" s="199">
        <v>0</v>
      </c>
      <c r="J339" s="199">
        <v>0</v>
      </c>
      <c r="K339" s="199">
        <v>0</v>
      </c>
      <c r="L339" s="199">
        <v>0</v>
      </c>
      <c r="M339" s="199">
        <v>0</v>
      </c>
      <c r="N339" s="199">
        <v>65711</v>
      </c>
      <c r="O339" s="199">
        <v>66109</v>
      </c>
      <c r="P339" s="199">
        <v>68340</v>
      </c>
      <c r="Q339" s="199">
        <v>70944</v>
      </c>
      <c r="R339" s="53"/>
      <c r="S339" s="53"/>
      <c r="T339" s="53"/>
      <c r="U339" s="53"/>
      <c r="V339" s="53"/>
      <c r="W339" s="53"/>
      <c r="X339" s="53"/>
      <c r="Y339" s="53"/>
      <c r="Z339" s="53"/>
    </row>
    <row r="340" spans="1:26" ht="14.4">
      <c r="A340" s="194" t="s">
        <v>532</v>
      </c>
      <c r="B340" s="223">
        <v>0</v>
      </c>
      <c r="C340" s="195">
        <v>0</v>
      </c>
      <c r="D340" s="195">
        <v>0</v>
      </c>
      <c r="E340" s="195">
        <v>0</v>
      </c>
      <c r="F340" s="224">
        <v>0</v>
      </c>
      <c r="G340" s="78"/>
      <c r="H340" s="199">
        <v>0</v>
      </c>
      <c r="I340" s="199">
        <v>0</v>
      </c>
      <c r="J340" s="199">
        <v>0</v>
      </c>
      <c r="K340" s="199">
        <v>0</v>
      </c>
      <c r="L340" s="199">
        <v>0</v>
      </c>
      <c r="M340" s="199">
        <v>0</v>
      </c>
      <c r="N340" s="199">
        <v>0</v>
      </c>
      <c r="O340" s="199">
        <v>0</v>
      </c>
      <c r="P340" s="199">
        <v>0</v>
      </c>
      <c r="Q340" s="199">
        <v>0</v>
      </c>
      <c r="R340" s="53"/>
      <c r="S340" s="53"/>
      <c r="T340" s="53"/>
      <c r="U340" s="53"/>
      <c r="V340" s="53"/>
      <c r="W340" s="53"/>
      <c r="X340" s="53"/>
      <c r="Y340" s="53"/>
      <c r="Z340" s="53"/>
    </row>
    <row r="341" spans="1:26" ht="14.4">
      <c r="A341" s="194" t="s">
        <v>533</v>
      </c>
      <c r="B341" s="223">
        <v>301534.10000000003</v>
      </c>
      <c r="C341" s="195">
        <v>157477</v>
      </c>
      <c r="D341" s="195">
        <v>0</v>
      </c>
      <c r="E341" s="195">
        <v>0</v>
      </c>
      <c r="F341" s="224">
        <v>157477.01500000001</v>
      </c>
      <c r="G341" s="78">
        <v>0.52225275681921213</v>
      </c>
      <c r="H341" s="199">
        <v>0</v>
      </c>
      <c r="I341" s="199">
        <v>192240</v>
      </c>
      <c r="J341" s="199">
        <v>220556</v>
      </c>
      <c r="K341" s="199">
        <v>245781</v>
      </c>
      <c r="L341" s="199">
        <v>173352</v>
      </c>
      <c r="M341" s="199">
        <v>93260</v>
      </c>
      <c r="N341" s="199">
        <v>74297</v>
      </c>
      <c r="O341" s="199">
        <v>75182</v>
      </c>
      <c r="P341" s="199">
        <v>79718</v>
      </c>
      <c r="Q341" s="199">
        <v>157477</v>
      </c>
      <c r="R341" s="53"/>
      <c r="S341" s="53"/>
      <c r="T341" s="53"/>
      <c r="U341" s="53"/>
      <c r="V341" s="53"/>
      <c r="W341" s="53"/>
      <c r="X341" s="53"/>
      <c r="Y341" s="53"/>
      <c r="Z341" s="53"/>
    </row>
    <row r="342" spans="1:26" ht="14.4">
      <c r="A342" s="194" t="s">
        <v>534</v>
      </c>
      <c r="B342" s="223">
        <v>0</v>
      </c>
      <c r="C342" s="195">
        <v>0</v>
      </c>
      <c r="D342" s="195">
        <v>0</v>
      </c>
      <c r="E342" s="195">
        <v>0</v>
      </c>
      <c r="F342" s="224">
        <v>0</v>
      </c>
      <c r="G342" s="78"/>
      <c r="H342" s="199">
        <v>0</v>
      </c>
      <c r="I342" s="199">
        <v>0</v>
      </c>
      <c r="J342" s="199">
        <v>0</v>
      </c>
      <c r="K342" s="199">
        <v>0</v>
      </c>
      <c r="L342" s="199">
        <v>0</v>
      </c>
      <c r="M342" s="199">
        <v>0</v>
      </c>
      <c r="N342" s="199">
        <v>0</v>
      </c>
      <c r="O342" s="199">
        <v>0</v>
      </c>
      <c r="P342" s="199">
        <v>0</v>
      </c>
      <c r="Q342" s="199">
        <v>0</v>
      </c>
      <c r="R342" s="53"/>
      <c r="S342" s="53"/>
      <c r="T342" s="53"/>
      <c r="U342" s="53"/>
      <c r="V342" s="53"/>
      <c r="W342" s="53"/>
      <c r="X342" s="53"/>
      <c r="Y342" s="53"/>
      <c r="Z342" s="53"/>
    </row>
    <row r="343" spans="1:26" ht="14.4">
      <c r="A343" s="194" t="s">
        <v>535</v>
      </c>
      <c r="B343" s="223">
        <v>208252.68</v>
      </c>
      <c r="C343" s="195">
        <v>108760</v>
      </c>
      <c r="D343" s="195">
        <v>0</v>
      </c>
      <c r="E343" s="195">
        <v>0</v>
      </c>
      <c r="F343" s="224">
        <v>108760.02</v>
      </c>
      <c r="G343" s="78">
        <v>0.52225027788357881</v>
      </c>
      <c r="H343" s="199">
        <v>125877</v>
      </c>
      <c r="I343" s="199">
        <v>140391</v>
      </c>
      <c r="J343" s="199">
        <v>159932</v>
      </c>
      <c r="K343" s="199">
        <v>173115</v>
      </c>
      <c r="L343" s="199">
        <v>122334</v>
      </c>
      <c r="M343" s="199">
        <v>66562</v>
      </c>
      <c r="N343" s="199">
        <v>53187</v>
      </c>
      <c r="O343" s="199">
        <v>53826</v>
      </c>
      <c r="P343" s="199">
        <v>56821</v>
      </c>
      <c r="Q343" s="199">
        <v>108760</v>
      </c>
      <c r="R343" s="53"/>
      <c r="S343" s="53"/>
      <c r="T343" s="53"/>
      <c r="U343" s="53"/>
      <c r="V343" s="53"/>
      <c r="W343" s="53"/>
      <c r="X343" s="53"/>
      <c r="Y343" s="53"/>
      <c r="Z343" s="53"/>
    </row>
    <row r="344" spans="1:26" ht="14.4">
      <c r="A344" s="194" t="s">
        <v>536</v>
      </c>
      <c r="B344" s="223">
        <v>0</v>
      </c>
      <c r="C344" s="195">
        <v>0</v>
      </c>
      <c r="D344" s="195">
        <v>0</v>
      </c>
      <c r="E344" s="195">
        <v>0</v>
      </c>
      <c r="F344" s="224">
        <v>0</v>
      </c>
      <c r="G344" s="78"/>
      <c r="H344" s="199">
        <v>0</v>
      </c>
      <c r="I344" s="199">
        <v>0</v>
      </c>
      <c r="J344" s="199">
        <v>0</v>
      </c>
      <c r="K344" s="199">
        <v>0</v>
      </c>
      <c r="L344" s="199">
        <v>0</v>
      </c>
      <c r="M344" s="199">
        <v>0</v>
      </c>
      <c r="N344" s="199">
        <v>0</v>
      </c>
      <c r="O344" s="199">
        <v>0</v>
      </c>
      <c r="P344" s="199">
        <v>0</v>
      </c>
      <c r="Q344" s="199">
        <v>0</v>
      </c>
      <c r="R344" s="53"/>
      <c r="S344" s="53"/>
      <c r="T344" s="53"/>
      <c r="U344" s="53"/>
      <c r="V344" s="53"/>
      <c r="W344" s="53"/>
      <c r="X344" s="53"/>
      <c r="Y344" s="53"/>
      <c r="Z344" s="53"/>
    </row>
    <row r="345" spans="1:26" ht="14.4">
      <c r="A345" s="194" t="s">
        <v>537</v>
      </c>
      <c r="B345" s="223">
        <v>0</v>
      </c>
      <c r="C345" s="195">
        <v>0</v>
      </c>
      <c r="D345" s="195">
        <v>0</v>
      </c>
      <c r="E345" s="195">
        <v>0</v>
      </c>
      <c r="F345" s="224">
        <v>0</v>
      </c>
      <c r="G345" s="78"/>
      <c r="H345" s="199">
        <v>0</v>
      </c>
      <c r="I345" s="199">
        <v>0</v>
      </c>
      <c r="J345" s="199">
        <v>0</v>
      </c>
      <c r="K345" s="199">
        <v>0</v>
      </c>
      <c r="L345" s="199">
        <v>0</v>
      </c>
      <c r="M345" s="199">
        <v>0</v>
      </c>
      <c r="N345" s="199">
        <v>0</v>
      </c>
      <c r="O345" s="199">
        <v>0</v>
      </c>
      <c r="P345" s="199">
        <v>0</v>
      </c>
      <c r="Q345" s="199">
        <v>0</v>
      </c>
      <c r="R345" s="53"/>
      <c r="S345" s="53"/>
      <c r="T345" s="53"/>
      <c r="U345" s="53"/>
      <c r="V345" s="53"/>
      <c r="W345" s="53"/>
      <c r="X345" s="53"/>
      <c r="Y345" s="53"/>
      <c r="Z345" s="53"/>
    </row>
    <row r="346" spans="1:26" ht="14.4">
      <c r="A346" s="194" t="s">
        <v>538</v>
      </c>
      <c r="B346" s="223">
        <v>0</v>
      </c>
      <c r="C346" s="195">
        <v>0</v>
      </c>
      <c r="D346" s="195">
        <v>0</v>
      </c>
      <c r="E346" s="195">
        <v>0</v>
      </c>
      <c r="F346" s="224">
        <v>0</v>
      </c>
      <c r="G346" s="78"/>
      <c r="H346" s="199">
        <v>0</v>
      </c>
      <c r="I346" s="199">
        <v>0</v>
      </c>
      <c r="J346" s="199">
        <v>0</v>
      </c>
      <c r="K346" s="199">
        <v>0</v>
      </c>
      <c r="L346" s="199">
        <v>0</v>
      </c>
      <c r="M346" s="199">
        <v>0</v>
      </c>
      <c r="N346" s="199">
        <v>0</v>
      </c>
      <c r="O346" s="199">
        <v>0</v>
      </c>
      <c r="P346" s="199">
        <v>0</v>
      </c>
      <c r="Q346" s="199">
        <v>0</v>
      </c>
      <c r="R346" s="53"/>
      <c r="S346" s="53"/>
      <c r="T346" s="53"/>
      <c r="U346" s="53"/>
      <c r="V346" s="53"/>
      <c r="W346" s="53"/>
      <c r="X346" s="53"/>
      <c r="Y346" s="53"/>
      <c r="Z346" s="53"/>
    </row>
    <row r="347" spans="1:26" ht="14.4">
      <c r="A347" s="194" t="s">
        <v>539</v>
      </c>
      <c r="B347" s="223">
        <v>0</v>
      </c>
      <c r="C347" s="195">
        <v>0</v>
      </c>
      <c r="D347" s="195">
        <v>0</v>
      </c>
      <c r="E347" s="195">
        <v>0</v>
      </c>
      <c r="F347" s="224">
        <v>0</v>
      </c>
      <c r="G347" s="78"/>
      <c r="H347" s="199">
        <v>0</v>
      </c>
      <c r="I347" s="199">
        <v>0</v>
      </c>
      <c r="J347" s="199">
        <v>0</v>
      </c>
      <c r="K347" s="199">
        <v>0</v>
      </c>
      <c r="L347" s="199">
        <v>0</v>
      </c>
      <c r="M347" s="199">
        <v>0</v>
      </c>
      <c r="N347" s="199">
        <v>0</v>
      </c>
      <c r="O347" s="199">
        <v>0</v>
      </c>
      <c r="P347" s="199">
        <v>0</v>
      </c>
      <c r="Q347" s="199">
        <v>0</v>
      </c>
      <c r="R347" s="53"/>
      <c r="S347" s="53"/>
      <c r="T347" s="53"/>
      <c r="U347" s="53"/>
      <c r="V347" s="53"/>
      <c r="W347" s="53"/>
      <c r="X347" s="53"/>
      <c r="Y347" s="53"/>
      <c r="Z347" s="53"/>
    </row>
    <row r="348" spans="1:26" ht="14.4">
      <c r="A348" s="194" t="s">
        <v>540</v>
      </c>
      <c r="B348" s="223">
        <v>0</v>
      </c>
      <c r="C348" s="195">
        <v>0</v>
      </c>
      <c r="D348" s="195">
        <v>0</v>
      </c>
      <c r="E348" s="195">
        <v>0</v>
      </c>
      <c r="F348" s="224">
        <v>0</v>
      </c>
      <c r="G348" s="78"/>
      <c r="H348" s="199">
        <v>0</v>
      </c>
      <c r="I348" s="199">
        <v>0</v>
      </c>
      <c r="J348" s="199">
        <v>0</v>
      </c>
      <c r="K348" s="199">
        <v>0</v>
      </c>
      <c r="L348" s="199">
        <v>0</v>
      </c>
      <c r="M348" s="199">
        <v>0</v>
      </c>
      <c r="N348" s="199">
        <v>0</v>
      </c>
      <c r="O348" s="199">
        <v>0</v>
      </c>
      <c r="P348" s="199">
        <v>0</v>
      </c>
      <c r="Q348" s="199">
        <v>0</v>
      </c>
      <c r="R348" s="53"/>
      <c r="S348" s="53"/>
      <c r="T348" s="53"/>
      <c r="U348" s="53"/>
      <c r="V348" s="53"/>
      <c r="W348" s="53"/>
      <c r="X348" s="53"/>
      <c r="Y348" s="53"/>
      <c r="Z348" s="53"/>
    </row>
    <row r="349" spans="1:26" ht="14.4">
      <c r="A349" s="194" t="s">
        <v>541</v>
      </c>
      <c r="B349" s="223">
        <v>0</v>
      </c>
      <c r="C349" s="195">
        <v>0</v>
      </c>
      <c r="D349" s="195">
        <v>0</v>
      </c>
      <c r="E349" s="195">
        <v>0</v>
      </c>
      <c r="F349" s="224">
        <v>0</v>
      </c>
      <c r="G349" s="78"/>
      <c r="H349" s="199">
        <v>0</v>
      </c>
      <c r="I349" s="199">
        <v>0</v>
      </c>
      <c r="J349" s="199">
        <v>0</v>
      </c>
      <c r="K349" s="199">
        <v>0</v>
      </c>
      <c r="L349" s="199">
        <v>0</v>
      </c>
      <c r="M349" s="199">
        <v>0</v>
      </c>
      <c r="N349" s="199">
        <v>0</v>
      </c>
      <c r="O349" s="199">
        <v>0</v>
      </c>
      <c r="P349" s="199">
        <v>0</v>
      </c>
      <c r="Q349" s="199">
        <v>0</v>
      </c>
      <c r="R349" s="53"/>
      <c r="S349" s="53"/>
      <c r="T349" s="53"/>
      <c r="U349" s="53"/>
      <c r="V349" s="53"/>
      <c r="W349" s="53"/>
      <c r="X349" s="53"/>
      <c r="Y349" s="53"/>
      <c r="Z349" s="53"/>
    </row>
    <row r="350" spans="1:26" ht="14.4">
      <c r="A350" s="194" t="s">
        <v>542</v>
      </c>
      <c r="B350" s="223">
        <v>0</v>
      </c>
      <c r="C350" s="195">
        <v>0</v>
      </c>
      <c r="D350" s="195">
        <v>0</v>
      </c>
      <c r="E350" s="195">
        <v>0</v>
      </c>
      <c r="F350" s="224">
        <v>0</v>
      </c>
      <c r="G350" s="78"/>
      <c r="H350" s="199">
        <v>0</v>
      </c>
      <c r="I350" s="199">
        <v>0</v>
      </c>
      <c r="J350" s="199">
        <v>0</v>
      </c>
      <c r="K350" s="199">
        <v>0</v>
      </c>
      <c r="L350" s="199">
        <v>0</v>
      </c>
      <c r="M350" s="199">
        <v>0</v>
      </c>
      <c r="N350" s="199">
        <v>0</v>
      </c>
      <c r="O350" s="199">
        <v>0</v>
      </c>
      <c r="P350" s="199">
        <v>0</v>
      </c>
      <c r="Q350" s="199">
        <v>0</v>
      </c>
      <c r="R350" s="53"/>
      <c r="S350" s="53"/>
      <c r="T350" s="53"/>
      <c r="U350" s="53"/>
      <c r="V350" s="53"/>
      <c r="W350" s="53"/>
      <c r="X350" s="53"/>
      <c r="Y350" s="53"/>
      <c r="Z350" s="53"/>
    </row>
    <row r="351" spans="1:26" ht="14.4">
      <c r="A351" s="194" t="s">
        <v>543</v>
      </c>
      <c r="B351" s="223">
        <v>0</v>
      </c>
      <c r="C351" s="195">
        <v>0</v>
      </c>
      <c r="D351" s="195">
        <v>0</v>
      </c>
      <c r="E351" s="195">
        <v>0</v>
      </c>
      <c r="F351" s="224">
        <v>0</v>
      </c>
      <c r="G351" s="78"/>
      <c r="H351" s="199">
        <v>0</v>
      </c>
      <c r="I351" s="199">
        <v>0</v>
      </c>
      <c r="J351" s="199">
        <v>0</v>
      </c>
      <c r="K351" s="199">
        <v>0</v>
      </c>
      <c r="L351" s="199">
        <v>0</v>
      </c>
      <c r="M351" s="199">
        <v>0</v>
      </c>
      <c r="N351" s="199">
        <v>0</v>
      </c>
      <c r="O351" s="199">
        <v>0</v>
      </c>
      <c r="P351" s="199">
        <v>0</v>
      </c>
      <c r="Q351" s="199">
        <v>0</v>
      </c>
      <c r="R351" s="53"/>
      <c r="S351" s="53"/>
      <c r="T351" s="53"/>
      <c r="U351" s="53"/>
      <c r="V351" s="53"/>
      <c r="W351" s="53"/>
      <c r="X351" s="53"/>
      <c r="Y351" s="53"/>
      <c r="Z351" s="53"/>
    </row>
    <row r="352" spans="1:26" ht="14.4">
      <c r="A352" s="194" t="s">
        <v>544</v>
      </c>
      <c r="B352" s="223">
        <v>0</v>
      </c>
      <c r="C352" s="195">
        <v>0</v>
      </c>
      <c r="D352" s="195">
        <v>0</v>
      </c>
      <c r="E352" s="195">
        <v>0</v>
      </c>
      <c r="F352" s="224">
        <v>0</v>
      </c>
      <c r="G352" s="78"/>
      <c r="H352" s="199">
        <v>0</v>
      </c>
      <c r="I352" s="199">
        <v>0</v>
      </c>
      <c r="J352" s="199">
        <v>0</v>
      </c>
      <c r="K352" s="199">
        <v>0</v>
      </c>
      <c r="L352" s="199">
        <v>0</v>
      </c>
      <c r="M352" s="199">
        <v>0</v>
      </c>
      <c r="N352" s="199">
        <v>0</v>
      </c>
      <c r="O352" s="199">
        <v>0</v>
      </c>
      <c r="P352" s="199">
        <v>0</v>
      </c>
      <c r="Q352" s="199">
        <v>0</v>
      </c>
      <c r="R352" s="53"/>
      <c r="S352" s="53"/>
      <c r="T352" s="53"/>
      <c r="U352" s="53"/>
      <c r="V352" s="53"/>
      <c r="W352" s="53"/>
      <c r="X352" s="53"/>
      <c r="Y352" s="53"/>
      <c r="Z352" s="53"/>
    </row>
    <row r="353" spans="1:26" ht="14.4">
      <c r="A353" s="194" t="s">
        <v>545</v>
      </c>
      <c r="B353" s="223">
        <v>1472456</v>
      </c>
      <c r="C353" s="195">
        <v>768992</v>
      </c>
      <c r="D353" s="195">
        <v>40810</v>
      </c>
      <c r="E353" s="195">
        <v>25815</v>
      </c>
      <c r="F353" s="224">
        <v>835617.03</v>
      </c>
      <c r="G353" s="78">
        <v>0.56749881150947801</v>
      </c>
      <c r="H353" s="199">
        <v>0</v>
      </c>
      <c r="I353" s="199">
        <v>1076698</v>
      </c>
      <c r="J353" s="199">
        <v>1099144</v>
      </c>
      <c r="K353" s="199">
        <v>1182628</v>
      </c>
      <c r="L353" s="199">
        <v>850920</v>
      </c>
      <c r="M353" s="199">
        <v>473978</v>
      </c>
      <c r="N353" s="199">
        <v>383829</v>
      </c>
      <c r="O353" s="199">
        <v>395056</v>
      </c>
      <c r="P353" s="199">
        <v>412255</v>
      </c>
      <c r="Q353" s="199">
        <v>835617</v>
      </c>
      <c r="R353" s="53"/>
      <c r="S353" s="53"/>
      <c r="T353" s="53"/>
      <c r="U353" s="53"/>
      <c r="V353" s="53"/>
      <c r="W353" s="53"/>
      <c r="X353" s="53"/>
      <c r="Y353" s="53"/>
      <c r="Z353" s="53"/>
    </row>
    <row r="354" spans="1:26" ht="14.4">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4.4">
      <c r="A355" s="212" t="s">
        <v>16</v>
      </c>
      <c r="B355" s="213">
        <v>92519590</v>
      </c>
      <c r="C355" s="214">
        <v>48318485</v>
      </c>
      <c r="D355" s="214">
        <v>4438470</v>
      </c>
      <c r="E355" s="214">
        <v>2137048</v>
      </c>
      <c r="F355" s="216">
        <v>54894003</v>
      </c>
      <c r="G355" s="217">
        <v>0.65418697114485003</v>
      </c>
      <c r="H355" s="214">
        <v>30822218</v>
      </c>
      <c r="I355" s="214">
        <v>46337391</v>
      </c>
      <c r="J355" s="214">
        <v>58666783</v>
      </c>
      <c r="K355" s="214">
        <v>68131814</v>
      </c>
      <c r="L355" s="214">
        <v>54614430.100000009</v>
      </c>
      <c r="M355" s="214">
        <v>31581103</v>
      </c>
      <c r="N355" s="214">
        <v>25867695</v>
      </c>
      <c r="O355" s="214">
        <v>26182297</v>
      </c>
      <c r="P355" s="214">
        <v>27712465</v>
      </c>
      <c r="Q355" s="214">
        <v>54894003</v>
      </c>
      <c r="R355" s="53"/>
      <c r="S355" s="53"/>
      <c r="T355" s="53"/>
      <c r="U355" s="53"/>
      <c r="V355" s="53"/>
      <c r="W355" s="53"/>
      <c r="X355" s="53"/>
      <c r="Y355" s="53"/>
      <c r="Z355" s="53"/>
    </row>
    <row r="356" spans="1:26" ht="14.4">
      <c r="A356" s="208"/>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4.4">
      <c r="A357" s="208"/>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4.4">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05.75" customHeight="1">
      <c r="A359" s="53"/>
      <c r="B359" s="53"/>
      <c r="C359" s="53"/>
      <c r="D359" s="53"/>
      <c r="E359" s="53"/>
      <c r="F359" s="53"/>
      <c r="G359" s="53"/>
      <c r="H359" s="53"/>
      <c r="I359" s="53"/>
      <c r="J359" s="53"/>
      <c r="K359" s="53"/>
      <c r="L359" s="53"/>
      <c r="M359" s="53"/>
      <c r="N359" s="53"/>
      <c r="O359" s="53"/>
      <c r="P359" s="276" t="s">
        <v>651</v>
      </c>
      <c r="Q359" s="277"/>
      <c r="R359" s="53"/>
      <c r="S359" s="53"/>
      <c r="T359" s="53"/>
      <c r="U359" s="53"/>
      <c r="V359" s="53"/>
      <c r="W359" s="53"/>
      <c r="X359" s="53"/>
      <c r="Y359" s="53"/>
      <c r="Z359" s="53"/>
    </row>
    <row r="360" spans="1:26" ht="14.4">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4.4">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4.4">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4.4">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4.4">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4.4">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4.4">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4.4">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4.4">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4.4">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4.4">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4.4">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4.4">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4.4">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4.4">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4.4">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4.4">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4.4">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4.4">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4.4">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4.4">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4.4">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4.4">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4.4">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4.4">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4.4">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4.4">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4.4">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4.4">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4.4">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4.4">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4.4">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4.4">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4.4">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4.4">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4.4">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4.4">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4.4">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4.4">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4.4">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4.4">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4.4">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4.4">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4.4">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4.4">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4.4">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4.4">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4.4">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4.4">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4.4">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4.4">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4.4">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4.4">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4.4">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4.4">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4.4">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4.4">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4.4">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4.4">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4.4">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4.4">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4.4">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4.4">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4.4">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4.4">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4.4">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4.4">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4.4">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4.4">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4.4">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4.4">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4.4">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4.4">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4.4">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4.4">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4.4">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4.4">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4.4">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4.4">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4.4">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4.4">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4.4">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4.4">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4.4">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4.4">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4.4">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4.4">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4.4">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4.4">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4.4">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4.4">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4.4">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4.4">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4.4">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4.4">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4.4">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4.4">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4.4">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4.4">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4.4">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4.4">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4.4">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4.4">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4.4">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4.4">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4.4">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4.4">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4.4">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4.4">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4.4">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4.4">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4.4">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4.4">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4.4">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4.4">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4.4">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4.4">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4.4">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4.4">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4.4">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4.4">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4.4">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4.4">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4.4">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4.4">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4.4">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4.4">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4.4">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4.4">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4.4">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4.4">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4.4">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4.4">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4.4">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4.4">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4.4">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4.4">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4.4">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4.4">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4.4">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4.4">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4.4">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4.4">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4.4">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4.4">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4.4">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4.4">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4.4">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4.4">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4.4">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4.4">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4.4">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4.4">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4.4">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4.4">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4.4">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4.4">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4.4">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4.4">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4.4">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4.4">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4.4">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4.4">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4.4">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4.4">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4.4">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4.4">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4.4">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4.4">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4.4">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4.4">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4.4">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4.4">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4.4">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4.4">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4.4">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4.4">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4.4">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4.4">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4.4">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4.4">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4.4">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4.4">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4.4">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4.4">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4.4">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4.4">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4.4">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4.4">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4.4">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4.4">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4.4">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4.4">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4.4">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4.4">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4.4">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4.4">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4.4">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4.4">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4.4">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4.4">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4.4">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4.4">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4.4">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4.4">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4.4">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4.4">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4.4">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4.4">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4.4">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4.4">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4.4">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4.4">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4.4">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4.4">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4.4">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4.4">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4.4">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4.4">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4.4">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4.4">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4.4">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4.4">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4.4">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4.4">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4.4">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4.4">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4.4">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4.4">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4.4">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4.4">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4.4">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4.4">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4.4">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4.4">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4.4">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4.4">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4.4">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4.4">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4.4">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4.4">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4.4">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4.4">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4.4">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4.4">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4.4">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4.4">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4.4">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4.4">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4.4">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4.4">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4.4">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4.4">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4.4">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4.4">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4.4">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4.4">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4.4">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4.4">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4.4">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4.4">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4.4">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4.4">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4.4">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4.4">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4.4">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4.4">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4.4">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4.4">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4.4">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4.4">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4.4">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4.4">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4.4">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4.4">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4.4">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4.4">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4.4">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4.4">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4.4">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4.4">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4.4">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4.4">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4.4">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4.4">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4.4">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4.4">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4.4">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4.4">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4.4">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4.4">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4.4">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4.4">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4.4">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4.4">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4.4">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4.4">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4.4">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4.4">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4.4">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4.4">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4.4">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4.4">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4.4">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4.4">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4.4">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4.4">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4.4">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4.4">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4.4">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4.4">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4.4">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4.4">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4.4">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4.4">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4.4">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4.4">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4.4">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4.4">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4.4">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4.4">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4.4">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4.4">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4.4">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4.4">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4.4">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4.4">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4.4">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4.4">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4.4">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4.4">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4.4">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4.4">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4.4">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4.4">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4.4">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4.4">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4.4">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4.4">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4.4">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4.4">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4.4">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4.4">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4.4">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4.4">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4.4">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4.4">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4.4">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4.4">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4.4">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4.4">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4.4">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4.4">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4.4">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4.4">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4.4">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4.4">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4.4">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4.4">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4.4">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4.4">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4.4">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4.4">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4.4">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4.4">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4.4">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4.4">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4.4">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4.4">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4.4">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4.4">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4.4">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4.4">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4.4">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4.4">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4.4">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4.4">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4.4">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4.4">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4.4">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4.4">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4.4">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4.4">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4.4">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4.4">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4.4">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4.4">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4.4">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4.4">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4.4">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4.4">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4.4">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4.4">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4.4">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4.4">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4.4">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4.4">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4.4">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4.4">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4.4">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4.4">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4.4">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4.4">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4.4">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4.4">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4.4">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4.4">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4.4">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4.4">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4.4">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4.4">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4.4">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4.4">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4.4">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4.4">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4.4">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4.4">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4.4">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4.4">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4.4">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4.4">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4.4">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4.4">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4.4">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4.4">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4.4">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4.4">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4.4">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4.4">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4.4">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4.4">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4.4">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4.4">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4.4">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4.4">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4.4">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4.4">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4.4">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4.4">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4.4">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4.4">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4.4">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4.4">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4.4">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4.4">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4.4">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4.4">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4.4">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4.4">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4.4">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4.4">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4.4">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4.4">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4.4">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4.4">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4.4">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4.4">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4.4">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4.4">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4.4">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4.4">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4.4">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4.4">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4.4">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4.4">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4.4">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4.4">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4.4">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4.4">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4.4">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4.4">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4.4">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4.4">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4.4">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4.4">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4.4">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4.4">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4.4">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4.4">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4.4">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4.4">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4.4">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4.4">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4.4">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4.4">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4.4">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4.4">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4.4">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4.4">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4.4">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4.4">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4.4">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4.4">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4.4">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4.4">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4.4">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4.4">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4.4">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4.4">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4.4">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4.4">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4.4">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4.4">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4.4">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4.4">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4.4">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4.4">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4.4">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4.4">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4.4">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4.4">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4.4">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4.4">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4.4">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4.4">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4.4">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4.4">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4.4">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4.4">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4.4">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4.4">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4.4">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4.4">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4.4">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4.4">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4.4">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4.4">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4.4">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4.4">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4.4">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4.4">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4.4">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4.4">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4.4">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4.4">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4.4">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4.4">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4.4">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4.4">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4.4">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4.4">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4.4">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4.4">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4.4">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4.4">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4.4">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4.4">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4.4">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4.4">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4.4">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4.4">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4.4">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4.4">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4.4">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4.4">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4.4">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4.4">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4.4">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4.4">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4.4">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4.4">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4.4">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4.4">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4.4">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4.4">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4.4">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4.4">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4.4">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4.4">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4.4">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4.4">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4.4">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4.4">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4.4">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4.4">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4.4">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4.4">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4.4">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4.4">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4.4">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4.4">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4.4">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4.4">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4.4">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4.4">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4.4">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4.4">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4.4">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4.4">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4.4">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4.4">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4.4">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4.4">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4.4">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4.4">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4.4">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4.4">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4.4">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4.4">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4.4">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4.4">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4.4">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4.4">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4.4">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4.4">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4.4">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4.4">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4.4">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4.4">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4.4">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4.4">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4.4">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4.4">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4.4">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4.4">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4.4">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4.4">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4.4">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4.4">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4.4">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4.4">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4.4">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4.4">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4.4">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4.4">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4.4">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4.4">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4.4">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4.4">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4.4">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4.4">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4.4">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4.4">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4.4">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4.4">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4.4">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4.4">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4.4">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4.4">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4.4">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4.4">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3">
    <mergeCell ref="P359:Q359"/>
    <mergeCell ref="A1:G1"/>
    <mergeCell ref="H1:P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U1000"/>
  <sheetViews>
    <sheetView workbookViewId="0">
      <pane xSplit="5" ySplit="2" topLeftCell="F3" activePane="bottomRight" state="frozen"/>
      <selection pane="topRight" activeCell="F1" sqref="F1"/>
      <selection pane="bottomLeft" activeCell="A3" sqref="A3"/>
      <selection pane="bottomRight" activeCell="F3" sqref="F3"/>
    </sheetView>
  </sheetViews>
  <sheetFormatPr defaultColWidth="14.44140625" defaultRowHeight="15.75" customHeight="1"/>
  <cols>
    <col min="1" max="1" width="5.6640625" hidden="1" customWidth="1"/>
    <col min="2" max="2" width="13.6640625" hidden="1" customWidth="1"/>
    <col min="3" max="3" width="7.88671875" hidden="1" customWidth="1"/>
    <col min="4" max="4" width="23.33203125" customWidth="1"/>
    <col min="5" max="5" width="8.33203125" hidden="1" customWidth="1"/>
    <col min="6" max="6" width="17.33203125" hidden="1" customWidth="1"/>
    <col min="7" max="8" width="13.5546875" hidden="1" customWidth="1"/>
    <col min="9" max="9" width="13.88671875" hidden="1" customWidth="1"/>
    <col min="10" max="10" width="18.5546875" customWidth="1"/>
    <col min="11" max="11" width="10.44140625" hidden="1" customWidth="1"/>
    <col min="12" max="12" width="15" customWidth="1"/>
    <col min="13" max="13" width="18" customWidth="1"/>
    <col min="14" max="14" width="14" customWidth="1"/>
    <col min="15" max="16" width="15" customWidth="1"/>
    <col min="17" max="17" width="10.88671875" customWidth="1"/>
    <col min="18" max="24" width="10.109375" customWidth="1"/>
    <col min="25" max="25" width="15.6640625" customWidth="1"/>
    <col min="26" max="27" width="12.5546875" hidden="1" customWidth="1"/>
    <col min="28" max="28" width="15.6640625" hidden="1" customWidth="1"/>
    <col min="29" max="29" width="14.88671875" hidden="1" customWidth="1"/>
    <col min="30" max="30" width="8.109375" hidden="1" customWidth="1"/>
    <col min="31" max="31" width="14.88671875" hidden="1" customWidth="1"/>
    <col min="32" max="32" width="15.6640625" hidden="1" customWidth="1"/>
    <col min="33" max="33" width="12.5546875" hidden="1" customWidth="1"/>
    <col min="34" max="34" width="13" hidden="1" customWidth="1"/>
    <col min="35" max="35" width="11.6640625" hidden="1" customWidth="1"/>
    <col min="36" max="36" width="10.109375" hidden="1" customWidth="1"/>
    <col min="37" max="37" width="11.33203125" hidden="1" customWidth="1"/>
    <col min="38" max="39" width="12.109375" hidden="1" customWidth="1"/>
    <col min="40" max="40" width="11.5546875" hidden="1" customWidth="1"/>
    <col min="41" max="41" width="10.109375" hidden="1" customWidth="1"/>
    <col min="42" max="42" width="15.44140625" hidden="1" customWidth="1"/>
    <col min="43" max="43" width="9.88671875" hidden="1" customWidth="1"/>
    <col min="44" max="44" width="15.88671875" hidden="1" customWidth="1"/>
    <col min="45" max="45" width="11" hidden="1" customWidth="1"/>
    <col min="46" max="46" width="18.44140625" hidden="1" customWidth="1"/>
    <col min="47" max="47" width="10.6640625" customWidth="1"/>
  </cols>
  <sheetData>
    <row r="1" spans="1:46" ht="18" customHeight="1">
      <c r="D1" s="281" t="s">
        <v>554</v>
      </c>
      <c r="E1" s="264"/>
      <c r="F1" s="264"/>
      <c r="G1" s="264"/>
      <c r="H1" s="264"/>
      <c r="I1" s="264"/>
      <c r="J1" s="264"/>
      <c r="K1" s="264"/>
      <c r="L1" s="264"/>
      <c r="M1" s="264"/>
      <c r="N1" s="264"/>
      <c r="O1" s="264"/>
      <c r="P1" s="265"/>
      <c r="Q1" s="280" t="s">
        <v>162</v>
      </c>
      <c r="R1" s="264"/>
      <c r="S1" s="264"/>
      <c r="T1" s="264"/>
      <c r="U1" s="264"/>
      <c r="V1" s="264"/>
      <c r="W1" s="264"/>
      <c r="X1" s="264"/>
      <c r="Y1" s="265"/>
    </row>
    <row r="2" spans="1:46" ht="63.75" customHeight="1">
      <c r="A2" s="225" t="s">
        <v>559</v>
      </c>
      <c r="B2" s="225" t="s">
        <v>560</v>
      </c>
      <c r="C2" s="225" t="s">
        <v>561</v>
      </c>
      <c r="D2" s="226" t="s">
        <v>164</v>
      </c>
      <c r="E2" s="226" t="s">
        <v>562</v>
      </c>
      <c r="F2" s="226" t="s">
        <v>563</v>
      </c>
      <c r="G2" s="226" t="s">
        <v>564</v>
      </c>
      <c r="H2" s="226" t="s">
        <v>565</v>
      </c>
      <c r="I2" s="226" t="s">
        <v>566</v>
      </c>
      <c r="J2" s="226" t="s">
        <v>567</v>
      </c>
      <c r="K2" s="226" t="s">
        <v>568</v>
      </c>
      <c r="L2" s="227" t="s">
        <v>166</v>
      </c>
      <c r="M2" s="227" t="s">
        <v>167</v>
      </c>
      <c r="N2" s="228" t="s">
        <v>168</v>
      </c>
      <c r="O2" s="229" t="s">
        <v>569</v>
      </c>
      <c r="P2" s="230" t="s">
        <v>172</v>
      </c>
      <c r="Q2" s="231" t="s">
        <v>570</v>
      </c>
      <c r="R2" s="231" t="s">
        <v>173</v>
      </c>
      <c r="S2" s="231" t="s">
        <v>174</v>
      </c>
      <c r="T2" s="231" t="s">
        <v>175</v>
      </c>
      <c r="U2" s="231" t="s">
        <v>176</v>
      </c>
      <c r="V2" s="231" t="s">
        <v>177</v>
      </c>
      <c r="W2" s="231" t="s">
        <v>178</v>
      </c>
      <c r="X2" s="231" t="s">
        <v>179</v>
      </c>
      <c r="Y2" s="231" t="s">
        <v>571</v>
      </c>
      <c r="Z2" s="225" t="s">
        <v>572</v>
      </c>
      <c r="AA2" s="225" t="s">
        <v>573</v>
      </c>
      <c r="AB2" s="225" t="s">
        <v>574</v>
      </c>
      <c r="AC2" s="225" t="s">
        <v>575</v>
      </c>
      <c r="AD2" s="225"/>
      <c r="AE2" s="225" t="s">
        <v>166</v>
      </c>
      <c r="AF2" s="225" t="s">
        <v>576</v>
      </c>
      <c r="AG2" s="225" t="s">
        <v>577</v>
      </c>
      <c r="AH2" s="225" t="s">
        <v>167</v>
      </c>
      <c r="AI2" s="225" t="s">
        <v>578</v>
      </c>
      <c r="AJ2" s="225" t="s">
        <v>579</v>
      </c>
      <c r="AK2" s="225" t="s">
        <v>580</v>
      </c>
      <c r="AL2" s="225" t="s">
        <v>577</v>
      </c>
      <c r="AM2" s="225" t="s">
        <v>168</v>
      </c>
      <c r="AN2" s="225" t="s">
        <v>581</v>
      </c>
      <c r="AO2" s="225" t="s">
        <v>582</v>
      </c>
      <c r="AP2" s="225" t="s">
        <v>583</v>
      </c>
      <c r="AQ2" s="225" t="s">
        <v>584</v>
      </c>
      <c r="AR2" s="225" t="s">
        <v>585</v>
      </c>
      <c r="AS2" s="225" t="s">
        <v>586</v>
      </c>
      <c r="AT2" s="225" t="s">
        <v>587</v>
      </c>
    </row>
    <row r="3" spans="1:46" ht="12.75" customHeight="1">
      <c r="A3">
        <v>1</v>
      </c>
      <c r="B3" s="232" t="s">
        <v>588</v>
      </c>
      <c r="C3" s="232" t="s">
        <v>589</v>
      </c>
      <c r="D3" s="233" t="s">
        <v>187</v>
      </c>
      <c r="F3" s="234"/>
      <c r="G3" s="234"/>
      <c r="H3" s="234"/>
      <c r="I3" s="235">
        <f t="shared" ref="I3:I353" si="0">F3-G3-H3</f>
        <v>0</v>
      </c>
      <c r="J3" s="236">
        <f t="shared" ref="J3:J353" si="1">ROUND(I3,0)</f>
        <v>0</v>
      </c>
      <c r="K3" s="237"/>
      <c r="L3" s="238">
        <v>0</v>
      </c>
      <c r="M3" s="238">
        <v>0</v>
      </c>
      <c r="N3" s="238">
        <v>0</v>
      </c>
      <c r="O3" s="239">
        <v>0</v>
      </c>
      <c r="P3" s="237">
        <v>0</v>
      </c>
      <c r="Q3" s="236">
        <v>0</v>
      </c>
      <c r="R3" s="236">
        <v>0</v>
      </c>
      <c r="S3" s="236">
        <v>0</v>
      </c>
      <c r="T3" s="236">
        <v>0</v>
      </c>
      <c r="U3" s="236">
        <v>0</v>
      </c>
      <c r="V3" s="236">
        <v>0</v>
      </c>
      <c r="W3" s="236">
        <v>0</v>
      </c>
      <c r="X3" s="236">
        <v>0</v>
      </c>
      <c r="Y3" s="236">
        <v>0</v>
      </c>
      <c r="Z3">
        <f t="shared" ref="Z3:Z353" si="2">AG3</f>
        <v>0</v>
      </c>
      <c r="AA3">
        <f t="shared" ref="AA3:AA353" si="3">AR3</f>
        <v>0</v>
      </c>
      <c r="AB3" s="240">
        <f t="shared" ref="AB3:AB158" si="4">ROUND(($J$357/$J$355)*J3,5)</f>
        <v>0</v>
      </c>
      <c r="AC3" s="240">
        <f t="shared" ref="AC3:AC353" si="5">ROUND(($J$357/$J$355)*J3,5)</f>
        <v>0</v>
      </c>
      <c r="AD3" s="240">
        <f t="shared" ref="AD3:AD353" si="6">AC3-AE3</f>
        <v>0</v>
      </c>
      <c r="AE3" s="236">
        <f t="shared" ref="AE3:AE353" si="7">ROUND(AB3,0)</f>
        <v>0</v>
      </c>
      <c r="AF3" s="240">
        <f t="shared" ref="AF3:AF353" si="8">AE3-AB3</f>
        <v>0</v>
      </c>
      <c r="AG3">
        <f t="shared" ref="AG3:AG353" si="9">IF(AE3&gt;0,ROUND((AE3/J3)*100,2),0)</f>
        <v>0</v>
      </c>
      <c r="AH3" s="236">
        <f t="shared" ref="AH3:AH353" si="10">ROUND(IF(K3=3%,$J$359*#REF!,0),0)</f>
        <v>0</v>
      </c>
      <c r="AI3" s="236">
        <f t="shared" ref="AI3:AI353" si="11">AH3+AE3</f>
        <v>0</v>
      </c>
      <c r="AJ3" s="236">
        <f t="shared" ref="AJ3:AJ353" si="12">IF(AI3&gt;J3,J3-AE3,AH3)</f>
        <v>0</v>
      </c>
      <c r="AK3" s="236">
        <f t="shared" ref="AK3:AK353" si="13">AE3+AJ3</f>
        <v>0</v>
      </c>
      <c r="AL3" s="235">
        <f t="shared" ref="AL3:AL353" si="14">IF(J3&gt;0,ROUND(AK3/J3*100,2),0)</f>
        <v>0</v>
      </c>
      <c r="AM3" s="236">
        <f t="shared" ref="AM3:AM353" si="15">IF(K3=3%,ROUND($J$361*#REF!,0),0)</f>
        <v>0</v>
      </c>
      <c r="AN3" s="241">
        <f t="shared" ref="AN3:AN353" si="16">AK3+AM3</f>
        <v>0</v>
      </c>
      <c r="AO3" s="241">
        <f t="shared" ref="AO3:AO353" si="17">IF(AN3&gt;J3,J3-AK3,AM3)</f>
        <v>0</v>
      </c>
      <c r="AP3" s="236">
        <f t="shared" ref="AP3:AP353" si="18">AK3+AO3</f>
        <v>0</v>
      </c>
      <c r="AQ3" s="241">
        <f t="shared" ref="AQ3:AQ353" si="19">IF(AP3&gt;J3,1,0)</f>
        <v>0</v>
      </c>
      <c r="AR3" s="235">
        <f t="shared" ref="AR3:AR353" si="20">IF(AP3&gt;0,ROUND(AP3/J3*100,2),0)</f>
        <v>0</v>
      </c>
      <c r="AS3" s="241">
        <v>0</v>
      </c>
      <c r="AT3" s="236">
        <f t="shared" ref="AT3:AT353" si="21">AP3+AS3</f>
        <v>0</v>
      </c>
    </row>
    <row r="4" spans="1:46" ht="12.75" customHeight="1">
      <c r="A4">
        <v>2</v>
      </c>
      <c r="B4" s="242" t="s">
        <v>590</v>
      </c>
      <c r="C4" s="242" t="s">
        <v>589</v>
      </c>
      <c r="D4" s="233" t="s">
        <v>189</v>
      </c>
      <c r="E4">
        <v>2003</v>
      </c>
      <c r="F4" s="241">
        <v>787626.03</v>
      </c>
      <c r="G4" s="241">
        <v>8150.02</v>
      </c>
      <c r="H4" s="241">
        <v>770.43</v>
      </c>
      <c r="I4" s="235">
        <f t="shared" si="0"/>
        <v>778705.58</v>
      </c>
      <c r="J4" s="236">
        <f t="shared" si="1"/>
        <v>778706</v>
      </c>
      <c r="K4" s="237">
        <v>1.4999999999999999E-2</v>
      </c>
      <c r="L4" s="238">
        <v>208909</v>
      </c>
      <c r="M4" s="238">
        <v>0</v>
      </c>
      <c r="N4" s="238">
        <v>0</v>
      </c>
      <c r="O4" s="239">
        <v>208957</v>
      </c>
      <c r="P4" s="237">
        <v>0.26829999999999998</v>
      </c>
      <c r="Q4" s="236">
        <v>534467</v>
      </c>
      <c r="R4" s="236">
        <v>568164</v>
      </c>
      <c r="S4" s="236">
        <v>652082</v>
      </c>
      <c r="T4" s="236">
        <v>690028</v>
      </c>
      <c r="U4" s="236">
        <v>473581</v>
      </c>
      <c r="V4" s="236">
        <v>250473</v>
      </c>
      <c r="W4" s="236">
        <v>202879</v>
      </c>
      <c r="X4" s="236">
        <v>202313</v>
      </c>
      <c r="Y4" s="236">
        <v>208957</v>
      </c>
      <c r="Z4">
        <f t="shared" si="2"/>
        <v>26.83</v>
      </c>
      <c r="AA4">
        <f t="shared" si="3"/>
        <v>26.83</v>
      </c>
      <c r="AB4" s="240">
        <f t="shared" si="4"/>
        <v>208909.36548000001</v>
      </c>
      <c r="AC4" s="240">
        <f t="shared" si="5"/>
        <v>208909.36548000001</v>
      </c>
      <c r="AD4" s="240">
        <f t="shared" si="6"/>
        <v>0.36548000000766478</v>
      </c>
      <c r="AE4" s="236">
        <f t="shared" si="7"/>
        <v>208909</v>
      </c>
      <c r="AF4" s="240">
        <f t="shared" si="8"/>
        <v>-0.36548000000766478</v>
      </c>
      <c r="AG4">
        <f t="shared" si="9"/>
        <v>26.83</v>
      </c>
      <c r="AH4" s="236">
        <f t="shared" si="10"/>
        <v>0</v>
      </c>
      <c r="AI4" s="236">
        <f t="shared" si="11"/>
        <v>208909</v>
      </c>
      <c r="AJ4" s="236">
        <f t="shared" si="12"/>
        <v>0</v>
      </c>
      <c r="AK4" s="236">
        <f t="shared" si="13"/>
        <v>208909</v>
      </c>
      <c r="AL4" s="235">
        <f t="shared" si="14"/>
        <v>26.83</v>
      </c>
      <c r="AM4" s="236">
        <f t="shared" si="15"/>
        <v>0</v>
      </c>
      <c r="AN4" s="241">
        <f t="shared" si="16"/>
        <v>208909</v>
      </c>
      <c r="AO4" s="241">
        <f t="shared" si="17"/>
        <v>0</v>
      </c>
      <c r="AP4" s="236">
        <f t="shared" si="18"/>
        <v>208909</v>
      </c>
      <c r="AQ4" s="241">
        <f t="shared" si="19"/>
        <v>0</v>
      </c>
      <c r="AR4" s="235">
        <f t="shared" si="20"/>
        <v>26.83</v>
      </c>
      <c r="AS4" s="241">
        <v>48</v>
      </c>
      <c r="AT4" s="236">
        <f t="shared" si="21"/>
        <v>208957</v>
      </c>
    </row>
    <row r="5" spans="1:46" ht="12.75" customHeight="1">
      <c r="A5">
        <v>3</v>
      </c>
      <c r="B5" s="242" t="s">
        <v>591</v>
      </c>
      <c r="C5" s="242" t="s">
        <v>589</v>
      </c>
      <c r="D5" s="233" t="s">
        <v>190</v>
      </c>
      <c r="E5">
        <v>2004</v>
      </c>
      <c r="F5" s="241">
        <v>124220.31</v>
      </c>
      <c r="G5" s="241">
        <v>1333.7</v>
      </c>
      <c r="H5" s="241">
        <v>0</v>
      </c>
      <c r="I5" s="235">
        <f t="shared" si="0"/>
        <v>122886.61</v>
      </c>
      <c r="J5" s="236">
        <f t="shared" si="1"/>
        <v>122887</v>
      </c>
      <c r="K5" s="237">
        <v>1.4999999999999999E-2</v>
      </c>
      <c r="L5" s="238">
        <v>32968</v>
      </c>
      <c r="M5" s="238">
        <v>0</v>
      </c>
      <c r="N5" s="238">
        <v>0</v>
      </c>
      <c r="O5" s="239">
        <v>32975</v>
      </c>
      <c r="P5" s="237">
        <v>0.26829999999999998</v>
      </c>
      <c r="Q5" s="236">
        <v>81176</v>
      </c>
      <c r="R5" s="236">
        <v>93233</v>
      </c>
      <c r="S5" s="236">
        <v>104766</v>
      </c>
      <c r="T5" s="236">
        <v>115634</v>
      </c>
      <c r="U5" s="236">
        <v>80036</v>
      </c>
      <c r="V5" s="236">
        <v>42394</v>
      </c>
      <c r="W5" s="236">
        <v>33437</v>
      </c>
      <c r="X5" s="236">
        <v>32865</v>
      </c>
      <c r="Y5" s="236">
        <v>32975</v>
      </c>
      <c r="Z5">
        <f t="shared" si="2"/>
        <v>26.83</v>
      </c>
      <c r="AA5">
        <f t="shared" si="3"/>
        <v>26.83</v>
      </c>
      <c r="AB5" s="240">
        <f t="shared" si="4"/>
        <v>32967.827649999999</v>
      </c>
      <c r="AC5" s="240">
        <f t="shared" si="5"/>
        <v>32967.827649999999</v>
      </c>
      <c r="AD5" s="240">
        <f t="shared" si="6"/>
        <v>-0.17235000000073342</v>
      </c>
      <c r="AE5" s="236">
        <f t="shared" si="7"/>
        <v>32968</v>
      </c>
      <c r="AF5" s="240">
        <f t="shared" si="8"/>
        <v>0.17235000000073342</v>
      </c>
      <c r="AG5">
        <f t="shared" si="9"/>
        <v>26.83</v>
      </c>
      <c r="AH5" s="236">
        <f t="shared" si="10"/>
        <v>0</v>
      </c>
      <c r="AI5" s="236">
        <f t="shared" si="11"/>
        <v>32968</v>
      </c>
      <c r="AJ5" s="236">
        <f t="shared" si="12"/>
        <v>0</v>
      </c>
      <c r="AK5" s="236">
        <f t="shared" si="13"/>
        <v>32968</v>
      </c>
      <c r="AL5" s="235">
        <f t="shared" si="14"/>
        <v>26.83</v>
      </c>
      <c r="AM5" s="236">
        <f t="shared" si="15"/>
        <v>0</v>
      </c>
      <c r="AN5" s="241">
        <f t="shared" si="16"/>
        <v>32968</v>
      </c>
      <c r="AO5" s="241">
        <f t="shared" si="17"/>
        <v>0</v>
      </c>
      <c r="AP5" s="236">
        <f t="shared" si="18"/>
        <v>32968</v>
      </c>
      <c r="AQ5" s="241">
        <f t="shared" si="19"/>
        <v>0</v>
      </c>
      <c r="AR5" s="235">
        <f t="shared" si="20"/>
        <v>26.83</v>
      </c>
      <c r="AS5" s="241">
        <v>7</v>
      </c>
      <c r="AT5" s="236">
        <f t="shared" si="21"/>
        <v>32975</v>
      </c>
    </row>
    <row r="6" spans="1:46" ht="12.75" customHeight="1">
      <c r="A6">
        <v>4</v>
      </c>
      <c r="B6" s="242" t="s">
        <v>592</v>
      </c>
      <c r="C6" s="242" t="s">
        <v>589</v>
      </c>
      <c r="D6" s="233" t="s">
        <v>191</v>
      </c>
      <c r="F6" s="234"/>
      <c r="G6" s="234"/>
      <c r="H6" s="234"/>
      <c r="I6" s="235">
        <f t="shared" si="0"/>
        <v>0</v>
      </c>
      <c r="J6" s="236">
        <f t="shared" si="1"/>
        <v>0</v>
      </c>
      <c r="K6" s="237"/>
      <c r="L6" s="238">
        <v>0</v>
      </c>
      <c r="M6" s="238">
        <v>0</v>
      </c>
      <c r="N6" s="238">
        <v>0</v>
      </c>
      <c r="O6" s="239">
        <v>0</v>
      </c>
      <c r="P6" s="237">
        <v>0</v>
      </c>
      <c r="Q6" s="236">
        <v>0</v>
      </c>
      <c r="R6" s="236">
        <v>0</v>
      </c>
      <c r="S6" s="236">
        <v>0</v>
      </c>
      <c r="T6" s="236">
        <v>0</v>
      </c>
      <c r="U6" s="236">
        <v>0</v>
      </c>
      <c r="V6" s="236">
        <v>0</v>
      </c>
      <c r="W6" s="236">
        <v>0</v>
      </c>
      <c r="X6" s="236">
        <v>0</v>
      </c>
      <c r="Y6" s="236">
        <v>0</v>
      </c>
      <c r="Z6">
        <f t="shared" si="2"/>
        <v>0</v>
      </c>
      <c r="AA6">
        <f t="shared" si="3"/>
        <v>0</v>
      </c>
      <c r="AB6" s="240">
        <f t="shared" si="4"/>
        <v>0</v>
      </c>
      <c r="AC6" s="240">
        <f t="shared" si="5"/>
        <v>0</v>
      </c>
      <c r="AD6" s="240">
        <f t="shared" si="6"/>
        <v>0</v>
      </c>
      <c r="AE6" s="236">
        <f t="shared" si="7"/>
        <v>0</v>
      </c>
      <c r="AF6" s="240">
        <f t="shared" si="8"/>
        <v>0</v>
      </c>
      <c r="AG6">
        <f t="shared" si="9"/>
        <v>0</v>
      </c>
      <c r="AH6" s="236">
        <f t="shared" si="10"/>
        <v>0</v>
      </c>
      <c r="AI6" s="236">
        <f t="shared" si="11"/>
        <v>0</v>
      </c>
      <c r="AJ6" s="236">
        <f t="shared" si="12"/>
        <v>0</v>
      </c>
      <c r="AK6" s="236">
        <f t="shared" si="13"/>
        <v>0</v>
      </c>
      <c r="AL6" s="235">
        <f t="shared" si="14"/>
        <v>0</v>
      </c>
      <c r="AM6" s="236">
        <f t="shared" si="15"/>
        <v>0</v>
      </c>
      <c r="AN6" s="241">
        <f t="shared" si="16"/>
        <v>0</v>
      </c>
      <c r="AO6" s="241">
        <f t="shared" si="17"/>
        <v>0</v>
      </c>
      <c r="AP6" s="236">
        <f t="shared" si="18"/>
        <v>0</v>
      </c>
      <c r="AQ6" s="241">
        <f t="shared" si="19"/>
        <v>0</v>
      </c>
      <c r="AR6" s="235">
        <f t="shared" si="20"/>
        <v>0</v>
      </c>
      <c r="AS6" s="241">
        <v>0</v>
      </c>
      <c r="AT6" s="236">
        <f t="shared" si="21"/>
        <v>0</v>
      </c>
    </row>
    <row r="7" spans="1:46" ht="12.75" customHeight="1">
      <c r="A7">
        <v>5</v>
      </c>
      <c r="B7" s="242" t="s">
        <v>593</v>
      </c>
      <c r="C7" s="242" t="s">
        <v>589</v>
      </c>
      <c r="D7" s="233" t="s">
        <v>192</v>
      </c>
      <c r="E7">
        <v>2003</v>
      </c>
      <c r="F7" s="241">
        <v>438022</v>
      </c>
      <c r="G7" s="241">
        <v>2311</v>
      </c>
      <c r="H7" s="241">
        <v>454</v>
      </c>
      <c r="I7" s="235">
        <f t="shared" si="0"/>
        <v>435257</v>
      </c>
      <c r="J7" s="236">
        <f t="shared" si="1"/>
        <v>435257</v>
      </c>
      <c r="K7" s="237">
        <v>0.01</v>
      </c>
      <c r="L7" s="238">
        <v>116770</v>
      </c>
      <c r="M7" s="238">
        <v>0</v>
      </c>
      <c r="N7" s="238">
        <v>0</v>
      </c>
      <c r="O7" s="239">
        <v>116797</v>
      </c>
      <c r="P7" s="237">
        <v>0.26829999999999998</v>
      </c>
      <c r="Q7" s="236">
        <v>313190</v>
      </c>
      <c r="R7" s="236">
        <v>341504</v>
      </c>
      <c r="S7" s="236">
        <v>357829</v>
      </c>
      <c r="T7" s="236">
        <v>376554</v>
      </c>
      <c r="U7" s="236">
        <v>261826</v>
      </c>
      <c r="V7" s="236">
        <v>137993</v>
      </c>
      <c r="W7" s="236">
        <v>111783</v>
      </c>
      <c r="X7" s="236">
        <v>112760</v>
      </c>
      <c r="Y7" s="236">
        <v>116797</v>
      </c>
      <c r="Z7">
        <f t="shared" si="2"/>
        <v>26.83</v>
      </c>
      <c r="AA7">
        <f t="shared" si="3"/>
        <v>26.83</v>
      </c>
      <c r="AB7" s="240">
        <f t="shared" si="4"/>
        <v>116769.69703</v>
      </c>
      <c r="AC7" s="240">
        <f t="shared" si="5"/>
        <v>116769.69703</v>
      </c>
      <c r="AD7" s="240">
        <f t="shared" si="6"/>
        <v>-0.30297000000427943</v>
      </c>
      <c r="AE7" s="236">
        <f t="shared" si="7"/>
        <v>116770</v>
      </c>
      <c r="AF7" s="240">
        <f t="shared" si="8"/>
        <v>0.30297000000427943</v>
      </c>
      <c r="AG7">
        <f t="shared" si="9"/>
        <v>26.83</v>
      </c>
      <c r="AH7" s="236">
        <f t="shared" si="10"/>
        <v>0</v>
      </c>
      <c r="AI7" s="236">
        <f t="shared" si="11"/>
        <v>116770</v>
      </c>
      <c r="AJ7" s="236">
        <f t="shared" si="12"/>
        <v>0</v>
      </c>
      <c r="AK7" s="236">
        <f t="shared" si="13"/>
        <v>116770</v>
      </c>
      <c r="AL7" s="235">
        <f t="shared" si="14"/>
        <v>26.83</v>
      </c>
      <c r="AM7" s="236">
        <f t="shared" si="15"/>
        <v>0</v>
      </c>
      <c r="AN7" s="241">
        <f t="shared" si="16"/>
        <v>116770</v>
      </c>
      <c r="AO7" s="241">
        <f t="shared" si="17"/>
        <v>0</v>
      </c>
      <c r="AP7" s="236">
        <f t="shared" si="18"/>
        <v>116770</v>
      </c>
      <c r="AQ7" s="241">
        <f t="shared" si="19"/>
        <v>0</v>
      </c>
      <c r="AR7" s="235">
        <f t="shared" si="20"/>
        <v>26.83</v>
      </c>
      <c r="AS7" s="241">
        <v>27</v>
      </c>
      <c r="AT7" s="236">
        <f t="shared" si="21"/>
        <v>116797</v>
      </c>
    </row>
    <row r="8" spans="1:46" ht="12.75" customHeight="1">
      <c r="A8">
        <v>6</v>
      </c>
      <c r="B8" s="242" t="s">
        <v>594</v>
      </c>
      <c r="C8" s="242" t="s">
        <v>589</v>
      </c>
      <c r="D8" s="233" t="s">
        <v>193</v>
      </c>
      <c r="F8" s="234"/>
      <c r="G8" s="234"/>
      <c r="H8" s="234"/>
      <c r="I8" s="235">
        <f t="shared" si="0"/>
        <v>0</v>
      </c>
      <c r="J8" s="236">
        <f t="shared" si="1"/>
        <v>0</v>
      </c>
      <c r="K8" s="237"/>
      <c r="L8" s="238">
        <v>0</v>
      </c>
      <c r="M8" s="238">
        <v>0</v>
      </c>
      <c r="N8" s="238">
        <v>0</v>
      </c>
      <c r="O8" s="239">
        <v>0</v>
      </c>
      <c r="P8" s="237">
        <v>0</v>
      </c>
      <c r="Q8" s="236">
        <v>0</v>
      </c>
      <c r="R8" s="236">
        <v>0</v>
      </c>
      <c r="S8" s="236">
        <v>0</v>
      </c>
      <c r="T8" s="236">
        <v>0</v>
      </c>
      <c r="U8" s="236">
        <v>0</v>
      </c>
      <c r="V8" s="236">
        <v>0</v>
      </c>
      <c r="W8" s="236">
        <v>0</v>
      </c>
      <c r="X8" s="236">
        <v>0</v>
      </c>
      <c r="Y8" s="236">
        <v>0</v>
      </c>
      <c r="Z8">
        <f t="shared" si="2"/>
        <v>0</v>
      </c>
      <c r="AA8">
        <f t="shared" si="3"/>
        <v>0</v>
      </c>
      <c r="AB8" s="240">
        <f t="shared" si="4"/>
        <v>0</v>
      </c>
      <c r="AC8" s="240">
        <f t="shared" si="5"/>
        <v>0</v>
      </c>
      <c r="AD8" s="240">
        <f t="shared" si="6"/>
        <v>0</v>
      </c>
      <c r="AE8" s="236">
        <f t="shared" si="7"/>
        <v>0</v>
      </c>
      <c r="AF8" s="240">
        <f t="shared" si="8"/>
        <v>0</v>
      </c>
      <c r="AG8">
        <f t="shared" si="9"/>
        <v>0</v>
      </c>
      <c r="AH8" s="236">
        <f t="shared" si="10"/>
        <v>0</v>
      </c>
      <c r="AI8" s="236">
        <f t="shared" si="11"/>
        <v>0</v>
      </c>
      <c r="AJ8" s="236">
        <f t="shared" si="12"/>
        <v>0</v>
      </c>
      <c r="AK8" s="236">
        <f t="shared" si="13"/>
        <v>0</v>
      </c>
      <c r="AL8" s="235">
        <f t="shared" si="14"/>
        <v>0</v>
      </c>
      <c r="AM8" s="236">
        <f t="shared" si="15"/>
        <v>0</v>
      </c>
      <c r="AN8" s="241">
        <f t="shared" si="16"/>
        <v>0</v>
      </c>
      <c r="AO8" s="241">
        <f t="shared" si="17"/>
        <v>0</v>
      </c>
      <c r="AP8" s="236">
        <f t="shared" si="18"/>
        <v>0</v>
      </c>
      <c r="AQ8" s="241">
        <f t="shared" si="19"/>
        <v>0</v>
      </c>
      <c r="AR8" s="235">
        <f t="shared" si="20"/>
        <v>0</v>
      </c>
      <c r="AS8" s="241">
        <v>0</v>
      </c>
      <c r="AT8" s="236">
        <f t="shared" si="21"/>
        <v>0</v>
      </c>
    </row>
    <row r="9" spans="1:46" ht="12.75" customHeight="1">
      <c r="A9">
        <v>7</v>
      </c>
      <c r="B9" s="242" t="s">
        <v>595</v>
      </c>
      <c r="C9" s="242" t="s">
        <v>589</v>
      </c>
      <c r="D9" s="233" t="s">
        <v>194</v>
      </c>
      <c r="F9" s="234"/>
      <c r="G9" s="234"/>
      <c r="H9" s="234"/>
      <c r="I9" s="235">
        <f t="shared" si="0"/>
        <v>0</v>
      </c>
      <c r="J9" s="236">
        <f t="shared" si="1"/>
        <v>0</v>
      </c>
      <c r="K9" s="237"/>
      <c r="L9" s="238">
        <v>0</v>
      </c>
      <c r="M9" s="238">
        <v>0</v>
      </c>
      <c r="N9" s="238">
        <v>0</v>
      </c>
      <c r="O9" s="239">
        <v>0</v>
      </c>
      <c r="P9" s="237">
        <v>0</v>
      </c>
      <c r="Q9" s="236">
        <v>0</v>
      </c>
      <c r="R9" s="236">
        <v>0</v>
      </c>
      <c r="S9" s="236">
        <v>0</v>
      </c>
      <c r="T9" s="236">
        <v>0</v>
      </c>
      <c r="U9" s="236">
        <v>0</v>
      </c>
      <c r="V9" s="236">
        <v>0</v>
      </c>
      <c r="W9" s="236">
        <v>0</v>
      </c>
      <c r="X9" s="236">
        <v>0</v>
      </c>
      <c r="Y9" s="236">
        <v>0</v>
      </c>
      <c r="Z9">
        <f t="shared" si="2"/>
        <v>0</v>
      </c>
      <c r="AA9">
        <f t="shared" si="3"/>
        <v>0</v>
      </c>
      <c r="AB9" s="240">
        <f t="shared" si="4"/>
        <v>0</v>
      </c>
      <c r="AC9" s="240">
        <f t="shared" si="5"/>
        <v>0</v>
      </c>
      <c r="AD9" s="240">
        <f t="shared" si="6"/>
        <v>0</v>
      </c>
      <c r="AE9" s="236">
        <f t="shared" si="7"/>
        <v>0</v>
      </c>
      <c r="AF9" s="240">
        <f t="shared" si="8"/>
        <v>0</v>
      </c>
      <c r="AG9">
        <f t="shared" si="9"/>
        <v>0</v>
      </c>
      <c r="AH9" s="236">
        <f t="shared" si="10"/>
        <v>0</v>
      </c>
      <c r="AI9" s="236">
        <f t="shared" si="11"/>
        <v>0</v>
      </c>
      <c r="AJ9" s="236">
        <f t="shared" si="12"/>
        <v>0</v>
      </c>
      <c r="AK9" s="236">
        <f t="shared" si="13"/>
        <v>0</v>
      </c>
      <c r="AL9" s="235">
        <f t="shared" si="14"/>
        <v>0</v>
      </c>
      <c r="AM9" s="236">
        <f t="shared" si="15"/>
        <v>0</v>
      </c>
      <c r="AN9" s="241">
        <f t="shared" si="16"/>
        <v>0</v>
      </c>
      <c r="AO9" s="241">
        <f t="shared" si="17"/>
        <v>0</v>
      </c>
      <c r="AP9" s="236">
        <f t="shared" si="18"/>
        <v>0</v>
      </c>
      <c r="AQ9" s="241">
        <f t="shared" si="19"/>
        <v>0</v>
      </c>
      <c r="AR9" s="235">
        <f t="shared" si="20"/>
        <v>0</v>
      </c>
      <c r="AS9" s="241">
        <v>0</v>
      </c>
      <c r="AT9" s="236">
        <f t="shared" si="21"/>
        <v>0</v>
      </c>
    </row>
    <row r="10" spans="1:46" ht="12.75" customHeight="1">
      <c r="A10">
        <v>8</v>
      </c>
      <c r="B10" s="242" t="s">
        <v>596</v>
      </c>
      <c r="C10" s="242" t="s">
        <v>589</v>
      </c>
      <c r="D10" s="233" t="s">
        <v>195</v>
      </c>
      <c r="E10">
        <v>2008</v>
      </c>
      <c r="F10" s="241">
        <v>412904</v>
      </c>
      <c r="G10" s="241">
        <v>2837</v>
      </c>
      <c r="H10" s="241">
        <v>178</v>
      </c>
      <c r="I10" s="235">
        <f t="shared" si="0"/>
        <v>409889</v>
      </c>
      <c r="J10" s="236">
        <f t="shared" si="1"/>
        <v>409889</v>
      </c>
      <c r="K10" s="237">
        <v>1.4999999999999999E-2</v>
      </c>
      <c r="L10" s="238">
        <v>109964</v>
      </c>
      <c r="M10" s="238">
        <v>0</v>
      </c>
      <c r="N10" s="238">
        <v>0</v>
      </c>
      <c r="O10" s="239">
        <v>109990</v>
      </c>
      <c r="P10" s="237">
        <v>0.26829999999999998</v>
      </c>
      <c r="Q10" s="236">
        <v>154264</v>
      </c>
      <c r="R10" s="236">
        <v>183797</v>
      </c>
      <c r="S10" s="236">
        <v>209271</v>
      </c>
      <c r="T10" s="236">
        <v>220612</v>
      </c>
      <c r="U10" s="236">
        <v>233919</v>
      </c>
      <c r="V10" s="236">
        <v>127684</v>
      </c>
      <c r="W10" s="236">
        <v>100919</v>
      </c>
      <c r="X10" s="236">
        <v>106414</v>
      </c>
      <c r="Y10" s="236">
        <v>109990</v>
      </c>
      <c r="Z10">
        <f t="shared" si="2"/>
        <v>26.83</v>
      </c>
      <c r="AA10">
        <f t="shared" si="3"/>
        <v>26.83</v>
      </c>
      <c r="AB10" s="240">
        <f t="shared" si="4"/>
        <v>109964.03124</v>
      </c>
      <c r="AC10" s="240">
        <f t="shared" si="5"/>
        <v>109964.03124</v>
      </c>
      <c r="AD10" s="240">
        <f t="shared" si="6"/>
        <v>3.1239999996614642E-2</v>
      </c>
      <c r="AE10" s="236">
        <f t="shared" si="7"/>
        <v>109964</v>
      </c>
      <c r="AF10" s="240">
        <f t="shared" si="8"/>
        <v>-3.1239999996614642E-2</v>
      </c>
      <c r="AG10">
        <f t="shared" si="9"/>
        <v>26.83</v>
      </c>
      <c r="AH10" s="236">
        <f t="shared" si="10"/>
        <v>0</v>
      </c>
      <c r="AI10" s="236">
        <f t="shared" si="11"/>
        <v>109964</v>
      </c>
      <c r="AJ10" s="236">
        <f t="shared" si="12"/>
        <v>0</v>
      </c>
      <c r="AK10" s="236">
        <f t="shared" si="13"/>
        <v>109964</v>
      </c>
      <c r="AL10" s="235">
        <f t="shared" si="14"/>
        <v>26.83</v>
      </c>
      <c r="AM10" s="236">
        <f t="shared" si="15"/>
        <v>0</v>
      </c>
      <c r="AN10" s="241">
        <f t="shared" si="16"/>
        <v>109964</v>
      </c>
      <c r="AO10" s="241">
        <f t="shared" si="17"/>
        <v>0</v>
      </c>
      <c r="AP10" s="236">
        <f t="shared" si="18"/>
        <v>109964</v>
      </c>
      <c r="AQ10" s="241">
        <f t="shared" si="19"/>
        <v>0</v>
      </c>
      <c r="AR10" s="235">
        <f t="shared" si="20"/>
        <v>26.83</v>
      </c>
      <c r="AS10" s="241">
        <v>26</v>
      </c>
      <c r="AT10" s="236">
        <f t="shared" si="21"/>
        <v>109990</v>
      </c>
    </row>
    <row r="11" spans="1:46" ht="12.75" customHeight="1">
      <c r="A11">
        <v>9</v>
      </c>
      <c r="B11" s="242" t="s">
        <v>597</v>
      </c>
      <c r="C11" s="242" t="s">
        <v>589</v>
      </c>
      <c r="D11" s="233" t="s">
        <v>196</v>
      </c>
      <c r="F11" s="234"/>
      <c r="G11" s="234"/>
      <c r="H11" s="234"/>
      <c r="I11" s="235">
        <f t="shared" si="0"/>
        <v>0</v>
      </c>
      <c r="J11" s="236">
        <f t="shared" si="1"/>
        <v>0</v>
      </c>
      <c r="L11" s="238">
        <v>0</v>
      </c>
      <c r="M11" s="238">
        <v>0</v>
      </c>
      <c r="N11" s="238">
        <v>0</v>
      </c>
      <c r="O11" s="239">
        <v>0</v>
      </c>
      <c r="P11" s="237">
        <v>0</v>
      </c>
      <c r="Q11" s="236">
        <v>0</v>
      </c>
      <c r="R11" s="236">
        <v>0</v>
      </c>
      <c r="S11" s="236">
        <v>0</v>
      </c>
      <c r="T11" s="236">
        <v>0</v>
      </c>
      <c r="U11" s="236">
        <v>0</v>
      </c>
      <c r="V11" s="236">
        <v>0</v>
      </c>
      <c r="W11" s="236">
        <v>0</v>
      </c>
      <c r="X11" s="236">
        <v>0</v>
      </c>
      <c r="Y11" s="236">
        <v>0</v>
      </c>
      <c r="Z11">
        <f t="shared" si="2"/>
        <v>0</v>
      </c>
      <c r="AA11">
        <f t="shared" si="3"/>
        <v>0</v>
      </c>
      <c r="AB11" s="240">
        <f t="shared" si="4"/>
        <v>0</v>
      </c>
      <c r="AC11" s="240">
        <f t="shared" si="5"/>
        <v>0</v>
      </c>
      <c r="AD11" s="240">
        <f t="shared" si="6"/>
        <v>0</v>
      </c>
      <c r="AE11" s="236">
        <f t="shared" si="7"/>
        <v>0</v>
      </c>
      <c r="AF11" s="240">
        <f t="shared" si="8"/>
        <v>0</v>
      </c>
      <c r="AG11">
        <f t="shared" si="9"/>
        <v>0</v>
      </c>
      <c r="AH11" s="236">
        <f t="shared" si="10"/>
        <v>0</v>
      </c>
      <c r="AI11" s="236">
        <f t="shared" si="11"/>
        <v>0</v>
      </c>
      <c r="AJ11" s="236">
        <f t="shared" si="12"/>
        <v>0</v>
      </c>
      <c r="AK11" s="236">
        <f t="shared" si="13"/>
        <v>0</v>
      </c>
      <c r="AL11" s="235">
        <f t="shared" si="14"/>
        <v>0</v>
      </c>
      <c r="AM11" s="236">
        <f t="shared" si="15"/>
        <v>0</v>
      </c>
      <c r="AN11" s="241">
        <f t="shared" si="16"/>
        <v>0</v>
      </c>
      <c r="AO11" s="241">
        <f t="shared" si="17"/>
        <v>0</v>
      </c>
      <c r="AP11" s="236">
        <f t="shared" si="18"/>
        <v>0</v>
      </c>
      <c r="AQ11" s="241">
        <f t="shared" si="19"/>
        <v>0</v>
      </c>
      <c r="AR11" s="235">
        <f t="shared" si="20"/>
        <v>0</v>
      </c>
      <c r="AS11" s="241">
        <v>0</v>
      </c>
      <c r="AT11" s="236">
        <f t="shared" si="21"/>
        <v>0</v>
      </c>
    </row>
    <row r="12" spans="1:46" ht="12.75" customHeight="1">
      <c r="A12">
        <v>10</v>
      </c>
      <c r="B12" s="242" t="s">
        <v>598</v>
      </c>
      <c r="C12" s="242" t="s">
        <v>589</v>
      </c>
      <c r="D12" s="233" t="s">
        <v>197</v>
      </c>
      <c r="F12" s="234"/>
      <c r="G12" s="234"/>
      <c r="H12" s="234"/>
      <c r="I12" s="235">
        <f t="shared" si="0"/>
        <v>0</v>
      </c>
      <c r="J12" s="236">
        <f t="shared" si="1"/>
        <v>0</v>
      </c>
      <c r="K12" s="237"/>
      <c r="L12" s="238">
        <v>0</v>
      </c>
      <c r="M12" s="238">
        <v>0</v>
      </c>
      <c r="N12" s="238">
        <v>0</v>
      </c>
      <c r="O12" s="239">
        <v>0</v>
      </c>
      <c r="P12" s="237">
        <v>0</v>
      </c>
      <c r="Q12" s="236">
        <v>0</v>
      </c>
      <c r="R12" s="236">
        <v>0</v>
      </c>
      <c r="S12" s="236">
        <v>0</v>
      </c>
      <c r="T12" s="236">
        <v>0</v>
      </c>
      <c r="U12" s="236">
        <v>0</v>
      </c>
      <c r="V12" s="236">
        <v>0</v>
      </c>
      <c r="W12" s="236">
        <v>0</v>
      </c>
      <c r="X12" s="236">
        <v>0</v>
      </c>
      <c r="Y12" s="236">
        <v>0</v>
      </c>
      <c r="Z12">
        <f t="shared" si="2"/>
        <v>0</v>
      </c>
      <c r="AA12">
        <f t="shared" si="3"/>
        <v>0</v>
      </c>
      <c r="AB12" s="240">
        <f t="shared" si="4"/>
        <v>0</v>
      </c>
      <c r="AC12" s="240">
        <f t="shared" si="5"/>
        <v>0</v>
      </c>
      <c r="AD12" s="240">
        <f t="shared" si="6"/>
        <v>0</v>
      </c>
      <c r="AE12" s="236">
        <f t="shared" si="7"/>
        <v>0</v>
      </c>
      <c r="AF12" s="240">
        <f t="shared" si="8"/>
        <v>0</v>
      </c>
      <c r="AG12">
        <f t="shared" si="9"/>
        <v>0</v>
      </c>
      <c r="AH12" s="236">
        <f t="shared" si="10"/>
        <v>0</v>
      </c>
      <c r="AI12" s="236">
        <f t="shared" si="11"/>
        <v>0</v>
      </c>
      <c r="AJ12" s="236">
        <f t="shared" si="12"/>
        <v>0</v>
      </c>
      <c r="AK12" s="236">
        <f t="shared" si="13"/>
        <v>0</v>
      </c>
      <c r="AL12" s="235">
        <f t="shared" si="14"/>
        <v>0</v>
      </c>
      <c r="AM12" s="236">
        <f t="shared" si="15"/>
        <v>0</v>
      </c>
      <c r="AN12" s="241">
        <f t="shared" si="16"/>
        <v>0</v>
      </c>
      <c r="AO12" s="241">
        <f t="shared" si="17"/>
        <v>0</v>
      </c>
      <c r="AP12" s="236">
        <f t="shared" si="18"/>
        <v>0</v>
      </c>
      <c r="AQ12" s="241">
        <f t="shared" si="19"/>
        <v>0</v>
      </c>
      <c r="AR12" s="235">
        <f t="shared" si="20"/>
        <v>0</v>
      </c>
      <c r="AS12" s="241">
        <v>0</v>
      </c>
      <c r="AT12" s="236">
        <f t="shared" si="21"/>
        <v>0</v>
      </c>
    </row>
    <row r="13" spans="1:46" ht="12.75" customHeight="1">
      <c r="A13">
        <v>11</v>
      </c>
      <c r="B13" s="242" t="s">
        <v>599</v>
      </c>
      <c r="C13" s="242" t="s">
        <v>589</v>
      </c>
      <c r="D13" s="233" t="s">
        <v>198</v>
      </c>
      <c r="F13" s="234"/>
      <c r="G13" s="234"/>
      <c r="H13" s="234"/>
      <c r="I13" s="235">
        <f t="shared" si="0"/>
        <v>0</v>
      </c>
      <c r="J13" s="236">
        <f t="shared" si="1"/>
        <v>0</v>
      </c>
      <c r="K13" s="237"/>
      <c r="L13" s="238">
        <v>0</v>
      </c>
      <c r="M13" s="238">
        <v>0</v>
      </c>
      <c r="N13" s="238">
        <v>0</v>
      </c>
      <c r="O13" s="239">
        <v>0</v>
      </c>
      <c r="P13" s="237">
        <v>0</v>
      </c>
      <c r="Q13" s="236">
        <v>0</v>
      </c>
      <c r="R13" s="236">
        <v>0</v>
      </c>
      <c r="S13" s="236">
        <v>0</v>
      </c>
      <c r="T13" s="236">
        <v>0</v>
      </c>
      <c r="U13" s="236">
        <v>0</v>
      </c>
      <c r="V13" s="236">
        <v>0</v>
      </c>
      <c r="W13" s="236">
        <v>0</v>
      </c>
      <c r="X13" s="236">
        <v>0</v>
      </c>
      <c r="Y13" s="236">
        <v>0</v>
      </c>
      <c r="Z13">
        <f t="shared" si="2"/>
        <v>0</v>
      </c>
      <c r="AA13">
        <f t="shared" si="3"/>
        <v>0</v>
      </c>
      <c r="AB13" s="240">
        <f t="shared" si="4"/>
        <v>0</v>
      </c>
      <c r="AC13" s="240">
        <f t="shared" si="5"/>
        <v>0</v>
      </c>
      <c r="AD13" s="240">
        <f t="shared" si="6"/>
        <v>0</v>
      </c>
      <c r="AE13" s="236">
        <f t="shared" si="7"/>
        <v>0</v>
      </c>
      <c r="AF13" s="240">
        <f t="shared" si="8"/>
        <v>0</v>
      </c>
      <c r="AG13">
        <f t="shared" si="9"/>
        <v>0</v>
      </c>
      <c r="AH13" s="236">
        <f t="shared" si="10"/>
        <v>0</v>
      </c>
      <c r="AI13" s="236">
        <f t="shared" si="11"/>
        <v>0</v>
      </c>
      <c r="AJ13" s="236">
        <f t="shared" si="12"/>
        <v>0</v>
      </c>
      <c r="AK13" s="236">
        <f t="shared" si="13"/>
        <v>0</v>
      </c>
      <c r="AL13" s="235">
        <f t="shared" si="14"/>
        <v>0</v>
      </c>
      <c r="AM13" s="236">
        <f t="shared" si="15"/>
        <v>0</v>
      </c>
      <c r="AN13" s="241">
        <f t="shared" si="16"/>
        <v>0</v>
      </c>
      <c r="AO13" s="241">
        <f t="shared" si="17"/>
        <v>0</v>
      </c>
      <c r="AP13" s="236">
        <f t="shared" si="18"/>
        <v>0</v>
      </c>
      <c r="AQ13" s="241">
        <f t="shared" si="19"/>
        <v>0</v>
      </c>
      <c r="AR13" s="235">
        <f t="shared" si="20"/>
        <v>0</v>
      </c>
      <c r="AS13" s="241">
        <v>0</v>
      </c>
      <c r="AT13" s="236">
        <f t="shared" si="21"/>
        <v>0</v>
      </c>
    </row>
    <row r="14" spans="1:46" ht="12.75" customHeight="1">
      <c r="A14">
        <v>12</v>
      </c>
      <c r="B14" s="242" t="s">
        <v>600</v>
      </c>
      <c r="C14" s="242" t="s">
        <v>589</v>
      </c>
      <c r="D14" s="233" t="s">
        <v>199</v>
      </c>
      <c r="F14" s="234"/>
      <c r="G14" s="234"/>
      <c r="H14" s="234"/>
      <c r="I14" s="235">
        <f t="shared" si="0"/>
        <v>0</v>
      </c>
      <c r="J14" s="236">
        <f t="shared" si="1"/>
        <v>0</v>
      </c>
      <c r="K14" s="237"/>
      <c r="L14" s="238">
        <v>0</v>
      </c>
      <c r="M14" s="238">
        <v>0</v>
      </c>
      <c r="N14" s="238">
        <v>0</v>
      </c>
      <c r="O14" s="239">
        <v>0</v>
      </c>
      <c r="P14" s="237">
        <v>0</v>
      </c>
      <c r="Q14" s="236">
        <v>0</v>
      </c>
      <c r="R14" s="236">
        <v>0</v>
      </c>
      <c r="S14" s="236">
        <v>0</v>
      </c>
      <c r="T14" s="236">
        <v>0</v>
      </c>
      <c r="U14" s="236">
        <v>0</v>
      </c>
      <c r="V14" s="236">
        <v>0</v>
      </c>
      <c r="W14" s="236">
        <v>0</v>
      </c>
      <c r="X14" s="236">
        <v>0</v>
      </c>
      <c r="Y14" s="236">
        <v>0</v>
      </c>
      <c r="Z14">
        <f t="shared" si="2"/>
        <v>0</v>
      </c>
      <c r="AA14">
        <f t="shared" si="3"/>
        <v>0</v>
      </c>
      <c r="AB14" s="240">
        <f t="shared" si="4"/>
        <v>0</v>
      </c>
      <c r="AC14" s="240">
        <f t="shared" si="5"/>
        <v>0</v>
      </c>
      <c r="AD14" s="240">
        <f t="shared" si="6"/>
        <v>0</v>
      </c>
      <c r="AE14" s="236">
        <f t="shared" si="7"/>
        <v>0</v>
      </c>
      <c r="AF14" s="240">
        <f t="shared" si="8"/>
        <v>0</v>
      </c>
      <c r="AG14">
        <f t="shared" si="9"/>
        <v>0</v>
      </c>
      <c r="AH14" s="236">
        <f t="shared" si="10"/>
        <v>0</v>
      </c>
      <c r="AI14" s="236">
        <f t="shared" si="11"/>
        <v>0</v>
      </c>
      <c r="AJ14" s="236">
        <f t="shared" si="12"/>
        <v>0</v>
      </c>
      <c r="AK14" s="236">
        <f t="shared" si="13"/>
        <v>0</v>
      </c>
      <c r="AL14" s="235">
        <f t="shared" si="14"/>
        <v>0</v>
      </c>
      <c r="AM14" s="236">
        <f t="shared" si="15"/>
        <v>0</v>
      </c>
      <c r="AN14" s="241">
        <f t="shared" si="16"/>
        <v>0</v>
      </c>
      <c r="AO14" s="241">
        <f t="shared" si="17"/>
        <v>0</v>
      </c>
      <c r="AP14" s="236">
        <f t="shared" si="18"/>
        <v>0</v>
      </c>
      <c r="AQ14" s="241">
        <f t="shared" si="19"/>
        <v>0</v>
      </c>
      <c r="AR14" s="235">
        <f t="shared" si="20"/>
        <v>0</v>
      </c>
      <c r="AS14" s="241">
        <v>0</v>
      </c>
      <c r="AT14" s="236">
        <f t="shared" si="21"/>
        <v>0</v>
      </c>
    </row>
    <row r="15" spans="1:46" ht="12.75" customHeight="1">
      <c r="A15">
        <v>13</v>
      </c>
      <c r="B15" s="242" t="s">
        <v>601</v>
      </c>
      <c r="C15" s="242" t="s">
        <v>589</v>
      </c>
      <c r="D15" s="233" t="s">
        <v>200</v>
      </c>
      <c r="F15" s="234"/>
      <c r="G15" s="234"/>
      <c r="H15" s="234"/>
      <c r="I15" s="235">
        <f t="shared" si="0"/>
        <v>0</v>
      </c>
      <c r="J15" s="236">
        <f t="shared" si="1"/>
        <v>0</v>
      </c>
      <c r="K15" s="237"/>
      <c r="L15" s="238">
        <v>0</v>
      </c>
      <c r="M15" s="238">
        <v>0</v>
      </c>
      <c r="N15" s="238">
        <v>0</v>
      </c>
      <c r="O15" s="239">
        <v>0</v>
      </c>
      <c r="P15" s="237">
        <v>0</v>
      </c>
      <c r="Q15" s="236">
        <v>0</v>
      </c>
      <c r="R15" s="236">
        <v>0</v>
      </c>
      <c r="S15" s="236">
        <v>0</v>
      </c>
      <c r="T15" s="236">
        <v>0</v>
      </c>
      <c r="U15" s="236">
        <v>0</v>
      </c>
      <c r="V15" s="236">
        <v>0</v>
      </c>
      <c r="W15" s="236">
        <v>0</v>
      </c>
      <c r="X15" s="236">
        <v>0</v>
      </c>
      <c r="Y15" s="236">
        <v>0</v>
      </c>
      <c r="Z15">
        <f t="shared" si="2"/>
        <v>0</v>
      </c>
      <c r="AA15">
        <f t="shared" si="3"/>
        <v>0</v>
      </c>
      <c r="AB15" s="240">
        <f t="shared" si="4"/>
        <v>0</v>
      </c>
      <c r="AC15" s="240">
        <f t="shared" si="5"/>
        <v>0</v>
      </c>
      <c r="AD15" s="240">
        <f t="shared" si="6"/>
        <v>0</v>
      </c>
      <c r="AE15" s="236">
        <f t="shared" si="7"/>
        <v>0</v>
      </c>
      <c r="AF15" s="240">
        <f t="shared" si="8"/>
        <v>0</v>
      </c>
      <c r="AG15">
        <f t="shared" si="9"/>
        <v>0</v>
      </c>
      <c r="AH15" s="236">
        <f t="shared" si="10"/>
        <v>0</v>
      </c>
      <c r="AI15" s="236">
        <f t="shared" si="11"/>
        <v>0</v>
      </c>
      <c r="AJ15" s="236">
        <f t="shared" si="12"/>
        <v>0</v>
      </c>
      <c r="AK15" s="236">
        <f t="shared" si="13"/>
        <v>0</v>
      </c>
      <c r="AL15" s="235">
        <f t="shared" si="14"/>
        <v>0</v>
      </c>
      <c r="AM15" s="236">
        <f t="shared" si="15"/>
        <v>0</v>
      </c>
      <c r="AN15" s="241">
        <f t="shared" si="16"/>
        <v>0</v>
      </c>
      <c r="AO15" s="241">
        <f t="shared" si="17"/>
        <v>0</v>
      </c>
      <c r="AP15" s="236">
        <f t="shared" si="18"/>
        <v>0</v>
      </c>
      <c r="AQ15" s="241">
        <f t="shared" si="19"/>
        <v>0</v>
      </c>
      <c r="AR15" s="235">
        <f t="shared" si="20"/>
        <v>0</v>
      </c>
      <c r="AS15" s="241">
        <v>0</v>
      </c>
      <c r="AT15" s="236">
        <f t="shared" si="21"/>
        <v>0</v>
      </c>
    </row>
    <row r="16" spans="1:46" ht="12.75" customHeight="1">
      <c r="A16">
        <v>14</v>
      </c>
      <c r="B16" s="242" t="s">
        <v>602</v>
      </c>
      <c r="C16" s="242" t="s">
        <v>589</v>
      </c>
      <c r="D16" s="233" t="s">
        <v>201</v>
      </c>
      <c r="E16">
        <v>2003</v>
      </c>
      <c r="F16" s="241">
        <v>741274.57</v>
      </c>
      <c r="G16" s="241">
        <v>17871.11</v>
      </c>
      <c r="H16" s="241">
        <v>0</v>
      </c>
      <c r="I16" s="235">
        <f t="shared" si="0"/>
        <v>723403.46</v>
      </c>
      <c r="J16" s="236">
        <f t="shared" si="1"/>
        <v>723403</v>
      </c>
      <c r="K16" s="237">
        <v>0.03</v>
      </c>
      <c r="L16" s="238">
        <v>194073</v>
      </c>
      <c r="M16" s="238">
        <v>32353</v>
      </c>
      <c r="N16" s="238">
        <v>18898</v>
      </c>
      <c r="O16" s="239">
        <v>245452</v>
      </c>
      <c r="P16" s="237">
        <v>0.33909999999999996</v>
      </c>
      <c r="Q16" s="236">
        <v>499082</v>
      </c>
      <c r="R16" s="236">
        <v>568794</v>
      </c>
      <c r="S16" s="236">
        <v>644325</v>
      </c>
      <c r="T16" s="236">
        <v>668383</v>
      </c>
      <c r="U16" s="236">
        <v>523858</v>
      </c>
      <c r="V16" s="236">
        <v>294205</v>
      </c>
      <c r="W16" s="236">
        <v>231189</v>
      </c>
      <c r="X16" s="236">
        <v>239117</v>
      </c>
      <c r="Y16" s="236">
        <v>245452</v>
      </c>
      <c r="Z16">
        <f t="shared" si="2"/>
        <v>26.83</v>
      </c>
      <c r="AA16" t="e">
        <f t="shared" si="3"/>
        <v>#REF!</v>
      </c>
      <c r="AB16" s="240">
        <f t="shared" si="4"/>
        <v>194072.81017000001</v>
      </c>
      <c r="AC16" s="240">
        <f t="shared" si="5"/>
        <v>194072.81017000001</v>
      </c>
      <c r="AD16" s="240">
        <f t="shared" si="6"/>
        <v>-0.18982999998843297</v>
      </c>
      <c r="AE16" s="236">
        <f t="shared" si="7"/>
        <v>194073</v>
      </c>
      <c r="AF16" s="240">
        <f t="shared" si="8"/>
        <v>0.18982999998843297</v>
      </c>
      <c r="AG16">
        <f t="shared" si="9"/>
        <v>26.83</v>
      </c>
      <c r="AH16" s="236" t="e">
        <f t="shared" si="10"/>
        <v>#REF!</v>
      </c>
      <c r="AI16" s="236" t="e">
        <f t="shared" si="11"/>
        <v>#REF!</v>
      </c>
      <c r="AJ16" s="236" t="e">
        <f t="shared" si="12"/>
        <v>#REF!</v>
      </c>
      <c r="AK16" s="236" t="e">
        <f t="shared" si="13"/>
        <v>#REF!</v>
      </c>
      <c r="AL16" s="235" t="e">
        <f t="shared" si="14"/>
        <v>#REF!</v>
      </c>
      <c r="AM16" s="236" t="e">
        <f t="shared" si="15"/>
        <v>#REF!</v>
      </c>
      <c r="AN16" s="241" t="e">
        <f t="shared" si="16"/>
        <v>#REF!</v>
      </c>
      <c r="AO16" s="241" t="e">
        <f t="shared" si="17"/>
        <v>#REF!</v>
      </c>
      <c r="AP16" s="236" t="e">
        <f t="shared" si="18"/>
        <v>#REF!</v>
      </c>
      <c r="AQ16" s="241" t="e">
        <f t="shared" si="19"/>
        <v>#REF!</v>
      </c>
      <c r="AR16" s="235" t="e">
        <f t="shared" si="20"/>
        <v>#REF!</v>
      </c>
      <c r="AS16" s="241">
        <v>128</v>
      </c>
      <c r="AT16" s="236" t="e">
        <f t="shared" si="21"/>
        <v>#REF!</v>
      </c>
    </row>
    <row r="17" spans="1:46" ht="12.75" customHeight="1">
      <c r="A17">
        <v>15</v>
      </c>
      <c r="B17" s="242" t="s">
        <v>603</v>
      </c>
      <c r="C17" s="242" t="s">
        <v>589</v>
      </c>
      <c r="D17" s="233" t="s">
        <v>202</v>
      </c>
      <c r="F17" s="234"/>
      <c r="G17" s="234"/>
      <c r="H17" s="234"/>
      <c r="I17" s="235">
        <f t="shared" si="0"/>
        <v>0</v>
      </c>
      <c r="J17" s="236">
        <f t="shared" si="1"/>
        <v>0</v>
      </c>
      <c r="K17" s="237"/>
      <c r="L17" s="238">
        <v>0</v>
      </c>
      <c r="M17" s="238">
        <v>0</v>
      </c>
      <c r="N17" s="238">
        <v>0</v>
      </c>
      <c r="O17" s="239">
        <v>0</v>
      </c>
      <c r="P17" s="237">
        <v>0</v>
      </c>
      <c r="Q17" s="236">
        <v>0</v>
      </c>
      <c r="R17" s="236">
        <v>0</v>
      </c>
      <c r="S17" s="236">
        <v>0</v>
      </c>
      <c r="T17" s="236">
        <v>0</v>
      </c>
      <c r="U17" s="236">
        <v>0</v>
      </c>
      <c r="V17" s="236">
        <v>0</v>
      </c>
      <c r="W17" s="236">
        <v>0</v>
      </c>
      <c r="X17" s="236">
        <v>0</v>
      </c>
      <c r="Y17" s="236">
        <v>0</v>
      </c>
      <c r="Z17">
        <f t="shared" si="2"/>
        <v>0</v>
      </c>
      <c r="AA17">
        <f t="shared" si="3"/>
        <v>0</v>
      </c>
      <c r="AB17" s="240">
        <f t="shared" si="4"/>
        <v>0</v>
      </c>
      <c r="AC17" s="240">
        <f t="shared" si="5"/>
        <v>0</v>
      </c>
      <c r="AD17" s="240">
        <f t="shared" si="6"/>
        <v>0</v>
      </c>
      <c r="AE17" s="236">
        <f t="shared" si="7"/>
        <v>0</v>
      </c>
      <c r="AF17" s="240">
        <f t="shared" si="8"/>
        <v>0</v>
      </c>
      <c r="AG17">
        <f t="shared" si="9"/>
        <v>0</v>
      </c>
      <c r="AH17" s="236">
        <f t="shared" si="10"/>
        <v>0</v>
      </c>
      <c r="AI17" s="236">
        <f t="shared" si="11"/>
        <v>0</v>
      </c>
      <c r="AJ17" s="236">
        <f t="shared" si="12"/>
        <v>0</v>
      </c>
      <c r="AK17" s="236">
        <f t="shared" si="13"/>
        <v>0</v>
      </c>
      <c r="AL17" s="235">
        <f t="shared" si="14"/>
        <v>0</v>
      </c>
      <c r="AM17" s="236">
        <f t="shared" si="15"/>
        <v>0</v>
      </c>
      <c r="AN17" s="241">
        <f t="shared" si="16"/>
        <v>0</v>
      </c>
      <c r="AO17" s="241">
        <f t="shared" si="17"/>
        <v>0</v>
      </c>
      <c r="AP17" s="236">
        <f t="shared" si="18"/>
        <v>0</v>
      </c>
      <c r="AQ17" s="241">
        <f t="shared" si="19"/>
        <v>0</v>
      </c>
      <c r="AR17" s="235">
        <f t="shared" si="20"/>
        <v>0</v>
      </c>
      <c r="AS17" s="241">
        <v>0</v>
      </c>
      <c r="AT17" s="236">
        <f t="shared" si="21"/>
        <v>0</v>
      </c>
    </row>
    <row r="18" spans="1:46" ht="12.75" customHeight="1">
      <c r="A18">
        <v>16</v>
      </c>
      <c r="B18" s="242" t="s">
        <v>604</v>
      </c>
      <c r="C18" s="242" t="s">
        <v>589</v>
      </c>
      <c r="D18" s="233" t="s">
        <v>203</v>
      </c>
      <c r="F18" s="234"/>
      <c r="G18" s="234"/>
      <c r="H18" s="234"/>
      <c r="I18" s="235">
        <f t="shared" si="0"/>
        <v>0</v>
      </c>
      <c r="J18" s="236">
        <f t="shared" si="1"/>
        <v>0</v>
      </c>
      <c r="K18" s="237"/>
      <c r="L18" s="238">
        <v>0</v>
      </c>
      <c r="M18" s="238">
        <v>0</v>
      </c>
      <c r="N18" s="238">
        <v>0</v>
      </c>
      <c r="O18" s="239">
        <v>0</v>
      </c>
      <c r="P18" s="237">
        <v>0</v>
      </c>
      <c r="Q18" s="236">
        <v>0</v>
      </c>
      <c r="R18" s="236">
        <v>0</v>
      </c>
      <c r="S18" s="236">
        <v>0</v>
      </c>
      <c r="T18" s="236">
        <v>0</v>
      </c>
      <c r="U18" s="236">
        <v>0</v>
      </c>
      <c r="V18" s="236">
        <v>0</v>
      </c>
      <c r="W18" s="236">
        <v>0</v>
      </c>
      <c r="X18" s="236">
        <v>0</v>
      </c>
      <c r="Y18" s="236">
        <v>0</v>
      </c>
      <c r="Z18">
        <f t="shared" si="2"/>
        <v>0</v>
      </c>
      <c r="AA18">
        <f t="shared" si="3"/>
        <v>0</v>
      </c>
      <c r="AB18" s="240">
        <f t="shared" si="4"/>
        <v>0</v>
      </c>
      <c r="AC18" s="240">
        <f t="shared" si="5"/>
        <v>0</v>
      </c>
      <c r="AD18" s="240">
        <f t="shared" si="6"/>
        <v>0</v>
      </c>
      <c r="AE18" s="236">
        <f t="shared" si="7"/>
        <v>0</v>
      </c>
      <c r="AF18" s="240">
        <f t="shared" si="8"/>
        <v>0</v>
      </c>
      <c r="AG18">
        <f t="shared" si="9"/>
        <v>0</v>
      </c>
      <c r="AH18" s="236">
        <f t="shared" si="10"/>
        <v>0</v>
      </c>
      <c r="AI18" s="236">
        <f t="shared" si="11"/>
        <v>0</v>
      </c>
      <c r="AJ18" s="236">
        <f t="shared" si="12"/>
        <v>0</v>
      </c>
      <c r="AK18" s="236">
        <f t="shared" si="13"/>
        <v>0</v>
      </c>
      <c r="AL18" s="235">
        <f t="shared" si="14"/>
        <v>0</v>
      </c>
      <c r="AM18" s="236">
        <f t="shared" si="15"/>
        <v>0</v>
      </c>
      <c r="AN18" s="241">
        <f t="shared" si="16"/>
        <v>0</v>
      </c>
      <c r="AO18" s="241">
        <f t="shared" si="17"/>
        <v>0</v>
      </c>
      <c r="AP18" s="236">
        <f t="shared" si="18"/>
        <v>0</v>
      </c>
      <c r="AQ18" s="241">
        <f t="shared" si="19"/>
        <v>0</v>
      </c>
      <c r="AR18" s="235">
        <f t="shared" si="20"/>
        <v>0</v>
      </c>
      <c r="AS18" s="241">
        <v>0</v>
      </c>
      <c r="AT18" s="236">
        <f t="shared" si="21"/>
        <v>0</v>
      </c>
    </row>
    <row r="19" spans="1:46" ht="12.75" customHeight="1">
      <c r="A19">
        <v>17</v>
      </c>
      <c r="B19" s="242" t="s">
        <v>605</v>
      </c>
      <c r="C19" s="242" t="s">
        <v>589</v>
      </c>
      <c r="D19" s="233" t="s">
        <v>204</v>
      </c>
      <c r="F19" s="234">
        <v>0</v>
      </c>
      <c r="G19" s="234">
        <v>0</v>
      </c>
      <c r="H19" s="234">
        <v>0</v>
      </c>
      <c r="I19" s="235">
        <f t="shared" si="0"/>
        <v>0</v>
      </c>
      <c r="J19" s="236">
        <f t="shared" si="1"/>
        <v>0</v>
      </c>
      <c r="K19" s="237"/>
      <c r="L19" s="238">
        <v>0</v>
      </c>
      <c r="M19" s="238">
        <v>0</v>
      </c>
      <c r="N19" s="238">
        <v>0</v>
      </c>
      <c r="O19" s="239">
        <v>0</v>
      </c>
      <c r="P19" s="237">
        <v>0</v>
      </c>
      <c r="Q19" s="236">
        <v>0</v>
      </c>
      <c r="R19" s="236">
        <v>0</v>
      </c>
      <c r="S19" s="236">
        <v>0</v>
      </c>
      <c r="T19" s="236">
        <v>0</v>
      </c>
      <c r="U19" s="236">
        <v>0</v>
      </c>
      <c r="V19" s="236">
        <v>0</v>
      </c>
      <c r="W19" s="236">
        <v>0</v>
      </c>
      <c r="X19" s="236">
        <v>0</v>
      </c>
      <c r="Y19" s="236">
        <v>0</v>
      </c>
      <c r="Z19">
        <f t="shared" si="2"/>
        <v>0</v>
      </c>
      <c r="AA19">
        <f t="shared" si="3"/>
        <v>0</v>
      </c>
      <c r="AB19" s="240">
        <f t="shared" si="4"/>
        <v>0</v>
      </c>
      <c r="AC19" s="240">
        <f t="shared" si="5"/>
        <v>0</v>
      </c>
      <c r="AD19" s="240">
        <f t="shared" si="6"/>
        <v>0</v>
      </c>
      <c r="AE19" s="236">
        <f t="shared" si="7"/>
        <v>0</v>
      </c>
      <c r="AF19" s="240">
        <f t="shared" si="8"/>
        <v>0</v>
      </c>
      <c r="AG19">
        <f t="shared" si="9"/>
        <v>0</v>
      </c>
      <c r="AH19" s="236">
        <f t="shared" si="10"/>
        <v>0</v>
      </c>
      <c r="AI19" s="236">
        <f t="shared" si="11"/>
        <v>0</v>
      </c>
      <c r="AJ19" s="236">
        <f t="shared" si="12"/>
        <v>0</v>
      </c>
      <c r="AK19" s="236">
        <f t="shared" si="13"/>
        <v>0</v>
      </c>
      <c r="AL19" s="235">
        <f t="shared" si="14"/>
        <v>0</v>
      </c>
      <c r="AM19" s="236">
        <f t="shared" si="15"/>
        <v>0</v>
      </c>
      <c r="AN19" s="241">
        <f t="shared" si="16"/>
        <v>0</v>
      </c>
      <c r="AO19" s="241">
        <f t="shared" si="17"/>
        <v>0</v>
      </c>
      <c r="AP19" s="236">
        <f t="shared" si="18"/>
        <v>0</v>
      </c>
      <c r="AQ19" s="241">
        <f t="shared" si="19"/>
        <v>0</v>
      </c>
      <c r="AR19" s="235">
        <f t="shared" si="20"/>
        <v>0</v>
      </c>
      <c r="AS19" s="241">
        <v>0</v>
      </c>
      <c r="AT19" s="236">
        <f t="shared" si="21"/>
        <v>0</v>
      </c>
    </row>
    <row r="20" spans="1:46" ht="12.75" customHeight="1">
      <c r="A20">
        <v>18</v>
      </c>
      <c r="B20" s="242" t="s">
        <v>606</v>
      </c>
      <c r="C20" s="242" t="s">
        <v>589</v>
      </c>
      <c r="D20" s="233" t="s">
        <v>205</v>
      </c>
      <c r="F20" s="234"/>
      <c r="G20" s="234"/>
      <c r="H20" s="234"/>
      <c r="I20" s="235">
        <f t="shared" si="0"/>
        <v>0</v>
      </c>
      <c r="J20" s="236">
        <f t="shared" si="1"/>
        <v>0</v>
      </c>
      <c r="K20" s="237"/>
      <c r="L20" s="238">
        <v>0</v>
      </c>
      <c r="M20" s="238">
        <v>0</v>
      </c>
      <c r="N20" s="238">
        <v>0</v>
      </c>
      <c r="O20" s="239">
        <v>0</v>
      </c>
      <c r="P20" s="237">
        <v>0</v>
      </c>
      <c r="Q20" s="236">
        <v>0</v>
      </c>
      <c r="R20" s="236">
        <v>0</v>
      </c>
      <c r="S20" s="236">
        <v>0</v>
      </c>
      <c r="T20" s="236">
        <v>0</v>
      </c>
      <c r="U20" s="236">
        <v>0</v>
      </c>
      <c r="V20" s="236">
        <v>0</v>
      </c>
      <c r="W20" s="236">
        <v>0</v>
      </c>
      <c r="X20" s="236">
        <v>0</v>
      </c>
      <c r="Y20" s="236">
        <v>0</v>
      </c>
      <c r="Z20">
        <f t="shared" si="2"/>
        <v>0</v>
      </c>
      <c r="AA20">
        <f t="shared" si="3"/>
        <v>0</v>
      </c>
      <c r="AB20" s="240">
        <f t="shared" si="4"/>
        <v>0</v>
      </c>
      <c r="AC20" s="240">
        <f t="shared" si="5"/>
        <v>0</v>
      </c>
      <c r="AD20" s="240">
        <f t="shared" si="6"/>
        <v>0</v>
      </c>
      <c r="AE20" s="236">
        <f t="shared" si="7"/>
        <v>0</v>
      </c>
      <c r="AF20" s="240">
        <f t="shared" si="8"/>
        <v>0</v>
      </c>
      <c r="AG20">
        <f t="shared" si="9"/>
        <v>0</v>
      </c>
      <c r="AH20" s="236">
        <f t="shared" si="10"/>
        <v>0</v>
      </c>
      <c r="AI20" s="236">
        <f t="shared" si="11"/>
        <v>0</v>
      </c>
      <c r="AJ20" s="236">
        <f t="shared" si="12"/>
        <v>0</v>
      </c>
      <c r="AK20" s="236">
        <f t="shared" si="13"/>
        <v>0</v>
      </c>
      <c r="AL20" s="235">
        <f t="shared" si="14"/>
        <v>0</v>
      </c>
      <c r="AM20" s="236">
        <f t="shared" si="15"/>
        <v>0</v>
      </c>
      <c r="AN20" s="241">
        <f t="shared" si="16"/>
        <v>0</v>
      </c>
      <c r="AO20" s="241">
        <f t="shared" si="17"/>
        <v>0</v>
      </c>
      <c r="AP20" s="236">
        <f t="shared" si="18"/>
        <v>0</v>
      </c>
      <c r="AQ20" s="241">
        <f t="shared" si="19"/>
        <v>0</v>
      </c>
      <c r="AR20" s="235">
        <f t="shared" si="20"/>
        <v>0</v>
      </c>
      <c r="AS20" s="241">
        <v>0</v>
      </c>
      <c r="AT20" s="236">
        <f t="shared" si="21"/>
        <v>0</v>
      </c>
    </row>
    <row r="21" spans="1:46" ht="12.75" customHeight="1">
      <c r="A21">
        <v>19</v>
      </c>
      <c r="B21" s="242" t="s">
        <v>607</v>
      </c>
      <c r="C21" s="242" t="s">
        <v>589</v>
      </c>
      <c r="D21" s="233" t="s">
        <v>206</v>
      </c>
      <c r="E21">
        <v>2004</v>
      </c>
      <c r="F21" s="241">
        <v>146695.1</v>
      </c>
      <c r="G21" s="241">
        <v>4556.58</v>
      </c>
      <c r="H21" s="241">
        <v>0</v>
      </c>
      <c r="I21" s="235">
        <f t="shared" si="0"/>
        <v>142138.52000000002</v>
      </c>
      <c r="J21" s="236">
        <f t="shared" si="1"/>
        <v>142139</v>
      </c>
      <c r="K21" s="237">
        <v>0.01</v>
      </c>
      <c r="L21" s="238">
        <v>38133</v>
      </c>
      <c r="M21" s="238">
        <v>0</v>
      </c>
      <c r="N21" s="238">
        <v>0</v>
      </c>
      <c r="O21" s="239">
        <v>38142</v>
      </c>
      <c r="P21" s="237">
        <v>0.26829999999999998</v>
      </c>
      <c r="Q21" s="236">
        <v>89962</v>
      </c>
      <c r="R21" s="236">
        <v>93534</v>
      </c>
      <c r="S21" s="236">
        <v>109333</v>
      </c>
      <c r="T21" s="236">
        <v>112353</v>
      </c>
      <c r="U21" s="236">
        <v>81911</v>
      </c>
      <c r="V21" s="236">
        <v>44151</v>
      </c>
      <c r="W21" s="236">
        <v>35100</v>
      </c>
      <c r="X21" s="236">
        <v>35915</v>
      </c>
      <c r="Y21" s="236">
        <v>38142</v>
      </c>
      <c r="Z21">
        <f t="shared" si="2"/>
        <v>26.83</v>
      </c>
      <c r="AA21">
        <f t="shared" si="3"/>
        <v>26.83</v>
      </c>
      <c r="AB21" s="240">
        <f t="shared" si="4"/>
        <v>38132.707719999999</v>
      </c>
      <c r="AC21" s="240">
        <f t="shared" si="5"/>
        <v>38132.707719999999</v>
      </c>
      <c r="AD21" s="240">
        <f t="shared" si="6"/>
        <v>-0.29228000000148313</v>
      </c>
      <c r="AE21" s="236">
        <f t="shared" si="7"/>
        <v>38133</v>
      </c>
      <c r="AF21" s="240">
        <f t="shared" si="8"/>
        <v>0.29228000000148313</v>
      </c>
      <c r="AG21">
        <f t="shared" si="9"/>
        <v>26.83</v>
      </c>
      <c r="AH21" s="236">
        <f t="shared" si="10"/>
        <v>0</v>
      </c>
      <c r="AI21" s="236">
        <f t="shared" si="11"/>
        <v>38133</v>
      </c>
      <c r="AJ21" s="236">
        <f t="shared" si="12"/>
        <v>0</v>
      </c>
      <c r="AK21" s="236">
        <f t="shared" si="13"/>
        <v>38133</v>
      </c>
      <c r="AL21" s="235">
        <f t="shared" si="14"/>
        <v>26.83</v>
      </c>
      <c r="AM21" s="236">
        <f t="shared" si="15"/>
        <v>0</v>
      </c>
      <c r="AN21" s="241">
        <f t="shared" si="16"/>
        <v>38133</v>
      </c>
      <c r="AO21" s="241">
        <f t="shared" si="17"/>
        <v>0</v>
      </c>
      <c r="AP21" s="236">
        <f t="shared" si="18"/>
        <v>38133</v>
      </c>
      <c r="AQ21" s="241">
        <f t="shared" si="19"/>
        <v>0</v>
      </c>
      <c r="AR21" s="235">
        <f t="shared" si="20"/>
        <v>26.83</v>
      </c>
      <c r="AS21" s="241">
        <v>9</v>
      </c>
      <c r="AT21" s="236">
        <f t="shared" si="21"/>
        <v>38142</v>
      </c>
    </row>
    <row r="22" spans="1:46" ht="12.75" customHeight="1">
      <c r="A22">
        <v>20</v>
      </c>
      <c r="B22" s="242" t="s">
        <v>608</v>
      </c>
      <c r="C22" s="242" t="s">
        <v>589</v>
      </c>
      <c r="D22" s="233" t="s">
        <v>207</v>
      </c>
      <c r="E22">
        <v>2005</v>
      </c>
      <c r="F22" s="241">
        <v>2876703.06</v>
      </c>
      <c r="G22" s="241">
        <v>18117.22</v>
      </c>
      <c r="H22" s="241">
        <v>0</v>
      </c>
      <c r="I22" s="235">
        <f t="shared" si="0"/>
        <v>2858585.84</v>
      </c>
      <c r="J22" s="236">
        <f t="shared" si="1"/>
        <v>2858586</v>
      </c>
      <c r="K22" s="237">
        <v>0.03</v>
      </c>
      <c r="L22" s="238">
        <v>766895</v>
      </c>
      <c r="M22" s="238">
        <v>20221</v>
      </c>
      <c r="N22" s="238">
        <v>11811</v>
      </c>
      <c r="O22" s="239">
        <v>799154</v>
      </c>
      <c r="P22" s="237">
        <v>0.27949999999999997</v>
      </c>
      <c r="Q22" s="236">
        <v>0</v>
      </c>
      <c r="R22" s="236">
        <v>2278621</v>
      </c>
      <c r="S22" s="236">
        <v>2359154</v>
      </c>
      <c r="T22" s="236">
        <v>2460379</v>
      </c>
      <c r="U22" s="236">
        <v>1765694</v>
      </c>
      <c r="V22" s="236">
        <v>949652</v>
      </c>
      <c r="W22" s="236">
        <v>760719</v>
      </c>
      <c r="X22" s="236">
        <v>765460</v>
      </c>
      <c r="Y22" s="236">
        <v>799154</v>
      </c>
      <c r="Z22">
        <f t="shared" si="2"/>
        <v>26.83</v>
      </c>
      <c r="AA22" t="e">
        <f t="shared" si="3"/>
        <v>#REF!</v>
      </c>
      <c r="AB22" s="240">
        <f t="shared" si="4"/>
        <v>766894.54998000001</v>
      </c>
      <c r="AC22" s="240">
        <f t="shared" si="5"/>
        <v>766894.54998000001</v>
      </c>
      <c r="AD22" s="240">
        <f t="shared" si="6"/>
        <v>-0.45001999998930842</v>
      </c>
      <c r="AE22" s="236">
        <f t="shared" si="7"/>
        <v>766895</v>
      </c>
      <c r="AF22" s="240">
        <f t="shared" si="8"/>
        <v>0.45001999998930842</v>
      </c>
      <c r="AG22">
        <f t="shared" si="9"/>
        <v>26.83</v>
      </c>
      <c r="AH22" s="236" t="e">
        <f t="shared" si="10"/>
        <v>#REF!</v>
      </c>
      <c r="AI22" s="236" t="e">
        <f t="shared" si="11"/>
        <v>#REF!</v>
      </c>
      <c r="AJ22" s="236" t="e">
        <f t="shared" si="12"/>
        <v>#REF!</v>
      </c>
      <c r="AK22" s="236" t="e">
        <f t="shared" si="13"/>
        <v>#REF!</v>
      </c>
      <c r="AL22" s="235" t="e">
        <f t="shared" si="14"/>
        <v>#REF!</v>
      </c>
      <c r="AM22" s="236" t="e">
        <f t="shared" si="15"/>
        <v>#REF!</v>
      </c>
      <c r="AN22" s="241" t="e">
        <f t="shared" si="16"/>
        <v>#REF!</v>
      </c>
      <c r="AO22" s="241" t="e">
        <f t="shared" si="17"/>
        <v>#REF!</v>
      </c>
      <c r="AP22" s="236" t="e">
        <f t="shared" si="18"/>
        <v>#REF!</v>
      </c>
      <c r="AQ22" s="241" t="e">
        <f t="shared" si="19"/>
        <v>#REF!</v>
      </c>
      <c r="AR22" s="235" t="e">
        <f t="shared" si="20"/>
        <v>#REF!</v>
      </c>
      <c r="AS22" s="241">
        <v>227</v>
      </c>
      <c r="AT22" s="236" t="e">
        <f t="shared" si="21"/>
        <v>#REF!</v>
      </c>
    </row>
    <row r="23" spans="1:46" ht="12.75" customHeight="1">
      <c r="A23">
        <v>21</v>
      </c>
      <c r="B23" s="242" t="s">
        <v>609</v>
      </c>
      <c r="C23" s="242" t="s">
        <v>589</v>
      </c>
      <c r="D23" s="233" t="s">
        <v>208</v>
      </c>
      <c r="F23" s="234"/>
      <c r="G23" s="234"/>
      <c r="H23" s="234"/>
      <c r="I23" s="235">
        <f t="shared" si="0"/>
        <v>0</v>
      </c>
      <c r="J23" s="236">
        <f t="shared" si="1"/>
        <v>0</v>
      </c>
      <c r="K23" s="237"/>
      <c r="L23" s="238">
        <v>0</v>
      </c>
      <c r="M23" s="238">
        <v>0</v>
      </c>
      <c r="N23" s="238">
        <v>0</v>
      </c>
      <c r="O23" s="239">
        <v>0</v>
      </c>
      <c r="P23" s="237">
        <v>0</v>
      </c>
      <c r="Q23" s="236">
        <v>0</v>
      </c>
      <c r="R23" s="236">
        <v>0</v>
      </c>
      <c r="S23" s="236">
        <v>0</v>
      </c>
      <c r="T23" s="236">
        <v>0</v>
      </c>
      <c r="U23" s="236">
        <v>0</v>
      </c>
      <c r="V23" s="236">
        <v>0</v>
      </c>
      <c r="W23" s="236">
        <v>0</v>
      </c>
      <c r="X23" s="236">
        <v>0</v>
      </c>
      <c r="Y23" s="236">
        <v>0</v>
      </c>
      <c r="Z23">
        <f t="shared" si="2"/>
        <v>0</v>
      </c>
      <c r="AA23">
        <f t="shared" si="3"/>
        <v>0</v>
      </c>
      <c r="AB23" s="240">
        <f t="shared" si="4"/>
        <v>0</v>
      </c>
      <c r="AC23" s="240">
        <f t="shared" si="5"/>
        <v>0</v>
      </c>
      <c r="AD23" s="240">
        <f t="shared" si="6"/>
        <v>0</v>
      </c>
      <c r="AE23" s="236">
        <f t="shared" si="7"/>
        <v>0</v>
      </c>
      <c r="AF23" s="240">
        <f t="shared" si="8"/>
        <v>0</v>
      </c>
      <c r="AG23">
        <f t="shared" si="9"/>
        <v>0</v>
      </c>
      <c r="AH23" s="236">
        <f t="shared" si="10"/>
        <v>0</v>
      </c>
      <c r="AI23" s="236">
        <f t="shared" si="11"/>
        <v>0</v>
      </c>
      <c r="AJ23" s="236">
        <f t="shared" si="12"/>
        <v>0</v>
      </c>
      <c r="AK23" s="236">
        <f t="shared" si="13"/>
        <v>0</v>
      </c>
      <c r="AL23" s="235">
        <f t="shared" si="14"/>
        <v>0</v>
      </c>
      <c r="AM23" s="236">
        <f t="shared" si="15"/>
        <v>0</v>
      </c>
      <c r="AN23" s="241">
        <f t="shared" si="16"/>
        <v>0</v>
      </c>
      <c r="AO23" s="241">
        <f t="shared" si="17"/>
        <v>0</v>
      </c>
      <c r="AP23" s="236">
        <f t="shared" si="18"/>
        <v>0</v>
      </c>
      <c r="AQ23" s="241">
        <f t="shared" si="19"/>
        <v>0</v>
      </c>
      <c r="AR23" s="235">
        <f t="shared" si="20"/>
        <v>0</v>
      </c>
      <c r="AS23" s="241">
        <v>0</v>
      </c>
      <c r="AT23" s="236">
        <f t="shared" si="21"/>
        <v>0</v>
      </c>
    </row>
    <row r="24" spans="1:46" ht="12.75" customHeight="1">
      <c r="A24">
        <v>22</v>
      </c>
      <c r="B24" s="242" t="s">
        <v>610</v>
      </c>
      <c r="C24" s="242" t="s">
        <v>589</v>
      </c>
      <c r="D24" s="233" t="s">
        <v>209</v>
      </c>
      <c r="E24">
        <v>2009</v>
      </c>
      <c r="F24" s="241">
        <v>58764.01</v>
      </c>
      <c r="G24" s="241">
        <v>747.44</v>
      </c>
      <c r="H24" s="241">
        <v>16.95</v>
      </c>
      <c r="I24" s="235">
        <f t="shared" si="0"/>
        <v>57999.62</v>
      </c>
      <c r="J24" s="236">
        <f t="shared" si="1"/>
        <v>58000</v>
      </c>
      <c r="K24" s="237">
        <v>1.4999999999999999E-2</v>
      </c>
      <c r="L24" s="238">
        <v>15560</v>
      </c>
      <c r="M24" s="238">
        <v>0</v>
      </c>
      <c r="N24" s="238">
        <v>0</v>
      </c>
      <c r="O24" s="239">
        <v>15563</v>
      </c>
      <c r="P24" s="237">
        <v>0.26829999999999998</v>
      </c>
      <c r="Q24" s="236">
        <v>0</v>
      </c>
      <c r="R24" s="236">
        <v>0</v>
      </c>
      <c r="S24" s="236">
        <v>0</v>
      </c>
      <c r="T24" s="236">
        <v>0</v>
      </c>
      <c r="U24" s="236">
        <v>0</v>
      </c>
      <c r="V24" s="236">
        <v>11779</v>
      </c>
      <c r="W24" s="236">
        <v>9588</v>
      </c>
      <c r="X24" s="236">
        <v>13954</v>
      </c>
      <c r="Y24" s="236">
        <v>15563</v>
      </c>
      <c r="Z24">
        <f t="shared" si="2"/>
        <v>26.83</v>
      </c>
      <c r="AA24">
        <f t="shared" si="3"/>
        <v>26.83</v>
      </c>
      <c r="AB24" s="240">
        <f t="shared" si="4"/>
        <v>15560.09996</v>
      </c>
      <c r="AC24" s="240">
        <f t="shared" si="5"/>
        <v>15560.09996</v>
      </c>
      <c r="AD24" s="240">
        <f t="shared" si="6"/>
        <v>9.9959999999555293E-2</v>
      </c>
      <c r="AE24" s="236">
        <f t="shared" si="7"/>
        <v>15560</v>
      </c>
      <c r="AF24" s="240">
        <f t="shared" si="8"/>
        <v>-9.9959999999555293E-2</v>
      </c>
      <c r="AG24">
        <f t="shared" si="9"/>
        <v>26.83</v>
      </c>
      <c r="AH24" s="236">
        <f t="shared" si="10"/>
        <v>0</v>
      </c>
      <c r="AI24" s="236">
        <f t="shared" si="11"/>
        <v>15560</v>
      </c>
      <c r="AJ24" s="236">
        <f t="shared" si="12"/>
        <v>0</v>
      </c>
      <c r="AK24" s="236">
        <f t="shared" si="13"/>
        <v>15560</v>
      </c>
      <c r="AL24" s="235">
        <f t="shared" si="14"/>
        <v>26.83</v>
      </c>
      <c r="AM24" s="236">
        <f t="shared" si="15"/>
        <v>0</v>
      </c>
      <c r="AN24" s="241">
        <f t="shared" si="16"/>
        <v>15560</v>
      </c>
      <c r="AO24" s="241">
        <f t="shared" si="17"/>
        <v>0</v>
      </c>
      <c r="AP24" s="236">
        <f t="shared" si="18"/>
        <v>15560</v>
      </c>
      <c r="AQ24" s="241">
        <f t="shared" si="19"/>
        <v>0</v>
      </c>
      <c r="AR24" s="235">
        <f t="shared" si="20"/>
        <v>26.83</v>
      </c>
      <c r="AS24" s="241">
        <v>3</v>
      </c>
      <c r="AT24" s="236">
        <f t="shared" si="21"/>
        <v>15563</v>
      </c>
    </row>
    <row r="25" spans="1:46" ht="12.75" customHeight="1">
      <c r="A25">
        <v>23</v>
      </c>
      <c r="B25" s="242" t="s">
        <v>611</v>
      </c>
      <c r="C25" s="242" t="s">
        <v>589</v>
      </c>
      <c r="D25" s="233" t="s">
        <v>210</v>
      </c>
      <c r="E25">
        <v>2002</v>
      </c>
      <c r="F25" s="241">
        <v>1295436</v>
      </c>
      <c r="G25" s="241">
        <v>22114</v>
      </c>
      <c r="H25" s="241">
        <v>4248</v>
      </c>
      <c r="I25" s="235">
        <f t="shared" si="0"/>
        <v>1269074</v>
      </c>
      <c r="J25" s="236">
        <f t="shared" si="1"/>
        <v>1269074</v>
      </c>
      <c r="K25" s="237">
        <v>0.03</v>
      </c>
      <c r="L25" s="238">
        <v>340464</v>
      </c>
      <c r="M25" s="238">
        <v>24265</v>
      </c>
      <c r="N25" s="238">
        <v>14173</v>
      </c>
      <c r="O25" s="239">
        <v>379041</v>
      </c>
      <c r="P25" s="237">
        <v>0.29859999999999998</v>
      </c>
      <c r="Q25" s="236">
        <v>870283</v>
      </c>
      <c r="R25" s="236">
        <v>918041</v>
      </c>
      <c r="S25" s="236">
        <v>963720</v>
      </c>
      <c r="T25" s="236">
        <v>1010047</v>
      </c>
      <c r="U25" s="236">
        <v>786328</v>
      </c>
      <c r="V25" s="236">
        <v>443486</v>
      </c>
      <c r="W25" s="236">
        <v>348491</v>
      </c>
      <c r="X25" s="236">
        <v>356822</v>
      </c>
      <c r="Y25" s="236">
        <v>379041</v>
      </c>
      <c r="Z25">
        <f t="shared" si="2"/>
        <v>26.83</v>
      </c>
      <c r="AA25" t="e">
        <f t="shared" si="3"/>
        <v>#REF!</v>
      </c>
      <c r="AB25" s="240">
        <f t="shared" si="4"/>
        <v>340464.10852000001</v>
      </c>
      <c r="AC25" s="240">
        <f t="shared" si="5"/>
        <v>340464.10852000001</v>
      </c>
      <c r="AD25" s="240">
        <f t="shared" si="6"/>
        <v>0.10852000000886619</v>
      </c>
      <c r="AE25" s="236">
        <f t="shared" si="7"/>
        <v>340464</v>
      </c>
      <c r="AF25" s="240">
        <f t="shared" si="8"/>
        <v>-0.10852000000886619</v>
      </c>
      <c r="AG25">
        <f t="shared" si="9"/>
        <v>26.83</v>
      </c>
      <c r="AH25" s="236" t="e">
        <f t="shared" si="10"/>
        <v>#REF!</v>
      </c>
      <c r="AI25" s="236" t="e">
        <f t="shared" si="11"/>
        <v>#REF!</v>
      </c>
      <c r="AJ25" s="236" t="e">
        <f t="shared" si="12"/>
        <v>#REF!</v>
      </c>
      <c r="AK25" s="236" t="e">
        <f t="shared" si="13"/>
        <v>#REF!</v>
      </c>
      <c r="AL25" s="235" t="e">
        <f t="shared" si="14"/>
        <v>#REF!</v>
      </c>
      <c r="AM25" s="236" t="e">
        <f t="shared" si="15"/>
        <v>#REF!</v>
      </c>
      <c r="AN25" s="241" t="e">
        <f t="shared" si="16"/>
        <v>#REF!</v>
      </c>
      <c r="AO25" s="241" t="e">
        <f t="shared" si="17"/>
        <v>#REF!</v>
      </c>
      <c r="AP25" s="236" t="e">
        <f t="shared" si="18"/>
        <v>#REF!</v>
      </c>
      <c r="AQ25" s="241" t="e">
        <f t="shared" si="19"/>
        <v>#REF!</v>
      </c>
      <c r="AR25" s="235" t="e">
        <f t="shared" si="20"/>
        <v>#REF!</v>
      </c>
      <c r="AS25" s="241">
        <v>139</v>
      </c>
      <c r="AT25" s="236" t="e">
        <f t="shared" si="21"/>
        <v>#REF!</v>
      </c>
    </row>
    <row r="26" spans="1:46" ht="12.75" customHeight="1">
      <c r="A26">
        <v>24</v>
      </c>
      <c r="B26" s="242" t="s">
        <v>612</v>
      </c>
      <c r="C26" s="242" t="s">
        <v>589</v>
      </c>
      <c r="D26" s="233" t="s">
        <v>211</v>
      </c>
      <c r="E26">
        <v>2006</v>
      </c>
      <c r="F26" s="241">
        <v>191390.89</v>
      </c>
      <c r="G26" s="241">
        <v>1609.04</v>
      </c>
      <c r="H26" s="241">
        <v>240.58</v>
      </c>
      <c r="I26" s="235">
        <f t="shared" si="0"/>
        <v>189541.27000000002</v>
      </c>
      <c r="J26" s="236">
        <f t="shared" si="1"/>
        <v>189541</v>
      </c>
      <c r="K26" s="237">
        <v>1.4999999999999999E-2</v>
      </c>
      <c r="L26" s="238">
        <v>50850</v>
      </c>
      <c r="M26" s="238">
        <v>0</v>
      </c>
      <c r="N26" s="238">
        <v>0</v>
      </c>
      <c r="O26" s="239">
        <v>50862</v>
      </c>
      <c r="P26" s="237">
        <v>0.26829999999999998</v>
      </c>
      <c r="Q26" s="236">
        <v>0</v>
      </c>
      <c r="R26" s="236">
        <v>0</v>
      </c>
      <c r="S26" s="236">
        <v>144216</v>
      </c>
      <c r="T26" s="236">
        <v>159175</v>
      </c>
      <c r="U26" s="236">
        <v>115828</v>
      </c>
      <c r="V26" s="236">
        <v>63189</v>
      </c>
      <c r="W26" s="236">
        <v>49867</v>
      </c>
      <c r="X26" s="236">
        <v>49991</v>
      </c>
      <c r="Y26" s="236">
        <v>50862</v>
      </c>
      <c r="Z26">
        <f t="shared" si="2"/>
        <v>26.83</v>
      </c>
      <c r="AA26">
        <f t="shared" si="3"/>
        <v>26.83</v>
      </c>
      <c r="AB26" s="240">
        <f t="shared" si="4"/>
        <v>50849.60183</v>
      </c>
      <c r="AC26" s="240">
        <f t="shared" si="5"/>
        <v>50849.60183</v>
      </c>
      <c r="AD26" s="240">
        <f t="shared" si="6"/>
        <v>-0.39817000000039116</v>
      </c>
      <c r="AE26" s="236">
        <f t="shared" si="7"/>
        <v>50850</v>
      </c>
      <c r="AF26" s="240">
        <f t="shared" si="8"/>
        <v>0.39817000000039116</v>
      </c>
      <c r="AG26">
        <f t="shared" si="9"/>
        <v>26.83</v>
      </c>
      <c r="AH26" s="236">
        <f t="shared" si="10"/>
        <v>0</v>
      </c>
      <c r="AI26" s="236">
        <f t="shared" si="11"/>
        <v>50850</v>
      </c>
      <c r="AJ26" s="236">
        <f t="shared" si="12"/>
        <v>0</v>
      </c>
      <c r="AK26" s="236">
        <f t="shared" si="13"/>
        <v>50850</v>
      </c>
      <c r="AL26" s="235">
        <f t="shared" si="14"/>
        <v>26.83</v>
      </c>
      <c r="AM26" s="236">
        <f t="shared" si="15"/>
        <v>0</v>
      </c>
      <c r="AN26" s="241">
        <f t="shared" si="16"/>
        <v>50850</v>
      </c>
      <c r="AO26" s="241">
        <f t="shared" si="17"/>
        <v>0</v>
      </c>
      <c r="AP26" s="236">
        <f t="shared" si="18"/>
        <v>50850</v>
      </c>
      <c r="AQ26" s="241">
        <f t="shared" si="19"/>
        <v>0</v>
      </c>
      <c r="AR26" s="235">
        <f t="shared" si="20"/>
        <v>26.83</v>
      </c>
      <c r="AS26" s="241">
        <v>12</v>
      </c>
      <c r="AT26" s="236">
        <f t="shared" si="21"/>
        <v>50862</v>
      </c>
    </row>
    <row r="27" spans="1:46" ht="12.75" customHeight="1">
      <c r="A27">
        <v>25</v>
      </c>
      <c r="B27" s="242" t="s">
        <v>613</v>
      </c>
      <c r="C27" s="242" t="s">
        <v>589</v>
      </c>
      <c r="D27" s="233" t="s">
        <v>212</v>
      </c>
      <c r="F27" s="234"/>
      <c r="G27" s="234"/>
      <c r="H27" s="234"/>
      <c r="I27" s="235">
        <f t="shared" si="0"/>
        <v>0</v>
      </c>
      <c r="J27" s="236">
        <f t="shared" si="1"/>
        <v>0</v>
      </c>
      <c r="K27" s="237"/>
      <c r="L27" s="238">
        <v>0</v>
      </c>
      <c r="M27" s="238">
        <v>0</v>
      </c>
      <c r="N27" s="238">
        <v>0</v>
      </c>
      <c r="O27" s="239">
        <v>0</v>
      </c>
      <c r="P27" s="237">
        <v>0</v>
      </c>
      <c r="Q27" s="236">
        <v>0</v>
      </c>
      <c r="R27" s="236">
        <v>0</v>
      </c>
      <c r="S27" s="236">
        <v>0</v>
      </c>
      <c r="T27" s="236">
        <v>0</v>
      </c>
      <c r="U27" s="236">
        <v>0</v>
      </c>
      <c r="V27" s="236">
        <v>0</v>
      </c>
      <c r="W27" s="236">
        <v>0</v>
      </c>
      <c r="X27" s="236">
        <v>0</v>
      </c>
      <c r="Y27" s="236">
        <v>0</v>
      </c>
      <c r="Z27">
        <f t="shared" si="2"/>
        <v>0</v>
      </c>
      <c r="AA27">
        <f t="shared" si="3"/>
        <v>0</v>
      </c>
      <c r="AB27" s="240">
        <f t="shared" si="4"/>
        <v>0</v>
      </c>
      <c r="AC27" s="240">
        <f t="shared" si="5"/>
        <v>0</v>
      </c>
      <c r="AD27" s="240">
        <f t="shared" si="6"/>
        <v>0</v>
      </c>
      <c r="AE27" s="236">
        <f t="shared" si="7"/>
        <v>0</v>
      </c>
      <c r="AF27" s="240">
        <f t="shared" si="8"/>
        <v>0</v>
      </c>
      <c r="AG27">
        <f t="shared" si="9"/>
        <v>0</v>
      </c>
      <c r="AH27" s="236">
        <f t="shared" si="10"/>
        <v>0</v>
      </c>
      <c r="AI27" s="236">
        <f t="shared" si="11"/>
        <v>0</v>
      </c>
      <c r="AJ27" s="236">
        <f t="shared" si="12"/>
        <v>0</v>
      </c>
      <c r="AK27" s="236">
        <f t="shared" si="13"/>
        <v>0</v>
      </c>
      <c r="AL27" s="235">
        <f t="shared" si="14"/>
        <v>0</v>
      </c>
      <c r="AM27" s="236">
        <f t="shared" si="15"/>
        <v>0</v>
      </c>
      <c r="AN27" s="241">
        <f t="shared" si="16"/>
        <v>0</v>
      </c>
      <c r="AO27" s="241">
        <f t="shared" si="17"/>
        <v>0</v>
      </c>
      <c r="AP27" s="236">
        <f t="shared" si="18"/>
        <v>0</v>
      </c>
      <c r="AQ27" s="241">
        <f t="shared" si="19"/>
        <v>0</v>
      </c>
      <c r="AR27" s="235">
        <f t="shared" si="20"/>
        <v>0</v>
      </c>
      <c r="AS27" s="241">
        <v>0</v>
      </c>
      <c r="AT27" s="236">
        <f t="shared" si="21"/>
        <v>0</v>
      </c>
    </row>
    <row r="28" spans="1:46" ht="12.75" customHeight="1">
      <c r="A28">
        <v>26</v>
      </c>
      <c r="B28" s="242" t="s">
        <v>614</v>
      </c>
      <c r="C28" s="242" t="s">
        <v>589</v>
      </c>
      <c r="D28" s="233" t="s">
        <v>213</v>
      </c>
      <c r="E28">
        <v>2012</v>
      </c>
      <c r="F28" s="241">
        <v>882337.07</v>
      </c>
      <c r="G28" s="241">
        <v>14265.35</v>
      </c>
      <c r="H28" s="241">
        <v>0</v>
      </c>
      <c r="I28" s="235">
        <f t="shared" si="0"/>
        <v>868071.72</v>
      </c>
      <c r="J28" s="236">
        <f t="shared" si="1"/>
        <v>868072</v>
      </c>
      <c r="K28" s="237">
        <v>1.4999999999999999E-2</v>
      </c>
      <c r="L28" s="238">
        <v>232884</v>
      </c>
      <c r="M28" s="238">
        <v>0</v>
      </c>
      <c r="N28" s="238">
        <v>0</v>
      </c>
      <c r="O28" s="239">
        <v>232884</v>
      </c>
      <c r="P28" s="237">
        <v>0.26829999999999998</v>
      </c>
      <c r="Q28" s="236">
        <v>0</v>
      </c>
      <c r="R28" s="236">
        <v>0</v>
      </c>
      <c r="S28" s="236">
        <v>0</v>
      </c>
      <c r="T28" s="236">
        <v>0</v>
      </c>
      <c r="U28" s="236">
        <v>0</v>
      </c>
      <c r="V28" s="236">
        <v>0</v>
      </c>
      <c r="W28" s="236">
        <v>0</v>
      </c>
      <c r="X28" s="236">
        <v>0</v>
      </c>
      <c r="Y28" s="236">
        <v>232884</v>
      </c>
      <c r="Z28">
        <f t="shared" si="2"/>
        <v>26.83</v>
      </c>
      <c r="AA28">
        <f t="shared" si="3"/>
        <v>26.83</v>
      </c>
      <c r="AB28" s="240">
        <f t="shared" si="4"/>
        <v>232884.26019</v>
      </c>
      <c r="AC28" s="240">
        <f t="shared" si="5"/>
        <v>232884.26019</v>
      </c>
      <c r="AD28" s="240">
        <f t="shared" si="6"/>
        <v>0.26019000000087544</v>
      </c>
      <c r="AE28" s="236">
        <f t="shared" si="7"/>
        <v>232884</v>
      </c>
      <c r="AF28" s="240">
        <f t="shared" si="8"/>
        <v>-0.26019000000087544</v>
      </c>
      <c r="AG28">
        <f t="shared" si="9"/>
        <v>26.83</v>
      </c>
      <c r="AH28" s="236">
        <f t="shared" si="10"/>
        <v>0</v>
      </c>
      <c r="AI28" s="236">
        <f t="shared" si="11"/>
        <v>232884</v>
      </c>
      <c r="AJ28" s="236">
        <f t="shared" si="12"/>
        <v>0</v>
      </c>
      <c r="AK28" s="236">
        <f t="shared" si="13"/>
        <v>232884</v>
      </c>
      <c r="AL28" s="235">
        <f t="shared" si="14"/>
        <v>26.83</v>
      </c>
      <c r="AM28" s="236">
        <f t="shared" si="15"/>
        <v>0</v>
      </c>
      <c r="AN28" s="241">
        <f t="shared" si="16"/>
        <v>232884</v>
      </c>
      <c r="AO28" s="241">
        <f t="shared" si="17"/>
        <v>0</v>
      </c>
      <c r="AP28" s="236">
        <f t="shared" si="18"/>
        <v>232884</v>
      </c>
      <c r="AQ28" s="241">
        <f t="shared" si="19"/>
        <v>0</v>
      </c>
      <c r="AR28" s="235">
        <f t="shared" si="20"/>
        <v>26.83</v>
      </c>
      <c r="AS28" s="241">
        <v>0</v>
      </c>
      <c r="AT28" s="236">
        <f t="shared" si="21"/>
        <v>232884</v>
      </c>
    </row>
    <row r="29" spans="1:46" ht="12.75" customHeight="1">
      <c r="A29">
        <v>27</v>
      </c>
      <c r="B29" s="242" t="s">
        <v>615</v>
      </c>
      <c r="C29" s="242" t="s">
        <v>589</v>
      </c>
      <c r="D29" s="233" t="s">
        <v>214</v>
      </c>
      <c r="F29" s="234"/>
      <c r="G29" s="234"/>
      <c r="H29" s="234"/>
      <c r="I29" s="235">
        <f t="shared" si="0"/>
        <v>0</v>
      </c>
      <c r="J29" s="236">
        <f t="shared" si="1"/>
        <v>0</v>
      </c>
      <c r="K29" s="237"/>
      <c r="L29" s="238">
        <v>0</v>
      </c>
      <c r="M29" s="238">
        <v>0</v>
      </c>
      <c r="N29" s="238">
        <v>0</v>
      </c>
      <c r="O29" s="239">
        <v>0</v>
      </c>
      <c r="P29" s="237">
        <v>0</v>
      </c>
      <c r="Q29" s="236">
        <v>0</v>
      </c>
      <c r="R29" s="236">
        <v>0</v>
      </c>
      <c r="S29" s="236">
        <v>0</v>
      </c>
      <c r="T29" s="236">
        <v>0</v>
      </c>
      <c r="U29" s="236">
        <v>0</v>
      </c>
      <c r="V29" s="236">
        <v>0</v>
      </c>
      <c r="W29" s="236">
        <v>0</v>
      </c>
      <c r="X29" s="236">
        <v>0</v>
      </c>
      <c r="Y29" s="236">
        <v>0</v>
      </c>
      <c r="Z29">
        <f t="shared" si="2"/>
        <v>0</v>
      </c>
      <c r="AA29">
        <f t="shared" si="3"/>
        <v>0</v>
      </c>
      <c r="AB29" s="240">
        <f t="shared" si="4"/>
        <v>0</v>
      </c>
      <c r="AC29" s="240">
        <f t="shared" si="5"/>
        <v>0</v>
      </c>
      <c r="AD29" s="240">
        <f t="shared" si="6"/>
        <v>0</v>
      </c>
      <c r="AE29" s="236">
        <f t="shared" si="7"/>
        <v>0</v>
      </c>
      <c r="AF29" s="240">
        <f t="shared" si="8"/>
        <v>0</v>
      </c>
      <c r="AG29">
        <f t="shared" si="9"/>
        <v>0</v>
      </c>
      <c r="AH29" s="236">
        <f t="shared" si="10"/>
        <v>0</v>
      </c>
      <c r="AI29" s="236">
        <f t="shared" si="11"/>
        <v>0</v>
      </c>
      <c r="AJ29" s="236">
        <f t="shared" si="12"/>
        <v>0</v>
      </c>
      <c r="AK29" s="236">
        <f t="shared" si="13"/>
        <v>0</v>
      </c>
      <c r="AL29" s="235">
        <f t="shared" si="14"/>
        <v>0</v>
      </c>
      <c r="AM29" s="236">
        <f t="shared" si="15"/>
        <v>0</v>
      </c>
      <c r="AN29" s="241">
        <f t="shared" si="16"/>
        <v>0</v>
      </c>
      <c r="AO29" s="241">
        <f t="shared" si="17"/>
        <v>0</v>
      </c>
      <c r="AP29" s="236">
        <f t="shared" si="18"/>
        <v>0</v>
      </c>
      <c r="AQ29" s="241">
        <f t="shared" si="19"/>
        <v>0</v>
      </c>
      <c r="AR29" s="235">
        <f t="shared" si="20"/>
        <v>0</v>
      </c>
      <c r="AS29" s="241">
        <v>0</v>
      </c>
      <c r="AT29" s="236">
        <f t="shared" si="21"/>
        <v>0</v>
      </c>
    </row>
    <row r="30" spans="1:46" ht="12.75" customHeight="1">
      <c r="A30">
        <v>28</v>
      </c>
      <c r="B30" s="242" t="s">
        <v>616</v>
      </c>
      <c r="C30" s="242" t="s">
        <v>589</v>
      </c>
      <c r="D30" s="233" t="s">
        <v>215</v>
      </c>
      <c r="F30" s="234">
        <v>0</v>
      </c>
      <c r="G30" s="234">
        <v>0</v>
      </c>
      <c r="H30" s="234">
        <v>0</v>
      </c>
      <c r="I30" s="235">
        <f t="shared" si="0"/>
        <v>0</v>
      </c>
      <c r="J30" s="236">
        <f t="shared" si="1"/>
        <v>0</v>
      </c>
      <c r="K30" s="237"/>
      <c r="L30" s="238">
        <v>0</v>
      </c>
      <c r="M30" s="238">
        <v>0</v>
      </c>
      <c r="N30" s="238">
        <v>0</v>
      </c>
      <c r="O30" s="239">
        <v>0</v>
      </c>
      <c r="P30" s="237">
        <v>0</v>
      </c>
      <c r="Q30" s="236">
        <v>0</v>
      </c>
      <c r="R30" s="236">
        <v>0</v>
      </c>
      <c r="S30" s="236">
        <v>0</v>
      </c>
      <c r="T30" s="236">
        <v>0</v>
      </c>
      <c r="U30" s="236">
        <v>0</v>
      </c>
      <c r="V30" s="236">
        <v>0</v>
      </c>
      <c r="W30" s="236">
        <v>0</v>
      </c>
      <c r="X30" s="236">
        <v>0</v>
      </c>
      <c r="Y30" s="236">
        <v>0</v>
      </c>
      <c r="Z30">
        <f t="shared" si="2"/>
        <v>0</v>
      </c>
      <c r="AA30">
        <f t="shared" si="3"/>
        <v>0</v>
      </c>
      <c r="AB30" s="240">
        <f t="shared" si="4"/>
        <v>0</v>
      </c>
      <c r="AC30" s="240">
        <f t="shared" si="5"/>
        <v>0</v>
      </c>
      <c r="AD30" s="240">
        <f t="shared" si="6"/>
        <v>0</v>
      </c>
      <c r="AE30" s="236">
        <f t="shared" si="7"/>
        <v>0</v>
      </c>
      <c r="AF30" s="240">
        <f t="shared" si="8"/>
        <v>0</v>
      </c>
      <c r="AG30">
        <f t="shared" si="9"/>
        <v>0</v>
      </c>
      <c r="AH30" s="236">
        <f t="shared" si="10"/>
        <v>0</v>
      </c>
      <c r="AI30" s="236">
        <f t="shared" si="11"/>
        <v>0</v>
      </c>
      <c r="AJ30" s="236">
        <f t="shared" si="12"/>
        <v>0</v>
      </c>
      <c r="AK30" s="236">
        <f t="shared" si="13"/>
        <v>0</v>
      </c>
      <c r="AL30" s="235">
        <f t="shared" si="14"/>
        <v>0</v>
      </c>
      <c r="AM30" s="236">
        <f t="shared" si="15"/>
        <v>0</v>
      </c>
      <c r="AN30" s="241">
        <f t="shared" si="16"/>
        <v>0</v>
      </c>
      <c r="AO30" s="241">
        <f t="shared" si="17"/>
        <v>0</v>
      </c>
      <c r="AP30" s="236">
        <f t="shared" si="18"/>
        <v>0</v>
      </c>
      <c r="AQ30" s="241">
        <f t="shared" si="19"/>
        <v>0</v>
      </c>
      <c r="AR30" s="235">
        <f t="shared" si="20"/>
        <v>0</v>
      </c>
      <c r="AS30" s="241">
        <v>0</v>
      </c>
      <c r="AT30" s="236">
        <f t="shared" si="21"/>
        <v>0</v>
      </c>
    </row>
    <row r="31" spans="1:46" ht="12.75" customHeight="1">
      <c r="A31">
        <v>29</v>
      </c>
      <c r="B31" s="242" t="s">
        <v>617</v>
      </c>
      <c r="C31" s="242" t="s">
        <v>589</v>
      </c>
      <c r="D31" s="233" t="s">
        <v>216</v>
      </c>
      <c r="F31" s="234"/>
      <c r="G31" s="234"/>
      <c r="H31" s="234"/>
      <c r="I31" s="235">
        <f t="shared" si="0"/>
        <v>0</v>
      </c>
      <c r="J31" s="236">
        <f t="shared" si="1"/>
        <v>0</v>
      </c>
      <c r="K31" s="237"/>
      <c r="L31" s="238">
        <v>0</v>
      </c>
      <c r="M31" s="238">
        <v>0</v>
      </c>
      <c r="N31" s="238">
        <v>0</v>
      </c>
      <c r="O31" s="239">
        <v>0</v>
      </c>
      <c r="P31" s="237">
        <v>0</v>
      </c>
      <c r="Q31" s="236">
        <v>0</v>
      </c>
      <c r="R31" s="236">
        <v>0</v>
      </c>
      <c r="S31" s="236">
        <v>0</v>
      </c>
      <c r="T31" s="236">
        <v>0</v>
      </c>
      <c r="U31" s="236">
        <v>0</v>
      </c>
      <c r="V31" s="236">
        <v>0</v>
      </c>
      <c r="W31" s="236">
        <v>0</v>
      </c>
      <c r="X31" s="236">
        <v>0</v>
      </c>
      <c r="Y31" s="236">
        <v>0</v>
      </c>
      <c r="Z31">
        <f t="shared" si="2"/>
        <v>0</v>
      </c>
      <c r="AA31">
        <f t="shared" si="3"/>
        <v>0</v>
      </c>
      <c r="AB31" s="240">
        <f t="shared" si="4"/>
        <v>0</v>
      </c>
      <c r="AC31" s="240">
        <f t="shared" si="5"/>
        <v>0</v>
      </c>
      <c r="AD31" s="240">
        <f t="shared" si="6"/>
        <v>0</v>
      </c>
      <c r="AE31" s="236">
        <f t="shared" si="7"/>
        <v>0</v>
      </c>
      <c r="AF31" s="240">
        <f t="shared" si="8"/>
        <v>0</v>
      </c>
      <c r="AG31">
        <f t="shared" si="9"/>
        <v>0</v>
      </c>
      <c r="AH31" s="236">
        <f t="shared" si="10"/>
        <v>0</v>
      </c>
      <c r="AI31" s="236">
        <f t="shared" si="11"/>
        <v>0</v>
      </c>
      <c r="AJ31" s="236">
        <f t="shared" si="12"/>
        <v>0</v>
      </c>
      <c r="AK31" s="236">
        <f t="shared" si="13"/>
        <v>0</v>
      </c>
      <c r="AL31" s="235">
        <f t="shared" si="14"/>
        <v>0</v>
      </c>
      <c r="AM31" s="236">
        <f t="shared" si="15"/>
        <v>0</v>
      </c>
      <c r="AN31" s="241">
        <f t="shared" si="16"/>
        <v>0</v>
      </c>
      <c r="AO31" s="241">
        <f t="shared" si="17"/>
        <v>0</v>
      </c>
      <c r="AP31" s="236">
        <f t="shared" si="18"/>
        <v>0</v>
      </c>
      <c r="AQ31" s="241">
        <f t="shared" si="19"/>
        <v>0</v>
      </c>
      <c r="AR31" s="235">
        <f t="shared" si="20"/>
        <v>0</v>
      </c>
      <c r="AS31" s="241">
        <v>0</v>
      </c>
      <c r="AT31" s="236">
        <f t="shared" si="21"/>
        <v>0</v>
      </c>
    </row>
    <row r="32" spans="1:46" ht="12.75" customHeight="1">
      <c r="A32">
        <v>30</v>
      </c>
      <c r="B32" s="242" t="s">
        <v>618</v>
      </c>
      <c r="C32" s="242" t="s">
        <v>589</v>
      </c>
      <c r="D32" s="233" t="s">
        <v>217</v>
      </c>
      <c r="F32" s="234"/>
      <c r="G32" s="234"/>
      <c r="H32" s="234"/>
      <c r="I32" s="235">
        <f t="shared" si="0"/>
        <v>0</v>
      </c>
      <c r="J32" s="236">
        <f t="shared" si="1"/>
        <v>0</v>
      </c>
      <c r="K32" s="237"/>
      <c r="L32" s="238">
        <v>0</v>
      </c>
      <c r="M32" s="238">
        <v>0</v>
      </c>
      <c r="N32" s="238">
        <v>0</v>
      </c>
      <c r="O32" s="239">
        <v>0</v>
      </c>
      <c r="P32" s="237">
        <v>0</v>
      </c>
      <c r="Q32" s="236">
        <v>0</v>
      </c>
      <c r="R32" s="236">
        <v>0</v>
      </c>
      <c r="S32" s="236">
        <v>0</v>
      </c>
      <c r="T32" s="236">
        <v>0</v>
      </c>
      <c r="U32" s="236">
        <v>0</v>
      </c>
      <c r="V32" s="236">
        <v>0</v>
      </c>
      <c r="W32" s="236">
        <v>0</v>
      </c>
      <c r="X32" s="236">
        <v>0</v>
      </c>
      <c r="Y32" s="236">
        <v>0</v>
      </c>
      <c r="Z32">
        <f t="shared" si="2"/>
        <v>0</v>
      </c>
      <c r="AA32">
        <f t="shared" si="3"/>
        <v>0</v>
      </c>
      <c r="AB32" s="240">
        <f t="shared" si="4"/>
        <v>0</v>
      </c>
      <c r="AC32" s="240">
        <f t="shared" si="5"/>
        <v>0</v>
      </c>
      <c r="AD32" s="240">
        <f t="shared" si="6"/>
        <v>0</v>
      </c>
      <c r="AE32" s="236">
        <f t="shared" si="7"/>
        <v>0</v>
      </c>
      <c r="AF32" s="240">
        <f t="shared" si="8"/>
        <v>0</v>
      </c>
      <c r="AG32">
        <f t="shared" si="9"/>
        <v>0</v>
      </c>
      <c r="AH32" s="236">
        <f t="shared" si="10"/>
        <v>0</v>
      </c>
      <c r="AI32" s="236">
        <f t="shared" si="11"/>
        <v>0</v>
      </c>
      <c r="AJ32" s="236">
        <f t="shared" si="12"/>
        <v>0</v>
      </c>
      <c r="AK32" s="236">
        <f t="shared" si="13"/>
        <v>0</v>
      </c>
      <c r="AL32" s="235">
        <f t="shared" si="14"/>
        <v>0</v>
      </c>
      <c r="AM32" s="236">
        <f t="shared" si="15"/>
        <v>0</v>
      </c>
      <c r="AN32" s="241">
        <f t="shared" si="16"/>
        <v>0</v>
      </c>
      <c r="AO32" s="241">
        <f t="shared" si="17"/>
        <v>0</v>
      </c>
      <c r="AP32" s="236">
        <f t="shared" si="18"/>
        <v>0</v>
      </c>
      <c r="AQ32" s="241">
        <f t="shared" si="19"/>
        <v>0</v>
      </c>
      <c r="AR32" s="235">
        <f t="shared" si="20"/>
        <v>0</v>
      </c>
      <c r="AS32" s="241">
        <v>0</v>
      </c>
      <c r="AT32" s="236">
        <f t="shared" si="21"/>
        <v>0</v>
      </c>
    </row>
    <row r="33" spans="1:46" ht="12.75" customHeight="1">
      <c r="A33">
        <v>31</v>
      </c>
      <c r="B33" s="242" t="s">
        <v>619</v>
      </c>
      <c r="C33" s="242" t="s">
        <v>589</v>
      </c>
      <c r="D33" s="233" t="s">
        <v>218</v>
      </c>
      <c r="F33" s="234"/>
      <c r="G33" s="234"/>
      <c r="H33" s="234"/>
      <c r="I33" s="235">
        <f t="shared" si="0"/>
        <v>0</v>
      </c>
      <c r="J33" s="236">
        <f t="shared" si="1"/>
        <v>0</v>
      </c>
      <c r="K33" s="237"/>
      <c r="L33" s="238">
        <v>0</v>
      </c>
      <c r="M33" s="238">
        <v>0</v>
      </c>
      <c r="N33" s="238">
        <v>0</v>
      </c>
      <c r="O33" s="239">
        <v>0</v>
      </c>
      <c r="P33" s="237">
        <v>0</v>
      </c>
      <c r="Q33" s="236">
        <v>0</v>
      </c>
      <c r="R33" s="236">
        <v>0</v>
      </c>
      <c r="S33" s="236">
        <v>0</v>
      </c>
      <c r="T33" s="236">
        <v>0</v>
      </c>
      <c r="U33" s="236">
        <v>0</v>
      </c>
      <c r="V33" s="236">
        <v>0</v>
      </c>
      <c r="W33" s="236">
        <v>0</v>
      </c>
      <c r="X33" s="236">
        <v>0</v>
      </c>
      <c r="Y33" s="236">
        <v>0</v>
      </c>
      <c r="Z33">
        <f t="shared" si="2"/>
        <v>0</v>
      </c>
      <c r="AA33">
        <f t="shared" si="3"/>
        <v>0</v>
      </c>
      <c r="AB33" s="240">
        <f t="shared" si="4"/>
        <v>0</v>
      </c>
      <c r="AC33" s="240">
        <f t="shared" si="5"/>
        <v>0</v>
      </c>
      <c r="AD33" s="240">
        <f t="shared" si="6"/>
        <v>0</v>
      </c>
      <c r="AE33" s="236">
        <f t="shared" si="7"/>
        <v>0</v>
      </c>
      <c r="AF33" s="240">
        <f t="shared" si="8"/>
        <v>0</v>
      </c>
      <c r="AG33">
        <f t="shared" si="9"/>
        <v>0</v>
      </c>
      <c r="AH33" s="236">
        <f t="shared" si="10"/>
        <v>0</v>
      </c>
      <c r="AI33" s="236">
        <f t="shared" si="11"/>
        <v>0</v>
      </c>
      <c r="AJ33" s="236">
        <f t="shared" si="12"/>
        <v>0</v>
      </c>
      <c r="AK33" s="236">
        <f t="shared" si="13"/>
        <v>0</v>
      </c>
      <c r="AL33" s="235">
        <f t="shared" si="14"/>
        <v>0</v>
      </c>
      <c r="AM33" s="236">
        <f t="shared" si="15"/>
        <v>0</v>
      </c>
      <c r="AN33" s="241">
        <f t="shared" si="16"/>
        <v>0</v>
      </c>
      <c r="AO33" s="241">
        <f t="shared" si="17"/>
        <v>0</v>
      </c>
      <c r="AP33" s="236">
        <f t="shared" si="18"/>
        <v>0</v>
      </c>
      <c r="AQ33" s="241">
        <f t="shared" si="19"/>
        <v>0</v>
      </c>
      <c r="AR33" s="235">
        <f t="shared" si="20"/>
        <v>0</v>
      </c>
      <c r="AS33" s="241">
        <v>0</v>
      </c>
      <c r="AT33" s="236">
        <f t="shared" si="21"/>
        <v>0</v>
      </c>
    </row>
    <row r="34" spans="1:46" ht="12.75" customHeight="1">
      <c r="A34">
        <v>32</v>
      </c>
      <c r="B34" s="242" t="s">
        <v>620</v>
      </c>
      <c r="C34" s="242" t="s">
        <v>621</v>
      </c>
      <c r="D34" s="233" t="s">
        <v>219</v>
      </c>
      <c r="F34" s="234"/>
      <c r="G34" s="234"/>
      <c r="H34" s="234"/>
      <c r="I34" s="235">
        <f t="shared" si="0"/>
        <v>0</v>
      </c>
      <c r="J34" s="236">
        <f t="shared" si="1"/>
        <v>0</v>
      </c>
      <c r="K34" s="237"/>
      <c r="L34" s="238">
        <v>0</v>
      </c>
      <c r="M34" s="238">
        <v>0</v>
      </c>
      <c r="N34" s="238">
        <v>0</v>
      </c>
      <c r="O34" s="239">
        <v>0</v>
      </c>
      <c r="P34" s="237">
        <v>0</v>
      </c>
      <c r="Q34" s="236">
        <v>0</v>
      </c>
      <c r="R34" s="236">
        <v>0</v>
      </c>
      <c r="S34" s="236">
        <v>0</v>
      </c>
      <c r="T34" s="236">
        <v>0</v>
      </c>
      <c r="U34" s="236">
        <v>0</v>
      </c>
      <c r="V34" s="236">
        <v>0</v>
      </c>
      <c r="W34" s="236">
        <v>0</v>
      </c>
      <c r="X34" s="236">
        <v>0</v>
      </c>
      <c r="Y34" s="236">
        <v>0</v>
      </c>
      <c r="Z34">
        <f t="shared" si="2"/>
        <v>0</v>
      </c>
      <c r="AA34">
        <f t="shared" si="3"/>
        <v>0</v>
      </c>
      <c r="AB34" s="240">
        <f t="shared" si="4"/>
        <v>0</v>
      </c>
      <c r="AC34" s="240">
        <f t="shared" si="5"/>
        <v>0</v>
      </c>
      <c r="AD34" s="240">
        <f t="shared" si="6"/>
        <v>0</v>
      </c>
      <c r="AE34" s="236">
        <f t="shared" si="7"/>
        <v>0</v>
      </c>
      <c r="AF34" s="240">
        <f t="shared" si="8"/>
        <v>0</v>
      </c>
      <c r="AG34">
        <f t="shared" si="9"/>
        <v>0</v>
      </c>
      <c r="AH34" s="236">
        <f t="shared" si="10"/>
        <v>0</v>
      </c>
      <c r="AI34" s="236">
        <f t="shared" si="11"/>
        <v>0</v>
      </c>
      <c r="AJ34" s="236">
        <f t="shared" si="12"/>
        <v>0</v>
      </c>
      <c r="AK34" s="236">
        <f t="shared" si="13"/>
        <v>0</v>
      </c>
      <c r="AL34" s="235">
        <f t="shared" si="14"/>
        <v>0</v>
      </c>
      <c r="AM34" s="236">
        <f t="shared" si="15"/>
        <v>0</v>
      </c>
      <c r="AN34" s="241">
        <f t="shared" si="16"/>
        <v>0</v>
      </c>
      <c r="AO34" s="241">
        <f t="shared" si="17"/>
        <v>0</v>
      </c>
      <c r="AP34" s="236">
        <f t="shared" si="18"/>
        <v>0</v>
      </c>
      <c r="AQ34" s="241">
        <f t="shared" si="19"/>
        <v>0</v>
      </c>
      <c r="AR34" s="235">
        <f t="shared" si="20"/>
        <v>0</v>
      </c>
      <c r="AS34" s="241">
        <v>0</v>
      </c>
      <c r="AT34" s="236">
        <f t="shared" si="21"/>
        <v>0</v>
      </c>
    </row>
    <row r="35" spans="1:46" ht="12.75" customHeight="1">
      <c r="A35">
        <v>33</v>
      </c>
      <c r="B35" s="242" t="s">
        <v>622</v>
      </c>
      <c r="C35" s="242" t="s">
        <v>589</v>
      </c>
      <c r="D35" s="233" t="s">
        <v>220</v>
      </c>
      <c r="F35" s="234"/>
      <c r="G35" s="234"/>
      <c r="H35" s="234"/>
      <c r="I35" s="235">
        <f t="shared" si="0"/>
        <v>0</v>
      </c>
      <c r="J35" s="236">
        <f t="shared" si="1"/>
        <v>0</v>
      </c>
      <c r="K35" s="237"/>
      <c r="L35" s="238">
        <v>0</v>
      </c>
      <c r="M35" s="238">
        <v>0</v>
      </c>
      <c r="N35" s="238">
        <v>0</v>
      </c>
      <c r="O35" s="239">
        <v>0</v>
      </c>
      <c r="P35" s="237">
        <v>0</v>
      </c>
      <c r="Q35" s="236">
        <v>0</v>
      </c>
      <c r="R35" s="236">
        <v>0</v>
      </c>
      <c r="S35" s="236">
        <v>0</v>
      </c>
      <c r="T35" s="236">
        <v>0</v>
      </c>
      <c r="U35" s="236">
        <v>0</v>
      </c>
      <c r="V35" s="236">
        <v>0</v>
      </c>
      <c r="W35" s="236">
        <v>0</v>
      </c>
      <c r="X35" s="236">
        <v>0</v>
      </c>
      <c r="Y35" s="236">
        <v>0</v>
      </c>
      <c r="Z35">
        <f t="shared" si="2"/>
        <v>0</v>
      </c>
      <c r="AA35">
        <f t="shared" si="3"/>
        <v>0</v>
      </c>
      <c r="AB35" s="240">
        <f t="shared" si="4"/>
        <v>0</v>
      </c>
      <c r="AC35" s="240">
        <f t="shared" si="5"/>
        <v>0</v>
      </c>
      <c r="AD35" s="240">
        <f t="shared" si="6"/>
        <v>0</v>
      </c>
      <c r="AE35" s="236">
        <f t="shared" si="7"/>
        <v>0</v>
      </c>
      <c r="AF35" s="240">
        <f t="shared" si="8"/>
        <v>0</v>
      </c>
      <c r="AG35">
        <f t="shared" si="9"/>
        <v>0</v>
      </c>
      <c r="AH35" s="236">
        <f t="shared" si="10"/>
        <v>0</v>
      </c>
      <c r="AI35" s="236">
        <f t="shared" si="11"/>
        <v>0</v>
      </c>
      <c r="AJ35" s="236">
        <f t="shared" si="12"/>
        <v>0</v>
      </c>
      <c r="AK35" s="236">
        <f t="shared" si="13"/>
        <v>0</v>
      </c>
      <c r="AL35" s="235">
        <f t="shared" si="14"/>
        <v>0</v>
      </c>
      <c r="AM35" s="236">
        <f t="shared" si="15"/>
        <v>0</v>
      </c>
      <c r="AN35" s="241">
        <f t="shared" si="16"/>
        <v>0</v>
      </c>
      <c r="AO35" s="241">
        <f t="shared" si="17"/>
        <v>0</v>
      </c>
      <c r="AP35" s="236">
        <f t="shared" si="18"/>
        <v>0</v>
      </c>
      <c r="AQ35" s="241">
        <f t="shared" si="19"/>
        <v>0</v>
      </c>
      <c r="AR35" s="235">
        <f t="shared" si="20"/>
        <v>0</v>
      </c>
      <c r="AS35" s="241">
        <v>0</v>
      </c>
      <c r="AT35" s="236">
        <f t="shared" si="21"/>
        <v>0</v>
      </c>
    </row>
    <row r="36" spans="1:46" ht="12.75" customHeight="1">
      <c r="A36">
        <v>34</v>
      </c>
      <c r="B36" s="242" t="s">
        <v>623</v>
      </c>
      <c r="C36" s="242" t="s">
        <v>589</v>
      </c>
      <c r="D36" s="233" t="s">
        <v>221</v>
      </c>
      <c r="F36" s="234"/>
      <c r="G36" s="234"/>
      <c r="H36" s="234"/>
      <c r="I36" s="235">
        <f t="shared" si="0"/>
        <v>0</v>
      </c>
      <c r="J36" s="236">
        <f t="shared" si="1"/>
        <v>0</v>
      </c>
      <c r="K36" s="237"/>
      <c r="L36" s="238">
        <v>0</v>
      </c>
      <c r="M36" s="238">
        <v>0</v>
      </c>
      <c r="N36" s="238">
        <v>0</v>
      </c>
      <c r="O36" s="239">
        <v>0</v>
      </c>
      <c r="P36" s="237">
        <v>0</v>
      </c>
      <c r="Q36" s="236">
        <v>0</v>
      </c>
      <c r="R36" s="236">
        <v>0</v>
      </c>
      <c r="S36" s="236">
        <v>0</v>
      </c>
      <c r="T36" s="236">
        <v>0</v>
      </c>
      <c r="U36" s="236">
        <v>0</v>
      </c>
      <c r="V36" s="236">
        <v>0</v>
      </c>
      <c r="W36" s="236">
        <v>0</v>
      </c>
      <c r="X36" s="236">
        <v>0</v>
      </c>
      <c r="Y36" s="236">
        <v>0</v>
      </c>
      <c r="Z36">
        <f t="shared" si="2"/>
        <v>0</v>
      </c>
      <c r="AA36">
        <f t="shared" si="3"/>
        <v>0</v>
      </c>
      <c r="AB36" s="240">
        <f t="shared" si="4"/>
        <v>0</v>
      </c>
      <c r="AC36" s="240">
        <f t="shared" si="5"/>
        <v>0</v>
      </c>
      <c r="AD36" s="240">
        <f t="shared" si="6"/>
        <v>0</v>
      </c>
      <c r="AE36" s="236">
        <f t="shared" si="7"/>
        <v>0</v>
      </c>
      <c r="AF36" s="240">
        <f t="shared" si="8"/>
        <v>0</v>
      </c>
      <c r="AG36">
        <f t="shared" si="9"/>
        <v>0</v>
      </c>
      <c r="AH36" s="236">
        <f t="shared" si="10"/>
        <v>0</v>
      </c>
      <c r="AI36" s="236">
        <f t="shared" si="11"/>
        <v>0</v>
      </c>
      <c r="AJ36" s="236">
        <f t="shared" si="12"/>
        <v>0</v>
      </c>
      <c r="AK36" s="236">
        <f t="shared" si="13"/>
        <v>0</v>
      </c>
      <c r="AL36" s="235">
        <f t="shared" si="14"/>
        <v>0</v>
      </c>
      <c r="AM36" s="236">
        <f t="shared" si="15"/>
        <v>0</v>
      </c>
      <c r="AN36" s="241">
        <f t="shared" si="16"/>
        <v>0</v>
      </c>
      <c r="AO36" s="241">
        <f t="shared" si="17"/>
        <v>0</v>
      </c>
      <c r="AP36" s="236">
        <f t="shared" si="18"/>
        <v>0</v>
      </c>
      <c r="AQ36" s="241">
        <f t="shared" si="19"/>
        <v>0</v>
      </c>
      <c r="AR36" s="235">
        <f t="shared" si="20"/>
        <v>0</v>
      </c>
      <c r="AS36" s="241">
        <v>0</v>
      </c>
      <c r="AT36" s="236">
        <f t="shared" si="21"/>
        <v>0</v>
      </c>
    </row>
    <row r="37" spans="1:46" ht="12.75" customHeight="1">
      <c r="A37">
        <v>35</v>
      </c>
      <c r="B37" s="242" t="s">
        <v>624</v>
      </c>
      <c r="C37" s="242" t="s">
        <v>589</v>
      </c>
      <c r="D37" s="233" t="s">
        <v>222</v>
      </c>
      <c r="F37" s="234"/>
      <c r="G37" s="234"/>
      <c r="H37" s="234"/>
      <c r="I37" s="235">
        <f t="shared" si="0"/>
        <v>0</v>
      </c>
      <c r="J37" s="236">
        <f t="shared" si="1"/>
        <v>0</v>
      </c>
      <c r="K37" s="237"/>
      <c r="L37" s="238">
        <v>0</v>
      </c>
      <c r="M37" s="238">
        <v>0</v>
      </c>
      <c r="N37" s="238">
        <v>0</v>
      </c>
      <c r="O37" s="239">
        <v>0</v>
      </c>
      <c r="P37" s="237">
        <v>0</v>
      </c>
      <c r="Q37" s="236">
        <v>0</v>
      </c>
      <c r="R37" s="236">
        <v>0</v>
      </c>
      <c r="S37" s="236">
        <v>0</v>
      </c>
      <c r="T37" s="236">
        <v>0</v>
      </c>
      <c r="U37" s="236">
        <v>0</v>
      </c>
      <c r="V37" s="236">
        <v>0</v>
      </c>
      <c r="W37" s="236">
        <v>0</v>
      </c>
      <c r="X37" s="236">
        <v>0</v>
      </c>
      <c r="Y37" s="236">
        <v>0</v>
      </c>
      <c r="Z37">
        <f t="shared" si="2"/>
        <v>0</v>
      </c>
      <c r="AA37">
        <f t="shared" si="3"/>
        <v>0</v>
      </c>
      <c r="AB37" s="240">
        <f t="shared" si="4"/>
        <v>0</v>
      </c>
      <c r="AC37" s="240">
        <f t="shared" si="5"/>
        <v>0</v>
      </c>
      <c r="AD37" s="240">
        <f t="shared" si="6"/>
        <v>0</v>
      </c>
      <c r="AE37" s="236">
        <f t="shared" si="7"/>
        <v>0</v>
      </c>
      <c r="AF37" s="240">
        <f t="shared" si="8"/>
        <v>0</v>
      </c>
      <c r="AG37">
        <f t="shared" si="9"/>
        <v>0</v>
      </c>
      <c r="AH37" s="236">
        <f t="shared" si="10"/>
        <v>0</v>
      </c>
      <c r="AI37" s="236">
        <f t="shared" si="11"/>
        <v>0</v>
      </c>
      <c r="AJ37" s="236">
        <f t="shared" si="12"/>
        <v>0</v>
      </c>
      <c r="AK37" s="236">
        <f t="shared" si="13"/>
        <v>0</v>
      </c>
      <c r="AL37" s="235">
        <f t="shared" si="14"/>
        <v>0</v>
      </c>
      <c r="AM37" s="236">
        <f t="shared" si="15"/>
        <v>0</v>
      </c>
      <c r="AN37" s="241">
        <f t="shared" si="16"/>
        <v>0</v>
      </c>
      <c r="AO37" s="241">
        <f t="shared" si="17"/>
        <v>0</v>
      </c>
      <c r="AP37" s="236">
        <f t="shared" si="18"/>
        <v>0</v>
      </c>
      <c r="AQ37" s="241">
        <f t="shared" si="19"/>
        <v>0</v>
      </c>
      <c r="AR37" s="235">
        <f t="shared" si="20"/>
        <v>0</v>
      </c>
      <c r="AS37" s="241">
        <v>0</v>
      </c>
      <c r="AT37" s="236">
        <f t="shared" si="21"/>
        <v>0</v>
      </c>
    </row>
    <row r="38" spans="1:46" ht="12.75" customHeight="1">
      <c r="A38">
        <v>36</v>
      </c>
      <c r="B38" s="242" t="s">
        <v>625</v>
      </c>
      <c r="C38" s="242" t="s">
        <v>589</v>
      </c>
      <c r="D38" s="233" t="s">
        <v>223</v>
      </c>
      <c r="E38">
        <v>2006</v>
      </c>
      <c r="F38" s="241">
        <v>1091165.33</v>
      </c>
      <c r="G38" s="241">
        <v>8834.91</v>
      </c>
      <c r="H38" s="241">
        <v>554.19000000000005</v>
      </c>
      <c r="I38" s="235">
        <f t="shared" si="0"/>
        <v>1081776.2300000002</v>
      </c>
      <c r="J38" s="236">
        <f t="shared" si="1"/>
        <v>1081776</v>
      </c>
      <c r="K38" s="237">
        <v>0.03</v>
      </c>
      <c r="L38" s="238">
        <v>290216</v>
      </c>
      <c r="M38" s="238">
        <v>20221</v>
      </c>
      <c r="N38" s="238">
        <v>11811</v>
      </c>
      <c r="O38" s="239">
        <v>322366</v>
      </c>
      <c r="P38" s="237">
        <v>0.2979</v>
      </c>
      <c r="Q38" s="236">
        <v>0</v>
      </c>
      <c r="R38" s="236">
        <v>784861</v>
      </c>
      <c r="S38" s="236">
        <v>862766</v>
      </c>
      <c r="T38" s="236">
        <v>898816</v>
      </c>
      <c r="U38" s="236">
        <v>680858</v>
      </c>
      <c r="V38" s="236">
        <v>384571</v>
      </c>
      <c r="W38" s="236">
        <v>306717</v>
      </c>
      <c r="X38" s="236">
        <v>311124</v>
      </c>
      <c r="Y38" s="236">
        <v>322366</v>
      </c>
      <c r="Z38">
        <f t="shared" si="2"/>
        <v>26.83</v>
      </c>
      <c r="AA38" t="e">
        <f t="shared" si="3"/>
        <v>#REF!</v>
      </c>
      <c r="AB38" s="240">
        <f t="shared" si="4"/>
        <v>290216.25331</v>
      </c>
      <c r="AC38" s="240">
        <f t="shared" si="5"/>
        <v>290216.25331</v>
      </c>
      <c r="AD38" s="240">
        <f t="shared" si="6"/>
        <v>0.25331000000005588</v>
      </c>
      <c r="AE38" s="236">
        <f t="shared" si="7"/>
        <v>290216</v>
      </c>
      <c r="AF38" s="240">
        <f t="shared" si="8"/>
        <v>-0.25331000000005588</v>
      </c>
      <c r="AG38">
        <f t="shared" si="9"/>
        <v>26.83</v>
      </c>
      <c r="AH38" s="236" t="e">
        <f t="shared" si="10"/>
        <v>#REF!</v>
      </c>
      <c r="AI38" s="236" t="e">
        <f t="shared" si="11"/>
        <v>#REF!</v>
      </c>
      <c r="AJ38" s="236" t="e">
        <f t="shared" si="12"/>
        <v>#REF!</v>
      </c>
      <c r="AK38" s="236" t="e">
        <f t="shared" si="13"/>
        <v>#REF!</v>
      </c>
      <c r="AL38" s="235" t="e">
        <f t="shared" si="14"/>
        <v>#REF!</v>
      </c>
      <c r="AM38" s="236" t="e">
        <f t="shared" si="15"/>
        <v>#REF!</v>
      </c>
      <c r="AN38" s="241" t="e">
        <f t="shared" si="16"/>
        <v>#REF!</v>
      </c>
      <c r="AO38" s="241" t="e">
        <f t="shared" si="17"/>
        <v>#REF!</v>
      </c>
      <c r="AP38" s="236" t="e">
        <f t="shared" si="18"/>
        <v>#REF!</v>
      </c>
      <c r="AQ38" s="241" t="e">
        <f t="shared" si="19"/>
        <v>#REF!</v>
      </c>
      <c r="AR38" s="235" t="e">
        <f t="shared" si="20"/>
        <v>#REF!</v>
      </c>
      <c r="AS38" s="241">
        <v>118</v>
      </c>
      <c r="AT38" s="236" t="e">
        <f t="shared" si="21"/>
        <v>#REF!</v>
      </c>
    </row>
    <row r="39" spans="1:46" ht="12.75" customHeight="1">
      <c r="A39">
        <v>37</v>
      </c>
      <c r="B39" s="242" t="s">
        <v>626</v>
      </c>
      <c r="C39" s="242" t="s">
        <v>589</v>
      </c>
      <c r="D39" s="233" t="s">
        <v>224</v>
      </c>
      <c r="F39" s="234"/>
      <c r="G39" s="234"/>
      <c r="H39" s="234"/>
      <c r="I39" s="235">
        <f t="shared" si="0"/>
        <v>0</v>
      </c>
      <c r="J39" s="236">
        <f t="shared" si="1"/>
        <v>0</v>
      </c>
      <c r="K39" s="237"/>
      <c r="L39" s="238">
        <v>0</v>
      </c>
      <c r="M39" s="238">
        <v>0</v>
      </c>
      <c r="N39" s="238">
        <v>0</v>
      </c>
      <c r="O39" s="239">
        <v>0</v>
      </c>
      <c r="P39" s="237">
        <v>0</v>
      </c>
      <c r="Q39" s="236">
        <v>0</v>
      </c>
      <c r="R39" s="236">
        <v>0</v>
      </c>
      <c r="S39" s="236">
        <v>0</v>
      </c>
      <c r="T39" s="236">
        <v>0</v>
      </c>
      <c r="U39" s="236">
        <v>0</v>
      </c>
      <c r="V39" s="236">
        <v>0</v>
      </c>
      <c r="W39" s="236">
        <v>0</v>
      </c>
      <c r="X39" s="236">
        <v>0</v>
      </c>
      <c r="Y39" s="236">
        <v>0</v>
      </c>
      <c r="Z39">
        <f t="shared" si="2"/>
        <v>0</v>
      </c>
      <c r="AA39">
        <f t="shared" si="3"/>
        <v>0</v>
      </c>
      <c r="AB39" s="240">
        <f t="shared" si="4"/>
        <v>0</v>
      </c>
      <c r="AC39" s="240">
        <f t="shared" si="5"/>
        <v>0</v>
      </c>
      <c r="AD39" s="240">
        <f t="shared" si="6"/>
        <v>0</v>
      </c>
      <c r="AE39" s="236">
        <f t="shared" si="7"/>
        <v>0</v>
      </c>
      <c r="AF39" s="240">
        <f t="shared" si="8"/>
        <v>0</v>
      </c>
      <c r="AG39">
        <f t="shared" si="9"/>
        <v>0</v>
      </c>
      <c r="AH39" s="236">
        <f t="shared" si="10"/>
        <v>0</v>
      </c>
      <c r="AI39" s="236">
        <f t="shared" si="11"/>
        <v>0</v>
      </c>
      <c r="AJ39" s="236">
        <f t="shared" si="12"/>
        <v>0</v>
      </c>
      <c r="AK39" s="236">
        <f t="shared" si="13"/>
        <v>0</v>
      </c>
      <c r="AL39" s="235">
        <f t="shared" si="14"/>
        <v>0</v>
      </c>
      <c r="AM39" s="236">
        <f t="shared" si="15"/>
        <v>0</v>
      </c>
      <c r="AN39" s="241">
        <f t="shared" si="16"/>
        <v>0</v>
      </c>
      <c r="AO39" s="241">
        <f t="shared" si="17"/>
        <v>0</v>
      </c>
      <c r="AP39" s="236">
        <f t="shared" si="18"/>
        <v>0</v>
      </c>
      <c r="AQ39" s="241">
        <f t="shared" si="19"/>
        <v>0</v>
      </c>
      <c r="AR39" s="235">
        <f t="shared" si="20"/>
        <v>0</v>
      </c>
      <c r="AS39" s="241">
        <v>0</v>
      </c>
      <c r="AT39" s="236">
        <f t="shared" si="21"/>
        <v>0</v>
      </c>
    </row>
    <row r="40" spans="1:46" ht="12.75" customHeight="1">
      <c r="A40">
        <v>38</v>
      </c>
      <c r="B40" s="242" t="s">
        <v>627</v>
      </c>
      <c r="C40" s="242" t="s">
        <v>589</v>
      </c>
      <c r="D40" s="233" t="s">
        <v>225</v>
      </c>
      <c r="E40">
        <v>2002</v>
      </c>
      <c r="F40" s="241">
        <v>545387.86</v>
      </c>
      <c r="G40" s="241">
        <v>9822.6299999999992</v>
      </c>
      <c r="H40" s="241">
        <v>0</v>
      </c>
      <c r="I40" s="235">
        <f t="shared" si="0"/>
        <v>535565.23</v>
      </c>
      <c r="J40" s="236">
        <f t="shared" si="1"/>
        <v>535565</v>
      </c>
      <c r="K40" s="237">
        <v>0.03</v>
      </c>
      <c r="L40" s="238">
        <v>143680</v>
      </c>
      <c r="M40" s="238">
        <v>28309</v>
      </c>
      <c r="N40" s="238">
        <v>16535</v>
      </c>
      <c r="O40" s="239">
        <v>188630</v>
      </c>
      <c r="P40" s="237">
        <v>0.35200000000000004</v>
      </c>
      <c r="Q40" s="236">
        <v>403714</v>
      </c>
      <c r="R40" s="236">
        <v>425503</v>
      </c>
      <c r="S40" s="236">
        <v>464894</v>
      </c>
      <c r="T40" s="236">
        <v>483256</v>
      </c>
      <c r="U40" s="236">
        <v>414728</v>
      </c>
      <c r="V40" s="236">
        <v>236351</v>
      </c>
      <c r="W40" s="236">
        <v>184088</v>
      </c>
      <c r="X40" s="236">
        <v>183792</v>
      </c>
      <c r="Y40" s="236">
        <v>188630</v>
      </c>
      <c r="Z40">
        <f t="shared" si="2"/>
        <v>26.83</v>
      </c>
      <c r="AA40" t="e">
        <f t="shared" si="3"/>
        <v>#REF!</v>
      </c>
      <c r="AB40" s="240">
        <f t="shared" si="4"/>
        <v>143680.08507</v>
      </c>
      <c r="AC40" s="240">
        <f t="shared" si="5"/>
        <v>143680.08507</v>
      </c>
      <c r="AD40" s="240">
        <f t="shared" si="6"/>
        <v>8.5070000000996515E-2</v>
      </c>
      <c r="AE40" s="236">
        <f t="shared" si="7"/>
        <v>143680</v>
      </c>
      <c r="AF40" s="240">
        <f t="shared" si="8"/>
        <v>-8.5070000000996515E-2</v>
      </c>
      <c r="AG40">
        <f t="shared" si="9"/>
        <v>26.83</v>
      </c>
      <c r="AH40" s="236" t="e">
        <f t="shared" si="10"/>
        <v>#REF!</v>
      </c>
      <c r="AI40" s="236" t="e">
        <f t="shared" si="11"/>
        <v>#REF!</v>
      </c>
      <c r="AJ40" s="236" t="e">
        <f t="shared" si="12"/>
        <v>#REF!</v>
      </c>
      <c r="AK40" s="236" t="e">
        <f t="shared" si="13"/>
        <v>#REF!</v>
      </c>
      <c r="AL40" s="235" t="e">
        <f t="shared" si="14"/>
        <v>#REF!</v>
      </c>
      <c r="AM40" s="236" t="e">
        <f t="shared" si="15"/>
        <v>#REF!</v>
      </c>
      <c r="AN40" s="241" t="e">
        <f t="shared" si="16"/>
        <v>#REF!</v>
      </c>
      <c r="AO40" s="241" t="e">
        <f t="shared" si="17"/>
        <v>#REF!</v>
      </c>
      <c r="AP40" s="236" t="e">
        <f t="shared" si="18"/>
        <v>#REF!</v>
      </c>
      <c r="AQ40" s="241" t="e">
        <f t="shared" si="19"/>
        <v>#REF!</v>
      </c>
      <c r="AR40" s="235" t="e">
        <f t="shared" si="20"/>
        <v>#REF!</v>
      </c>
      <c r="AS40" s="241">
        <v>106</v>
      </c>
      <c r="AT40" s="236" t="e">
        <f t="shared" si="21"/>
        <v>#REF!</v>
      </c>
    </row>
    <row r="41" spans="1:46" ht="12.75" customHeight="1">
      <c r="A41">
        <v>39</v>
      </c>
      <c r="B41" s="242" t="s">
        <v>628</v>
      </c>
      <c r="C41" s="242" t="s">
        <v>589</v>
      </c>
      <c r="D41" s="233" t="s">
        <v>226</v>
      </c>
      <c r="F41" s="234"/>
      <c r="G41" s="234"/>
      <c r="H41" s="234"/>
      <c r="I41" s="235">
        <f t="shared" si="0"/>
        <v>0</v>
      </c>
      <c r="J41" s="236">
        <f t="shared" si="1"/>
        <v>0</v>
      </c>
      <c r="K41" s="237"/>
      <c r="L41" s="238">
        <v>0</v>
      </c>
      <c r="M41" s="238">
        <v>0</v>
      </c>
      <c r="N41" s="238">
        <v>0</v>
      </c>
      <c r="O41" s="239">
        <v>0</v>
      </c>
      <c r="P41" s="237">
        <v>0</v>
      </c>
      <c r="Q41" s="236">
        <v>0</v>
      </c>
      <c r="R41" s="236">
        <v>0</v>
      </c>
      <c r="S41" s="236">
        <v>0</v>
      </c>
      <c r="T41" s="236">
        <v>0</v>
      </c>
      <c r="U41" s="236">
        <v>0</v>
      </c>
      <c r="V41" s="236">
        <v>0</v>
      </c>
      <c r="W41" s="236">
        <v>0</v>
      </c>
      <c r="X41" s="236">
        <v>0</v>
      </c>
      <c r="Y41" s="236">
        <v>0</v>
      </c>
      <c r="Z41">
        <f t="shared" si="2"/>
        <v>0</v>
      </c>
      <c r="AA41">
        <f t="shared" si="3"/>
        <v>0</v>
      </c>
      <c r="AB41" s="240">
        <f t="shared" si="4"/>
        <v>0</v>
      </c>
      <c r="AC41" s="240">
        <f t="shared" si="5"/>
        <v>0</v>
      </c>
      <c r="AD41" s="240">
        <f t="shared" si="6"/>
        <v>0</v>
      </c>
      <c r="AE41" s="236">
        <f t="shared" si="7"/>
        <v>0</v>
      </c>
      <c r="AF41" s="240">
        <f t="shared" si="8"/>
        <v>0</v>
      </c>
      <c r="AG41">
        <f t="shared" si="9"/>
        <v>0</v>
      </c>
      <c r="AH41" s="236">
        <f t="shared" si="10"/>
        <v>0</v>
      </c>
      <c r="AI41" s="236">
        <f t="shared" si="11"/>
        <v>0</v>
      </c>
      <c r="AJ41" s="236">
        <f t="shared" si="12"/>
        <v>0</v>
      </c>
      <c r="AK41" s="236">
        <f t="shared" si="13"/>
        <v>0</v>
      </c>
      <c r="AL41" s="235">
        <f t="shared" si="14"/>
        <v>0</v>
      </c>
      <c r="AM41" s="236">
        <f t="shared" si="15"/>
        <v>0</v>
      </c>
      <c r="AN41" s="241">
        <f t="shared" si="16"/>
        <v>0</v>
      </c>
      <c r="AO41" s="241">
        <f t="shared" si="17"/>
        <v>0</v>
      </c>
      <c r="AP41" s="236">
        <f t="shared" si="18"/>
        <v>0</v>
      </c>
      <c r="AQ41" s="241">
        <f t="shared" si="19"/>
        <v>0</v>
      </c>
      <c r="AR41" s="235">
        <f t="shared" si="20"/>
        <v>0</v>
      </c>
      <c r="AS41" s="241">
        <v>0</v>
      </c>
      <c r="AT41" s="236">
        <f t="shared" si="21"/>
        <v>0</v>
      </c>
    </row>
    <row r="42" spans="1:46" ht="12.75" customHeight="1">
      <c r="A42">
        <v>40</v>
      </c>
      <c r="B42" s="242" t="s">
        <v>629</v>
      </c>
      <c r="C42" s="242" t="s">
        <v>589</v>
      </c>
      <c r="D42" s="233" t="s">
        <v>227</v>
      </c>
      <c r="E42">
        <v>2003</v>
      </c>
      <c r="F42" s="241">
        <v>567579.68000000005</v>
      </c>
      <c r="G42" s="241">
        <v>918.05</v>
      </c>
      <c r="H42" s="241">
        <v>4822.38</v>
      </c>
      <c r="I42" s="235">
        <f t="shared" si="0"/>
        <v>561839.25</v>
      </c>
      <c r="J42" s="236">
        <f t="shared" si="1"/>
        <v>561839</v>
      </c>
      <c r="K42" s="237">
        <v>0.01</v>
      </c>
      <c r="L42" s="238">
        <v>150729</v>
      </c>
      <c r="M42" s="238">
        <v>0</v>
      </c>
      <c r="N42" s="238">
        <v>0</v>
      </c>
      <c r="O42" s="239">
        <v>150763</v>
      </c>
      <c r="P42" s="237">
        <v>0.26829999999999998</v>
      </c>
      <c r="Q42" s="236">
        <v>406556</v>
      </c>
      <c r="R42" s="236">
        <v>436040</v>
      </c>
      <c r="S42" s="236">
        <v>463959</v>
      </c>
      <c r="T42" s="236">
        <v>478397</v>
      </c>
      <c r="U42" s="236">
        <v>334946</v>
      </c>
      <c r="V42" s="236">
        <v>177460</v>
      </c>
      <c r="W42" s="236">
        <v>144139</v>
      </c>
      <c r="X42" s="236">
        <v>145945</v>
      </c>
      <c r="Y42" s="236">
        <v>150763</v>
      </c>
      <c r="Z42">
        <f t="shared" si="2"/>
        <v>26.83</v>
      </c>
      <c r="AA42">
        <f t="shared" si="3"/>
        <v>26.83</v>
      </c>
      <c r="AB42" s="240">
        <f t="shared" si="4"/>
        <v>150728.81035000001</v>
      </c>
      <c r="AC42" s="240">
        <f t="shared" si="5"/>
        <v>150728.81035000001</v>
      </c>
      <c r="AD42" s="240">
        <f t="shared" si="6"/>
        <v>-0.1896499999857042</v>
      </c>
      <c r="AE42" s="236">
        <f t="shared" si="7"/>
        <v>150729</v>
      </c>
      <c r="AF42" s="240">
        <f t="shared" si="8"/>
        <v>0.1896499999857042</v>
      </c>
      <c r="AG42">
        <f t="shared" si="9"/>
        <v>26.83</v>
      </c>
      <c r="AH42" s="236">
        <f t="shared" si="10"/>
        <v>0</v>
      </c>
      <c r="AI42" s="236">
        <f t="shared" si="11"/>
        <v>150729</v>
      </c>
      <c r="AJ42" s="236">
        <f t="shared" si="12"/>
        <v>0</v>
      </c>
      <c r="AK42" s="236">
        <f t="shared" si="13"/>
        <v>150729</v>
      </c>
      <c r="AL42" s="235">
        <f t="shared" si="14"/>
        <v>26.83</v>
      </c>
      <c r="AM42" s="236">
        <f t="shared" si="15"/>
        <v>0</v>
      </c>
      <c r="AN42" s="241">
        <f t="shared" si="16"/>
        <v>150729</v>
      </c>
      <c r="AO42" s="241">
        <f t="shared" si="17"/>
        <v>0</v>
      </c>
      <c r="AP42" s="236">
        <f t="shared" si="18"/>
        <v>150729</v>
      </c>
      <c r="AQ42" s="241">
        <f t="shared" si="19"/>
        <v>0</v>
      </c>
      <c r="AR42" s="235">
        <f t="shared" si="20"/>
        <v>26.83</v>
      </c>
      <c r="AS42" s="241">
        <v>34</v>
      </c>
      <c r="AT42" s="236">
        <f t="shared" si="21"/>
        <v>150763</v>
      </c>
    </row>
    <row r="43" spans="1:46" ht="12.75" customHeight="1">
      <c r="A43">
        <v>41</v>
      </c>
      <c r="B43" s="242" t="s">
        <v>630</v>
      </c>
      <c r="C43" s="242" t="s">
        <v>589</v>
      </c>
      <c r="D43" s="233" t="s">
        <v>228</v>
      </c>
      <c r="E43">
        <v>2006</v>
      </c>
      <c r="F43" s="241">
        <v>738644.64</v>
      </c>
      <c r="G43" s="241">
        <v>4131.18</v>
      </c>
      <c r="H43" s="241">
        <v>0</v>
      </c>
      <c r="I43" s="235">
        <f t="shared" si="0"/>
        <v>734513.46</v>
      </c>
      <c r="J43" s="236">
        <f t="shared" si="1"/>
        <v>734513</v>
      </c>
      <c r="K43" s="237">
        <v>0.03</v>
      </c>
      <c r="L43" s="238">
        <v>197053</v>
      </c>
      <c r="M43" s="238">
        <v>24265</v>
      </c>
      <c r="N43" s="238">
        <v>14173</v>
      </c>
      <c r="O43" s="239">
        <v>235599</v>
      </c>
      <c r="P43" s="237">
        <v>0.3206</v>
      </c>
      <c r="Q43" s="236">
        <v>0</v>
      </c>
      <c r="R43" s="236">
        <v>571315</v>
      </c>
      <c r="S43" s="236">
        <v>597364</v>
      </c>
      <c r="T43" s="236">
        <v>623561</v>
      </c>
      <c r="U43" s="236">
        <v>487457</v>
      </c>
      <c r="V43" s="236">
        <v>278863</v>
      </c>
      <c r="W43" s="236">
        <v>223720</v>
      </c>
      <c r="X43" s="236">
        <v>224425</v>
      </c>
      <c r="Y43" s="236">
        <v>235599</v>
      </c>
      <c r="Z43">
        <f t="shared" si="2"/>
        <v>26.83</v>
      </c>
      <c r="AA43" t="e">
        <f t="shared" si="3"/>
        <v>#REF!</v>
      </c>
      <c r="AB43" s="240">
        <f t="shared" si="4"/>
        <v>197053.37414999999</v>
      </c>
      <c r="AC43" s="240">
        <f t="shared" si="5"/>
        <v>197053.37414999999</v>
      </c>
      <c r="AD43" s="240">
        <f t="shared" si="6"/>
        <v>0.374149999988731</v>
      </c>
      <c r="AE43" s="236">
        <f t="shared" si="7"/>
        <v>197053</v>
      </c>
      <c r="AF43" s="240">
        <f t="shared" si="8"/>
        <v>-0.374149999988731</v>
      </c>
      <c r="AG43">
        <f t="shared" si="9"/>
        <v>26.83</v>
      </c>
      <c r="AH43" s="236" t="e">
        <f t="shared" si="10"/>
        <v>#REF!</v>
      </c>
      <c r="AI43" s="236" t="e">
        <f t="shared" si="11"/>
        <v>#REF!</v>
      </c>
      <c r="AJ43" s="236" t="e">
        <f t="shared" si="12"/>
        <v>#REF!</v>
      </c>
      <c r="AK43" s="236" t="e">
        <f t="shared" si="13"/>
        <v>#REF!</v>
      </c>
      <c r="AL43" s="235" t="e">
        <f t="shared" si="14"/>
        <v>#REF!</v>
      </c>
      <c r="AM43" s="236" t="e">
        <f t="shared" si="15"/>
        <v>#REF!</v>
      </c>
      <c r="AN43" s="241" t="e">
        <f t="shared" si="16"/>
        <v>#REF!</v>
      </c>
      <c r="AO43" s="241" t="e">
        <f t="shared" si="17"/>
        <v>#REF!</v>
      </c>
      <c r="AP43" s="236" t="e">
        <f t="shared" si="18"/>
        <v>#REF!</v>
      </c>
      <c r="AQ43" s="241" t="e">
        <f t="shared" si="19"/>
        <v>#REF!</v>
      </c>
      <c r="AR43" s="235" t="e">
        <f t="shared" si="20"/>
        <v>#REF!</v>
      </c>
      <c r="AS43" s="241">
        <v>108</v>
      </c>
      <c r="AT43" s="236" t="e">
        <f t="shared" si="21"/>
        <v>#REF!</v>
      </c>
    </row>
    <row r="44" spans="1:46" ht="12.75" customHeight="1">
      <c r="A44">
        <v>42</v>
      </c>
      <c r="B44" s="242" t="s">
        <v>631</v>
      </c>
      <c r="C44" s="242" t="s">
        <v>589</v>
      </c>
      <c r="D44" s="233" t="s">
        <v>229</v>
      </c>
      <c r="E44">
        <v>2006</v>
      </c>
      <c r="F44" s="241">
        <v>467122.86</v>
      </c>
      <c r="G44" s="241">
        <v>4196.12</v>
      </c>
      <c r="H44" s="241">
        <v>938.92</v>
      </c>
      <c r="I44" s="235">
        <f t="shared" si="0"/>
        <v>461987.82</v>
      </c>
      <c r="J44" s="236">
        <f t="shared" si="1"/>
        <v>461988</v>
      </c>
      <c r="K44" s="237">
        <v>0.02</v>
      </c>
      <c r="L44" s="238">
        <v>123941</v>
      </c>
      <c r="M44" s="238">
        <v>0</v>
      </c>
      <c r="N44" s="238">
        <v>0</v>
      </c>
      <c r="O44" s="239">
        <v>123970</v>
      </c>
      <c r="P44" s="237">
        <v>0.26829999999999998</v>
      </c>
      <c r="Q44" s="236">
        <v>0</v>
      </c>
      <c r="R44" s="236">
        <v>0</v>
      </c>
      <c r="S44" s="236">
        <v>359734</v>
      </c>
      <c r="T44" s="236">
        <v>384874</v>
      </c>
      <c r="U44" s="236">
        <v>271380</v>
      </c>
      <c r="V44" s="236">
        <v>144396</v>
      </c>
      <c r="W44" s="236">
        <v>111315</v>
      </c>
      <c r="X44" s="236">
        <v>120547</v>
      </c>
      <c r="Y44" s="236">
        <v>123970</v>
      </c>
      <c r="Z44">
        <f t="shared" si="2"/>
        <v>26.83</v>
      </c>
      <c r="AA44">
        <f t="shared" si="3"/>
        <v>26.83</v>
      </c>
      <c r="AB44" s="240">
        <f t="shared" si="4"/>
        <v>123941.02516</v>
      </c>
      <c r="AC44" s="240">
        <f t="shared" si="5"/>
        <v>123941.02516</v>
      </c>
      <c r="AD44" s="240">
        <f t="shared" si="6"/>
        <v>2.5160000004689209E-2</v>
      </c>
      <c r="AE44" s="236">
        <f t="shared" si="7"/>
        <v>123941</v>
      </c>
      <c r="AF44" s="240">
        <f t="shared" si="8"/>
        <v>-2.5160000004689209E-2</v>
      </c>
      <c r="AG44">
        <f t="shared" si="9"/>
        <v>26.83</v>
      </c>
      <c r="AH44" s="236">
        <f t="shared" si="10"/>
        <v>0</v>
      </c>
      <c r="AI44" s="236">
        <f t="shared" si="11"/>
        <v>123941</v>
      </c>
      <c r="AJ44" s="236">
        <f t="shared" si="12"/>
        <v>0</v>
      </c>
      <c r="AK44" s="236">
        <f t="shared" si="13"/>
        <v>123941</v>
      </c>
      <c r="AL44" s="235">
        <f t="shared" si="14"/>
        <v>26.83</v>
      </c>
      <c r="AM44" s="236">
        <f t="shared" si="15"/>
        <v>0</v>
      </c>
      <c r="AN44" s="241">
        <f t="shared" si="16"/>
        <v>123941</v>
      </c>
      <c r="AO44" s="241">
        <f t="shared" si="17"/>
        <v>0</v>
      </c>
      <c r="AP44" s="236">
        <f t="shared" si="18"/>
        <v>123941</v>
      </c>
      <c r="AQ44" s="241">
        <f t="shared" si="19"/>
        <v>0</v>
      </c>
      <c r="AR44" s="235">
        <f t="shared" si="20"/>
        <v>26.83</v>
      </c>
      <c r="AS44" s="241">
        <v>29</v>
      </c>
      <c r="AT44" s="236">
        <f t="shared" si="21"/>
        <v>123970</v>
      </c>
    </row>
    <row r="45" spans="1:46" ht="12.75" customHeight="1">
      <c r="A45">
        <v>43</v>
      </c>
      <c r="B45" s="242" t="s">
        <v>632</v>
      </c>
      <c r="C45" s="242" t="s">
        <v>589</v>
      </c>
      <c r="D45" s="233" t="s">
        <v>230</v>
      </c>
      <c r="F45" s="234"/>
      <c r="G45" s="234"/>
      <c r="H45" s="234"/>
      <c r="I45" s="235">
        <f t="shared" si="0"/>
        <v>0</v>
      </c>
      <c r="J45" s="236">
        <f t="shared" si="1"/>
        <v>0</v>
      </c>
      <c r="K45" s="237"/>
      <c r="L45" s="238">
        <v>0</v>
      </c>
      <c r="M45" s="238">
        <v>0</v>
      </c>
      <c r="N45" s="238">
        <v>0</v>
      </c>
      <c r="O45" s="239">
        <v>0</v>
      </c>
      <c r="P45" s="237">
        <v>0</v>
      </c>
      <c r="Q45" s="236">
        <v>0</v>
      </c>
      <c r="R45" s="236">
        <v>0</v>
      </c>
      <c r="S45" s="236">
        <v>0</v>
      </c>
      <c r="T45" s="236">
        <v>0</v>
      </c>
      <c r="U45" s="236">
        <v>0</v>
      </c>
      <c r="V45" s="236">
        <v>0</v>
      </c>
      <c r="W45" s="236">
        <v>0</v>
      </c>
      <c r="X45" s="236">
        <v>0</v>
      </c>
      <c r="Y45" s="236">
        <v>0</v>
      </c>
      <c r="Z45">
        <f t="shared" si="2"/>
        <v>0</v>
      </c>
      <c r="AA45">
        <f t="shared" si="3"/>
        <v>0</v>
      </c>
      <c r="AB45" s="240">
        <f t="shared" si="4"/>
        <v>0</v>
      </c>
      <c r="AC45" s="240">
        <f t="shared" si="5"/>
        <v>0</v>
      </c>
      <c r="AD45" s="240">
        <f t="shared" si="6"/>
        <v>0</v>
      </c>
      <c r="AE45" s="236">
        <f t="shared" si="7"/>
        <v>0</v>
      </c>
      <c r="AF45" s="240">
        <f t="shared" si="8"/>
        <v>0</v>
      </c>
      <c r="AG45">
        <f t="shared" si="9"/>
        <v>0</v>
      </c>
      <c r="AH45" s="236">
        <f t="shared" si="10"/>
        <v>0</v>
      </c>
      <c r="AI45" s="236">
        <f t="shared" si="11"/>
        <v>0</v>
      </c>
      <c r="AJ45" s="236">
        <f t="shared" si="12"/>
        <v>0</v>
      </c>
      <c r="AK45" s="236">
        <f t="shared" si="13"/>
        <v>0</v>
      </c>
      <c r="AL45" s="235">
        <f t="shared" si="14"/>
        <v>0</v>
      </c>
      <c r="AM45" s="236">
        <f t="shared" si="15"/>
        <v>0</v>
      </c>
      <c r="AN45" s="241">
        <f t="shared" si="16"/>
        <v>0</v>
      </c>
      <c r="AO45" s="241">
        <f t="shared" si="17"/>
        <v>0</v>
      </c>
      <c r="AP45" s="236">
        <f t="shared" si="18"/>
        <v>0</v>
      </c>
      <c r="AQ45" s="241">
        <f t="shared" si="19"/>
        <v>0</v>
      </c>
      <c r="AR45" s="235">
        <f t="shared" si="20"/>
        <v>0</v>
      </c>
      <c r="AS45" s="241">
        <v>0</v>
      </c>
      <c r="AT45" s="236">
        <f t="shared" si="21"/>
        <v>0</v>
      </c>
    </row>
    <row r="46" spans="1:46" ht="12.75" customHeight="1">
      <c r="A46">
        <v>44</v>
      </c>
      <c r="B46" s="242" t="s">
        <v>633</v>
      </c>
      <c r="C46" s="242" t="s">
        <v>589</v>
      </c>
      <c r="D46" s="233" t="s">
        <v>231</v>
      </c>
      <c r="F46" s="234"/>
      <c r="G46" s="234"/>
      <c r="H46" s="234"/>
      <c r="I46" s="235">
        <f t="shared" si="0"/>
        <v>0</v>
      </c>
      <c r="J46" s="236">
        <f t="shared" si="1"/>
        <v>0</v>
      </c>
      <c r="K46" s="237"/>
      <c r="L46" s="238">
        <v>0</v>
      </c>
      <c r="M46" s="238">
        <v>0</v>
      </c>
      <c r="N46" s="238">
        <v>0</v>
      </c>
      <c r="O46" s="239">
        <v>0</v>
      </c>
      <c r="P46" s="237">
        <v>0</v>
      </c>
      <c r="Q46" s="236">
        <v>0</v>
      </c>
      <c r="R46" s="236">
        <v>0</v>
      </c>
      <c r="S46" s="236">
        <v>0</v>
      </c>
      <c r="T46" s="236">
        <v>0</v>
      </c>
      <c r="U46" s="236">
        <v>0</v>
      </c>
      <c r="V46" s="236">
        <v>0</v>
      </c>
      <c r="W46" s="236">
        <v>0</v>
      </c>
      <c r="X46" s="236">
        <v>0</v>
      </c>
      <c r="Y46" s="236">
        <v>0</v>
      </c>
      <c r="Z46">
        <f t="shared" si="2"/>
        <v>0</v>
      </c>
      <c r="AA46">
        <f t="shared" si="3"/>
        <v>0</v>
      </c>
      <c r="AB46" s="240">
        <f t="shared" si="4"/>
        <v>0</v>
      </c>
      <c r="AC46" s="240">
        <f t="shared" si="5"/>
        <v>0</v>
      </c>
      <c r="AD46" s="240">
        <f t="shared" si="6"/>
        <v>0</v>
      </c>
      <c r="AE46" s="236">
        <f t="shared" si="7"/>
        <v>0</v>
      </c>
      <c r="AF46" s="240">
        <f t="shared" si="8"/>
        <v>0</v>
      </c>
      <c r="AG46">
        <f t="shared" si="9"/>
        <v>0</v>
      </c>
      <c r="AH46" s="236">
        <f t="shared" si="10"/>
        <v>0</v>
      </c>
      <c r="AI46" s="236">
        <f t="shared" si="11"/>
        <v>0</v>
      </c>
      <c r="AJ46" s="236">
        <f t="shared" si="12"/>
        <v>0</v>
      </c>
      <c r="AK46" s="236">
        <f t="shared" si="13"/>
        <v>0</v>
      </c>
      <c r="AL46" s="235">
        <f t="shared" si="14"/>
        <v>0</v>
      </c>
      <c r="AM46" s="236">
        <f t="shared" si="15"/>
        <v>0</v>
      </c>
      <c r="AN46" s="241">
        <f t="shared" si="16"/>
        <v>0</v>
      </c>
      <c r="AO46" s="241">
        <f t="shared" si="17"/>
        <v>0</v>
      </c>
      <c r="AP46" s="236">
        <f t="shared" si="18"/>
        <v>0</v>
      </c>
      <c r="AQ46" s="241">
        <f t="shared" si="19"/>
        <v>0</v>
      </c>
      <c r="AR46" s="235">
        <f t="shared" si="20"/>
        <v>0</v>
      </c>
      <c r="AS46" s="241">
        <v>0</v>
      </c>
      <c r="AT46" s="236">
        <f t="shared" si="21"/>
        <v>0</v>
      </c>
    </row>
    <row r="47" spans="1:46" ht="12.75" customHeight="1">
      <c r="A47">
        <v>45</v>
      </c>
      <c r="B47" s="242" t="s">
        <v>634</v>
      </c>
      <c r="C47" s="242" t="s">
        <v>589</v>
      </c>
      <c r="D47" s="233" t="s">
        <v>232</v>
      </c>
      <c r="F47" s="234"/>
      <c r="G47" s="234"/>
      <c r="H47" s="234"/>
      <c r="I47" s="235">
        <f t="shared" si="0"/>
        <v>0</v>
      </c>
      <c r="J47" s="236">
        <f t="shared" si="1"/>
        <v>0</v>
      </c>
      <c r="K47" s="237"/>
      <c r="L47" s="238">
        <v>0</v>
      </c>
      <c r="M47" s="238">
        <v>0</v>
      </c>
      <c r="N47" s="238">
        <v>0</v>
      </c>
      <c r="O47" s="239">
        <v>0</v>
      </c>
      <c r="P47" s="237">
        <v>0</v>
      </c>
      <c r="Q47" s="236">
        <v>0</v>
      </c>
      <c r="R47" s="236">
        <v>0</v>
      </c>
      <c r="S47" s="236">
        <v>0</v>
      </c>
      <c r="T47" s="236">
        <v>0</v>
      </c>
      <c r="U47" s="236">
        <v>0</v>
      </c>
      <c r="V47" s="236">
        <v>0</v>
      </c>
      <c r="W47" s="236">
        <v>0</v>
      </c>
      <c r="X47" s="236">
        <v>0</v>
      </c>
      <c r="Y47" s="236">
        <v>0</v>
      </c>
      <c r="Z47">
        <f t="shared" si="2"/>
        <v>0</v>
      </c>
      <c r="AA47">
        <f t="shared" si="3"/>
        <v>0</v>
      </c>
      <c r="AB47" s="240">
        <f t="shared" si="4"/>
        <v>0</v>
      </c>
      <c r="AC47" s="240">
        <f t="shared" si="5"/>
        <v>0</v>
      </c>
      <c r="AD47" s="240">
        <f t="shared" si="6"/>
        <v>0</v>
      </c>
      <c r="AE47" s="236">
        <f t="shared" si="7"/>
        <v>0</v>
      </c>
      <c r="AF47" s="240">
        <f t="shared" si="8"/>
        <v>0</v>
      </c>
      <c r="AG47">
        <f t="shared" si="9"/>
        <v>0</v>
      </c>
      <c r="AH47" s="236">
        <f t="shared" si="10"/>
        <v>0</v>
      </c>
      <c r="AI47" s="236">
        <f t="shared" si="11"/>
        <v>0</v>
      </c>
      <c r="AJ47" s="236">
        <f t="shared" si="12"/>
        <v>0</v>
      </c>
      <c r="AK47" s="236">
        <f t="shared" si="13"/>
        <v>0</v>
      </c>
      <c r="AL47" s="235">
        <f t="shared" si="14"/>
        <v>0</v>
      </c>
      <c r="AM47" s="236">
        <f t="shared" si="15"/>
        <v>0</v>
      </c>
      <c r="AN47" s="241">
        <f t="shared" si="16"/>
        <v>0</v>
      </c>
      <c r="AO47" s="241">
        <f t="shared" si="17"/>
        <v>0</v>
      </c>
      <c r="AP47" s="236">
        <f t="shared" si="18"/>
        <v>0</v>
      </c>
      <c r="AQ47" s="241">
        <f t="shared" si="19"/>
        <v>0</v>
      </c>
      <c r="AR47" s="235">
        <f t="shared" si="20"/>
        <v>0</v>
      </c>
      <c r="AS47" s="241">
        <v>0</v>
      </c>
      <c r="AT47" s="236">
        <f t="shared" si="21"/>
        <v>0</v>
      </c>
    </row>
    <row r="48" spans="1:46" ht="12.75" customHeight="1">
      <c r="A48">
        <v>46</v>
      </c>
      <c r="B48" s="242" t="s">
        <v>635</v>
      </c>
      <c r="C48" s="242" t="s">
        <v>589</v>
      </c>
      <c r="D48" s="233" t="s">
        <v>233</v>
      </c>
      <c r="F48" s="234"/>
      <c r="G48" s="234"/>
      <c r="H48" s="234"/>
      <c r="I48" s="235">
        <f t="shared" si="0"/>
        <v>0</v>
      </c>
      <c r="J48" s="236">
        <f t="shared" si="1"/>
        <v>0</v>
      </c>
      <c r="K48" s="237"/>
      <c r="L48" s="238">
        <v>0</v>
      </c>
      <c r="M48" s="238">
        <v>0</v>
      </c>
      <c r="N48" s="238">
        <v>0</v>
      </c>
      <c r="O48" s="239">
        <v>0</v>
      </c>
      <c r="P48" s="237">
        <v>0</v>
      </c>
      <c r="Q48" s="236">
        <v>0</v>
      </c>
      <c r="R48" s="236">
        <v>0</v>
      </c>
      <c r="S48" s="236">
        <v>0</v>
      </c>
      <c r="T48" s="236">
        <v>0</v>
      </c>
      <c r="U48" s="236">
        <v>0</v>
      </c>
      <c r="V48" s="236">
        <v>0</v>
      </c>
      <c r="W48" s="236">
        <v>0</v>
      </c>
      <c r="X48" s="236">
        <v>0</v>
      </c>
      <c r="Y48" s="236">
        <v>0</v>
      </c>
      <c r="Z48">
        <f t="shared" si="2"/>
        <v>0</v>
      </c>
      <c r="AA48">
        <f t="shared" si="3"/>
        <v>0</v>
      </c>
      <c r="AB48" s="240">
        <f t="shared" si="4"/>
        <v>0</v>
      </c>
      <c r="AC48" s="240">
        <f t="shared" si="5"/>
        <v>0</v>
      </c>
      <c r="AD48" s="240">
        <f t="shared" si="6"/>
        <v>0</v>
      </c>
      <c r="AE48" s="236">
        <f t="shared" si="7"/>
        <v>0</v>
      </c>
      <c r="AF48" s="240">
        <f t="shared" si="8"/>
        <v>0</v>
      </c>
      <c r="AG48">
        <f t="shared" si="9"/>
        <v>0</v>
      </c>
      <c r="AH48" s="236">
        <f t="shared" si="10"/>
        <v>0</v>
      </c>
      <c r="AI48" s="236">
        <f t="shared" si="11"/>
        <v>0</v>
      </c>
      <c r="AJ48" s="236">
        <f t="shared" si="12"/>
        <v>0</v>
      </c>
      <c r="AK48" s="236">
        <f t="shared" si="13"/>
        <v>0</v>
      </c>
      <c r="AL48" s="235">
        <f t="shared" si="14"/>
        <v>0</v>
      </c>
      <c r="AM48" s="236">
        <f t="shared" si="15"/>
        <v>0</v>
      </c>
      <c r="AN48" s="241">
        <f t="shared" si="16"/>
        <v>0</v>
      </c>
      <c r="AO48" s="241">
        <f t="shared" si="17"/>
        <v>0</v>
      </c>
      <c r="AP48" s="236">
        <f t="shared" si="18"/>
        <v>0</v>
      </c>
      <c r="AQ48" s="241">
        <f t="shared" si="19"/>
        <v>0</v>
      </c>
      <c r="AR48" s="235">
        <f t="shared" si="20"/>
        <v>0</v>
      </c>
      <c r="AS48" s="241">
        <v>0</v>
      </c>
      <c r="AT48" s="236">
        <f t="shared" si="21"/>
        <v>0</v>
      </c>
    </row>
    <row r="49" spans="1:46" ht="12.75" customHeight="1">
      <c r="A49">
        <v>47</v>
      </c>
      <c r="B49" s="242" t="s">
        <v>636</v>
      </c>
      <c r="C49" s="242" t="s">
        <v>589</v>
      </c>
      <c r="D49" s="233" t="s">
        <v>234</v>
      </c>
      <c r="F49" s="234"/>
      <c r="G49" s="234"/>
      <c r="H49" s="234"/>
      <c r="I49" s="235">
        <f t="shared" si="0"/>
        <v>0</v>
      </c>
      <c r="J49" s="236">
        <f t="shared" si="1"/>
        <v>0</v>
      </c>
      <c r="K49" s="237"/>
      <c r="L49" s="238">
        <v>0</v>
      </c>
      <c r="M49" s="238">
        <v>0</v>
      </c>
      <c r="N49" s="238">
        <v>0</v>
      </c>
      <c r="O49" s="239">
        <v>0</v>
      </c>
      <c r="P49" s="237">
        <v>0</v>
      </c>
      <c r="Q49" s="236">
        <v>0</v>
      </c>
      <c r="R49" s="236">
        <v>0</v>
      </c>
      <c r="S49" s="236">
        <v>0</v>
      </c>
      <c r="T49" s="236">
        <v>0</v>
      </c>
      <c r="U49" s="236">
        <v>0</v>
      </c>
      <c r="V49" s="236">
        <v>0</v>
      </c>
      <c r="W49" s="236">
        <v>0</v>
      </c>
      <c r="X49" s="236">
        <v>0</v>
      </c>
      <c r="Y49" s="236">
        <v>0</v>
      </c>
      <c r="Z49">
        <f t="shared" si="2"/>
        <v>0</v>
      </c>
      <c r="AA49">
        <f t="shared" si="3"/>
        <v>0</v>
      </c>
      <c r="AB49" s="240">
        <f t="shared" si="4"/>
        <v>0</v>
      </c>
      <c r="AC49" s="240">
        <f t="shared" si="5"/>
        <v>0</v>
      </c>
      <c r="AD49" s="240">
        <f t="shared" si="6"/>
        <v>0</v>
      </c>
      <c r="AE49" s="236">
        <f t="shared" si="7"/>
        <v>0</v>
      </c>
      <c r="AF49" s="240">
        <f t="shared" si="8"/>
        <v>0</v>
      </c>
      <c r="AG49">
        <f t="shared" si="9"/>
        <v>0</v>
      </c>
      <c r="AH49" s="236">
        <f t="shared" si="10"/>
        <v>0</v>
      </c>
      <c r="AI49" s="236">
        <f t="shared" si="11"/>
        <v>0</v>
      </c>
      <c r="AJ49" s="236">
        <f t="shared" si="12"/>
        <v>0</v>
      </c>
      <c r="AK49" s="236">
        <f t="shared" si="13"/>
        <v>0</v>
      </c>
      <c r="AL49" s="235">
        <f t="shared" si="14"/>
        <v>0</v>
      </c>
      <c r="AM49" s="236">
        <f t="shared" si="15"/>
        <v>0</v>
      </c>
      <c r="AN49" s="241">
        <f t="shared" si="16"/>
        <v>0</v>
      </c>
      <c r="AO49" s="241">
        <f t="shared" si="17"/>
        <v>0</v>
      </c>
      <c r="AP49" s="236">
        <f t="shared" si="18"/>
        <v>0</v>
      </c>
      <c r="AQ49" s="241">
        <f t="shared" si="19"/>
        <v>0</v>
      </c>
      <c r="AR49" s="235">
        <f t="shared" si="20"/>
        <v>0</v>
      </c>
      <c r="AS49" s="241">
        <v>0</v>
      </c>
      <c r="AT49" s="236">
        <f t="shared" si="21"/>
        <v>0</v>
      </c>
    </row>
    <row r="50" spans="1:46" ht="12.75" customHeight="1">
      <c r="A50">
        <v>48</v>
      </c>
      <c r="B50" s="242" t="s">
        <v>637</v>
      </c>
      <c r="C50" s="242" t="s">
        <v>589</v>
      </c>
      <c r="D50" s="233" t="s">
        <v>235</v>
      </c>
      <c r="F50" s="234"/>
      <c r="G50" s="234"/>
      <c r="H50" s="234"/>
      <c r="I50" s="235">
        <f t="shared" si="0"/>
        <v>0</v>
      </c>
      <c r="J50" s="236">
        <f t="shared" si="1"/>
        <v>0</v>
      </c>
      <c r="K50" s="237"/>
      <c r="L50" s="238">
        <v>0</v>
      </c>
      <c r="M50" s="238">
        <v>0</v>
      </c>
      <c r="N50" s="238">
        <v>0</v>
      </c>
      <c r="O50" s="239">
        <v>0</v>
      </c>
      <c r="P50" s="237">
        <v>0</v>
      </c>
      <c r="Q50" s="236">
        <v>0</v>
      </c>
      <c r="R50" s="236">
        <v>0</v>
      </c>
      <c r="S50" s="236">
        <v>0</v>
      </c>
      <c r="T50" s="236">
        <v>0</v>
      </c>
      <c r="U50" s="236">
        <v>0</v>
      </c>
      <c r="V50" s="236">
        <v>0</v>
      </c>
      <c r="W50" s="236">
        <v>0</v>
      </c>
      <c r="X50" s="236">
        <v>0</v>
      </c>
      <c r="Y50" s="236">
        <v>0</v>
      </c>
      <c r="Z50">
        <f t="shared" si="2"/>
        <v>0</v>
      </c>
      <c r="AA50">
        <f t="shared" si="3"/>
        <v>0</v>
      </c>
      <c r="AB50" s="240">
        <f t="shared" si="4"/>
        <v>0</v>
      </c>
      <c r="AC50" s="240">
        <f t="shared" si="5"/>
        <v>0</v>
      </c>
      <c r="AD50" s="240">
        <f t="shared" si="6"/>
        <v>0</v>
      </c>
      <c r="AE50" s="236">
        <f t="shared" si="7"/>
        <v>0</v>
      </c>
      <c r="AF50" s="240">
        <f t="shared" si="8"/>
        <v>0</v>
      </c>
      <c r="AG50">
        <f t="shared" si="9"/>
        <v>0</v>
      </c>
      <c r="AH50" s="236">
        <f t="shared" si="10"/>
        <v>0</v>
      </c>
      <c r="AI50" s="236">
        <f t="shared" si="11"/>
        <v>0</v>
      </c>
      <c r="AJ50" s="236">
        <f t="shared" si="12"/>
        <v>0</v>
      </c>
      <c r="AK50" s="236">
        <f t="shared" si="13"/>
        <v>0</v>
      </c>
      <c r="AL50" s="235">
        <f t="shared" si="14"/>
        <v>0</v>
      </c>
      <c r="AM50" s="236">
        <f t="shared" si="15"/>
        <v>0</v>
      </c>
      <c r="AN50" s="241">
        <f t="shared" si="16"/>
        <v>0</v>
      </c>
      <c r="AO50" s="241">
        <f t="shared" si="17"/>
        <v>0</v>
      </c>
      <c r="AP50" s="236">
        <f t="shared" si="18"/>
        <v>0</v>
      </c>
      <c r="AQ50" s="241">
        <f t="shared" si="19"/>
        <v>0</v>
      </c>
      <c r="AR50" s="235">
        <f t="shared" si="20"/>
        <v>0</v>
      </c>
      <c r="AS50" s="241">
        <v>0</v>
      </c>
      <c r="AT50" s="236">
        <f t="shared" si="21"/>
        <v>0</v>
      </c>
    </row>
    <row r="51" spans="1:46" ht="12.75" customHeight="1">
      <c r="A51">
        <v>49</v>
      </c>
      <c r="B51" s="242" t="s">
        <v>638</v>
      </c>
      <c r="C51" s="242" t="s">
        <v>589</v>
      </c>
      <c r="D51" s="233" t="s">
        <v>236</v>
      </c>
      <c r="E51">
        <v>2002</v>
      </c>
      <c r="F51" s="241">
        <v>7831478</v>
      </c>
      <c r="G51" s="241">
        <v>41386</v>
      </c>
      <c r="H51" s="241">
        <v>44544</v>
      </c>
      <c r="I51" s="235">
        <f t="shared" si="0"/>
        <v>7745548</v>
      </c>
      <c r="J51" s="236">
        <f t="shared" si="1"/>
        <v>7745548</v>
      </c>
      <c r="K51" s="237">
        <v>0.03</v>
      </c>
      <c r="L51" s="238">
        <v>2077957</v>
      </c>
      <c r="M51" s="238">
        <v>20221</v>
      </c>
      <c r="N51" s="238">
        <v>11811</v>
      </c>
      <c r="O51" s="239">
        <v>2110506</v>
      </c>
      <c r="P51" s="237">
        <v>0.27239999999999998</v>
      </c>
      <c r="Q51" s="236">
        <v>5563415</v>
      </c>
      <c r="R51" s="236">
        <v>5905823</v>
      </c>
      <c r="S51" s="236">
        <v>5949783</v>
      </c>
      <c r="T51" s="236">
        <v>6156041</v>
      </c>
      <c r="U51" s="236">
        <v>4391062</v>
      </c>
      <c r="V51" s="236">
        <v>2381609</v>
      </c>
      <c r="W51" s="236">
        <v>1931206</v>
      </c>
      <c r="X51" s="236">
        <v>1984866</v>
      </c>
      <c r="Y51" s="236">
        <v>2110506</v>
      </c>
      <c r="Z51">
        <f t="shared" si="2"/>
        <v>26.83</v>
      </c>
      <c r="AA51" t="e">
        <f t="shared" si="3"/>
        <v>#REF!</v>
      </c>
      <c r="AB51" s="240">
        <f t="shared" si="4"/>
        <v>2077956.9156899999</v>
      </c>
      <c r="AC51" s="240">
        <f t="shared" si="5"/>
        <v>2077956.9156899999</v>
      </c>
      <c r="AD51" s="240">
        <f t="shared" si="6"/>
        <v>-8.4310000063851476E-2</v>
      </c>
      <c r="AE51" s="236">
        <f t="shared" si="7"/>
        <v>2077957</v>
      </c>
      <c r="AF51" s="240">
        <f t="shared" si="8"/>
        <v>8.4310000063851476E-2</v>
      </c>
      <c r="AG51">
        <f t="shared" si="9"/>
        <v>26.83</v>
      </c>
      <c r="AH51" s="236" t="e">
        <f t="shared" si="10"/>
        <v>#REF!</v>
      </c>
      <c r="AI51" s="236" t="e">
        <f t="shared" si="11"/>
        <v>#REF!</v>
      </c>
      <c r="AJ51" s="236" t="e">
        <f t="shared" si="12"/>
        <v>#REF!</v>
      </c>
      <c r="AK51" s="236" t="e">
        <f t="shared" si="13"/>
        <v>#REF!</v>
      </c>
      <c r="AL51" s="235" t="e">
        <f t="shared" si="14"/>
        <v>#REF!</v>
      </c>
      <c r="AM51" s="236" t="e">
        <f t="shared" si="15"/>
        <v>#REF!</v>
      </c>
      <c r="AN51" s="241" t="e">
        <f t="shared" si="16"/>
        <v>#REF!</v>
      </c>
      <c r="AO51" s="241" t="e">
        <f t="shared" si="17"/>
        <v>#REF!</v>
      </c>
      <c r="AP51" s="236" t="e">
        <f t="shared" si="18"/>
        <v>#REF!</v>
      </c>
      <c r="AQ51" s="241" t="e">
        <f t="shared" si="19"/>
        <v>#REF!</v>
      </c>
      <c r="AR51" s="235" t="e">
        <f t="shared" si="20"/>
        <v>#REF!</v>
      </c>
      <c r="AS51" s="241">
        <v>517</v>
      </c>
      <c r="AT51" s="236" t="e">
        <f t="shared" si="21"/>
        <v>#REF!</v>
      </c>
    </row>
    <row r="52" spans="1:46" ht="12.75" customHeight="1">
      <c r="A52">
        <v>50</v>
      </c>
      <c r="B52" s="242" t="s">
        <v>639</v>
      </c>
      <c r="C52" s="242" t="s">
        <v>589</v>
      </c>
      <c r="D52" s="233" t="s">
        <v>237</v>
      </c>
      <c r="F52" s="234"/>
      <c r="G52" s="234"/>
      <c r="H52" s="234"/>
      <c r="I52" s="235">
        <f t="shared" si="0"/>
        <v>0</v>
      </c>
      <c r="J52" s="236">
        <f t="shared" si="1"/>
        <v>0</v>
      </c>
      <c r="K52" s="237"/>
      <c r="L52" s="238">
        <v>0</v>
      </c>
      <c r="M52" s="238">
        <v>0</v>
      </c>
      <c r="N52" s="238">
        <v>0</v>
      </c>
      <c r="O52" s="239">
        <v>0</v>
      </c>
      <c r="P52" s="237">
        <v>0</v>
      </c>
      <c r="Q52" s="236">
        <v>0</v>
      </c>
      <c r="R52" s="236">
        <v>0</v>
      </c>
      <c r="S52" s="236">
        <v>0</v>
      </c>
      <c r="T52" s="236">
        <v>0</v>
      </c>
      <c r="U52" s="236">
        <v>0</v>
      </c>
      <c r="V52" s="236">
        <v>0</v>
      </c>
      <c r="W52" s="236">
        <v>0</v>
      </c>
      <c r="X52" s="236">
        <v>0</v>
      </c>
      <c r="Y52" s="236">
        <v>0</v>
      </c>
      <c r="Z52">
        <f t="shared" si="2"/>
        <v>0</v>
      </c>
      <c r="AA52">
        <f t="shared" si="3"/>
        <v>0</v>
      </c>
      <c r="AB52" s="240">
        <f t="shared" si="4"/>
        <v>0</v>
      </c>
      <c r="AC52" s="240">
        <f t="shared" si="5"/>
        <v>0</v>
      </c>
      <c r="AD52" s="240">
        <f t="shared" si="6"/>
        <v>0</v>
      </c>
      <c r="AE52" s="236">
        <f t="shared" si="7"/>
        <v>0</v>
      </c>
      <c r="AF52" s="240">
        <f t="shared" si="8"/>
        <v>0</v>
      </c>
      <c r="AG52">
        <f t="shared" si="9"/>
        <v>0</v>
      </c>
      <c r="AH52" s="236">
        <f t="shared" si="10"/>
        <v>0</v>
      </c>
      <c r="AI52" s="236">
        <f t="shared" si="11"/>
        <v>0</v>
      </c>
      <c r="AJ52" s="236">
        <f t="shared" si="12"/>
        <v>0</v>
      </c>
      <c r="AK52" s="236">
        <f t="shared" si="13"/>
        <v>0</v>
      </c>
      <c r="AL52" s="235">
        <f t="shared" si="14"/>
        <v>0</v>
      </c>
      <c r="AM52" s="236">
        <f t="shared" si="15"/>
        <v>0</v>
      </c>
      <c r="AN52" s="241">
        <f t="shared" si="16"/>
        <v>0</v>
      </c>
      <c r="AO52" s="241">
        <f t="shared" si="17"/>
        <v>0</v>
      </c>
      <c r="AP52" s="236">
        <f t="shared" si="18"/>
        <v>0</v>
      </c>
      <c r="AQ52" s="241">
        <f t="shared" si="19"/>
        <v>0</v>
      </c>
      <c r="AR52" s="235">
        <f t="shared" si="20"/>
        <v>0</v>
      </c>
      <c r="AS52" s="241">
        <v>0</v>
      </c>
      <c r="AT52" s="236">
        <f t="shared" si="21"/>
        <v>0</v>
      </c>
    </row>
    <row r="53" spans="1:46" ht="12.75" customHeight="1">
      <c r="A53">
        <v>51</v>
      </c>
      <c r="B53" s="242" t="s">
        <v>640</v>
      </c>
      <c r="C53" s="242" t="s">
        <v>589</v>
      </c>
      <c r="D53" s="233" t="s">
        <v>238</v>
      </c>
      <c r="E53">
        <v>2002</v>
      </c>
      <c r="F53" s="244">
        <v>363164.99</v>
      </c>
      <c r="G53" s="241">
        <v>4958.63</v>
      </c>
      <c r="H53" s="241">
        <v>0</v>
      </c>
      <c r="I53" s="235">
        <f t="shared" si="0"/>
        <v>358206.36</v>
      </c>
      <c r="J53" s="236">
        <f t="shared" si="1"/>
        <v>358206</v>
      </c>
      <c r="K53" s="237">
        <v>0.02</v>
      </c>
      <c r="L53" s="238">
        <v>96099</v>
      </c>
      <c r="M53" s="238">
        <v>0</v>
      </c>
      <c r="N53" s="238">
        <v>0</v>
      </c>
      <c r="O53" s="239">
        <v>96122</v>
      </c>
      <c r="P53" s="237">
        <v>0.26829999999999998</v>
      </c>
      <c r="Q53" s="236">
        <v>262655</v>
      </c>
      <c r="R53" s="236">
        <v>270723</v>
      </c>
      <c r="S53" s="236">
        <v>282735</v>
      </c>
      <c r="T53" s="236">
        <v>297471</v>
      </c>
      <c r="U53" s="236">
        <v>250303</v>
      </c>
      <c r="V53" s="236">
        <v>114381</v>
      </c>
      <c r="W53" s="236">
        <v>93000</v>
      </c>
      <c r="X53" s="236">
        <v>93610</v>
      </c>
      <c r="Y53" s="236">
        <v>96122</v>
      </c>
      <c r="Z53">
        <f t="shared" si="2"/>
        <v>26.83</v>
      </c>
      <c r="AA53">
        <f t="shared" si="3"/>
        <v>26.83</v>
      </c>
      <c r="AB53" s="240">
        <f t="shared" si="4"/>
        <v>96098.640790000005</v>
      </c>
      <c r="AC53" s="240">
        <f t="shared" si="5"/>
        <v>96098.640790000005</v>
      </c>
      <c r="AD53" s="240">
        <f t="shared" si="6"/>
        <v>-0.3592099999950733</v>
      </c>
      <c r="AE53" s="236">
        <f t="shared" si="7"/>
        <v>96099</v>
      </c>
      <c r="AF53" s="240">
        <f t="shared" si="8"/>
        <v>0.3592099999950733</v>
      </c>
      <c r="AG53">
        <f t="shared" si="9"/>
        <v>26.83</v>
      </c>
      <c r="AH53" s="236">
        <f t="shared" si="10"/>
        <v>0</v>
      </c>
      <c r="AI53" s="236">
        <f t="shared" si="11"/>
        <v>96099</v>
      </c>
      <c r="AJ53" s="236">
        <f t="shared" si="12"/>
        <v>0</v>
      </c>
      <c r="AK53" s="236">
        <f t="shared" si="13"/>
        <v>96099</v>
      </c>
      <c r="AL53" s="235">
        <f t="shared" si="14"/>
        <v>26.83</v>
      </c>
      <c r="AM53" s="236">
        <f t="shared" si="15"/>
        <v>0</v>
      </c>
      <c r="AN53" s="241">
        <f t="shared" si="16"/>
        <v>96099</v>
      </c>
      <c r="AO53" s="241">
        <f t="shared" si="17"/>
        <v>0</v>
      </c>
      <c r="AP53" s="236">
        <f t="shared" si="18"/>
        <v>96099</v>
      </c>
      <c r="AQ53" s="241">
        <f t="shared" si="19"/>
        <v>0</v>
      </c>
      <c r="AR53" s="235">
        <f t="shared" si="20"/>
        <v>26.83</v>
      </c>
      <c r="AS53" s="241">
        <v>23</v>
      </c>
      <c r="AT53" s="236">
        <f t="shared" si="21"/>
        <v>96122</v>
      </c>
    </row>
    <row r="54" spans="1:46" ht="12.75" customHeight="1">
      <c r="A54">
        <v>52</v>
      </c>
      <c r="B54" s="242" t="s">
        <v>641</v>
      </c>
      <c r="C54" s="242" t="s">
        <v>589</v>
      </c>
      <c r="D54" s="233" t="s">
        <v>239</v>
      </c>
      <c r="E54">
        <v>2007</v>
      </c>
      <c r="F54" s="241">
        <v>347617.59</v>
      </c>
      <c r="G54" s="241">
        <v>5884.34</v>
      </c>
      <c r="H54" s="241">
        <v>9.49</v>
      </c>
      <c r="I54" s="235">
        <f t="shared" si="0"/>
        <v>341723.76</v>
      </c>
      <c r="J54" s="236">
        <f t="shared" si="1"/>
        <v>341724</v>
      </c>
      <c r="K54" s="237">
        <v>0.03</v>
      </c>
      <c r="L54" s="238">
        <v>91677</v>
      </c>
      <c r="M54" s="238">
        <v>48529</v>
      </c>
      <c r="N54" s="238">
        <v>28346</v>
      </c>
      <c r="O54" s="239">
        <v>168698</v>
      </c>
      <c r="P54" s="237">
        <v>0.49320000000000003</v>
      </c>
      <c r="Q54" s="236">
        <v>0</v>
      </c>
      <c r="R54" s="236">
        <v>0</v>
      </c>
      <c r="S54" s="236">
        <v>0</v>
      </c>
      <c r="T54" s="236">
        <v>326142</v>
      </c>
      <c r="U54" s="236">
        <v>321477.27</v>
      </c>
      <c r="V54" s="236">
        <v>207887</v>
      </c>
      <c r="W54" s="236">
        <v>163628</v>
      </c>
      <c r="X54" s="236">
        <v>164053</v>
      </c>
      <c r="Y54" s="236">
        <v>168698</v>
      </c>
      <c r="Z54">
        <f t="shared" si="2"/>
        <v>26.83</v>
      </c>
      <c r="AA54" t="e">
        <f t="shared" si="3"/>
        <v>#REF!</v>
      </c>
      <c r="AB54" s="240">
        <f t="shared" si="4"/>
        <v>91676.889620000002</v>
      </c>
      <c r="AC54" s="240">
        <f t="shared" si="5"/>
        <v>91676.889620000002</v>
      </c>
      <c r="AD54" s="240">
        <f t="shared" si="6"/>
        <v>-0.11037999999825843</v>
      </c>
      <c r="AE54" s="236">
        <f t="shared" si="7"/>
        <v>91677</v>
      </c>
      <c r="AF54" s="240">
        <f t="shared" si="8"/>
        <v>0.11037999999825843</v>
      </c>
      <c r="AG54">
        <f t="shared" si="9"/>
        <v>26.83</v>
      </c>
      <c r="AH54" s="236" t="e">
        <f t="shared" si="10"/>
        <v>#REF!</v>
      </c>
      <c r="AI54" s="236" t="e">
        <f t="shared" si="11"/>
        <v>#REF!</v>
      </c>
      <c r="AJ54" s="236" t="e">
        <f t="shared" si="12"/>
        <v>#REF!</v>
      </c>
      <c r="AK54" s="236" t="e">
        <f t="shared" si="13"/>
        <v>#REF!</v>
      </c>
      <c r="AL54" s="235" t="e">
        <f t="shared" si="14"/>
        <v>#REF!</v>
      </c>
      <c r="AM54" s="236" t="e">
        <f t="shared" si="15"/>
        <v>#REF!</v>
      </c>
      <c r="AN54" s="241" t="e">
        <f t="shared" si="16"/>
        <v>#REF!</v>
      </c>
      <c r="AO54" s="241" t="e">
        <f t="shared" si="17"/>
        <v>#REF!</v>
      </c>
      <c r="AP54" s="236" t="e">
        <f t="shared" si="18"/>
        <v>#REF!</v>
      </c>
      <c r="AQ54" s="241" t="e">
        <f t="shared" si="19"/>
        <v>#REF!</v>
      </c>
      <c r="AR54" s="235" t="e">
        <f t="shared" si="20"/>
        <v>#REF!</v>
      </c>
      <c r="AS54" s="241">
        <v>146</v>
      </c>
      <c r="AT54" s="236" t="e">
        <f t="shared" si="21"/>
        <v>#REF!</v>
      </c>
    </row>
    <row r="55" spans="1:46" ht="12.75" customHeight="1">
      <c r="A55">
        <v>53</v>
      </c>
      <c r="B55" s="242" t="s">
        <v>642</v>
      </c>
      <c r="C55" s="242" t="s">
        <v>589</v>
      </c>
      <c r="D55" s="233" t="s">
        <v>240</v>
      </c>
      <c r="F55" s="234"/>
      <c r="G55" s="234"/>
      <c r="H55" s="234"/>
      <c r="I55" s="235">
        <f t="shared" si="0"/>
        <v>0</v>
      </c>
      <c r="J55" s="236">
        <f t="shared" si="1"/>
        <v>0</v>
      </c>
      <c r="K55" s="237"/>
      <c r="L55" s="238">
        <v>0</v>
      </c>
      <c r="M55" s="238">
        <v>0</v>
      </c>
      <c r="N55" s="238">
        <v>0</v>
      </c>
      <c r="O55" s="239">
        <v>0</v>
      </c>
      <c r="P55" s="237">
        <v>0</v>
      </c>
      <c r="Q55" s="236">
        <v>0</v>
      </c>
      <c r="R55" s="236">
        <v>0</v>
      </c>
      <c r="S55" s="236">
        <v>0</v>
      </c>
      <c r="T55" s="236">
        <v>0</v>
      </c>
      <c r="U55" s="236">
        <v>0</v>
      </c>
      <c r="V55" s="236">
        <v>0</v>
      </c>
      <c r="W55" s="236">
        <v>0</v>
      </c>
      <c r="X55" s="236">
        <v>0</v>
      </c>
      <c r="Y55" s="236">
        <v>0</v>
      </c>
      <c r="Z55">
        <f t="shared" si="2"/>
        <v>0</v>
      </c>
      <c r="AA55">
        <f t="shared" si="3"/>
        <v>0</v>
      </c>
      <c r="AB55" s="240">
        <f t="shared" si="4"/>
        <v>0</v>
      </c>
      <c r="AC55" s="240">
        <f t="shared" si="5"/>
        <v>0</v>
      </c>
      <c r="AD55" s="240">
        <f t="shared" si="6"/>
        <v>0</v>
      </c>
      <c r="AE55" s="236">
        <f t="shared" si="7"/>
        <v>0</v>
      </c>
      <c r="AF55" s="240">
        <f t="shared" si="8"/>
        <v>0</v>
      </c>
      <c r="AG55">
        <f t="shared" si="9"/>
        <v>0</v>
      </c>
      <c r="AH55" s="236">
        <f t="shared" si="10"/>
        <v>0</v>
      </c>
      <c r="AI55" s="236">
        <f t="shared" si="11"/>
        <v>0</v>
      </c>
      <c r="AJ55" s="236">
        <f t="shared" si="12"/>
        <v>0</v>
      </c>
      <c r="AK55" s="236">
        <f t="shared" si="13"/>
        <v>0</v>
      </c>
      <c r="AL55" s="235">
        <f t="shared" si="14"/>
        <v>0</v>
      </c>
      <c r="AM55" s="236">
        <f t="shared" si="15"/>
        <v>0</v>
      </c>
      <c r="AN55" s="241">
        <f t="shared" si="16"/>
        <v>0</v>
      </c>
      <c r="AO55" s="241">
        <f t="shared" si="17"/>
        <v>0</v>
      </c>
      <c r="AP55" s="236">
        <f t="shared" si="18"/>
        <v>0</v>
      </c>
      <c r="AQ55" s="241">
        <f t="shared" si="19"/>
        <v>0</v>
      </c>
      <c r="AR55" s="235">
        <f t="shared" si="20"/>
        <v>0</v>
      </c>
      <c r="AS55" s="241">
        <v>0</v>
      </c>
      <c r="AT55" s="236">
        <f t="shared" si="21"/>
        <v>0</v>
      </c>
    </row>
    <row r="56" spans="1:46" ht="12.75" customHeight="1">
      <c r="A56">
        <v>54</v>
      </c>
      <c r="B56" s="242" t="s">
        <v>643</v>
      </c>
      <c r="C56" s="242" t="s">
        <v>589</v>
      </c>
      <c r="D56" s="233" t="s">
        <v>241</v>
      </c>
      <c r="F56" s="234"/>
      <c r="G56" s="234"/>
      <c r="H56" s="234"/>
      <c r="I56" s="235">
        <f t="shared" si="0"/>
        <v>0</v>
      </c>
      <c r="J56" s="236">
        <f t="shared" si="1"/>
        <v>0</v>
      </c>
      <c r="K56" s="237"/>
      <c r="L56" s="238">
        <v>0</v>
      </c>
      <c r="M56" s="238">
        <v>0</v>
      </c>
      <c r="N56" s="238">
        <v>0</v>
      </c>
      <c r="O56" s="239">
        <v>0</v>
      </c>
      <c r="P56" s="237">
        <v>0</v>
      </c>
      <c r="Q56" s="236">
        <v>0</v>
      </c>
      <c r="R56" s="236">
        <v>0</v>
      </c>
      <c r="S56" s="236">
        <v>0</v>
      </c>
      <c r="T56" s="236">
        <v>0</v>
      </c>
      <c r="U56" s="236">
        <v>0</v>
      </c>
      <c r="V56" s="236">
        <v>0</v>
      </c>
      <c r="W56" s="236">
        <v>0</v>
      </c>
      <c r="X56" s="236">
        <v>0</v>
      </c>
      <c r="Y56" s="236">
        <v>0</v>
      </c>
      <c r="Z56">
        <f t="shared" si="2"/>
        <v>0</v>
      </c>
      <c r="AA56">
        <f t="shared" si="3"/>
        <v>0</v>
      </c>
      <c r="AB56" s="240">
        <f t="shared" si="4"/>
        <v>0</v>
      </c>
      <c r="AC56" s="240">
        <f t="shared" si="5"/>
        <v>0</v>
      </c>
      <c r="AD56" s="240">
        <f t="shared" si="6"/>
        <v>0</v>
      </c>
      <c r="AE56" s="236">
        <f t="shared" si="7"/>
        <v>0</v>
      </c>
      <c r="AF56" s="240">
        <f t="shared" si="8"/>
        <v>0</v>
      </c>
      <c r="AG56">
        <f t="shared" si="9"/>
        <v>0</v>
      </c>
      <c r="AH56" s="236">
        <f t="shared" si="10"/>
        <v>0</v>
      </c>
      <c r="AI56" s="236">
        <f t="shared" si="11"/>
        <v>0</v>
      </c>
      <c r="AJ56" s="236">
        <f t="shared" si="12"/>
        <v>0</v>
      </c>
      <c r="AK56" s="236">
        <f t="shared" si="13"/>
        <v>0</v>
      </c>
      <c r="AL56" s="235">
        <f t="shared" si="14"/>
        <v>0</v>
      </c>
      <c r="AM56" s="236">
        <f t="shared" si="15"/>
        <v>0</v>
      </c>
      <c r="AN56" s="241">
        <f t="shared" si="16"/>
        <v>0</v>
      </c>
      <c r="AO56" s="241">
        <f t="shared" si="17"/>
        <v>0</v>
      </c>
      <c r="AP56" s="236">
        <f t="shared" si="18"/>
        <v>0</v>
      </c>
      <c r="AQ56" s="241">
        <f t="shared" si="19"/>
        <v>0</v>
      </c>
      <c r="AR56" s="235">
        <f t="shared" si="20"/>
        <v>0</v>
      </c>
      <c r="AS56" s="241">
        <v>0</v>
      </c>
      <c r="AT56" s="236">
        <f t="shared" si="21"/>
        <v>0</v>
      </c>
    </row>
    <row r="57" spans="1:46" ht="12.75" customHeight="1">
      <c r="A57">
        <v>55</v>
      </c>
      <c r="B57" s="242" t="s">
        <v>644</v>
      </c>
      <c r="C57" s="242" t="s">
        <v>589</v>
      </c>
      <c r="D57" s="233" t="s">
        <v>242</v>
      </c>
      <c r="E57">
        <v>2003</v>
      </c>
      <c r="F57" s="241">
        <v>685157.39</v>
      </c>
      <c r="G57" s="241">
        <v>3549.7</v>
      </c>
      <c r="H57" s="241">
        <v>0</v>
      </c>
      <c r="I57" s="235">
        <f t="shared" si="0"/>
        <v>681607.69000000006</v>
      </c>
      <c r="J57" s="236">
        <f t="shared" si="1"/>
        <v>681608</v>
      </c>
      <c r="K57" s="237">
        <v>0.03</v>
      </c>
      <c r="L57" s="238">
        <v>182860</v>
      </c>
      <c r="M57" s="238">
        <v>28309</v>
      </c>
      <c r="N57" s="238">
        <v>16535</v>
      </c>
      <c r="O57" s="239">
        <v>227808</v>
      </c>
      <c r="P57" s="237">
        <v>0.33409999999999995</v>
      </c>
      <c r="Q57" s="236">
        <v>503006</v>
      </c>
      <c r="R57" s="236">
        <v>539516</v>
      </c>
      <c r="S57" s="236">
        <v>563617</v>
      </c>
      <c r="T57" s="236">
        <v>597319</v>
      </c>
      <c r="U57" s="236">
        <v>486358</v>
      </c>
      <c r="V57" s="236">
        <v>267994</v>
      </c>
      <c r="W57" s="236">
        <v>209292</v>
      </c>
      <c r="X57" s="236">
        <v>211354</v>
      </c>
      <c r="Y57" s="236">
        <v>227808</v>
      </c>
      <c r="Z57">
        <f t="shared" si="2"/>
        <v>26.83</v>
      </c>
      <c r="AA57" t="e">
        <f t="shared" si="3"/>
        <v>#REF!</v>
      </c>
      <c r="AB57" s="240">
        <f t="shared" si="4"/>
        <v>182860.14848999999</v>
      </c>
      <c r="AC57" s="240">
        <f t="shared" si="5"/>
        <v>182860.14848999999</v>
      </c>
      <c r="AD57" s="240">
        <f t="shared" si="6"/>
        <v>0.14848999999230728</v>
      </c>
      <c r="AE57" s="236">
        <f t="shared" si="7"/>
        <v>182860</v>
      </c>
      <c r="AF57" s="240">
        <f t="shared" si="8"/>
        <v>-0.14848999999230728</v>
      </c>
      <c r="AG57">
        <f t="shared" si="9"/>
        <v>26.83</v>
      </c>
      <c r="AH57" s="236" t="e">
        <f t="shared" si="10"/>
        <v>#REF!</v>
      </c>
      <c r="AI57" s="236" t="e">
        <f t="shared" si="11"/>
        <v>#REF!</v>
      </c>
      <c r="AJ57" s="236" t="e">
        <f t="shared" si="12"/>
        <v>#REF!</v>
      </c>
      <c r="AK57" s="236" t="e">
        <f t="shared" si="13"/>
        <v>#REF!</v>
      </c>
      <c r="AL57" s="235" t="e">
        <f t="shared" si="14"/>
        <v>#REF!</v>
      </c>
      <c r="AM57" s="236" t="e">
        <f t="shared" si="15"/>
        <v>#REF!</v>
      </c>
      <c r="AN57" s="241" t="e">
        <f t="shared" si="16"/>
        <v>#REF!</v>
      </c>
      <c r="AO57" s="241" t="e">
        <f t="shared" si="17"/>
        <v>#REF!</v>
      </c>
      <c r="AP57" s="236" t="e">
        <f t="shared" si="18"/>
        <v>#REF!</v>
      </c>
      <c r="AQ57" s="241" t="e">
        <f t="shared" si="19"/>
        <v>#REF!</v>
      </c>
      <c r="AR57" s="235" t="e">
        <f t="shared" si="20"/>
        <v>#REF!</v>
      </c>
      <c r="AS57" s="241">
        <v>104</v>
      </c>
      <c r="AT57" s="236" t="e">
        <f t="shared" si="21"/>
        <v>#REF!</v>
      </c>
    </row>
    <row r="58" spans="1:46" ht="12.75" customHeight="1">
      <c r="A58">
        <v>56</v>
      </c>
      <c r="B58" s="242" t="s">
        <v>645</v>
      </c>
      <c r="C58" s="242" t="s">
        <v>589</v>
      </c>
      <c r="D58" s="233" t="s">
        <v>243</v>
      </c>
      <c r="E58">
        <v>2008</v>
      </c>
      <c r="F58" s="241">
        <v>820830.31</v>
      </c>
      <c r="G58" s="241">
        <v>13474.16</v>
      </c>
      <c r="H58" s="241">
        <v>458.81</v>
      </c>
      <c r="I58" s="235">
        <f t="shared" si="0"/>
        <v>806897.34</v>
      </c>
      <c r="J58" s="236">
        <f t="shared" si="1"/>
        <v>806897</v>
      </c>
      <c r="K58" s="237">
        <v>1.4999999999999999E-2</v>
      </c>
      <c r="L58" s="238">
        <v>216472</v>
      </c>
      <c r="M58" s="238">
        <v>0</v>
      </c>
      <c r="N58" s="238">
        <v>0</v>
      </c>
      <c r="O58" s="239">
        <v>216522</v>
      </c>
      <c r="P58" s="237">
        <v>0.26829999999999998</v>
      </c>
      <c r="Q58" s="236">
        <v>189483</v>
      </c>
      <c r="R58" s="236">
        <v>205310</v>
      </c>
      <c r="S58" s="236">
        <v>220564</v>
      </c>
      <c r="T58" s="236">
        <v>249963</v>
      </c>
      <c r="U58" s="236">
        <v>524702</v>
      </c>
      <c r="V58" s="236">
        <v>260838</v>
      </c>
      <c r="W58" s="236">
        <v>213187</v>
      </c>
      <c r="X58" s="236">
        <v>210473</v>
      </c>
      <c r="Y58" s="236">
        <v>216522</v>
      </c>
      <c r="Z58">
        <f t="shared" si="2"/>
        <v>26.83</v>
      </c>
      <c r="AA58">
        <f t="shared" si="3"/>
        <v>26.83</v>
      </c>
      <c r="AB58" s="240">
        <f t="shared" si="4"/>
        <v>216472.37888999999</v>
      </c>
      <c r="AC58" s="240">
        <f t="shared" si="5"/>
        <v>216472.37888999999</v>
      </c>
      <c r="AD58" s="240">
        <f t="shared" si="6"/>
        <v>0.3788899999926798</v>
      </c>
      <c r="AE58" s="236">
        <f t="shared" si="7"/>
        <v>216472</v>
      </c>
      <c r="AF58" s="240">
        <f t="shared" si="8"/>
        <v>-0.3788899999926798</v>
      </c>
      <c r="AG58">
        <f t="shared" si="9"/>
        <v>26.83</v>
      </c>
      <c r="AH58" s="236">
        <f t="shared" si="10"/>
        <v>0</v>
      </c>
      <c r="AI58" s="236">
        <f t="shared" si="11"/>
        <v>216472</v>
      </c>
      <c r="AJ58" s="236">
        <f t="shared" si="12"/>
        <v>0</v>
      </c>
      <c r="AK58" s="236">
        <f t="shared" si="13"/>
        <v>216472</v>
      </c>
      <c r="AL58" s="235">
        <f t="shared" si="14"/>
        <v>26.83</v>
      </c>
      <c r="AM58" s="236">
        <f t="shared" si="15"/>
        <v>0</v>
      </c>
      <c r="AN58" s="241">
        <f t="shared" si="16"/>
        <v>216472</v>
      </c>
      <c r="AO58" s="241">
        <f t="shared" si="17"/>
        <v>0</v>
      </c>
      <c r="AP58" s="236">
        <f t="shared" si="18"/>
        <v>216472</v>
      </c>
      <c r="AQ58" s="241">
        <f t="shared" si="19"/>
        <v>0</v>
      </c>
      <c r="AR58" s="235">
        <f t="shared" si="20"/>
        <v>26.83</v>
      </c>
      <c r="AS58" s="241">
        <v>50</v>
      </c>
      <c r="AT58" s="236">
        <f t="shared" si="21"/>
        <v>216522</v>
      </c>
    </row>
    <row r="59" spans="1:46" ht="12.75" customHeight="1">
      <c r="A59">
        <v>57</v>
      </c>
      <c r="B59" s="242" t="s">
        <v>646</v>
      </c>
      <c r="C59" s="242" t="s">
        <v>589</v>
      </c>
      <c r="D59" s="233" t="s">
        <v>244</v>
      </c>
      <c r="F59" s="234"/>
      <c r="G59" s="234"/>
      <c r="H59" s="234"/>
      <c r="I59" s="235">
        <f t="shared" si="0"/>
        <v>0</v>
      </c>
      <c r="J59" s="236">
        <f t="shared" si="1"/>
        <v>0</v>
      </c>
      <c r="K59" s="237"/>
      <c r="L59" s="238">
        <v>0</v>
      </c>
      <c r="M59" s="238">
        <v>0</v>
      </c>
      <c r="N59" s="238">
        <v>0</v>
      </c>
      <c r="O59" s="239">
        <v>0</v>
      </c>
      <c r="P59" s="237">
        <v>0</v>
      </c>
      <c r="Q59" s="236">
        <v>0</v>
      </c>
      <c r="R59" s="236">
        <v>0</v>
      </c>
      <c r="S59" s="236">
        <v>0</v>
      </c>
      <c r="T59" s="236">
        <v>0</v>
      </c>
      <c r="U59" s="236">
        <v>0</v>
      </c>
      <c r="V59" s="236">
        <v>0</v>
      </c>
      <c r="W59" s="236">
        <v>0</v>
      </c>
      <c r="X59" s="236">
        <v>0</v>
      </c>
      <c r="Y59" s="236">
        <v>0</v>
      </c>
      <c r="Z59">
        <f t="shared" si="2"/>
        <v>0</v>
      </c>
      <c r="AA59">
        <f t="shared" si="3"/>
        <v>0</v>
      </c>
      <c r="AB59" s="240">
        <f t="shared" si="4"/>
        <v>0</v>
      </c>
      <c r="AC59" s="240">
        <f t="shared" si="5"/>
        <v>0</v>
      </c>
      <c r="AD59" s="240">
        <f t="shared" si="6"/>
        <v>0</v>
      </c>
      <c r="AE59" s="236">
        <f t="shared" si="7"/>
        <v>0</v>
      </c>
      <c r="AF59" s="240">
        <f t="shared" si="8"/>
        <v>0</v>
      </c>
      <c r="AG59">
        <f t="shared" si="9"/>
        <v>0</v>
      </c>
      <c r="AH59" s="236">
        <f t="shared" si="10"/>
        <v>0</v>
      </c>
      <c r="AI59" s="236">
        <f t="shared" si="11"/>
        <v>0</v>
      </c>
      <c r="AJ59" s="236">
        <f t="shared" si="12"/>
        <v>0</v>
      </c>
      <c r="AK59" s="236">
        <f t="shared" si="13"/>
        <v>0</v>
      </c>
      <c r="AL59" s="235">
        <f t="shared" si="14"/>
        <v>0</v>
      </c>
      <c r="AM59" s="236">
        <f t="shared" si="15"/>
        <v>0</v>
      </c>
      <c r="AN59" s="241">
        <f t="shared" si="16"/>
        <v>0</v>
      </c>
      <c r="AO59" s="241">
        <f t="shared" si="17"/>
        <v>0</v>
      </c>
      <c r="AP59" s="236">
        <f t="shared" si="18"/>
        <v>0</v>
      </c>
      <c r="AQ59" s="241">
        <f t="shared" si="19"/>
        <v>0</v>
      </c>
      <c r="AR59" s="235">
        <f t="shared" si="20"/>
        <v>0</v>
      </c>
      <c r="AS59" s="241">
        <v>0</v>
      </c>
      <c r="AT59" s="236">
        <f t="shared" si="21"/>
        <v>0</v>
      </c>
    </row>
    <row r="60" spans="1:46" ht="12.75" customHeight="1">
      <c r="A60">
        <v>58</v>
      </c>
      <c r="B60" s="242" t="s">
        <v>647</v>
      </c>
      <c r="C60" s="242" t="s">
        <v>589</v>
      </c>
      <c r="D60" s="233" t="s">
        <v>245</v>
      </c>
      <c r="F60" s="234"/>
      <c r="G60" s="234"/>
      <c r="H60" s="234"/>
      <c r="I60" s="235">
        <f t="shared" si="0"/>
        <v>0</v>
      </c>
      <c r="J60" s="236">
        <f t="shared" si="1"/>
        <v>0</v>
      </c>
      <c r="K60" s="237"/>
      <c r="L60" s="238">
        <v>0</v>
      </c>
      <c r="M60" s="238">
        <v>0</v>
      </c>
      <c r="N60" s="238">
        <v>0</v>
      </c>
      <c r="O60" s="239">
        <v>0</v>
      </c>
      <c r="P60" s="237">
        <v>0</v>
      </c>
      <c r="Q60" s="236">
        <v>0</v>
      </c>
      <c r="R60" s="236">
        <v>0</v>
      </c>
      <c r="S60" s="236">
        <v>0</v>
      </c>
      <c r="T60" s="236">
        <v>0</v>
      </c>
      <c r="U60" s="236">
        <v>0</v>
      </c>
      <c r="V60" s="236">
        <v>0</v>
      </c>
      <c r="W60" s="236">
        <v>0</v>
      </c>
      <c r="X60" s="236">
        <v>0</v>
      </c>
      <c r="Y60" s="236">
        <v>0</v>
      </c>
      <c r="Z60">
        <f t="shared" si="2"/>
        <v>0</v>
      </c>
      <c r="AA60">
        <f t="shared" si="3"/>
        <v>0</v>
      </c>
      <c r="AB60" s="240">
        <f t="shared" si="4"/>
        <v>0</v>
      </c>
      <c r="AC60" s="240">
        <f t="shared" si="5"/>
        <v>0</v>
      </c>
      <c r="AD60" s="240">
        <f t="shared" si="6"/>
        <v>0</v>
      </c>
      <c r="AE60" s="236">
        <f t="shared" si="7"/>
        <v>0</v>
      </c>
      <c r="AF60" s="240">
        <f t="shared" si="8"/>
        <v>0</v>
      </c>
      <c r="AG60">
        <f t="shared" si="9"/>
        <v>0</v>
      </c>
      <c r="AH60" s="236">
        <f t="shared" si="10"/>
        <v>0</v>
      </c>
      <c r="AI60" s="236">
        <f t="shared" si="11"/>
        <v>0</v>
      </c>
      <c r="AJ60" s="236">
        <f t="shared" si="12"/>
        <v>0</v>
      </c>
      <c r="AK60" s="236">
        <f t="shared" si="13"/>
        <v>0</v>
      </c>
      <c r="AL60" s="235">
        <f t="shared" si="14"/>
        <v>0</v>
      </c>
      <c r="AM60" s="236">
        <f t="shared" si="15"/>
        <v>0</v>
      </c>
      <c r="AN60" s="241">
        <f t="shared" si="16"/>
        <v>0</v>
      </c>
      <c r="AO60" s="241">
        <f t="shared" si="17"/>
        <v>0</v>
      </c>
      <c r="AP60" s="236">
        <f t="shared" si="18"/>
        <v>0</v>
      </c>
      <c r="AQ60" s="241">
        <f t="shared" si="19"/>
        <v>0</v>
      </c>
      <c r="AR60" s="235">
        <f t="shared" si="20"/>
        <v>0</v>
      </c>
      <c r="AS60" s="241">
        <v>0</v>
      </c>
      <c r="AT60" s="236">
        <f t="shared" si="21"/>
        <v>0</v>
      </c>
    </row>
    <row r="61" spans="1:46" ht="12.75" customHeight="1">
      <c r="A61">
        <v>59</v>
      </c>
      <c r="B61" s="242" t="s">
        <v>648</v>
      </c>
      <c r="C61" s="242" t="s">
        <v>589</v>
      </c>
      <c r="D61" s="233" t="s">
        <v>246</v>
      </c>
      <c r="F61" s="234"/>
      <c r="G61" s="234"/>
      <c r="H61" s="234"/>
      <c r="I61" s="235">
        <f t="shared" si="0"/>
        <v>0</v>
      </c>
      <c r="J61" s="236">
        <f t="shared" si="1"/>
        <v>0</v>
      </c>
      <c r="K61" s="237"/>
      <c r="L61" s="238">
        <v>0</v>
      </c>
      <c r="M61" s="238">
        <v>0</v>
      </c>
      <c r="N61" s="238">
        <v>0</v>
      </c>
      <c r="O61" s="239">
        <v>0</v>
      </c>
      <c r="P61" s="237">
        <v>0</v>
      </c>
      <c r="Q61" s="236">
        <v>0</v>
      </c>
      <c r="R61" s="236">
        <v>0</v>
      </c>
      <c r="S61" s="236">
        <v>0</v>
      </c>
      <c r="T61" s="236">
        <v>0</v>
      </c>
      <c r="U61" s="236">
        <v>0</v>
      </c>
      <c r="V61" s="236">
        <v>0</v>
      </c>
      <c r="W61" s="236">
        <v>0</v>
      </c>
      <c r="X61" s="236">
        <v>0</v>
      </c>
      <c r="Y61" s="236">
        <v>0</v>
      </c>
      <c r="Z61">
        <f t="shared" si="2"/>
        <v>0</v>
      </c>
      <c r="AA61">
        <f t="shared" si="3"/>
        <v>0</v>
      </c>
      <c r="AB61" s="240">
        <f t="shared" si="4"/>
        <v>0</v>
      </c>
      <c r="AC61" s="240">
        <f t="shared" si="5"/>
        <v>0</v>
      </c>
      <c r="AD61" s="240">
        <f t="shared" si="6"/>
        <v>0</v>
      </c>
      <c r="AE61" s="236">
        <f t="shared" si="7"/>
        <v>0</v>
      </c>
      <c r="AF61" s="240">
        <f t="shared" si="8"/>
        <v>0</v>
      </c>
      <c r="AG61">
        <f t="shared" si="9"/>
        <v>0</v>
      </c>
      <c r="AH61" s="236">
        <f t="shared" si="10"/>
        <v>0</v>
      </c>
      <c r="AI61" s="236">
        <f t="shared" si="11"/>
        <v>0</v>
      </c>
      <c r="AJ61" s="236">
        <f t="shared" si="12"/>
        <v>0</v>
      </c>
      <c r="AK61" s="236">
        <f t="shared" si="13"/>
        <v>0</v>
      </c>
      <c r="AL61" s="235">
        <f t="shared" si="14"/>
        <v>0</v>
      </c>
      <c r="AM61" s="236">
        <f t="shared" si="15"/>
        <v>0</v>
      </c>
      <c r="AN61" s="241">
        <f t="shared" si="16"/>
        <v>0</v>
      </c>
      <c r="AO61" s="241">
        <f t="shared" si="17"/>
        <v>0</v>
      </c>
      <c r="AP61" s="236">
        <f t="shared" si="18"/>
        <v>0</v>
      </c>
      <c r="AQ61" s="241">
        <f t="shared" si="19"/>
        <v>0</v>
      </c>
      <c r="AR61" s="235">
        <f t="shared" si="20"/>
        <v>0</v>
      </c>
      <c r="AS61" s="241">
        <v>0</v>
      </c>
      <c r="AT61" s="236">
        <f t="shared" si="21"/>
        <v>0</v>
      </c>
    </row>
    <row r="62" spans="1:46" ht="12.75" customHeight="1">
      <c r="A62">
        <v>60</v>
      </c>
      <c r="B62" s="242" t="s">
        <v>649</v>
      </c>
      <c r="C62" s="242" t="s">
        <v>589</v>
      </c>
      <c r="D62" s="233" t="s">
        <v>247</v>
      </c>
      <c r="F62" s="234"/>
      <c r="G62" s="234"/>
      <c r="H62" s="234"/>
      <c r="I62" s="235">
        <f t="shared" si="0"/>
        <v>0</v>
      </c>
      <c r="J62" s="236">
        <f t="shared" si="1"/>
        <v>0</v>
      </c>
      <c r="K62" s="237"/>
      <c r="L62" s="238">
        <v>0</v>
      </c>
      <c r="M62" s="238">
        <v>0</v>
      </c>
      <c r="N62" s="238">
        <v>0</v>
      </c>
      <c r="O62" s="239">
        <v>0</v>
      </c>
      <c r="P62" s="237">
        <v>0</v>
      </c>
      <c r="Q62" s="236">
        <v>0</v>
      </c>
      <c r="R62" s="236">
        <v>0</v>
      </c>
      <c r="S62" s="236">
        <v>0</v>
      </c>
      <c r="T62" s="236">
        <v>0</v>
      </c>
      <c r="U62" s="236">
        <v>0</v>
      </c>
      <c r="V62" s="236">
        <v>0</v>
      </c>
      <c r="W62" s="236">
        <v>0</v>
      </c>
      <c r="X62" s="236">
        <v>0</v>
      </c>
      <c r="Y62" s="236">
        <v>0</v>
      </c>
      <c r="Z62">
        <f t="shared" si="2"/>
        <v>0</v>
      </c>
      <c r="AA62">
        <f t="shared" si="3"/>
        <v>0</v>
      </c>
      <c r="AB62" s="240">
        <f t="shared" si="4"/>
        <v>0</v>
      </c>
      <c r="AC62" s="240">
        <f t="shared" si="5"/>
        <v>0</v>
      </c>
      <c r="AD62" s="240">
        <f t="shared" si="6"/>
        <v>0</v>
      </c>
      <c r="AE62" s="236">
        <f t="shared" si="7"/>
        <v>0</v>
      </c>
      <c r="AF62" s="240">
        <f t="shared" si="8"/>
        <v>0</v>
      </c>
      <c r="AG62">
        <f t="shared" si="9"/>
        <v>0</v>
      </c>
      <c r="AH62" s="236">
        <f t="shared" si="10"/>
        <v>0</v>
      </c>
      <c r="AI62" s="236">
        <f t="shared" si="11"/>
        <v>0</v>
      </c>
      <c r="AJ62" s="236">
        <f t="shared" si="12"/>
        <v>0</v>
      </c>
      <c r="AK62" s="236">
        <f t="shared" si="13"/>
        <v>0</v>
      </c>
      <c r="AL62" s="235">
        <f t="shared" si="14"/>
        <v>0</v>
      </c>
      <c r="AM62" s="236">
        <f t="shared" si="15"/>
        <v>0</v>
      </c>
      <c r="AN62" s="241">
        <f t="shared" si="16"/>
        <v>0</v>
      </c>
      <c r="AO62" s="241">
        <f t="shared" si="17"/>
        <v>0</v>
      </c>
      <c r="AP62" s="236">
        <f t="shared" si="18"/>
        <v>0</v>
      </c>
      <c r="AQ62" s="241">
        <f t="shared" si="19"/>
        <v>0</v>
      </c>
      <c r="AR62" s="235">
        <f t="shared" si="20"/>
        <v>0</v>
      </c>
      <c r="AS62" s="241">
        <v>0</v>
      </c>
      <c r="AT62" s="236">
        <f t="shared" si="21"/>
        <v>0</v>
      </c>
    </row>
    <row r="63" spans="1:46" ht="12.75" customHeight="1">
      <c r="A63">
        <v>61</v>
      </c>
      <c r="B63" s="242" t="s">
        <v>650</v>
      </c>
      <c r="C63" s="242" t="s">
        <v>589</v>
      </c>
      <c r="D63" s="233" t="s">
        <v>248</v>
      </c>
      <c r="F63" s="234"/>
      <c r="G63" s="234"/>
      <c r="H63" s="234"/>
      <c r="I63" s="235">
        <f t="shared" si="0"/>
        <v>0</v>
      </c>
      <c r="J63" s="236">
        <f t="shared" si="1"/>
        <v>0</v>
      </c>
      <c r="K63" s="237"/>
      <c r="L63" s="238">
        <v>0</v>
      </c>
      <c r="M63" s="238">
        <v>0</v>
      </c>
      <c r="N63" s="238">
        <v>0</v>
      </c>
      <c r="O63" s="239">
        <v>0</v>
      </c>
      <c r="P63" s="237">
        <v>0</v>
      </c>
      <c r="Q63" s="236">
        <v>0</v>
      </c>
      <c r="R63" s="236">
        <v>0</v>
      </c>
      <c r="S63" s="236">
        <v>0</v>
      </c>
      <c r="T63" s="236">
        <v>0</v>
      </c>
      <c r="U63" s="236">
        <v>0</v>
      </c>
      <c r="V63" s="236">
        <v>0</v>
      </c>
      <c r="W63" s="236">
        <v>0</v>
      </c>
      <c r="X63" s="236">
        <v>0</v>
      </c>
      <c r="Y63" s="236">
        <v>0</v>
      </c>
      <c r="Z63">
        <f t="shared" si="2"/>
        <v>0</v>
      </c>
      <c r="AA63">
        <f t="shared" si="3"/>
        <v>0</v>
      </c>
      <c r="AB63" s="240">
        <f t="shared" si="4"/>
        <v>0</v>
      </c>
      <c r="AC63" s="240">
        <f t="shared" si="5"/>
        <v>0</v>
      </c>
      <c r="AD63" s="240">
        <f t="shared" si="6"/>
        <v>0</v>
      </c>
      <c r="AE63" s="236">
        <f t="shared" si="7"/>
        <v>0</v>
      </c>
      <c r="AF63" s="240">
        <f t="shared" si="8"/>
        <v>0</v>
      </c>
      <c r="AG63">
        <f t="shared" si="9"/>
        <v>0</v>
      </c>
      <c r="AH63" s="236">
        <f t="shared" si="10"/>
        <v>0</v>
      </c>
      <c r="AI63" s="236">
        <f t="shared" si="11"/>
        <v>0</v>
      </c>
      <c r="AJ63" s="236">
        <f t="shared" si="12"/>
        <v>0</v>
      </c>
      <c r="AK63" s="236">
        <f t="shared" si="13"/>
        <v>0</v>
      </c>
      <c r="AL63" s="235">
        <f t="shared" si="14"/>
        <v>0</v>
      </c>
      <c r="AM63" s="236">
        <f t="shared" si="15"/>
        <v>0</v>
      </c>
      <c r="AN63" s="241">
        <f t="shared" si="16"/>
        <v>0</v>
      </c>
      <c r="AO63" s="241">
        <f t="shared" si="17"/>
        <v>0</v>
      </c>
      <c r="AP63" s="236">
        <f t="shared" si="18"/>
        <v>0</v>
      </c>
      <c r="AQ63" s="241">
        <f t="shared" si="19"/>
        <v>0</v>
      </c>
      <c r="AR63" s="235">
        <f t="shared" si="20"/>
        <v>0</v>
      </c>
      <c r="AS63" s="241">
        <v>0</v>
      </c>
      <c r="AT63" s="236">
        <f t="shared" si="21"/>
        <v>0</v>
      </c>
    </row>
    <row r="64" spans="1:46" ht="12.75" customHeight="1">
      <c r="A64">
        <v>62</v>
      </c>
      <c r="B64" s="242" t="s">
        <v>652</v>
      </c>
      <c r="C64" s="242" t="s">
        <v>589</v>
      </c>
      <c r="D64" s="233" t="s">
        <v>249</v>
      </c>
      <c r="E64">
        <v>2002</v>
      </c>
      <c r="F64" s="241">
        <v>184285.92</v>
      </c>
      <c r="G64" s="241">
        <v>647.6</v>
      </c>
      <c r="H64" s="241">
        <v>0</v>
      </c>
      <c r="I64" s="235">
        <f t="shared" si="0"/>
        <v>183638.32</v>
      </c>
      <c r="J64" s="236">
        <f t="shared" si="1"/>
        <v>183638</v>
      </c>
      <c r="K64" s="237">
        <v>0.03</v>
      </c>
      <c r="L64" s="238">
        <v>49266</v>
      </c>
      <c r="M64" s="238">
        <v>36397</v>
      </c>
      <c r="N64" s="238">
        <v>21260</v>
      </c>
      <c r="O64" s="239">
        <v>107028</v>
      </c>
      <c r="P64" s="237">
        <v>0.58219999999999994</v>
      </c>
      <c r="Q64" s="236">
        <v>122711</v>
      </c>
      <c r="R64" s="236">
        <v>135130</v>
      </c>
      <c r="S64" s="236">
        <v>141078</v>
      </c>
      <c r="T64" s="236">
        <v>149210</v>
      </c>
      <c r="U64" s="236">
        <v>158035.74</v>
      </c>
      <c r="V64" s="236">
        <v>130559</v>
      </c>
      <c r="W64" s="236">
        <v>102356</v>
      </c>
      <c r="X64" s="236">
        <v>104423</v>
      </c>
      <c r="Y64" s="236">
        <v>107028</v>
      </c>
      <c r="Z64">
        <f t="shared" si="2"/>
        <v>26.83</v>
      </c>
      <c r="AA64" t="e">
        <f t="shared" si="3"/>
        <v>#REF!</v>
      </c>
      <c r="AB64" s="240">
        <f t="shared" si="4"/>
        <v>49265.959239999996</v>
      </c>
      <c r="AC64" s="240">
        <f t="shared" si="5"/>
        <v>49265.959239999996</v>
      </c>
      <c r="AD64" s="240">
        <f t="shared" si="6"/>
        <v>-4.0760000003501773E-2</v>
      </c>
      <c r="AE64" s="236">
        <f t="shared" si="7"/>
        <v>49266</v>
      </c>
      <c r="AF64" s="240">
        <f t="shared" si="8"/>
        <v>4.0760000003501773E-2</v>
      </c>
      <c r="AG64">
        <f t="shared" si="9"/>
        <v>26.83</v>
      </c>
      <c r="AH64" s="236" t="e">
        <f t="shared" si="10"/>
        <v>#REF!</v>
      </c>
      <c r="AI64" s="236" t="e">
        <f t="shared" si="11"/>
        <v>#REF!</v>
      </c>
      <c r="AJ64" s="236" t="e">
        <f t="shared" si="12"/>
        <v>#REF!</v>
      </c>
      <c r="AK64" s="236" t="e">
        <f t="shared" si="13"/>
        <v>#REF!</v>
      </c>
      <c r="AL64" s="235" t="e">
        <f t="shared" si="14"/>
        <v>#REF!</v>
      </c>
      <c r="AM64" s="236" t="e">
        <f t="shared" si="15"/>
        <v>#REF!</v>
      </c>
      <c r="AN64" s="241" t="e">
        <f t="shared" si="16"/>
        <v>#REF!</v>
      </c>
      <c r="AO64" s="241" t="e">
        <f t="shared" si="17"/>
        <v>#REF!</v>
      </c>
      <c r="AP64" s="236" t="e">
        <f t="shared" si="18"/>
        <v>#REF!</v>
      </c>
      <c r="AQ64" s="241" t="e">
        <f t="shared" si="19"/>
        <v>#REF!</v>
      </c>
      <c r="AR64" s="235" t="e">
        <f t="shared" si="20"/>
        <v>#REF!</v>
      </c>
      <c r="AS64" s="241">
        <v>105</v>
      </c>
      <c r="AT64" s="236" t="e">
        <f t="shared" si="21"/>
        <v>#REF!</v>
      </c>
    </row>
    <row r="65" spans="1:46" ht="12.75" customHeight="1">
      <c r="A65">
        <v>63</v>
      </c>
      <c r="B65" s="242" t="s">
        <v>653</v>
      </c>
      <c r="C65" s="242" t="s">
        <v>589</v>
      </c>
      <c r="D65" s="233" t="s">
        <v>250</v>
      </c>
      <c r="F65" s="234"/>
      <c r="G65" s="234"/>
      <c r="H65" s="234"/>
      <c r="I65" s="235">
        <f t="shared" si="0"/>
        <v>0</v>
      </c>
      <c r="J65" s="236">
        <f t="shared" si="1"/>
        <v>0</v>
      </c>
      <c r="K65" s="237"/>
      <c r="L65" s="238">
        <v>0</v>
      </c>
      <c r="M65" s="238">
        <v>0</v>
      </c>
      <c r="N65" s="238">
        <v>0</v>
      </c>
      <c r="O65" s="239">
        <v>0</v>
      </c>
      <c r="P65" s="237">
        <v>0</v>
      </c>
      <c r="Q65" s="236">
        <v>0</v>
      </c>
      <c r="R65" s="236">
        <v>0</v>
      </c>
      <c r="S65" s="236">
        <v>0</v>
      </c>
      <c r="T65" s="236">
        <v>0</v>
      </c>
      <c r="U65" s="236">
        <v>0</v>
      </c>
      <c r="V65" s="236">
        <v>0</v>
      </c>
      <c r="W65" s="236">
        <v>0</v>
      </c>
      <c r="X65" s="236">
        <v>0</v>
      </c>
      <c r="Y65" s="236">
        <v>0</v>
      </c>
      <c r="Z65">
        <f t="shared" si="2"/>
        <v>0</v>
      </c>
      <c r="AA65">
        <f t="shared" si="3"/>
        <v>0</v>
      </c>
      <c r="AB65" s="240">
        <f t="shared" si="4"/>
        <v>0</v>
      </c>
      <c r="AC65" s="240">
        <f t="shared" si="5"/>
        <v>0</v>
      </c>
      <c r="AD65" s="240">
        <f t="shared" si="6"/>
        <v>0</v>
      </c>
      <c r="AE65" s="236">
        <f t="shared" si="7"/>
        <v>0</v>
      </c>
      <c r="AF65" s="240">
        <f t="shared" si="8"/>
        <v>0</v>
      </c>
      <c r="AG65">
        <f t="shared" si="9"/>
        <v>0</v>
      </c>
      <c r="AH65" s="236">
        <f t="shared" si="10"/>
        <v>0</v>
      </c>
      <c r="AI65" s="236">
        <f t="shared" si="11"/>
        <v>0</v>
      </c>
      <c r="AJ65" s="236">
        <f t="shared" si="12"/>
        <v>0</v>
      </c>
      <c r="AK65" s="236">
        <f t="shared" si="13"/>
        <v>0</v>
      </c>
      <c r="AL65" s="235">
        <f t="shared" si="14"/>
        <v>0</v>
      </c>
      <c r="AM65" s="236">
        <f t="shared" si="15"/>
        <v>0</v>
      </c>
      <c r="AN65" s="241">
        <f t="shared" si="16"/>
        <v>0</v>
      </c>
      <c r="AO65" s="241">
        <f t="shared" si="17"/>
        <v>0</v>
      </c>
      <c r="AP65" s="236">
        <f t="shared" si="18"/>
        <v>0</v>
      </c>
      <c r="AQ65" s="241">
        <f t="shared" si="19"/>
        <v>0</v>
      </c>
      <c r="AR65" s="235">
        <f t="shared" si="20"/>
        <v>0</v>
      </c>
      <c r="AS65" s="241">
        <v>0</v>
      </c>
      <c r="AT65" s="236">
        <f t="shared" si="21"/>
        <v>0</v>
      </c>
    </row>
    <row r="66" spans="1:46" ht="12.75" customHeight="1">
      <c r="A66">
        <v>64</v>
      </c>
      <c r="B66" s="242" t="s">
        <v>654</v>
      </c>
      <c r="C66" s="242" t="s">
        <v>589</v>
      </c>
      <c r="D66" s="233" t="s">
        <v>251</v>
      </c>
      <c r="F66" s="234"/>
      <c r="G66" s="234"/>
      <c r="H66" s="234"/>
      <c r="I66" s="235">
        <f t="shared" si="0"/>
        <v>0</v>
      </c>
      <c r="J66" s="236">
        <f t="shared" si="1"/>
        <v>0</v>
      </c>
      <c r="K66" s="237"/>
      <c r="L66" s="238">
        <v>0</v>
      </c>
      <c r="M66" s="238">
        <v>0</v>
      </c>
      <c r="N66" s="238">
        <v>0</v>
      </c>
      <c r="O66" s="239">
        <v>0</v>
      </c>
      <c r="P66" s="237">
        <v>0</v>
      </c>
      <c r="Q66" s="236">
        <v>0</v>
      </c>
      <c r="R66" s="236">
        <v>0</v>
      </c>
      <c r="S66" s="236">
        <v>0</v>
      </c>
      <c r="T66" s="236">
        <v>0</v>
      </c>
      <c r="U66" s="236">
        <v>0</v>
      </c>
      <c r="V66" s="236">
        <v>0</v>
      </c>
      <c r="W66" s="236">
        <v>0</v>
      </c>
      <c r="X66" s="236">
        <v>0</v>
      </c>
      <c r="Y66" s="236">
        <v>0</v>
      </c>
      <c r="Z66">
        <f t="shared" si="2"/>
        <v>0</v>
      </c>
      <c r="AA66">
        <f t="shared" si="3"/>
        <v>0</v>
      </c>
      <c r="AB66" s="240">
        <f t="shared" si="4"/>
        <v>0</v>
      </c>
      <c r="AC66" s="240">
        <f t="shared" si="5"/>
        <v>0</v>
      </c>
      <c r="AD66" s="240">
        <f t="shared" si="6"/>
        <v>0</v>
      </c>
      <c r="AE66" s="236">
        <f t="shared" si="7"/>
        <v>0</v>
      </c>
      <c r="AF66" s="240">
        <f t="shared" si="8"/>
        <v>0</v>
      </c>
      <c r="AG66">
        <f t="shared" si="9"/>
        <v>0</v>
      </c>
      <c r="AH66" s="236">
        <f t="shared" si="10"/>
        <v>0</v>
      </c>
      <c r="AI66" s="236">
        <f t="shared" si="11"/>
        <v>0</v>
      </c>
      <c r="AJ66" s="236">
        <f t="shared" si="12"/>
        <v>0</v>
      </c>
      <c r="AK66" s="236">
        <f t="shared" si="13"/>
        <v>0</v>
      </c>
      <c r="AL66" s="235">
        <f t="shared" si="14"/>
        <v>0</v>
      </c>
      <c r="AM66" s="236">
        <f t="shared" si="15"/>
        <v>0</v>
      </c>
      <c r="AN66" s="241">
        <f t="shared" si="16"/>
        <v>0</v>
      </c>
      <c r="AO66" s="241">
        <f t="shared" si="17"/>
        <v>0</v>
      </c>
      <c r="AP66" s="236">
        <f t="shared" si="18"/>
        <v>0</v>
      </c>
      <c r="AQ66" s="241">
        <f t="shared" si="19"/>
        <v>0</v>
      </c>
      <c r="AR66" s="235">
        <f t="shared" si="20"/>
        <v>0</v>
      </c>
      <c r="AS66" s="241">
        <v>0</v>
      </c>
      <c r="AT66" s="236">
        <f t="shared" si="21"/>
        <v>0</v>
      </c>
    </row>
    <row r="67" spans="1:46" ht="12.75" customHeight="1">
      <c r="A67">
        <v>65</v>
      </c>
      <c r="B67" s="242" t="s">
        <v>655</v>
      </c>
      <c r="C67" s="242" t="s">
        <v>589</v>
      </c>
      <c r="D67" s="233" t="s">
        <v>252</v>
      </c>
      <c r="E67">
        <v>2002</v>
      </c>
      <c r="F67" s="241">
        <v>388340.96</v>
      </c>
      <c r="G67" s="241">
        <v>2692.4</v>
      </c>
      <c r="H67" s="241">
        <v>0</v>
      </c>
      <c r="I67" s="235">
        <f t="shared" si="0"/>
        <v>385648.56</v>
      </c>
      <c r="J67" s="236">
        <f t="shared" si="1"/>
        <v>385649</v>
      </c>
      <c r="K67" s="237">
        <v>1.4999999999999999E-2</v>
      </c>
      <c r="L67" s="238">
        <v>103461</v>
      </c>
      <c r="M67" s="238">
        <v>0</v>
      </c>
      <c r="N67" s="238">
        <v>0</v>
      </c>
      <c r="O67" s="239">
        <v>103484</v>
      </c>
      <c r="P67" s="237">
        <v>0.26829999999999998</v>
      </c>
      <c r="Q67" s="236">
        <v>254690</v>
      </c>
      <c r="R67" s="236">
        <v>278306</v>
      </c>
      <c r="S67" s="236">
        <v>303405</v>
      </c>
      <c r="T67" s="236">
        <v>317103</v>
      </c>
      <c r="U67" s="236">
        <v>224757</v>
      </c>
      <c r="V67" s="236">
        <v>120170</v>
      </c>
      <c r="W67" s="236">
        <v>96754</v>
      </c>
      <c r="X67" s="236">
        <v>97918</v>
      </c>
      <c r="Y67" s="236">
        <v>103484</v>
      </c>
      <c r="Z67">
        <f t="shared" si="2"/>
        <v>26.83</v>
      </c>
      <c r="AA67">
        <f t="shared" si="3"/>
        <v>26.83</v>
      </c>
      <c r="AB67" s="240">
        <f t="shared" si="4"/>
        <v>103460.98256</v>
      </c>
      <c r="AC67" s="240">
        <f t="shared" si="5"/>
        <v>103460.98256</v>
      </c>
      <c r="AD67" s="240">
        <f t="shared" si="6"/>
        <v>-1.7439999995986E-2</v>
      </c>
      <c r="AE67" s="236">
        <f t="shared" si="7"/>
        <v>103461</v>
      </c>
      <c r="AF67" s="240">
        <f t="shared" si="8"/>
        <v>1.7439999995986E-2</v>
      </c>
      <c r="AG67">
        <f t="shared" si="9"/>
        <v>26.83</v>
      </c>
      <c r="AH67" s="236">
        <f t="shared" si="10"/>
        <v>0</v>
      </c>
      <c r="AI67" s="236">
        <f t="shared" si="11"/>
        <v>103461</v>
      </c>
      <c r="AJ67" s="236">
        <f t="shared" si="12"/>
        <v>0</v>
      </c>
      <c r="AK67" s="236">
        <f t="shared" si="13"/>
        <v>103461</v>
      </c>
      <c r="AL67" s="235">
        <f t="shared" si="14"/>
        <v>26.83</v>
      </c>
      <c r="AM67" s="236">
        <f t="shared" si="15"/>
        <v>0</v>
      </c>
      <c r="AN67" s="241">
        <f t="shared" si="16"/>
        <v>103461</v>
      </c>
      <c r="AO67" s="241">
        <f t="shared" si="17"/>
        <v>0</v>
      </c>
      <c r="AP67" s="236">
        <f t="shared" si="18"/>
        <v>103461</v>
      </c>
      <c r="AQ67" s="241">
        <f t="shared" si="19"/>
        <v>0</v>
      </c>
      <c r="AR67" s="235">
        <f t="shared" si="20"/>
        <v>26.83</v>
      </c>
      <c r="AS67" s="241">
        <v>23</v>
      </c>
      <c r="AT67" s="236">
        <f t="shared" si="21"/>
        <v>103484</v>
      </c>
    </row>
    <row r="68" spans="1:46" ht="12.75" customHeight="1">
      <c r="A68">
        <v>66</v>
      </c>
      <c r="B68" s="242" t="s">
        <v>656</v>
      </c>
      <c r="C68" s="242" t="s">
        <v>589</v>
      </c>
      <c r="D68" s="233" t="s">
        <v>253</v>
      </c>
      <c r="F68" s="234"/>
      <c r="G68" s="234"/>
      <c r="H68" s="234"/>
      <c r="I68" s="235">
        <f t="shared" si="0"/>
        <v>0</v>
      </c>
      <c r="J68" s="236">
        <f t="shared" si="1"/>
        <v>0</v>
      </c>
      <c r="K68" s="237"/>
      <c r="L68" s="238">
        <v>0</v>
      </c>
      <c r="M68" s="238">
        <v>0</v>
      </c>
      <c r="N68" s="238">
        <v>0</v>
      </c>
      <c r="O68" s="239">
        <v>0</v>
      </c>
      <c r="P68" s="237">
        <v>0</v>
      </c>
      <c r="Q68" s="236">
        <v>0</v>
      </c>
      <c r="R68" s="236">
        <v>0</v>
      </c>
      <c r="S68" s="236">
        <v>0</v>
      </c>
      <c r="T68" s="236">
        <v>0</v>
      </c>
      <c r="U68" s="236">
        <v>0</v>
      </c>
      <c r="V68" s="236">
        <v>0</v>
      </c>
      <c r="W68" s="236">
        <v>0</v>
      </c>
      <c r="X68" s="236">
        <v>0</v>
      </c>
      <c r="Y68" s="236">
        <v>0</v>
      </c>
      <c r="Z68">
        <f t="shared" si="2"/>
        <v>0</v>
      </c>
      <c r="AA68">
        <f t="shared" si="3"/>
        <v>0</v>
      </c>
      <c r="AB68" s="240">
        <f t="shared" si="4"/>
        <v>0</v>
      </c>
      <c r="AC68" s="240">
        <f t="shared" si="5"/>
        <v>0</v>
      </c>
      <c r="AD68" s="240">
        <f t="shared" si="6"/>
        <v>0</v>
      </c>
      <c r="AE68" s="236">
        <f t="shared" si="7"/>
        <v>0</v>
      </c>
      <c r="AF68" s="240">
        <f t="shared" si="8"/>
        <v>0</v>
      </c>
      <c r="AG68">
        <f t="shared" si="9"/>
        <v>0</v>
      </c>
      <c r="AH68" s="236">
        <f t="shared" si="10"/>
        <v>0</v>
      </c>
      <c r="AI68" s="236">
        <f t="shared" si="11"/>
        <v>0</v>
      </c>
      <c r="AJ68" s="236">
        <f t="shared" si="12"/>
        <v>0</v>
      </c>
      <c r="AK68" s="236">
        <f t="shared" si="13"/>
        <v>0</v>
      </c>
      <c r="AL68" s="235">
        <f t="shared" si="14"/>
        <v>0</v>
      </c>
      <c r="AM68" s="236">
        <f t="shared" si="15"/>
        <v>0</v>
      </c>
      <c r="AN68" s="241">
        <f t="shared" si="16"/>
        <v>0</v>
      </c>
      <c r="AO68" s="241">
        <f t="shared" si="17"/>
        <v>0</v>
      </c>
      <c r="AP68" s="236">
        <f t="shared" si="18"/>
        <v>0</v>
      </c>
      <c r="AQ68" s="241">
        <f t="shared" si="19"/>
        <v>0</v>
      </c>
      <c r="AR68" s="235">
        <f t="shared" si="20"/>
        <v>0</v>
      </c>
      <c r="AS68" s="241">
        <v>0</v>
      </c>
      <c r="AT68" s="236">
        <f t="shared" si="21"/>
        <v>0</v>
      </c>
    </row>
    <row r="69" spans="1:46" ht="12.75" customHeight="1">
      <c r="A69">
        <v>67</v>
      </c>
      <c r="B69" s="242" t="s">
        <v>657</v>
      </c>
      <c r="C69" s="242" t="s">
        <v>589</v>
      </c>
      <c r="D69" s="233" t="s">
        <v>254</v>
      </c>
      <c r="E69">
        <v>2005</v>
      </c>
      <c r="F69" s="241">
        <v>909919.98</v>
      </c>
      <c r="G69" s="241">
        <v>7976.51</v>
      </c>
      <c r="H69" s="241">
        <v>2208.7399999999998</v>
      </c>
      <c r="I69" s="235">
        <f t="shared" si="0"/>
        <v>899734.73</v>
      </c>
      <c r="J69" s="236">
        <f t="shared" si="1"/>
        <v>899735</v>
      </c>
      <c r="K69" s="237">
        <v>1.4999999999999999E-2</v>
      </c>
      <c r="L69" s="238">
        <v>241379</v>
      </c>
      <c r="M69" s="238">
        <v>0</v>
      </c>
      <c r="N69" s="238">
        <v>0</v>
      </c>
      <c r="O69" s="239">
        <v>241434</v>
      </c>
      <c r="P69" s="237">
        <v>0.26829999999999998</v>
      </c>
      <c r="Q69" s="236">
        <v>0</v>
      </c>
      <c r="R69" s="236">
        <v>652084</v>
      </c>
      <c r="S69" s="236">
        <v>697795</v>
      </c>
      <c r="T69" s="236">
        <v>738132</v>
      </c>
      <c r="U69" s="236">
        <v>525033</v>
      </c>
      <c r="V69" s="236">
        <v>286445</v>
      </c>
      <c r="W69" s="236">
        <v>233141</v>
      </c>
      <c r="X69" s="236">
        <v>230656</v>
      </c>
      <c r="Y69" s="236">
        <v>241434</v>
      </c>
      <c r="Z69">
        <f t="shared" si="2"/>
        <v>26.83</v>
      </c>
      <c r="AA69">
        <f t="shared" si="3"/>
        <v>26.83</v>
      </c>
      <c r="AB69" s="240">
        <f t="shared" si="4"/>
        <v>241378.73337999999</v>
      </c>
      <c r="AC69" s="240">
        <f t="shared" si="5"/>
        <v>241378.73337999999</v>
      </c>
      <c r="AD69" s="240">
        <f t="shared" si="6"/>
        <v>-0.26662000000942498</v>
      </c>
      <c r="AE69" s="236">
        <f t="shared" si="7"/>
        <v>241379</v>
      </c>
      <c r="AF69" s="240">
        <f t="shared" si="8"/>
        <v>0.26662000000942498</v>
      </c>
      <c r="AG69">
        <f t="shared" si="9"/>
        <v>26.83</v>
      </c>
      <c r="AH69" s="236">
        <f t="shared" si="10"/>
        <v>0</v>
      </c>
      <c r="AI69" s="236">
        <f t="shared" si="11"/>
        <v>241379</v>
      </c>
      <c r="AJ69" s="236">
        <f t="shared" si="12"/>
        <v>0</v>
      </c>
      <c r="AK69" s="236">
        <f t="shared" si="13"/>
        <v>241379</v>
      </c>
      <c r="AL69" s="235">
        <f t="shared" si="14"/>
        <v>26.83</v>
      </c>
      <c r="AM69" s="236">
        <f t="shared" si="15"/>
        <v>0</v>
      </c>
      <c r="AN69" s="241">
        <f t="shared" si="16"/>
        <v>241379</v>
      </c>
      <c r="AO69" s="241">
        <f t="shared" si="17"/>
        <v>0</v>
      </c>
      <c r="AP69" s="236">
        <f t="shared" si="18"/>
        <v>241379</v>
      </c>
      <c r="AQ69" s="241">
        <f t="shared" si="19"/>
        <v>0</v>
      </c>
      <c r="AR69" s="235">
        <f t="shared" si="20"/>
        <v>26.83</v>
      </c>
      <c r="AS69" s="241">
        <v>55</v>
      </c>
      <c r="AT69" s="236">
        <f t="shared" si="21"/>
        <v>241434</v>
      </c>
    </row>
    <row r="70" spans="1:46" ht="12.75" customHeight="1">
      <c r="A70">
        <v>68</v>
      </c>
      <c r="B70" s="242" t="s">
        <v>658</v>
      </c>
      <c r="C70" s="242" t="s">
        <v>589</v>
      </c>
      <c r="D70" s="233" t="s">
        <v>255</v>
      </c>
      <c r="E70">
        <v>2005</v>
      </c>
      <c r="F70" s="241">
        <v>53694.1</v>
      </c>
      <c r="G70" s="241">
        <v>723.66</v>
      </c>
      <c r="H70" s="241">
        <v>0</v>
      </c>
      <c r="I70" s="235">
        <f t="shared" si="0"/>
        <v>52970.439999999995</v>
      </c>
      <c r="J70" s="236">
        <f t="shared" si="1"/>
        <v>52970</v>
      </c>
      <c r="K70" s="237">
        <v>1.4999999999999999E-2</v>
      </c>
      <c r="L70" s="238">
        <v>14211</v>
      </c>
      <c r="M70" s="238">
        <v>0</v>
      </c>
      <c r="N70" s="238">
        <v>0</v>
      </c>
      <c r="O70" s="239">
        <v>14214</v>
      </c>
      <c r="P70" s="237">
        <v>0.26829999999999998</v>
      </c>
      <c r="Q70" s="236">
        <v>0</v>
      </c>
      <c r="R70" s="236">
        <v>43520</v>
      </c>
      <c r="S70" s="236">
        <v>44080</v>
      </c>
      <c r="T70" s="236">
        <v>47055</v>
      </c>
      <c r="U70" s="236">
        <v>30954</v>
      </c>
      <c r="V70" s="236">
        <v>16503</v>
      </c>
      <c r="W70" s="236">
        <v>13352</v>
      </c>
      <c r="X70" s="236">
        <v>13282</v>
      </c>
      <c r="Y70" s="236">
        <v>14214</v>
      </c>
      <c r="Z70">
        <f t="shared" si="2"/>
        <v>26.83</v>
      </c>
      <c r="AA70">
        <f t="shared" si="3"/>
        <v>26.83</v>
      </c>
      <c r="AB70" s="240">
        <f t="shared" si="4"/>
        <v>14210.663699999999</v>
      </c>
      <c r="AC70" s="240">
        <f t="shared" si="5"/>
        <v>14210.663699999999</v>
      </c>
      <c r="AD70" s="240">
        <f t="shared" si="6"/>
        <v>-0.33630000000084692</v>
      </c>
      <c r="AE70" s="236">
        <f t="shared" si="7"/>
        <v>14211</v>
      </c>
      <c r="AF70" s="240">
        <f t="shared" si="8"/>
        <v>0.33630000000084692</v>
      </c>
      <c r="AG70">
        <f t="shared" si="9"/>
        <v>26.83</v>
      </c>
      <c r="AH70" s="236">
        <f t="shared" si="10"/>
        <v>0</v>
      </c>
      <c r="AI70" s="236">
        <f t="shared" si="11"/>
        <v>14211</v>
      </c>
      <c r="AJ70" s="236">
        <f t="shared" si="12"/>
        <v>0</v>
      </c>
      <c r="AK70" s="236">
        <f t="shared" si="13"/>
        <v>14211</v>
      </c>
      <c r="AL70" s="235">
        <f t="shared" si="14"/>
        <v>26.83</v>
      </c>
      <c r="AM70" s="236">
        <f t="shared" si="15"/>
        <v>0</v>
      </c>
      <c r="AN70" s="241">
        <f t="shared" si="16"/>
        <v>14211</v>
      </c>
      <c r="AO70" s="241">
        <f t="shared" si="17"/>
        <v>0</v>
      </c>
      <c r="AP70" s="236">
        <f t="shared" si="18"/>
        <v>14211</v>
      </c>
      <c r="AQ70" s="241">
        <f t="shared" si="19"/>
        <v>0</v>
      </c>
      <c r="AR70" s="235">
        <f t="shared" si="20"/>
        <v>26.83</v>
      </c>
      <c r="AS70" s="241">
        <v>3</v>
      </c>
      <c r="AT70" s="236">
        <f t="shared" si="21"/>
        <v>14214</v>
      </c>
    </row>
    <row r="71" spans="1:46" ht="12.75" customHeight="1">
      <c r="A71">
        <v>69</v>
      </c>
      <c r="B71" s="242" t="s">
        <v>659</v>
      </c>
      <c r="C71" s="242" t="s">
        <v>589</v>
      </c>
      <c r="D71" s="233" t="s">
        <v>256</v>
      </c>
      <c r="F71" s="234"/>
      <c r="G71" s="234"/>
      <c r="H71" s="234"/>
      <c r="I71" s="235">
        <f t="shared" si="0"/>
        <v>0</v>
      </c>
      <c r="J71" s="236">
        <f t="shared" si="1"/>
        <v>0</v>
      </c>
      <c r="K71" s="237"/>
      <c r="L71" s="238">
        <v>0</v>
      </c>
      <c r="M71" s="238">
        <v>0</v>
      </c>
      <c r="N71" s="238">
        <v>0</v>
      </c>
      <c r="O71" s="239">
        <v>0</v>
      </c>
      <c r="P71" s="237">
        <v>0</v>
      </c>
      <c r="Q71" s="236">
        <v>0</v>
      </c>
      <c r="R71" s="236">
        <v>0</v>
      </c>
      <c r="S71" s="236">
        <v>0</v>
      </c>
      <c r="T71" s="236">
        <v>0</v>
      </c>
      <c r="U71" s="236">
        <v>0</v>
      </c>
      <c r="V71" s="236">
        <v>0</v>
      </c>
      <c r="W71" s="236">
        <v>0</v>
      </c>
      <c r="X71" s="236">
        <v>0</v>
      </c>
      <c r="Y71" s="236">
        <v>0</v>
      </c>
      <c r="Z71">
        <f t="shared" si="2"/>
        <v>0</v>
      </c>
      <c r="AA71">
        <f t="shared" si="3"/>
        <v>0</v>
      </c>
      <c r="AB71" s="240">
        <f t="shared" si="4"/>
        <v>0</v>
      </c>
      <c r="AC71" s="240">
        <f t="shared" si="5"/>
        <v>0</v>
      </c>
      <c r="AD71" s="240">
        <f t="shared" si="6"/>
        <v>0</v>
      </c>
      <c r="AE71" s="236">
        <f t="shared" si="7"/>
        <v>0</v>
      </c>
      <c r="AF71" s="240">
        <f t="shared" si="8"/>
        <v>0</v>
      </c>
      <c r="AG71">
        <f t="shared" si="9"/>
        <v>0</v>
      </c>
      <c r="AH71" s="236">
        <f t="shared" si="10"/>
        <v>0</v>
      </c>
      <c r="AI71" s="236">
        <f t="shared" si="11"/>
        <v>0</v>
      </c>
      <c r="AJ71" s="236">
        <f t="shared" si="12"/>
        <v>0</v>
      </c>
      <c r="AK71" s="236">
        <f t="shared" si="13"/>
        <v>0</v>
      </c>
      <c r="AL71" s="235">
        <f t="shared" si="14"/>
        <v>0</v>
      </c>
      <c r="AM71" s="236">
        <f t="shared" si="15"/>
        <v>0</v>
      </c>
      <c r="AN71" s="241">
        <f t="shared" si="16"/>
        <v>0</v>
      </c>
      <c r="AO71" s="241">
        <f t="shared" si="17"/>
        <v>0</v>
      </c>
      <c r="AP71" s="236">
        <f t="shared" si="18"/>
        <v>0</v>
      </c>
      <c r="AQ71" s="241">
        <f t="shared" si="19"/>
        <v>0</v>
      </c>
      <c r="AR71" s="235">
        <f t="shared" si="20"/>
        <v>0</v>
      </c>
      <c r="AS71" s="241">
        <v>0</v>
      </c>
      <c r="AT71" s="236">
        <f t="shared" si="21"/>
        <v>0</v>
      </c>
    </row>
    <row r="72" spans="1:46" ht="12.75" customHeight="1">
      <c r="A72">
        <v>70</v>
      </c>
      <c r="B72" s="242" t="s">
        <v>660</v>
      </c>
      <c r="C72" s="242" t="s">
        <v>589</v>
      </c>
      <c r="D72" s="233" t="s">
        <v>257</v>
      </c>
      <c r="F72" s="234"/>
      <c r="G72" s="234"/>
      <c r="H72" s="234"/>
      <c r="I72" s="235">
        <f t="shared" si="0"/>
        <v>0</v>
      </c>
      <c r="J72" s="236">
        <f t="shared" si="1"/>
        <v>0</v>
      </c>
      <c r="K72" s="237"/>
      <c r="L72" s="238">
        <v>0</v>
      </c>
      <c r="M72" s="238">
        <v>0</v>
      </c>
      <c r="N72" s="238">
        <v>0</v>
      </c>
      <c r="O72" s="239">
        <v>0</v>
      </c>
      <c r="P72" s="237">
        <v>0</v>
      </c>
      <c r="Q72" s="236">
        <v>0</v>
      </c>
      <c r="R72" s="236">
        <v>0</v>
      </c>
      <c r="S72" s="236">
        <v>0</v>
      </c>
      <c r="T72" s="236">
        <v>0</v>
      </c>
      <c r="U72" s="236">
        <v>0</v>
      </c>
      <c r="V72" s="236">
        <v>0</v>
      </c>
      <c r="W72" s="236">
        <v>0</v>
      </c>
      <c r="X72" s="236">
        <v>0</v>
      </c>
      <c r="Y72" s="236">
        <v>0</v>
      </c>
      <c r="Z72">
        <f t="shared" si="2"/>
        <v>0</v>
      </c>
      <c r="AA72">
        <f t="shared" si="3"/>
        <v>0</v>
      </c>
      <c r="AB72" s="240">
        <f t="shared" si="4"/>
        <v>0</v>
      </c>
      <c r="AC72" s="240">
        <f t="shared" si="5"/>
        <v>0</v>
      </c>
      <c r="AD72" s="240">
        <f t="shared" si="6"/>
        <v>0</v>
      </c>
      <c r="AE72" s="236">
        <f t="shared" si="7"/>
        <v>0</v>
      </c>
      <c r="AF72" s="240">
        <f t="shared" si="8"/>
        <v>0</v>
      </c>
      <c r="AG72">
        <f t="shared" si="9"/>
        <v>0</v>
      </c>
      <c r="AH72" s="236">
        <f t="shared" si="10"/>
        <v>0</v>
      </c>
      <c r="AI72" s="236">
        <f t="shared" si="11"/>
        <v>0</v>
      </c>
      <c r="AJ72" s="236">
        <f t="shared" si="12"/>
        <v>0</v>
      </c>
      <c r="AK72" s="236">
        <f t="shared" si="13"/>
        <v>0</v>
      </c>
      <c r="AL72" s="235">
        <f t="shared" si="14"/>
        <v>0</v>
      </c>
      <c r="AM72" s="236">
        <f t="shared" si="15"/>
        <v>0</v>
      </c>
      <c r="AN72" s="241">
        <f t="shared" si="16"/>
        <v>0</v>
      </c>
      <c r="AO72" s="241">
        <f t="shared" si="17"/>
        <v>0</v>
      </c>
      <c r="AP72" s="236">
        <f t="shared" si="18"/>
        <v>0</v>
      </c>
      <c r="AQ72" s="241">
        <f t="shared" si="19"/>
        <v>0</v>
      </c>
      <c r="AR72" s="235">
        <f t="shared" si="20"/>
        <v>0</v>
      </c>
      <c r="AS72" s="241">
        <v>0</v>
      </c>
      <c r="AT72" s="236">
        <f t="shared" si="21"/>
        <v>0</v>
      </c>
    </row>
    <row r="73" spans="1:46" ht="12.75" customHeight="1">
      <c r="A73">
        <v>71</v>
      </c>
      <c r="B73" s="242" t="s">
        <v>661</v>
      </c>
      <c r="C73" s="242" t="s">
        <v>589</v>
      </c>
      <c r="D73" s="233" t="s">
        <v>258</v>
      </c>
      <c r="F73" s="234"/>
      <c r="G73" s="234"/>
      <c r="H73" s="234"/>
      <c r="I73" s="235">
        <f t="shared" si="0"/>
        <v>0</v>
      </c>
      <c r="J73" s="236">
        <f t="shared" si="1"/>
        <v>0</v>
      </c>
      <c r="K73" s="237"/>
      <c r="L73" s="238">
        <v>0</v>
      </c>
      <c r="M73" s="238">
        <v>0</v>
      </c>
      <c r="N73" s="238">
        <v>0</v>
      </c>
      <c r="O73" s="239">
        <v>0</v>
      </c>
      <c r="P73" s="237">
        <v>0</v>
      </c>
      <c r="Q73" s="236">
        <v>0</v>
      </c>
      <c r="R73" s="236">
        <v>0</v>
      </c>
      <c r="S73" s="236">
        <v>0</v>
      </c>
      <c r="T73" s="236">
        <v>0</v>
      </c>
      <c r="U73" s="236">
        <v>0</v>
      </c>
      <c r="V73" s="236">
        <v>0</v>
      </c>
      <c r="W73" s="236">
        <v>0</v>
      </c>
      <c r="X73" s="236">
        <v>0</v>
      </c>
      <c r="Y73" s="236">
        <v>0</v>
      </c>
      <c r="Z73">
        <f t="shared" si="2"/>
        <v>0</v>
      </c>
      <c r="AA73">
        <f t="shared" si="3"/>
        <v>0</v>
      </c>
      <c r="AB73" s="240">
        <f t="shared" si="4"/>
        <v>0</v>
      </c>
      <c r="AC73" s="240">
        <f t="shared" si="5"/>
        <v>0</v>
      </c>
      <c r="AD73" s="240">
        <f t="shared" si="6"/>
        <v>0</v>
      </c>
      <c r="AE73" s="236">
        <f t="shared" si="7"/>
        <v>0</v>
      </c>
      <c r="AF73" s="240">
        <f t="shared" si="8"/>
        <v>0</v>
      </c>
      <c r="AG73">
        <f t="shared" si="9"/>
        <v>0</v>
      </c>
      <c r="AH73" s="236">
        <f t="shared" si="10"/>
        <v>0</v>
      </c>
      <c r="AI73" s="236">
        <f t="shared" si="11"/>
        <v>0</v>
      </c>
      <c r="AJ73" s="236">
        <f t="shared" si="12"/>
        <v>0</v>
      </c>
      <c r="AK73" s="236">
        <f t="shared" si="13"/>
        <v>0</v>
      </c>
      <c r="AL73" s="235">
        <f t="shared" si="14"/>
        <v>0</v>
      </c>
      <c r="AM73" s="236">
        <f t="shared" si="15"/>
        <v>0</v>
      </c>
      <c r="AN73" s="241">
        <f t="shared" si="16"/>
        <v>0</v>
      </c>
      <c r="AO73" s="241">
        <f t="shared" si="17"/>
        <v>0</v>
      </c>
      <c r="AP73" s="236">
        <f t="shared" si="18"/>
        <v>0</v>
      </c>
      <c r="AQ73" s="241">
        <f t="shared" si="19"/>
        <v>0</v>
      </c>
      <c r="AR73" s="235">
        <f t="shared" si="20"/>
        <v>0</v>
      </c>
      <c r="AS73" s="241">
        <v>0</v>
      </c>
      <c r="AT73" s="236">
        <f t="shared" si="21"/>
        <v>0</v>
      </c>
    </row>
    <row r="74" spans="1:46" ht="12.75" customHeight="1">
      <c r="A74">
        <v>72</v>
      </c>
      <c r="B74" s="242" t="s">
        <v>662</v>
      </c>
      <c r="C74" s="242" t="s">
        <v>589</v>
      </c>
      <c r="D74" s="233" t="s">
        <v>259</v>
      </c>
      <c r="E74">
        <v>2003</v>
      </c>
      <c r="F74" s="241">
        <v>539400.88</v>
      </c>
      <c r="G74" s="241">
        <v>3541.97</v>
      </c>
      <c r="H74" s="241">
        <v>416.35</v>
      </c>
      <c r="I74" s="235">
        <f t="shared" si="0"/>
        <v>535442.56000000006</v>
      </c>
      <c r="J74" s="236">
        <f t="shared" si="1"/>
        <v>535443</v>
      </c>
      <c r="K74" s="237">
        <v>1.4999999999999999E-2</v>
      </c>
      <c r="L74" s="238">
        <v>143647</v>
      </c>
      <c r="M74" s="238">
        <v>0</v>
      </c>
      <c r="N74" s="238">
        <v>0</v>
      </c>
      <c r="O74" s="239">
        <v>143680</v>
      </c>
      <c r="P74" s="237">
        <v>0.26829999999999998</v>
      </c>
      <c r="Q74" s="236">
        <v>342981</v>
      </c>
      <c r="R74" s="236">
        <v>381760</v>
      </c>
      <c r="S74" s="236">
        <v>415180</v>
      </c>
      <c r="T74" s="236">
        <v>440946</v>
      </c>
      <c r="U74" s="236">
        <v>318248</v>
      </c>
      <c r="V74" s="236">
        <v>175602</v>
      </c>
      <c r="W74" s="236">
        <v>139603</v>
      </c>
      <c r="X74" s="236">
        <v>138794</v>
      </c>
      <c r="Y74" s="236">
        <v>143680</v>
      </c>
      <c r="Z74">
        <f t="shared" si="2"/>
        <v>26.83</v>
      </c>
      <c r="AA74">
        <f t="shared" si="3"/>
        <v>26.83</v>
      </c>
      <c r="AB74" s="240">
        <f t="shared" si="4"/>
        <v>143647.35519999999</v>
      </c>
      <c r="AC74" s="240">
        <f t="shared" si="5"/>
        <v>143647.35519999999</v>
      </c>
      <c r="AD74" s="240">
        <f t="shared" si="6"/>
        <v>0.35519999999087304</v>
      </c>
      <c r="AE74" s="236">
        <f t="shared" si="7"/>
        <v>143647</v>
      </c>
      <c r="AF74" s="240">
        <f t="shared" si="8"/>
        <v>-0.35519999999087304</v>
      </c>
      <c r="AG74">
        <f t="shared" si="9"/>
        <v>26.83</v>
      </c>
      <c r="AH74" s="236">
        <f t="shared" si="10"/>
        <v>0</v>
      </c>
      <c r="AI74" s="236">
        <f t="shared" si="11"/>
        <v>143647</v>
      </c>
      <c r="AJ74" s="236">
        <f t="shared" si="12"/>
        <v>0</v>
      </c>
      <c r="AK74" s="236">
        <f t="shared" si="13"/>
        <v>143647</v>
      </c>
      <c r="AL74" s="235">
        <f t="shared" si="14"/>
        <v>26.83</v>
      </c>
      <c r="AM74" s="236">
        <f t="shared" si="15"/>
        <v>0</v>
      </c>
      <c r="AN74" s="241">
        <f t="shared" si="16"/>
        <v>143647</v>
      </c>
      <c r="AO74" s="241">
        <f t="shared" si="17"/>
        <v>0</v>
      </c>
      <c r="AP74" s="236">
        <f t="shared" si="18"/>
        <v>143647</v>
      </c>
      <c r="AQ74" s="241">
        <f t="shared" si="19"/>
        <v>0</v>
      </c>
      <c r="AR74" s="235">
        <f t="shared" si="20"/>
        <v>26.83</v>
      </c>
      <c r="AS74" s="241">
        <v>33</v>
      </c>
      <c r="AT74" s="236">
        <f t="shared" si="21"/>
        <v>143680</v>
      </c>
    </row>
    <row r="75" spans="1:46" ht="12.75" customHeight="1">
      <c r="A75">
        <v>73</v>
      </c>
      <c r="B75" s="242" t="s">
        <v>663</v>
      </c>
      <c r="C75" s="242" t="s">
        <v>589</v>
      </c>
      <c r="D75" s="233" t="s">
        <v>260</v>
      </c>
      <c r="F75" s="234"/>
      <c r="G75" s="234"/>
      <c r="H75" s="234"/>
      <c r="I75" s="235">
        <f t="shared" si="0"/>
        <v>0</v>
      </c>
      <c r="J75" s="236">
        <f t="shared" si="1"/>
        <v>0</v>
      </c>
      <c r="K75" s="237"/>
      <c r="L75" s="238">
        <v>0</v>
      </c>
      <c r="M75" s="238">
        <v>0</v>
      </c>
      <c r="N75" s="238">
        <v>0</v>
      </c>
      <c r="O75" s="239">
        <v>0</v>
      </c>
      <c r="P75" s="237">
        <v>0</v>
      </c>
      <c r="Q75" s="236">
        <v>0</v>
      </c>
      <c r="R75" s="236">
        <v>0</v>
      </c>
      <c r="S75" s="236">
        <v>0</v>
      </c>
      <c r="T75" s="236">
        <v>0</v>
      </c>
      <c r="U75" s="236">
        <v>0</v>
      </c>
      <c r="V75" s="236">
        <v>0</v>
      </c>
      <c r="W75" s="236">
        <v>0</v>
      </c>
      <c r="X75" s="236">
        <v>0</v>
      </c>
      <c r="Y75" s="236">
        <v>0</v>
      </c>
      <c r="Z75">
        <f t="shared" si="2"/>
        <v>0</v>
      </c>
      <c r="AA75">
        <f t="shared" si="3"/>
        <v>0</v>
      </c>
      <c r="AB75" s="240">
        <f t="shared" si="4"/>
        <v>0</v>
      </c>
      <c r="AC75" s="240">
        <f t="shared" si="5"/>
        <v>0</v>
      </c>
      <c r="AD75" s="240">
        <f t="shared" si="6"/>
        <v>0</v>
      </c>
      <c r="AE75" s="236">
        <f t="shared" si="7"/>
        <v>0</v>
      </c>
      <c r="AF75" s="240">
        <f t="shared" si="8"/>
        <v>0</v>
      </c>
      <c r="AG75">
        <f t="shared" si="9"/>
        <v>0</v>
      </c>
      <c r="AH75" s="236">
        <f t="shared" si="10"/>
        <v>0</v>
      </c>
      <c r="AI75" s="236">
        <f t="shared" si="11"/>
        <v>0</v>
      </c>
      <c r="AJ75" s="236">
        <f t="shared" si="12"/>
        <v>0</v>
      </c>
      <c r="AK75" s="236">
        <f t="shared" si="13"/>
        <v>0</v>
      </c>
      <c r="AL75" s="235">
        <f t="shared" si="14"/>
        <v>0</v>
      </c>
      <c r="AM75" s="236">
        <f t="shared" si="15"/>
        <v>0</v>
      </c>
      <c r="AN75" s="241">
        <f t="shared" si="16"/>
        <v>0</v>
      </c>
      <c r="AO75" s="241">
        <f t="shared" si="17"/>
        <v>0</v>
      </c>
      <c r="AP75" s="236">
        <f t="shared" si="18"/>
        <v>0</v>
      </c>
      <c r="AQ75" s="241">
        <f t="shared" si="19"/>
        <v>0</v>
      </c>
      <c r="AR75" s="235">
        <f t="shared" si="20"/>
        <v>0</v>
      </c>
      <c r="AS75" s="241">
        <v>0</v>
      </c>
      <c r="AT75" s="236">
        <f t="shared" si="21"/>
        <v>0</v>
      </c>
    </row>
    <row r="76" spans="1:46" ht="12.75" customHeight="1">
      <c r="A76">
        <v>74</v>
      </c>
      <c r="B76" s="242" t="s">
        <v>664</v>
      </c>
      <c r="C76" s="242" t="s">
        <v>589</v>
      </c>
      <c r="D76" s="233" t="s">
        <v>261</v>
      </c>
      <c r="E76">
        <v>2008</v>
      </c>
      <c r="F76" s="241">
        <v>169388.3</v>
      </c>
      <c r="G76" s="241">
        <v>2270.85</v>
      </c>
      <c r="H76" s="241">
        <v>290.43</v>
      </c>
      <c r="I76" s="235">
        <f t="shared" si="0"/>
        <v>166827.01999999999</v>
      </c>
      <c r="J76" s="236">
        <f t="shared" si="1"/>
        <v>166827</v>
      </c>
      <c r="K76" s="237">
        <v>0.03</v>
      </c>
      <c r="L76" s="238">
        <v>44756</v>
      </c>
      <c r="M76" s="238">
        <v>48529</v>
      </c>
      <c r="N76" s="238">
        <v>28346</v>
      </c>
      <c r="O76" s="239">
        <v>121757</v>
      </c>
      <c r="P76" s="237">
        <v>0.72909999999999997</v>
      </c>
      <c r="Q76" s="236">
        <v>0</v>
      </c>
      <c r="R76" s="236">
        <v>0</v>
      </c>
      <c r="S76" s="236">
        <v>0</v>
      </c>
      <c r="T76" s="236">
        <v>0</v>
      </c>
      <c r="U76" s="236">
        <v>152880.29999999999</v>
      </c>
      <c r="V76" s="236">
        <v>143131</v>
      </c>
      <c r="W76" s="236">
        <v>119699</v>
      </c>
      <c r="X76" s="236">
        <v>113377</v>
      </c>
      <c r="Y76" s="236">
        <v>121757</v>
      </c>
      <c r="Z76">
        <f t="shared" si="2"/>
        <v>26.83</v>
      </c>
      <c r="AA76" t="e">
        <f t="shared" si="3"/>
        <v>#REF!</v>
      </c>
      <c r="AB76" s="240">
        <f t="shared" si="4"/>
        <v>44755.944750000002</v>
      </c>
      <c r="AC76" s="240">
        <f t="shared" si="5"/>
        <v>44755.944750000002</v>
      </c>
      <c r="AD76" s="240">
        <f t="shared" si="6"/>
        <v>-5.5249999997613486E-2</v>
      </c>
      <c r="AE76" s="236">
        <f t="shared" si="7"/>
        <v>44756</v>
      </c>
      <c r="AF76" s="240">
        <f t="shared" si="8"/>
        <v>5.5249999997613486E-2</v>
      </c>
      <c r="AG76">
        <f t="shared" si="9"/>
        <v>26.83</v>
      </c>
      <c r="AH76" s="236" t="e">
        <f t="shared" si="10"/>
        <v>#REF!</v>
      </c>
      <c r="AI76" s="236" t="e">
        <f t="shared" si="11"/>
        <v>#REF!</v>
      </c>
      <c r="AJ76" s="236" t="e">
        <f t="shared" si="12"/>
        <v>#REF!</v>
      </c>
      <c r="AK76" s="236" t="e">
        <f t="shared" si="13"/>
        <v>#REF!</v>
      </c>
      <c r="AL76" s="235" t="e">
        <f t="shared" si="14"/>
        <v>#REF!</v>
      </c>
      <c r="AM76" s="236" t="e">
        <f t="shared" si="15"/>
        <v>#REF!</v>
      </c>
      <c r="AN76" s="241" t="e">
        <f t="shared" si="16"/>
        <v>#REF!</v>
      </c>
      <c r="AO76" s="241" t="e">
        <f t="shared" si="17"/>
        <v>#REF!</v>
      </c>
      <c r="AP76" s="236" t="e">
        <f t="shared" si="18"/>
        <v>#REF!</v>
      </c>
      <c r="AQ76" s="241" t="e">
        <f t="shared" si="19"/>
        <v>#REF!</v>
      </c>
      <c r="AR76" s="235" t="e">
        <f t="shared" si="20"/>
        <v>#REF!</v>
      </c>
      <c r="AS76" s="241">
        <v>126</v>
      </c>
      <c r="AT76" s="236" t="e">
        <f t="shared" si="21"/>
        <v>#REF!</v>
      </c>
    </row>
    <row r="77" spans="1:46" ht="12.75" customHeight="1">
      <c r="A77">
        <v>75</v>
      </c>
      <c r="B77" s="242" t="s">
        <v>665</v>
      </c>
      <c r="C77" s="242" t="s">
        <v>589</v>
      </c>
      <c r="D77" s="233" t="s">
        <v>262</v>
      </c>
      <c r="E77">
        <v>2006</v>
      </c>
      <c r="F77" s="241">
        <v>1020038</v>
      </c>
      <c r="G77" s="241">
        <v>5000</v>
      </c>
      <c r="H77" s="241">
        <v>0</v>
      </c>
      <c r="I77" s="235">
        <f t="shared" si="0"/>
        <v>1015038</v>
      </c>
      <c r="J77" s="236">
        <f t="shared" si="1"/>
        <v>1015038</v>
      </c>
      <c r="K77" s="237">
        <v>0.03</v>
      </c>
      <c r="L77" s="238">
        <v>272312</v>
      </c>
      <c r="M77" s="238">
        <v>20221</v>
      </c>
      <c r="N77" s="238">
        <v>11811</v>
      </c>
      <c r="O77" s="239">
        <v>304460</v>
      </c>
      <c r="P77" s="237">
        <v>0.29980000000000001</v>
      </c>
      <c r="Q77" s="236">
        <v>0</v>
      </c>
      <c r="R77" s="236">
        <v>758958</v>
      </c>
      <c r="S77" s="236">
        <v>785852</v>
      </c>
      <c r="T77" s="236">
        <v>864018</v>
      </c>
      <c r="U77" s="236">
        <v>632203</v>
      </c>
      <c r="V77" s="236">
        <v>382603</v>
      </c>
      <c r="W77" s="236">
        <v>297767</v>
      </c>
      <c r="X77" s="236">
        <v>297467</v>
      </c>
      <c r="Y77" s="236">
        <v>304460</v>
      </c>
      <c r="Z77">
        <f t="shared" si="2"/>
        <v>26.83</v>
      </c>
      <c r="AA77" t="e">
        <f t="shared" si="3"/>
        <v>#REF!</v>
      </c>
      <c r="AB77" s="240">
        <f t="shared" si="4"/>
        <v>272311.94381000003</v>
      </c>
      <c r="AC77" s="240">
        <f t="shared" si="5"/>
        <v>272311.94381000003</v>
      </c>
      <c r="AD77" s="240">
        <f t="shared" si="6"/>
        <v>-5.6189999973867089E-2</v>
      </c>
      <c r="AE77" s="236">
        <f t="shared" si="7"/>
        <v>272312</v>
      </c>
      <c r="AF77" s="240">
        <f t="shared" si="8"/>
        <v>5.6189999973867089E-2</v>
      </c>
      <c r="AG77">
        <f t="shared" si="9"/>
        <v>26.83</v>
      </c>
      <c r="AH77" s="236" t="e">
        <f t="shared" si="10"/>
        <v>#REF!</v>
      </c>
      <c r="AI77" s="236" t="e">
        <f t="shared" si="11"/>
        <v>#REF!</v>
      </c>
      <c r="AJ77" s="236" t="e">
        <f t="shared" si="12"/>
        <v>#REF!</v>
      </c>
      <c r="AK77" s="236" t="e">
        <f t="shared" si="13"/>
        <v>#REF!</v>
      </c>
      <c r="AL77" s="235" t="e">
        <f t="shared" si="14"/>
        <v>#REF!</v>
      </c>
      <c r="AM77" s="236" t="e">
        <f t="shared" si="15"/>
        <v>#REF!</v>
      </c>
      <c r="AN77" s="241" t="e">
        <f t="shared" si="16"/>
        <v>#REF!</v>
      </c>
      <c r="AO77" s="241" t="e">
        <f t="shared" si="17"/>
        <v>#REF!</v>
      </c>
      <c r="AP77" s="236" t="e">
        <f t="shared" si="18"/>
        <v>#REF!</v>
      </c>
      <c r="AQ77" s="241" t="e">
        <f t="shared" si="19"/>
        <v>#REF!</v>
      </c>
      <c r="AR77" s="235" t="e">
        <f t="shared" si="20"/>
        <v>#REF!</v>
      </c>
      <c r="AS77" s="241">
        <v>116</v>
      </c>
      <c r="AT77" s="236" t="e">
        <f t="shared" si="21"/>
        <v>#REF!</v>
      </c>
    </row>
    <row r="78" spans="1:46" ht="12.75" customHeight="1">
      <c r="A78">
        <v>76</v>
      </c>
      <c r="B78" s="242" t="s">
        <v>666</v>
      </c>
      <c r="C78" s="242" t="s">
        <v>589</v>
      </c>
      <c r="D78" s="233" t="s">
        <v>263</v>
      </c>
      <c r="E78">
        <v>2011</v>
      </c>
      <c r="F78" s="241">
        <v>83659.77</v>
      </c>
      <c r="G78" s="241">
        <v>764.03</v>
      </c>
      <c r="H78" s="241">
        <v>1.51</v>
      </c>
      <c r="I78" s="235">
        <f t="shared" si="0"/>
        <v>82894.23000000001</v>
      </c>
      <c r="J78" s="236">
        <f t="shared" si="1"/>
        <v>82894</v>
      </c>
      <c r="K78" s="237">
        <v>0.01</v>
      </c>
      <c r="L78" s="238">
        <v>22239</v>
      </c>
      <c r="M78" s="238">
        <v>0</v>
      </c>
      <c r="N78" s="238">
        <v>0</v>
      </c>
      <c r="O78" s="239">
        <v>22244</v>
      </c>
      <c r="P78" s="237">
        <v>0.26829999999999998</v>
      </c>
      <c r="Q78" s="236">
        <v>0</v>
      </c>
      <c r="R78" s="236">
        <v>0</v>
      </c>
      <c r="S78" s="236">
        <v>0</v>
      </c>
      <c r="T78" s="236">
        <v>0</v>
      </c>
      <c r="U78" s="236">
        <v>0</v>
      </c>
      <c r="V78" s="236">
        <v>0</v>
      </c>
      <c r="W78" s="236">
        <v>0</v>
      </c>
      <c r="X78" s="236">
        <v>20998</v>
      </c>
      <c r="Y78" s="236">
        <v>22244</v>
      </c>
      <c r="Z78">
        <f t="shared" si="2"/>
        <v>26.83</v>
      </c>
      <c r="AA78">
        <f t="shared" si="3"/>
        <v>26.83</v>
      </c>
      <c r="AB78" s="240">
        <f t="shared" si="4"/>
        <v>22238.602169999998</v>
      </c>
      <c r="AC78" s="240">
        <f t="shared" si="5"/>
        <v>22238.602169999998</v>
      </c>
      <c r="AD78" s="240">
        <f t="shared" si="6"/>
        <v>-0.39783000000170432</v>
      </c>
      <c r="AE78" s="236">
        <f t="shared" si="7"/>
        <v>22239</v>
      </c>
      <c r="AF78" s="240">
        <f t="shared" si="8"/>
        <v>0.39783000000170432</v>
      </c>
      <c r="AG78">
        <f t="shared" si="9"/>
        <v>26.83</v>
      </c>
      <c r="AH78" s="236">
        <f t="shared" si="10"/>
        <v>0</v>
      </c>
      <c r="AI78" s="236">
        <f t="shared" si="11"/>
        <v>22239</v>
      </c>
      <c r="AJ78" s="236">
        <f t="shared" si="12"/>
        <v>0</v>
      </c>
      <c r="AK78" s="236">
        <f t="shared" si="13"/>
        <v>22239</v>
      </c>
      <c r="AL78" s="235">
        <f t="shared" si="14"/>
        <v>26.83</v>
      </c>
      <c r="AM78" s="236">
        <f t="shared" si="15"/>
        <v>0</v>
      </c>
      <c r="AN78" s="241">
        <f t="shared" si="16"/>
        <v>22239</v>
      </c>
      <c r="AO78" s="241">
        <f t="shared" si="17"/>
        <v>0</v>
      </c>
      <c r="AP78" s="236">
        <f t="shared" si="18"/>
        <v>22239</v>
      </c>
      <c r="AQ78" s="241">
        <f t="shared" si="19"/>
        <v>0</v>
      </c>
      <c r="AR78" s="235">
        <f t="shared" si="20"/>
        <v>26.83</v>
      </c>
      <c r="AS78" s="241">
        <v>5</v>
      </c>
      <c r="AT78" s="236">
        <f t="shared" si="21"/>
        <v>22244</v>
      </c>
    </row>
    <row r="79" spans="1:46" ht="12.75" customHeight="1">
      <c r="A79">
        <v>77</v>
      </c>
      <c r="B79" s="242" t="s">
        <v>667</v>
      </c>
      <c r="C79" s="242" t="s">
        <v>589</v>
      </c>
      <c r="D79" s="233" t="s">
        <v>264</v>
      </c>
      <c r="F79" s="234"/>
      <c r="G79" s="234"/>
      <c r="H79" s="234"/>
      <c r="I79" s="235">
        <f t="shared" si="0"/>
        <v>0</v>
      </c>
      <c r="J79" s="236">
        <f t="shared" si="1"/>
        <v>0</v>
      </c>
      <c r="K79" s="237"/>
      <c r="L79" s="238">
        <v>0</v>
      </c>
      <c r="M79" s="238">
        <v>0</v>
      </c>
      <c r="N79" s="238">
        <v>0</v>
      </c>
      <c r="O79" s="239">
        <v>0</v>
      </c>
      <c r="P79" s="237">
        <v>0</v>
      </c>
      <c r="Q79" s="236">
        <v>0</v>
      </c>
      <c r="R79" s="236">
        <v>0</v>
      </c>
      <c r="S79" s="236">
        <v>0</v>
      </c>
      <c r="T79" s="236">
        <v>0</v>
      </c>
      <c r="U79" s="236">
        <v>0</v>
      </c>
      <c r="V79" s="236">
        <v>0</v>
      </c>
      <c r="W79" s="236">
        <v>0</v>
      </c>
      <c r="X79" s="236">
        <v>0</v>
      </c>
      <c r="Y79" s="236">
        <v>0</v>
      </c>
      <c r="Z79">
        <f t="shared" si="2"/>
        <v>0</v>
      </c>
      <c r="AA79">
        <f t="shared" si="3"/>
        <v>0</v>
      </c>
      <c r="AB79" s="240">
        <f t="shared" si="4"/>
        <v>0</v>
      </c>
      <c r="AC79" s="240">
        <f t="shared" si="5"/>
        <v>0</v>
      </c>
      <c r="AD79" s="240">
        <f t="shared" si="6"/>
        <v>0</v>
      </c>
      <c r="AE79" s="236">
        <f t="shared" si="7"/>
        <v>0</v>
      </c>
      <c r="AF79" s="240">
        <f t="shared" si="8"/>
        <v>0</v>
      </c>
      <c r="AG79">
        <f t="shared" si="9"/>
        <v>0</v>
      </c>
      <c r="AH79" s="236">
        <f t="shared" si="10"/>
        <v>0</v>
      </c>
      <c r="AI79" s="236">
        <f t="shared" si="11"/>
        <v>0</v>
      </c>
      <c r="AJ79" s="236">
        <f t="shared" si="12"/>
        <v>0</v>
      </c>
      <c r="AK79" s="236">
        <f t="shared" si="13"/>
        <v>0</v>
      </c>
      <c r="AL79" s="235">
        <f t="shared" si="14"/>
        <v>0</v>
      </c>
      <c r="AM79" s="236">
        <f t="shared" si="15"/>
        <v>0</v>
      </c>
      <c r="AN79" s="241">
        <f t="shared" si="16"/>
        <v>0</v>
      </c>
      <c r="AO79" s="241">
        <f t="shared" si="17"/>
        <v>0</v>
      </c>
      <c r="AP79" s="236">
        <f t="shared" si="18"/>
        <v>0</v>
      </c>
      <c r="AQ79" s="241">
        <f t="shared" si="19"/>
        <v>0</v>
      </c>
      <c r="AR79" s="235">
        <f t="shared" si="20"/>
        <v>0</v>
      </c>
      <c r="AS79" s="241">
        <v>0</v>
      </c>
      <c r="AT79" s="236">
        <f t="shared" si="21"/>
        <v>0</v>
      </c>
    </row>
    <row r="80" spans="1:46" ht="12.75" customHeight="1">
      <c r="A80">
        <v>78</v>
      </c>
      <c r="B80" s="242" t="s">
        <v>668</v>
      </c>
      <c r="C80" s="242" t="s">
        <v>589</v>
      </c>
      <c r="D80" s="233" t="s">
        <v>265</v>
      </c>
      <c r="F80" s="234"/>
      <c r="G80" s="234"/>
      <c r="H80" s="234"/>
      <c r="I80" s="235">
        <f t="shared" si="0"/>
        <v>0</v>
      </c>
      <c r="J80" s="236">
        <f t="shared" si="1"/>
        <v>0</v>
      </c>
      <c r="K80" s="237"/>
      <c r="L80" s="238">
        <v>0</v>
      </c>
      <c r="M80" s="238">
        <v>0</v>
      </c>
      <c r="N80" s="238">
        <v>0</v>
      </c>
      <c r="O80" s="239">
        <v>0</v>
      </c>
      <c r="P80" s="237">
        <v>0</v>
      </c>
      <c r="Q80" s="236">
        <v>0</v>
      </c>
      <c r="R80" s="236">
        <v>0</v>
      </c>
      <c r="S80" s="236">
        <v>0</v>
      </c>
      <c r="T80" s="236">
        <v>0</v>
      </c>
      <c r="U80" s="236">
        <v>0</v>
      </c>
      <c r="V80" s="236">
        <v>0</v>
      </c>
      <c r="W80" s="236">
        <v>0</v>
      </c>
      <c r="X80" s="236">
        <v>0</v>
      </c>
      <c r="Y80" s="236">
        <v>0</v>
      </c>
      <c r="Z80">
        <f t="shared" si="2"/>
        <v>0</v>
      </c>
      <c r="AA80">
        <f t="shared" si="3"/>
        <v>0</v>
      </c>
      <c r="AB80" s="240">
        <f t="shared" si="4"/>
        <v>0</v>
      </c>
      <c r="AC80" s="240">
        <f t="shared" si="5"/>
        <v>0</v>
      </c>
      <c r="AD80" s="240">
        <f t="shared" si="6"/>
        <v>0</v>
      </c>
      <c r="AE80" s="236">
        <f t="shared" si="7"/>
        <v>0</v>
      </c>
      <c r="AF80" s="240">
        <f t="shared" si="8"/>
        <v>0</v>
      </c>
      <c r="AG80">
        <f t="shared" si="9"/>
        <v>0</v>
      </c>
      <c r="AH80" s="236">
        <f t="shared" si="10"/>
        <v>0</v>
      </c>
      <c r="AI80" s="236">
        <f t="shared" si="11"/>
        <v>0</v>
      </c>
      <c r="AJ80" s="236">
        <f t="shared" si="12"/>
        <v>0</v>
      </c>
      <c r="AK80" s="236">
        <f t="shared" si="13"/>
        <v>0</v>
      </c>
      <c r="AL80" s="235">
        <f t="shared" si="14"/>
        <v>0</v>
      </c>
      <c r="AM80" s="236">
        <f t="shared" si="15"/>
        <v>0</v>
      </c>
      <c r="AN80" s="241">
        <f t="shared" si="16"/>
        <v>0</v>
      </c>
      <c r="AO80" s="241">
        <f t="shared" si="17"/>
        <v>0</v>
      </c>
      <c r="AP80" s="236">
        <f t="shared" si="18"/>
        <v>0</v>
      </c>
      <c r="AQ80" s="241">
        <f t="shared" si="19"/>
        <v>0</v>
      </c>
      <c r="AR80" s="235">
        <f t="shared" si="20"/>
        <v>0</v>
      </c>
      <c r="AS80" s="241">
        <v>0</v>
      </c>
      <c r="AT80" s="236">
        <f t="shared" si="21"/>
        <v>0</v>
      </c>
    </row>
    <row r="81" spans="1:46" ht="12.75" customHeight="1">
      <c r="A81">
        <v>79</v>
      </c>
      <c r="B81" s="242" t="s">
        <v>669</v>
      </c>
      <c r="C81" s="242" t="s">
        <v>589</v>
      </c>
      <c r="D81" s="233" t="s">
        <v>266</v>
      </c>
      <c r="E81">
        <v>2002</v>
      </c>
      <c r="F81" s="241">
        <v>723053.89</v>
      </c>
      <c r="G81" s="241">
        <v>17167.38</v>
      </c>
      <c r="H81" s="241">
        <v>0</v>
      </c>
      <c r="I81" s="235">
        <f t="shared" si="0"/>
        <v>705886.51</v>
      </c>
      <c r="J81" s="236">
        <f t="shared" si="1"/>
        <v>705887</v>
      </c>
      <c r="K81" s="237">
        <v>0.02</v>
      </c>
      <c r="L81" s="238">
        <v>189374</v>
      </c>
      <c r="M81" s="238">
        <v>0</v>
      </c>
      <c r="N81" s="238">
        <v>0</v>
      </c>
      <c r="O81" s="239">
        <v>189418</v>
      </c>
      <c r="P81" s="237">
        <v>0.26829999999999998</v>
      </c>
      <c r="Q81" s="236">
        <v>502489</v>
      </c>
      <c r="R81" s="236">
        <v>527457</v>
      </c>
      <c r="S81" s="236">
        <v>564011</v>
      </c>
      <c r="T81" s="236">
        <v>589671</v>
      </c>
      <c r="U81" s="236">
        <v>419472</v>
      </c>
      <c r="V81" s="236">
        <v>222592</v>
      </c>
      <c r="W81" s="236">
        <v>177558</v>
      </c>
      <c r="X81" s="236">
        <v>182551</v>
      </c>
      <c r="Y81" s="236">
        <v>189418</v>
      </c>
      <c r="Z81">
        <f t="shared" si="2"/>
        <v>26.83</v>
      </c>
      <c r="AA81">
        <f t="shared" si="3"/>
        <v>26.83</v>
      </c>
      <c r="AB81" s="240">
        <f t="shared" si="4"/>
        <v>189373.65998</v>
      </c>
      <c r="AC81" s="240">
        <f t="shared" si="5"/>
        <v>189373.65998</v>
      </c>
      <c r="AD81" s="240">
        <f t="shared" si="6"/>
        <v>-0.34002000000327826</v>
      </c>
      <c r="AE81" s="236">
        <f t="shared" si="7"/>
        <v>189374</v>
      </c>
      <c r="AF81" s="240">
        <f t="shared" si="8"/>
        <v>0.34002000000327826</v>
      </c>
      <c r="AG81">
        <f t="shared" si="9"/>
        <v>26.83</v>
      </c>
      <c r="AH81" s="236">
        <f t="shared" si="10"/>
        <v>0</v>
      </c>
      <c r="AI81" s="236">
        <f t="shared" si="11"/>
        <v>189374</v>
      </c>
      <c r="AJ81" s="236">
        <f t="shared" si="12"/>
        <v>0</v>
      </c>
      <c r="AK81" s="236">
        <f t="shared" si="13"/>
        <v>189374</v>
      </c>
      <c r="AL81" s="235">
        <f t="shared" si="14"/>
        <v>26.83</v>
      </c>
      <c r="AM81" s="236">
        <f t="shared" si="15"/>
        <v>0</v>
      </c>
      <c r="AN81" s="241">
        <f t="shared" si="16"/>
        <v>189374</v>
      </c>
      <c r="AO81" s="241">
        <f t="shared" si="17"/>
        <v>0</v>
      </c>
      <c r="AP81" s="236">
        <f t="shared" si="18"/>
        <v>189374</v>
      </c>
      <c r="AQ81" s="241">
        <f t="shared" si="19"/>
        <v>0</v>
      </c>
      <c r="AR81" s="235">
        <f t="shared" si="20"/>
        <v>26.83</v>
      </c>
      <c r="AS81" s="241">
        <v>44</v>
      </c>
      <c r="AT81" s="236">
        <f t="shared" si="21"/>
        <v>189418</v>
      </c>
    </row>
    <row r="82" spans="1:46" ht="12.75" customHeight="1">
      <c r="A82">
        <v>80</v>
      </c>
      <c r="B82" s="242" t="s">
        <v>670</v>
      </c>
      <c r="C82" s="242" t="s">
        <v>589</v>
      </c>
      <c r="D82" s="233" t="s">
        <v>267</v>
      </c>
      <c r="F82" s="234">
        <v>0</v>
      </c>
      <c r="G82" s="234">
        <v>0</v>
      </c>
      <c r="H82" s="234">
        <v>0</v>
      </c>
      <c r="I82" s="235">
        <f t="shared" si="0"/>
        <v>0</v>
      </c>
      <c r="J82" s="236">
        <f t="shared" si="1"/>
        <v>0</v>
      </c>
      <c r="K82" s="237"/>
      <c r="L82" s="238">
        <v>0</v>
      </c>
      <c r="M82" s="238">
        <v>0</v>
      </c>
      <c r="N82" s="238">
        <v>0</v>
      </c>
      <c r="O82" s="239">
        <v>0</v>
      </c>
      <c r="P82" s="237">
        <v>0</v>
      </c>
      <c r="Q82" s="236">
        <v>0</v>
      </c>
      <c r="R82" s="236">
        <v>0</v>
      </c>
      <c r="S82" s="236">
        <v>0</v>
      </c>
      <c r="T82" s="236">
        <v>0</v>
      </c>
      <c r="U82" s="236">
        <v>0</v>
      </c>
      <c r="V82" s="236">
        <v>0</v>
      </c>
      <c r="W82" s="236">
        <v>0</v>
      </c>
      <c r="X82" s="236">
        <v>0</v>
      </c>
      <c r="Y82" s="236">
        <v>0</v>
      </c>
      <c r="Z82">
        <f t="shared" si="2"/>
        <v>0</v>
      </c>
      <c r="AA82">
        <f t="shared" si="3"/>
        <v>0</v>
      </c>
      <c r="AB82" s="240">
        <f t="shared" si="4"/>
        <v>0</v>
      </c>
      <c r="AC82" s="240">
        <f t="shared" si="5"/>
        <v>0</v>
      </c>
      <c r="AD82" s="240">
        <f t="shared" si="6"/>
        <v>0</v>
      </c>
      <c r="AE82" s="236">
        <f t="shared" si="7"/>
        <v>0</v>
      </c>
      <c r="AF82" s="240">
        <f t="shared" si="8"/>
        <v>0</v>
      </c>
      <c r="AG82">
        <f t="shared" si="9"/>
        <v>0</v>
      </c>
      <c r="AH82" s="236">
        <f t="shared" si="10"/>
        <v>0</v>
      </c>
      <c r="AI82" s="236">
        <f t="shared" si="11"/>
        <v>0</v>
      </c>
      <c r="AJ82" s="236">
        <f t="shared" si="12"/>
        <v>0</v>
      </c>
      <c r="AK82" s="236">
        <f t="shared" si="13"/>
        <v>0</v>
      </c>
      <c r="AL82" s="235">
        <f t="shared" si="14"/>
        <v>0</v>
      </c>
      <c r="AM82" s="236">
        <f t="shared" si="15"/>
        <v>0</v>
      </c>
      <c r="AN82" s="241">
        <f t="shared" si="16"/>
        <v>0</v>
      </c>
      <c r="AO82" s="241">
        <f t="shared" si="17"/>
        <v>0</v>
      </c>
      <c r="AP82" s="236">
        <f t="shared" si="18"/>
        <v>0</v>
      </c>
      <c r="AQ82" s="241">
        <f t="shared" si="19"/>
        <v>0</v>
      </c>
      <c r="AR82" s="235">
        <f t="shared" si="20"/>
        <v>0</v>
      </c>
      <c r="AS82" s="241">
        <v>0</v>
      </c>
      <c r="AT82" s="236">
        <f t="shared" si="21"/>
        <v>0</v>
      </c>
    </row>
    <row r="83" spans="1:46" ht="12.75" customHeight="1">
      <c r="A83">
        <v>81</v>
      </c>
      <c r="B83" s="242" t="s">
        <v>671</v>
      </c>
      <c r="C83" s="242" t="s">
        <v>589</v>
      </c>
      <c r="D83" s="233" t="s">
        <v>268</v>
      </c>
      <c r="E83">
        <v>2007</v>
      </c>
      <c r="F83" s="241">
        <v>200921.08</v>
      </c>
      <c r="G83" s="241">
        <v>1326.87</v>
      </c>
      <c r="H83" s="241">
        <v>0</v>
      </c>
      <c r="I83" s="235">
        <f t="shared" si="0"/>
        <v>199594.21</v>
      </c>
      <c r="J83" s="236">
        <f t="shared" si="1"/>
        <v>199594</v>
      </c>
      <c r="K83" s="237">
        <v>0.03</v>
      </c>
      <c r="L83" s="238">
        <v>53547</v>
      </c>
      <c r="M83" s="238">
        <v>44485</v>
      </c>
      <c r="N83" s="238">
        <v>25984</v>
      </c>
      <c r="O83" s="239">
        <v>124144</v>
      </c>
      <c r="P83" s="237">
        <v>0.62130000000000007</v>
      </c>
      <c r="Q83" s="236">
        <v>0</v>
      </c>
      <c r="R83" s="236">
        <v>0</v>
      </c>
      <c r="S83" s="236">
        <v>0</v>
      </c>
      <c r="T83" s="236">
        <v>170894</v>
      </c>
      <c r="U83" s="236">
        <v>181527.07</v>
      </c>
      <c r="V83" s="236">
        <v>154462</v>
      </c>
      <c r="W83" s="236">
        <v>122127</v>
      </c>
      <c r="X83" s="236">
        <v>124013</v>
      </c>
      <c r="Y83" s="236">
        <v>124144</v>
      </c>
      <c r="Z83">
        <f t="shared" si="2"/>
        <v>26.83</v>
      </c>
      <c r="AA83" t="e">
        <f t="shared" si="3"/>
        <v>#REF!</v>
      </c>
      <c r="AB83" s="240">
        <f t="shared" si="4"/>
        <v>53546.596400000002</v>
      </c>
      <c r="AC83" s="240">
        <f t="shared" si="5"/>
        <v>53546.596400000002</v>
      </c>
      <c r="AD83" s="240">
        <f t="shared" si="6"/>
        <v>-0.40359999999782303</v>
      </c>
      <c r="AE83" s="236">
        <f t="shared" si="7"/>
        <v>53547</v>
      </c>
      <c r="AF83" s="240">
        <f t="shared" si="8"/>
        <v>0.40359999999782303</v>
      </c>
      <c r="AG83">
        <f t="shared" si="9"/>
        <v>26.83</v>
      </c>
      <c r="AH83" s="236" t="e">
        <f t="shared" si="10"/>
        <v>#REF!</v>
      </c>
      <c r="AI83" s="236" t="e">
        <f t="shared" si="11"/>
        <v>#REF!</v>
      </c>
      <c r="AJ83" s="236" t="e">
        <f t="shared" si="12"/>
        <v>#REF!</v>
      </c>
      <c r="AK83" s="236" t="e">
        <f t="shared" si="13"/>
        <v>#REF!</v>
      </c>
      <c r="AL83" s="235" t="e">
        <f t="shared" si="14"/>
        <v>#REF!</v>
      </c>
      <c r="AM83" s="236" t="e">
        <f t="shared" si="15"/>
        <v>#REF!</v>
      </c>
      <c r="AN83" s="241" t="e">
        <f t="shared" si="16"/>
        <v>#REF!</v>
      </c>
      <c r="AO83" s="241" t="e">
        <f t="shared" si="17"/>
        <v>#REF!</v>
      </c>
      <c r="AP83" s="236" t="e">
        <f t="shared" si="18"/>
        <v>#REF!</v>
      </c>
      <c r="AQ83" s="241" t="e">
        <f t="shared" si="19"/>
        <v>#REF!</v>
      </c>
      <c r="AR83" s="235" t="e">
        <f t="shared" si="20"/>
        <v>#REF!</v>
      </c>
      <c r="AS83" s="241">
        <v>128</v>
      </c>
      <c r="AT83" s="236" t="e">
        <f t="shared" si="21"/>
        <v>#REF!</v>
      </c>
    </row>
    <row r="84" spans="1:46" ht="12.75" customHeight="1">
      <c r="A84">
        <v>82</v>
      </c>
      <c r="B84" s="242" t="s">
        <v>672</v>
      </c>
      <c r="C84" s="242" t="s">
        <v>589</v>
      </c>
      <c r="D84" s="233" t="s">
        <v>269</v>
      </c>
      <c r="E84">
        <v>2002</v>
      </c>
      <c r="F84" s="241">
        <v>1307252.93</v>
      </c>
      <c r="G84" s="241">
        <v>21773.51</v>
      </c>
      <c r="H84" s="241">
        <v>142.08000000000001</v>
      </c>
      <c r="I84" s="235">
        <f t="shared" si="0"/>
        <v>1285337.3399999999</v>
      </c>
      <c r="J84" s="236">
        <f t="shared" si="1"/>
        <v>1285337</v>
      </c>
      <c r="K84" s="237">
        <v>0.03</v>
      </c>
      <c r="L84" s="238">
        <v>344827</v>
      </c>
      <c r="M84" s="238">
        <v>24265</v>
      </c>
      <c r="N84" s="238">
        <v>14173</v>
      </c>
      <c r="O84" s="239">
        <v>383405</v>
      </c>
      <c r="P84" s="237">
        <v>0.29820000000000002</v>
      </c>
      <c r="Q84" s="236">
        <v>941841</v>
      </c>
      <c r="R84" s="236">
        <v>967965</v>
      </c>
      <c r="S84" s="236">
        <v>1023067</v>
      </c>
      <c r="T84" s="236">
        <v>1078089</v>
      </c>
      <c r="U84" s="236">
        <v>816604</v>
      </c>
      <c r="V84" s="236">
        <v>449196</v>
      </c>
      <c r="W84" s="236">
        <v>355197</v>
      </c>
      <c r="X84" s="236">
        <v>361041</v>
      </c>
      <c r="Y84" s="236">
        <v>383405</v>
      </c>
      <c r="Z84">
        <f t="shared" si="2"/>
        <v>26.83</v>
      </c>
      <c r="AA84" t="e">
        <f t="shared" si="3"/>
        <v>#REF!</v>
      </c>
      <c r="AB84" s="240">
        <f t="shared" si="4"/>
        <v>344827.10689</v>
      </c>
      <c r="AC84" s="240">
        <f t="shared" si="5"/>
        <v>344827.10689</v>
      </c>
      <c r="AD84" s="240">
        <f t="shared" si="6"/>
        <v>0.10688999999547377</v>
      </c>
      <c r="AE84" s="236">
        <f t="shared" si="7"/>
        <v>344827</v>
      </c>
      <c r="AF84" s="240">
        <f t="shared" si="8"/>
        <v>-0.10688999999547377</v>
      </c>
      <c r="AG84">
        <f t="shared" si="9"/>
        <v>26.83</v>
      </c>
      <c r="AH84" s="236" t="e">
        <f t="shared" si="10"/>
        <v>#REF!</v>
      </c>
      <c r="AI84" s="236" t="e">
        <f t="shared" si="11"/>
        <v>#REF!</v>
      </c>
      <c r="AJ84" s="236" t="e">
        <f t="shared" si="12"/>
        <v>#REF!</v>
      </c>
      <c r="AK84" s="236" t="e">
        <f t="shared" si="13"/>
        <v>#REF!</v>
      </c>
      <c r="AL84" s="235" t="e">
        <f t="shared" si="14"/>
        <v>#REF!</v>
      </c>
      <c r="AM84" s="236" t="e">
        <f t="shared" si="15"/>
        <v>#REF!</v>
      </c>
      <c r="AN84" s="241" t="e">
        <f t="shared" si="16"/>
        <v>#REF!</v>
      </c>
      <c r="AO84" s="241" t="e">
        <f t="shared" si="17"/>
        <v>#REF!</v>
      </c>
      <c r="AP84" s="236" t="e">
        <f t="shared" si="18"/>
        <v>#REF!</v>
      </c>
      <c r="AQ84" s="241" t="e">
        <f t="shared" si="19"/>
        <v>#REF!</v>
      </c>
      <c r="AR84" s="235" t="e">
        <f t="shared" si="20"/>
        <v>#REF!</v>
      </c>
      <c r="AS84" s="241">
        <v>140</v>
      </c>
      <c r="AT84" s="236" t="e">
        <f t="shared" si="21"/>
        <v>#REF!</v>
      </c>
    </row>
    <row r="85" spans="1:46" ht="12.75" customHeight="1">
      <c r="A85">
        <v>83</v>
      </c>
      <c r="B85" s="242" t="s">
        <v>673</v>
      </c>
      <c r="C85" s="242" t="s">
        <v>589</v>
      </c>
      <c r="D85" s="233" t="s">
        <v>270</v>
      </c>
      <c r="F85" s="234"/>
      <c r="G85" s="234"/>
      <c r="H85" s="234"/>
      <c r="I85" s="235">
        <f t="shared" si="0"/>
        <v>0</v>
      </c>
      <c r="J85" s="236">
        <f t="shared" si="1"/>
        <v>0</v>
      </c>
      <c r="K85" s="237"/>
      <c r="L85" s="238">
        <v>0</v>
      </c>
      <c r="M85" s="238">
        <v>0</v>
      </c>
      <c r="N85" s="238">
        <v>0</v>
      </c>
      <c r="O85" s="239">
        <v>0</v>
      </c>
      <c r="P85" s="237">
        <v>0</v>
      </c>
      <c r="Q85" s="236">
        <v>0</v>
      </c>
      <c r="R85" s="236">
        <v>0</v>
      </c>
      <c r="S85" s="236">
        <v>0</v>
      </c>
      <c r="T85" s="236">
        <v>0</v>
      </c>
      <c r="U85" s="236">
        <v>0</v>
      </c>
      <c r="V85" s="236">
        <v>0</v>
      </c>
      <c r="W85" s="236">
        <v>0</v>
      </c>
      <c r="X85" s="236">
        <v>0</v>
      </c>
      <c r="Y85" s="236">
        <v>0</v>
      </c>
      <c r="Z85">
        <f t="shared" si="2"/>
        <v>0</v>
      </c>
      <c r="AA85">
        <f t="shared" si="3"/>
        <v>0</v>
      </c>
      <c r="AB85" s="240">
        <f t="shared" si="4"/>
        <v>0</v>
      </c>
      <c r="AC85" s="240">
        <f t="shared" si="5"/>
        <v>0</v>
      </c>
      <c r="AD85" s="240">
        <f t="shared" si="6"/>
        <v>0</v>
      </c>
      <c r="AE85" s="236">
        <f t="shared" si="7"/>
        <v>0</v>
      </c>
      <c r="AF85" s="240">
        <f t="shared" si="8"/>
        <v>0</v>
      </c>
      <c r="AG85">
        <f t="shared" si="9"/>
        <v>0</v>
      </c>
      <c r="AH85" s="236">
        <f t="shared" si="10"/>
        <v>0</v>
      </c>
      <c r="AI85" s="236">
        <f t="shared" si="11"/>
        <v>0</v>
      </c>
      <c r="AJ85" s="236">
        <f t="shared" si="12"/>
        <v>0</v>
      </c>
      <c r="AK85" s="236">
        <f t="shared" si="13"/>
        <v>0</v>
      </c>
      <c r="AL85" s="235">
        <f t="shared" si="14"/>
        <v>0</v>
      </c>
      <c r="AM85" s="236">
        <f t="shared" si="15"/>
        <v>0</v>
      </c>
      <c r="AN85" s="241">
        <f t="shared" si="16"/>
        <v>0</v>
      </c>
      <c r="AO85" s="241">
        <f t="shared" si="17"/>
        <v>0</v>
      </c>
      <c r="AP85" s="236">
        <f t="shared" si="18"/>
        <v>0</v>
      </c>
      <c r="AQ85" s="241">
        <f t="shared" si="19"/>
        <v>0</v>
      </c>
      <c r="AR85" s="235">
        <f t="shared" si="20"/>
        <v>0</v>
      </c>
      <c r="AS85" s="241">
        <v>0</v>
      </c>
      <c r="AT85" s="236">
        <f t="shared" si="21"/>
        <v>0</v>
      </c>
    </row>
    <row r="86" spans="1:46" ht="12.75" customHeight="1">
      <c r="A86">
        <v>84</v>
      </c>
      <c r="B86" s="242" t="s">
        <v>674</v>
      </c>
      <c r="C86" s="242" t="s">
        <v>589</v>
      </c>
      <c r="D86" s="233" t="s">
        <v>271</v>
      </c>
      <c r="F86" s="234"/>
      <c r="G86" s="234"/>
      <c r="H86" s="234"/>
      <c r="I86" s="235">
        <f t="shared" si="0"/>
        <v>0</v>
      </c>
      <c r="J86" s="236">
        <f t="shared" si="1"/>
        <v>0</v>
      </c>
      <c r="K86" s="237"/>
      <c r="L86" s="238">
        <v>0</v>
      </c>
      <c r="M86" s="238">
        <v>0</v>
      </c>
      <c r="N86" s="238">
        <v>0</v>
      </c>
      <c r="O86" s="239">
        <v>0</v>
      </c>
      <c r="P86" s="237">
        <v>0</v>
      </c>
      <c r="Q86" s="236">
        <v>0</v>
      </c>
      <c r="R86" s="236">
        <v>0</v>
      </c>
      <c r="S86" s="236">
        <v>0</v>
      </c>
      <c r="T86" s="236">
        <v>0</v>
      </c>
      <c r="U86" s="236">
        <v>0</v>
      </c>
      <c r="V86" s="236">
        <v>0</v>
      </c>
      <c r="W86" s="236">
        <v>0</v>
      </c>
      <c r="X86" s="236">
        <v>0</v>
      </c>
      <c r="Y86" s="236">
        <v>0</v>
      </c>
      <c r="Z86">
        <f t="shared" si="2"/>
        <v>0</v>
      </c>
      <c r="AA86">
        <f t="shared" si="3"/>
        <v>0</v>
      </c>
      <c r="AB86" s="240">
        <f t="shared" si="4"/>
        <v>0</v>
      </c>
      <c r="AC86" s="240">
        <f t="shared" si="5"/>
        <v>0</v>
      </c>
      <c r="AD86" s="240">
        <f t="shared" si="6"/>
        <v>0</v>
      </c>
      <c r="AE86" s="236">
        <f t="shared" si="7"/>
        <v>0</v>
      </c>
      <c r="AF86" s="240">
        <f t="shared" si="8"/>
        <v>0</v>
      </c>
      <c r="AG86">
        <f t="shared" si="9"/>
        <v>0</v>
      </c>
      <c r="AH86" s="236">
        <f t="shared" si="10"/>
        <v>0</v>
      </c>
      <c r="AI86" s="236">
        <f t="shared" si="11"/>
        <v>0</v>
      </c>
      <c r="AJ86" s="236">
        <f t="shared" si="12"/>
        <v>0</v>
      </c>
      <c r="AK86" s="236">
        <f t="shared" si="13"/>
        <v>0</v>
      </c>
      <c r="AL86" s="235">
        <f t="shared" si="14"/>
        <v>0</v>
      </c>
      <c r="AM86" s="236">
        <f t="shared" si="15"/>
        <v>0</v>
      </c>
      <c r="AN86" s="241">
        <f t="shared" si="16"/>
        <v>0</v>
      </c>
      <c r="AO86" s="241">
        <f t="shared" si="17"/>
        <v>0</v>
      </c>
      <c r="AP86" s="236">
        <f t="shared" si="18"/>
        <v>0</v>
      </c>
      <c r="AQ86" s="241">
        <f t="shared" si="19"/>
        <v>0</v>
      </c>
      <c r="AR86" s="235">
        <f t="shared" si="20"/>
        <v>0</v>
      </c>
      <c r="AS86" s="241">
        <v>0</v>
      </c>
      <c r="AT86" s="236">
        <f t="shared" si="21"/>
        <v>0</v>
      </c>
    </row>
    <row r="87" spans="1:46" ht="12.75" customHeight="1">
      <c r="A87">
        <v>85</v>
      </c>
      <c r="B87" s="242" t="s">
        <v>675</v>
      </c>
      <c r="C87" s="242" t="s">
        <v>589</v>
      </c>
      <c r="D87" s="233" t="s">
        <v>272</v>
      </c>
      <c r="E87">
        <v>2007</v>
      </c>
      <c r="F87" s="241">
        <v>218298.17</v>
      </c>
      <c r="G87" s="241">
        <v>1226.1300000000001</v>
      </c>
      <c r="H87" s="241">
        <v>109.89</v>
      </c>
      <c r="I87" s="235">
        <f t="shared" si="0"/>
        <v>216962.15</v>
      </c>
      <c r="J87" s="236">
        <f t="shared" si="1"/>
        <v>216962</v>
      </c>
      <c r="K87" s="237">
        <v>0.01</v>
      </c>
      <c r="L87" s="238">
        <v>58206</v>
      </c>
      <c r="M87" s="238">
        <v>0</v>
      </c>
      <c r="N87" s="238">
        <v>0</v>
      </c>
      <c r="O87" s="239">
        <v>58219</v>
      </c>
      <c r="P87" s="237">
        <v>0.26829999999999998</v>
      </c>
      <c r="Q87" s="236">
        <v>0</v>
      </c>
      <c r="R87" s="236">
        <v>0</v>
      </c>
      <c r="S87" s="236">
        <v>0</v>
      </c>
      <c r="T87" s="236">
        <v>178641</v>
      </c>
      <c r="U87" s="236">
        <v>130041</v>
      </c>
      <c r="V87" s="236">
        <v>69100</v>
      </c>
      <c r="W87" s="236">
        <v>54654</v>
      </c>
      <c r="X87" s="236">
        <v>54304</v>
      </c>
      <c r="Y87" s="236">
        <v>58219</v>
      </c>
      <c r="Z87">
        <f t="shared" si="2"/>
        <v>26.83</v>
      </c>
      <c r="AA87">
        <f t="shared" si="3"/>
        <v>26.83</v>
      </c>
      <c r="AB87" s="240">
        <f t="shared" si="4"/>
        <v>58206.041499999999</v>
      </c>
      <c r="AC87" s="240">
        <f t="shared" si="5"/>
        <v>58206.041499999999</v>
      </c>
      <c r="AD87" s="240">
        <f t="shared" si="6"/>
        <v>4.1499999999359716E-2</v>
      </c>
      <c r="AE87" s="236">
        <f t="shared" si="7"/>
        <v>58206</v>
      </c>
      <c r="AF87" s="240">
        <f t="shared" si="8"/>
        <v>-4.1499999999359716E-2</v>
      </c>
      <c r="AG87">
        <f t="shared" si="9"/>
        <v>26.83</v>
      </c>
      <c r="AH87" s="236">
        <f t="shared" si="10"/>
        <v>0</v>
      </c>
      <c r="AI87" s="236">
        <f t="shared" si="11"/>
        <v>58206</v>
      </c>
      <c r="AJ87" s="236">
        <f t="shared" si="12"/>
        <v>0</v>
      </c>
      <c r="AK87" s="236">
        <f t="shared" si="13"/>
        <v>58206</v>
      </c>
      <c r="AL87" s="235">
        <f t="shared" si="14"/>
        <v>26.83</v>
      </c>
      <c r="AM87" s="236">
        <f t="shared" si="15"/>
        <v>0</v>
      </c>
      <c r="AN87" s="241">
        <f t="shared" si="16"/>
        <v>58206</v>
      </c>
      <c r="AO87" s="241">
        <f t="shared" si="17"/>
        <v>0</v>
      </c>
      <c r="AP87" s="236">
        <f t="shared" si="18"/>
        <v>58206</v>
      </c>
      <c r="AQ87" s="241">
        <f t="shared" si="19"/>
        <v>0</v>
      </c>
      <c r="AR87" s="235">
        <f t="shared" si="20"/>
        <v>26.83</v>
      </c>
      <c r="AS87" s="241">
        <v>13</v>
      </c>
      <c r="AT87" s="236">
        <f t="shared" si="21"/>
        <v>58219</v>
      </c>
    </row>
    <row r="88" spans="1:46" ht="12.75" customHeight="1">
      <c r="A88">
        <v>86</v>
      </c>
      <c r="B88" s="242" t="s">
        <v>676</v>
      </c>
      <c r="C88" s="242" t="s">
        <v>589</v>
      </c>
      <c r="D88" s="233" t="s">
        <v>273</v>
      </c>
      <c r="E88">
        <v>2006</v>
      </c>
      <c r="F88" s="241">
        <v>511523.38</v>
      </c>
      <c r="G88" s="241">
        <v>4167.17</v>
      </c>
      <c r="H88" s="241">
        <v>0</v>
      </c>
      <c r="I88" s="235">
        <f t="shared" si="0"/>
        <v>507356.21</v>
      </c>
      <c r="J88" s="236">
        <f t="shared" si="1"/>
        <v>507356</v>
      </c>
      <c r="K88" s="237">
        <v>0.03</v>
      </c>
      <c r="L88" s="238">
        <v>136112</v>
      </c>
      <c r="M88" s="238">
        <v>28309</v>
      </c>
      <c r="N88" s="238">
        <v>16535</v>
      </c>
      <c r="O88" s="239">
        <v>181059</v>
      </c>
      <c r="P88" s="237">
        <v>0.35670000000000002</v>
      </c>
      <c r="Q88" s="236">
        <v>0</v>
      </c>
      <c r="R88" s="236">
        <v>383978</v>
      </c>
      <c r="S88" s="236">
        <v>398198</v>
      </c>
      <c r="T88" s="236">
        <v>412326</v>
      </c>
      <c r="U88" s="236">
        <v>373786</v>
      </c>
      <c r="V88" s="236">
        <v>215474</v>
      </c>
      <c r="W88" s="236">
        <v>171655</v>
      </c>
      <c r="X88" s="236">
        <v>172184</v>
      </c>
      <c r="Y88" s="236">
        <v>181059</v>
      </c>
      <c r="Z88">
        <f t="shared" si="2"/>
        <v>26.83</v>
      </c>
      <c r="AA88" t="e">
        <f t="shared" si="3"/>
        <v>#REF!</v>
      </c>
      <c r="AB88" s="240">
        <f t="shared" si="4"/>
        <v>136112.24265999999</v>
      </c>
      <c r="AC88" s="240">
        <f t="shared" si="5"/>
        <v>136112.24265999999</v>
      </c>
      <c r="AD88" s="240">
        <f t="shared" si="6"/>
        <v>0.24265999998897314</v>
      </c>
      <c r="AE88" s="236">
        <f t="shared" si="7"/>
        <v>136112</v>
      </c>
      <c r="AF88" s="240">
        <f t="shared" si="8"/>
        <v>-0.24265999998897314</v>
      </c>
      <c r="AG88">
        <f t="shared" si="9"/>
        <v>26.83</v>
      </c>
      <c r="AH88" s="236" t="e">
        <f t="shared" si="10"/>
        <v>#REF!</v>
      </c>
      <c r="AI88" s="236" t="e">
        <f t="shared" si="11"/>
        <v>#REF!</v>
      </c>
      <c r="AJ88" s="236" t="e">
        <f t="shared" si="12"/>
        <v>#REF!</v>
      </c>
      <c r="AK88" s="236" t="e">
        <f t="shared" si="13"/>
        <v>#REF!</v>
      </c>
      <c r="AL88" s="235" t="e">
        <f t="shared" si="14"/>
        <v>#REF!</v>
      </c>
      <c r="AM88" s="236" t="e">
        <f t="shared" si="15"/>
        <v>#REF!</v>
      </c>
      <c r="AN88" s="241" t="e">
        <f t="shared" si="16"/>
        <v>#REF!</v>
      </c>
      <c r="AO88" s="241" t="e">
        <f t="shared" si="17"/>
        <v>#REF!</v>
      </c>
      <c r="AP88" s="236" t="e">
        <f t="shared" si="18"/>
        <v>#REF!</v>
      </c>
      <c r="AQ88" s="241" t="e">
        <f t="shared" si="19"/>
        <v>#REF!</v>
      </c>
      <c r="AR88" s="235" t="e">
        <f t="shared" si="20"/>
        <v>#REF!</v>
      </c>
      <c r="AS88" s="241">
        <v>103</v>
      </c>
      <c r="AT88" s="236" t="e">
        <f t="shared" si="21"/>
        <v>#REF!</v>
      </c>
    </row>
    <row r="89" spans="1:46" ht="12.75" customHeight="1">
      <c r="A89">
        <v>87</v>
      </c>
      <c r="B89" s="242" t="s">
        <v>677</v>
      </c>
      <c r="C89" s="242" t="s">
        <v>589</v>
      </c>
      <c r="D89" s="233" t="s">
        <v>274</v>
      </c>
      <c r="E89">
        <v>2003</v>
      </c>
      <c r="F89" s="241">
        <v>325258.67</v>
      </c>
      <c r="G89" s="241">
        <v>1966.06</v>
      </c>
      <c r="H89" s="241">
        <v>913.8</v>
      </c>
      <c r="I89" s="235">
        <f t="shared" si="0"/>
        <v>322378.81</v>
      </c>
      <c r="J89" s="236">
        <f t="shared" si="1"/>
        <v>322379</v>
      </c>
      <c r="K89" s="237">
        <v>0.03</v>
      </c>
      <c r="L89" s="238">
        <v>86487</v>
      </c>
      <c r="M89" s="238">
        <v>48529</v>
      </c>
      <c r="N89" s="238">
        <v>28346</v>
      </c>
      <c r="O89" s="239">
        <v>163506</v>
      </c>
      <c r="P89" s="237">
        <v>0.50670000000000004</v>
      </c>
      <c r="Q89" s="236">
        <v>174773</v>
      </c>
      <c r="R89" s="236">
        <v>206753</v>
      </c>
      <c r="S89" s="236">
        <v>236446</v>
      </c>
      <c r="T89" s="236">
        <v>266556</v>
      </c>
      <c r="U89" s="236">
        <v>278116.8</v>
      </c>
      <c r="V89" s="236">
        <v>194130</v>
      </c>
      <c r="W89" s="236">
        <v>156318</v>
      </c>
      <c r="X89" s="236">
        <v>157649</v>
      </c>
      <c r="Y89" s="236">
        <v>163506</v>
      </c>
      <c r="Z89">
        <f t="shared" si="2"/>
        <v>26.83</v>
      </c>
      <c r="AA89" t="e">
        <f t="shared" si="3"/>
        <v>#REF!</v>
      </c>
      <c r="AB89" s="240">
        <f t="shared" si="4"/>
        <v>86487.059729999994</v>
      </c>
      <c r="AC89" s="240">
        <f t="shared" si="5"/>
        <v>86487.059729999994</v>
      </c>
      <c r="AD89" s="240">
        <f t="shared" si="6"/>
        <v>5.9729999993578531E-2</v>
      </c>
      <c r="AE89" s="236">
        <f t="shared" si="7"/>
        <v>86487</v>
      </c>
      <c r="AF89" s="240">
        <f t="shared" si="8"/>
        <v>-5.9729999993578531E-2</v>
      </c>
      <c r="AG89">
        <f t="shared" si="9"/>
        <v>26.83</v>
      </c>
      <c r="AH89" s="236" t="e">
        <f t="shared" si="10"/>
        <v>#REF!</v>
      </c>
      <c r="AI89" s="236" t="e">
        <f t="shared" si="11"/>
        <v>#REF!</v>
      </c>
      <c r="AJ89" s="236" t="e">
        <f t="shared" si="12"/>
        <v>#REF!</v>
      </c>
      <c r="AK89" s="236" t="e">
        <f t="shared" si="13"/>
        <v>#REF!</v>
      </c>
      <c r="AL89" s="235" t="e">
        <f t="shared" si="14"/>
        <v>#REF!</v>
      </c>
      <c r="AM89" s="236" t="e">
        <f t="shared" si="15"/>
        <v>#REF!</v>
      </c>
      <c r="AN89" s="241" t="e">
        <f t="shared" si="16"/>
        <v>#REF!</v>
      </c>
      <c r="AO89" s="241" t="e">
        <f t="shared" si="17"/>
        <v>#REF!</v>
      </c>
      <c r="AP89" s="236" t="e">
        <f t="shared" si="18"/>
        <v>#REF!</v>
      </c>
      <c r="AQ89" s="241" t="e">
        <f t="shared" si="19"/>
        <v>#REF!</v>
      </c>
      <c r="AR89" s="235" t="e">
        <f t="shared" si="20"/>
        <v>#REF!</v>
      </c>
      <c r="AS89" s="241">
        <v>144</v>
      </c>
      <c r="AT89" s="236" t="e">
        <f t="shared" si="21"/>
        <v>#REF!</v>
      </c>
    </row>
    <row r="90" spans="1:46" ht="12.75" customHeight="1">
      <c r="A90">
        <v>88</v>
      </c>
      <c r="B90" s="242" t="s">
        <v>678</v>
      </c>
      <c r="C90" s="242" t="s">
        <v>589</v>
      </c>
      <c r="D90" s="233" t="s">
        <v>275</v>
      </c>
      <c r="E90">
        <v>2002</v>
      </c>
      <c r="F90" s="241">
        <v>956298.77</v>
      </c>
      <c r="G90" s="241">
        <v>8501.9</v>
      </c>
      <c r="H90" s="241">
        <v>683.43</v>
      </c>
      <c r="I90" s="235">
        <f t="shared" si="0"/>
        <v>947113.44</v>
      </c>
      <c r="J90" s="236">
        <f t="shared" si="1"/>
        <v>947113</v>
      </c>
      <c r="K90" s="237">
        <v>0.03</v>
      </c>
      <c r="L90" s="238">
        <v>254089</v>
      </c>
      <c r="M90" s="238">
        <v>28309</v>
      </c>
      <c r="N90" s="238">
        <v>16535</v>
      </c>
      <c r="O90" s="239">
        <v>299064</v>
      </c>
      <c r="P90" s="237">
        <v>0.31559999999999999</v>
      </c>
      <c r="Q90" s="236">
        <v>560666</v>
      </c>
      <c r="R90" s="236">
        <v>625268</v>
      </c>
      <c r="S90" s="236">
        <v>693938</v>
      </c>
      <c r="T90" s="236">
        <v>822539</v>
      </c>
      <c r="U90" s="236">
        <v>643135</v>
      </c>
      <c r="V90" s="236">
        <v>361778</v>
      </c>
      <c r="W90" s="236">
        <v>289934</v>
      </c>
      <c r="X90" s="236">
        <v>287605</v>
      </c>
      <c r="Y90" s="236">
        <v>299064</v>
      </c>
      <c r="Z90">
        <f t="shared" si="2"/>
        <v>26.83</v>
      </c>
      <c r="AA90" t="e">
        <f t="shared" si="3"/>
        <v>#REF!</v>
      </c>
      <c r="AB90" s="240">
        <f t="shared" si="4"/>
        <v>254089.18882000001</v>
      </c>
      <c r="AC90" s="240">
        <f t="shared" si="5"/>
        <v>254089.18882000001</v>
      </c>
      <c r="AD90" s="240">
        <f t="shared" si="6"/>
        <v>0.18882000001030974</v>
      </c>
      <c r="AE90" s="236">
        <f t="shared" si="7"/>
        <v>254089</v>
      </c>
      <c r="AF90" s="240">
        <f t="shared" si="8"/>
        <v>-0.18882000001030974</v>
      </c>
      <c r="AG90">
        <f t="shared" si="9"/>
        <v>26.83</v>
      </c>
      <c r="AH90" s="236" t="e">
        <f t="shared" si="10"/>
        <v>#REF!</v>
      </c>
      <c r="AI90" s="236" t="e">
        <f t="shared" si="11"/>
        <v>#REF!</v>
      </c>
      <c r="AJ90" s="236" t="e">
        <f t="shared" si="12"/>
        <v>#REF!</v>
      </c>
      <c r="AK90" s="236" t="e">
        <f t="shared" si="13"/>
        <v>#REF!</v>
      </c>
      <c r="AL90" s="235" t="e">
        <f t="shared" si="14"/>
        <v>#REF!</v>
      </c>
      <c r="AM90" s="236" t="e">
        <f t="shared" si="15"/>
        <v>#REF!</v>
      </c>
      <c r="AN90" s="241" t="e">
        <f t="shared" si="16"/>
        <v>#REF!</v>
      </c>
      <c r="AO90" s="241" t="e">
        <f t="shared" si="17"/>
        <v>#REF!</v>
      </c>
      <c r="AP90" s="236" t="e">
        <f t="shared" si="18"/>
        <v>#REF!</v>
      </c>
      <c r="AQ90" s="241" t="e">
        <f t="shared" si="19"/>
        <v>#REF!</v>
      </c>
      <c r="AR90" s="235" t="e">
        <f t="shared" si="20"/>
        <v>#REF!</v>
      </c>
      <c r="AS90" s="241">
        <v>131</v>
      </c>
      <c r="AT90" s="236" t="e">
        <f t="shared" si="21"/>
        <v>#REF!</v>
      </c>
    </row>
    <row r="91" spans="1:46" ht="12.75" customHeight="1">
      <c r="A91">
        <v>89</v>
      </c>
      <c r="B91" s="242" t="s">
        <v>679</v>
      </c>
      <c r="C91" s="242" t="s">
        <v>589</v>
      </c>
      <c r="D91" s="233" t="s">
        <v>276</v>
      </c>
      <c r="E91">
        <v>2006</v>
      </c>
      <c r="F91" s="241">
        <v>622682.77</v>
      </c>
      <c r="G91" s="241">
        <v>624.01</v>
      </c>
      <c r="H91" s="241">
        <v>1740.62</v>
      </c>
      <c r="I91" s="235">
        <f t="shared" si="0"/>
        <v>620318.14</v>
      </c>
      <c r="J91" s="236">
        <f t="shared" si="1"/>
        <v>620318</v>
      </c>
      <c r="K91" s="237">
        <v>0.03</v>
      </c>
      <c r="L91" s="238">
        <v>166417</v>
      </c>
      <c r="M91" s="238">
        <v>28309</v>
      </c>
      <c r="N91" s="238">
        <v>16535</v>
      </c>
      <c r="O91" s="239">
        <v>211372</v>
      </c>
      <c r="P91" s="237">
        <v>0.34060000000000001</v>
      </c>
      <c r="Q91" s="236">
        <v>0</v>
      </c>
      <c r="R91" s="236">
        <v>0</v>
      </c>
      <c r="S91" s="236">
        <v>486253</v>
      </c>
      <c r="T91" s="236">
        <v>488207</v>
      </c>
      <c r="U91" s="236">
        <v>423562</v>
      </c>
      <c r="V91" s="236">
        <v>244736</v>
      </c>
      <c r="W91" s="236">
        <v>197515</v>
      </c>
      <c r="X91" s="236">
        <v>204745</v>
      </c>
      <c r="Y91" s="236">
        <v>211372</v>
      </c>
      <c r="Z91">
        <f t="shared" si="2"/>
        <v>26.83</v>
      </c>
      <c r="AA91" t="e">
        <f t="shared" si="3"/>
        <v>#REF!</v>
      </c>
      <c r="AB91" s="240">
        <f t="shared" si="4"/>
        <v>166417.41527</v>
      </c>
      <c r="AC91" s="240">
        <f t="shared" si="5"/>
        <v>166417.41527</v>
      </c>
      <c r="AD91" s="240">
        <f t="shared" si="6"/>
        <v>0.41526999999769032</v>
      </c>
      <c r="AE91" s="236">
        <f t="shared" si="7"/>
        <v>166417</v>
      </c>
      <c r="AF91" s="240">
        <f t="shared" si="8"/>
        <v>-0.41526999999769032</v>
      </c>
      <c r="AG91">
        <f t="shared" si="9"/>
        <v>26.83</v>
      </c>
      <c r="AH91" s="236" t="e">
        <f t="shared" si="10"/>
        <v>#REF!</v>
      </c>
      <c r="AI91" s="236" t="e">
        <f t="shared" si="11"/>
        <v>#REF!</v>
      </c>
      <c r="AJ91" s="236" t="e">
        <f t="shared" si="12"/>
        <v>#REF!</v>
      </c>
      <c r="AK91" s="236" t="e">
        <f t="shared" si="13"/>
        <v>#REF!</v>
      </c>
      <c r="AL91" s="235" t="e">
        <f t="shared" si="14"/>
        <v>#REF!</v>
      </c>
      <c r="AM91" s="236" t="e">
        <f t="shared" si="15"/>
        <v>#REF!</v>
      </c>
      <c r="AN91" s="241" t="e">
        <f t="shared" si="16"/>
        <v>#REF!</v>
      </c>
      <c r="AO91" s="241" t="e">
        <f t="shared" si="17"/>
        <v>#REF!</v>
      </c>
      <c r="AP91" s="236" t="e">
        <f t="shared" si="18"/>
        <v>#REF!</v>
      </c>
      <c r="AQ91" s="241" t="e">
        <f t="shared" si="19"/>
        <v>#REF!</v>
      </c>
      <c r="AR91" s="235" t="e">
        <f t="shared" si="20"/>
        <v>#REF!</v>
      </c>
      <c r="AS91" s="241">
        <v>111</v>
      </c>
      <c r="AT91" s="236" t="e">
        <f t="shared" si="21"/>
        <v>#REF!</v>
      </c>
    </row>
    <row r="92" spans="1:46" ht="12.75" customHeight="1">
      <c r="A92">
        <v>90</v>
      </c>
      <c r="B92" s="242" t="s">
        <v>681</v>
      </c>
      <c r="C92" s="242" t="s">
        <v>589</v>
      </c>
      <c r="D92" s="233" t="s">
        <v>277</v>
      </c>
      <c r="F92" s="234"/>
      <c r="G92" s="234"/>
      <c r="H92" s="234"/>
      <c r="I92" s="235">
        <f t="shared" si="0"/>
        <v>0</v>
      </c>
      <c r="J92" s="236">
        <f t="shared" si="1"/>
        <v>0</v>
      </c>
      <c r="K92" s="237"/>
      <c r="L92" s="238">
        <v>0</v>
      </c>
      <c r="M92" s="238">
        <v>0</v>
      </c>
      <c r="N92" s="238">
        <v>0</v>
      </c>
      <c r="O92" s="239">
        <v>0</v>
      </c>
      <c r="P92" s="237">
        <v>0</v>
      </c>
      <c r="Q92" s="236">
        <v>0</v>
      </c>
      <c r="R92" s="236">
        <v>0</v>
      </c>
      <c r="S92" s="236">
        <v>0</v>
      </c>
      <c r="T92" s="236">
        <v>0</v>
      </c>
      <c r="U92" s="236">
        <v>0</v>
      </c>
      <c r="V92" s="236">
        <v>0</v>
      </c>
      <c r="W92" s="236">
        <v>0</v>
      </c>
      <c r="X92" s="236">
        <v>0</v>
      </c>
      <c r="Y92" s="236">
        <v>0</v>
      </c>
      <c r="Z92">
        <f t="shared" si="2"/>
        <v>0</v>
      </c>
      <c r="AA92">
        <f t="shared" si="3"/>
        <v>0</v>
      </c>
      <c r="AB92" s="240">
        <f t="shared" si="4"/>
        <v>0</v>
      </c>
      <c r="AC92" s="240">
        <f t="shared" si="5"/>
        <v>0</v>
      </c>
      <c r="AD92" s="240">
        <f t="shared" si="6"/>
        <v>0</v>
      </c>
      <c r="AE92" s="236">
        <f t="shared" si="7"/>
        <v>0</v>
      </c>
      <c r="AF92" s="240">
        <f t="shared" si="8"/>
        <v>0</v>
      </c>
      <c r="AG92">
        <f t="shared" si="9"/>
        <v>0</v>
      </c>
      <c r="AH92" s="236">
        <f t="shared" si="10"/>
        <v>0</v>
      </c>
      <c r="AI92" s="236">
        <f t="shared" si="11"/>
        <v>0</v>
      </c>
      <c r="AJ92" s="236">
        <f t="shared" si="12"/>
        <v>0</v>
      </c>
      <c r="AK92" s="236">
        <f t="shared" si="13"/>
        <v>0</v>
      </c>
      <c r="AL92" s="235">
        <f t="shared" si="14"/>
        <v>0</v>
      </c>
      <c r="AM92" s="236">
        <f t="shared" si="15"/>
        <v>0</v>
      </c>
      <c r="AN92" s="241">
        <f t="shared" si="16"/>
        <v>0</v>
      </c>
      <c r="AO92" s="241">
        <f t="shared" si="17"/>
        <v>0</v>
      </c>
      <c r="AP92" s="236">
        <f t="shared" si="18"/>
        <v>0</v>
      </c>
      <c r="AQ92" s="241">
        <f t="shared" si="19"/>
        <v>0</v>
      </c>
      <c r="AR92" s="235">
        <f t="shared" si="20"/>
        <v>0</v>
      </c>
      <c r="AS92" s="241">
        <v>0</v>
      </c>
      <c r="AT92" s="236">
        <f t="shared" si="21"/>
        <v>0</v>
      </c>
    </row>
    <row r="93" spans="1:46" ht="12.75" customHeight="1">
      <c r="A93">
        <v>91</v>
      </c>
      <c r="B93" s="242" t="s">
        <v>682</v>
      </c>
      <c r="C93" s="242" t="s">
        <v>589</v>
      </c>
      <c r="D93" s="233" t="s">
        <v>278</v>
      </c>
      <c r="F93" s="234"/>
      <c r="G93" s="234"/>
      <c r="H93" s="234"/>
      <c r="I93" s="235">
        <f t="shared" si="0"/>
        <v>0</v>
      </c>
      <c r="J93" s="236">
        <f t="shared" si="1"/>
        <v>0</v>
      </c>
      <c r="K93" s="237"/>
      <c r="L93" s="238">
        <v>0</v>
      </c>
      <c r="M93" s="238">
        <v>0</v>
      </c>
      <c r="N93" s="238">
        <v>0</v>
      </c>
      <c r="O93" s="239">
        <v>0</v>
      </c>
      <c r="P93" s="237">
        <v>0</v>
      </c>
      <c r="Q93" s="236">
        <v>0</v>
      </c>
      <c r="R93" s="236">
        <v>0</v>
      </c>
      <c r="S93" s="236">
        <v>0</v>
      </c>
      <c r="T93" s="236">
        <v>0</v>
      </c>
      <c r="U93" s="236">
        <v>0</v>
      </c>
      <c r="V93" s="236">
        <v>0</v>
      </c>
      <c r="W93" s="236">
        <v>0</v>
      </c>
      <c r="X93" s="236">
        <v>0</v>
      </c>
      <c r="Y93" s="236">
        <v>0</v>
      </c>
      <c r="Z93">
        <f t="shared" si="2"/>
        <v>0</v>
      </c>
      <c r="AA93">
        <f t="shared" si="3"/>
        <v>0</v>
      </c>
      <c r="AB93" s="240">
        <f t="shared" si="4"/>
        <v>0</v>
      </c>
      <c r="AC93" s="240">
        <f t="shared" si="5"/>
        <v>0</v>
      </c>
      <c r="AD93" s="240">
        <f t="shared" si="6"/>
        <v>0</v>
      </c>
      <c r="AE93" s="236">
        <f t="shared" si="7"/>
        <v>0</v>
      </c>
      <c r="AF93" s="240">
        <f t="shared" si="8"/>
        <v>0</v>
      </c>
      <c r="AG93">
        <f t="shared" si="9"/>
        <v>0</v>
      </c>
      <c r="AH93" s="236">
        <f t="shared" si="10"/>
        <v>0</v>
      </c>
      <c r="AI93" s="236">
        <f t="shared" si="11"/>
        <v>0</v>
      </c>
      <c r="AJ93" s="236">
        <f t="shared" si="12"/>
        <v>0</v>
      </c>
      <c r="AK93" s="236">
        <f t="shared" si="13"/>
        <v>0</v>
      </c>
      <c r="AL93" s="235">
        <f t="shared" si="14"/>
        <v>0</v>
      </c>
      <c r="AM93" s="236">
        <f t="shared" si="15"/>
        <v>0</v>
      </c>
      <c r="AN93" s="241">
        <f t="shared" si="16"/>
        <v>0</v>
      </c>
      <c r="AO93" s="241">
        <f t="shared" si="17"/>
        <v>0</v>
      </c>
      <c r="AP93" s="236">
        <f t="shared" si="18"/>
        <v>0</v>
      </c>
      <c r="AQ93" s="241">
        <f t="shared" si="19"/>
        <v>0</v>
      </c>
      <c r="AR93" s="235">
        <f t="shared" si="20"/>
        <v>0</v>
      </c>
      <c r="AS93" s="241">
        <v>0</v>
      </c>
      <c r="AT93" s="236">
        <f t="shared" si="21"/>
        <v>0</v>
      </c>
    </row>
    <row r="94" spans="1:46" ht="12.75" customHeight="1">
      <c r="A94">
        <v>92</v>
      </c>
      <c r="B94" s="242" t="s">
        <v>686</v>
      </c>
      <c r="C94" s="242" t="s">
        <v>589</v>
      </c>
      <c r="D94" s="233" t="s">
        <v>279</v>
      </c>
      <c r="E94">
        <v>2008</v>
      </c>
      <c r="F94" s="241">
        <v>42904.33</v>
      </c>
      <c r="G94" s="241">
        <v>219.14</v>
      </c>
      <c r="H94" s="241">
        <v>0</v>
      </c>
      <c r="I94" s="235">
        <f t="shared" si="0"/>
        <v>42685.19</v>
      </c>
      <c r="J94" s="236">
        <f t="shared" si="1"/>
        <v>42685</v>
      </c>
      <c r="K94" s="237">
        <v>5.0000000000000001E-3</v>
      </c>
      <c r="L94" s="238">
        <v>11451</v>
      </c>
      <c r="M94" s="238">
        <v>0</v>
      </c>
      <c r="N94" s="238">
        <v>0</v>
      </c>
      <c r="O94" s="239">
        <v>11454</v>
      </c>
      <c r="P94" s="237">
        <v>0.26829999999999998</v>
      </c>
      <c r="Q94" s="236">
        <v>0</v>
      </c>
      <c r="R94" s="236">
        <v>0</v>
      </c>
      <c r="S94" s="236">
        <v>0</v>
      </c>
      <c r="T94" s="236">
        <v>0</v>
      </c>
      <c r="U94" s="236">
        <v>23549</v>
      </c>
      <c r="V94" s="236">
        <v>13598</v>
      </c>
      <c r="W94" s="236">
        <v>11049</v>
      </c>
      <c r="X94" s="236">
        <v>11144</v>
      </c>
      <c r="Y94" s="236">
        <v>11454</v>
      </c>
      <c r="Z94">
        <f t="shared" si="2"/>
        <v>26.83</v>
      </c>
      <c r="AA94">
        <f t="shared" si="3"/>
        <v>26.83</v>
      </c>
      <c r="AB94" s="240">
        <f t="shared" si="4"/>
        <v>11451.428739999999</v>
      </c>
      <c r="AC94" s="240">
        <f t="shared" si="5"/>
        <v>11451.428739999999</v>
      </c>
      <c r="AD94" s="240">
        <f t="shared" si="6"/>
        <v>0.42873999999937951</v>
      </c>
      <c r="AE94" s="236">
        <f t="shared" si="7"/>
        <v>11451</v>
      </c>
      <c r="AF94" s="240">
        <f t="shared" si="8"/>
        <v>-0.42873999999937951</v>
      </c>
      <c r="AG94">
        <f t="shared" si="9"/>
        <v>26.83</v>
      </c>
      <c r="AH94" s="236">
        <f t="shared" si="10"/>
        <v>0</v>
      </c>
      <c r="AI94" s="236">
        <f t="shared" si="11"/>
        <v>11451</v>
      </c>
      <c r="AJ94" s="236">
        <f t="shared" si="12"/>
        <v>0</v>
      </c>
      <c r="AK94" s="236">
        <f t="shared" si="13"/>
        <v>11451</v>
      </c>
      <c r="AL94" s="235">
        <f t="shared" si="14"/>
        <v>26.83</v>
      </c>
      <c r="AM94" s="236">
        <f t="shared" si="15"/>
        <v>0</v>
      </c>
      <c r="AN94" s="241">
        <f t="shared" si="16"/>
        <v>11451</v>
      </c>
      <c r="AO94" s="241">
        <f t="shared" si="17"/>
        <v>0</v>
      </c>
      <c r="AP94" s="236">
        <f t="shared" si="18"/>
        <v>11451</v>
      </c>
      <c r="AQ94" s="241">
        <f t="shared" si="19"/>
        <v>0</v>
      </c>
      <c r="AR94" s="235">
        <f t="shared" si="20"/>
        <v>26.83</v>
      </c>
      <c r="AS94" s="241">
        <v>3</v>
      </c>
      <c r="AT94" s="236">
        <f t="shared" si="21"/>
        <v>11454</v>
      </c>
    </row>
    <row r="95" spans="1:46" ht="12.75" customHeight="1">
      <c r="A95">
        <v>93</v>
      </c>
      <c r="B95" s="242" t="s">
        <v>687</v>
      </c>
      <c r="C95" s="242" t="s">
        <v>589</v>
      </c>
      <c r="D95" s="233" t="s">
        <v>280</v>
      </c>
      <c r="F95" s="234"/>
      <c r="G95" s="234"/>
      <c r="H95" s="234"/>
      <c r="I95" s="235">
        <f t="shared" si="0"/>
        <v>0</v>
      </c>
      <c r="J95" s="236">
        <f t="shared" si="1"/>
        <v>0</v>
      </c>
      <c r="K95" s="237"/>
      <c r="L95" s="238">
        <v>0</v>
      </c>
      <c r="M95" s="238">
        <v>0</v>
      </c>
      <c r="N95" s="238">
        <v>0</v>
      </c>
      <c r="O95" s="239">
        <v>0</v>
      </c>
      <c r="P95" s="237">
        <v>0</v>
      </c>
      <c r="Q95" s="236">
        <v>0</v>
      </c>
      <c r="R95" s="236">
        <v>0</v>
      </c>
      <c r="S95" s="236">
        <v>0</v>
      </c>
      <c r="T95" s="236">
        <v>0</v>
      </c>
      <c r="U95" s="236">
        <v>0</v>
      </c>
      <c r="V95" s="236">
        <v>0</v>
      </c>
      <c r="W95" s="236">
        <v>0</v>
      </c>
      <c r="X95" s="236">
        <v>0</v>
      </c>
      <c r="Y95" s="236">
        <v>0</v>
      </c>
      <c r="Z95">
        <f t="shared" si="2"/>
        <v>0</v>
      </c>
      <c r="AA95">
        <f t="shared" si="3"/>
        <v>0</v>
      </c>
      <c r="AB95" s="240">
        <f t="shared" si="4"/>
        <v>0</v>
      </c>
      <c r="AC95" s="240">
        <f t="shared" si="5"/>
        <v>0</v>
      </c>
      <c r="AD95" s="240">
        <f t="shared" si="6"/>
        <v>0</v>
      </c>
      <c r="AE95" s="236">
        <f t="shared" si="7"/>
        <v>0</v>
      </c>
      <c r="AF95" s="240">
        <f t="shared" si="8"/>
        <v>0</v>
      </c>
      <c r="AG95">
        <f t="shared" si="9"/>
        <v>0</v>
      </c>
      <c r="AH95" s="236">
        <f t="shared" si="10"/>
        <v>0</v>
      </c>
      <c r="AI95" s="236">
        <f t="shared" si="11"/>
        <v>0</v>
      </c>
      <c r="AJ95" s="236">
        <f t="shared" si="12"/>
        <v>0</v>
      </c>
      <c r="AK95" s="236">
        <f t="shared" si="13"/>
        <v>0</v>
      </c>
      <c r="AL95" s="235">
        <f t="shared" si="14"/>
        <v>0</v>
      </c>
      <c r="AM95" s="236">
        <f t="shared" si="15"/>
        <v>0</v>
      </c>
      <c r="AN95" s="241">
        <f t="shared" si="16"/>
        <v>0</v>
      </c>
      <c r="AO95" s="241">
        <f t="shared" si="17"/>
        <v>0</v>
      </c>
      <c r="AP95" s="236">
        <f t="shared" si="18"/>
        <v>0</v>
      </c>
      <c r="AQ95" s="241">
        <f t="shared" si="19"/>
        <v>0</v>
      </c>
      <c r="AR95" s="235">
        <f t="shared" si="20"/>
        <v>0</v>
      </c>
      <c r="AS95" s="241">
        <v>0</v>
      </c>
      <c r="AT95" s="236">
        <f t="shared" si="21"/>
        <v>0</v>
      </c>
    </row>
    <row r="96" spans="1:46" ht="12.75" customHeight="1">
      <c r="A96">
        <v>94</v>
      </c>
      <c r="B96" s="242" t="s">
        <v>688</v>
      </c>
      <c r="C96" s="242" t="s">
        <v>589</v>
      </c>
      <c r="D96" s="233" t="s">
        <v>281</v>
      </c>
      <c r="E96">
        <v>2006</v>
      </c>
      <c r="F96" s="241">
        <v>310069.93</v>
      </c>
      <c r="G96" s="241">
        <v>2495.3200000000002</v>
      </c>
      <c r="H96" s="241">
        <v>859.99</v>
      </c>
      <c r="I96" s="235">
        <f t="shared" si="0"/>
        <v>306714.62</v>
      </c>
      <c r="J96" s="236">
        <f t="shared" si="1"/>
        <v>306715</v>
      </c>
      <c r="K96" s="237">
        <v>0.02</v>
      </c>
      <c r="L96" s="238">
        <v>82285</v>
      </c>
      <c r="M96" s="238">
        <v>0</v>
      </c>
      <c r="N96" s="238">
        <v>0</v>
      </c>
      <c r="O96" s="239">
        <v>82304</v>
      </c>
      <c r="P96" s="237">
        <v>0.26829999999999998</v>
      </c>
      <c r="Q96" s="236">
        <v>0</v>
      </c>
      <c r="R96" s="236">
        <v>0</v>
      </c>
      <c r="S96" s="236">
        <v>247177</v>
      </c>
      <c r="T96" s="236">
        <v>264438</v>
      </c>
      <c r="U96" s="236">
        <v>192487</v>
      </c>
      <c r="V96" s="236">
        <v>101819</v>
      </c>
      <c r="W96" s="236">
        <v>81846</v>
      </c>
      <c r="X96" s="236">
        <v>80753</v>
      </c>
      <c r="Y96" s="236">
        <v>82304</v>
      </c>
      <c r="Z96">
        <f t="shared" si="2"/>
        <v>26.83</v>
      </c>
      <c r="AA96">
        <f t="shared" si="3"/>
        <v>26.83</v>
      </c>
      <c r="AB96" s="240">
        <f t="shared" si="4"/>
        <v>82284.75963</v>
      </c>
      <c r="AC96" s="240">
        <f t="shared" si="5"/>
        <v>82284.75963</v>
      </c>
      <c r="AD96" s="240">
        <f t="shared" si="6"/>
        <v>-0.24036999999952968</v>
      </c>
      <c r="AE96" s="236">
        <f t="shared" si="7"/>
        <v>82285</v>
      </c>
      <c r="AF96" s="240">
        <f t="shared" si="8"/>
        <v>0.24036999999952968</v>
      </c>
      <c r="AG96">
        <f t="shared" si="9"/>
        <v>26.83</v>
      </c>
      <c r="AH96" s="236">
        <f t="shared" si="10"/>
        <v>0</v>
      </c>
      <c r="AI96" s="236">
        <f t="shared" si="11"/>
        <v>82285</v>
      </c>
      <c r="AJ96" s="236">
        <f t="shared" si="12"/>
        <v>0</v>
      </c>
      <c r="AK96" s="236">
        <f t="shared" si="13"/>
        <v>82285</v>
      </c>
      <c r="AL96" s="235">
        <f t="shared" si="14"/>
        <v>26.83</v>
      </c>
      <c r="AM96" s="236">
        <f t="shared" si="15"/>
        <v>0</v>
      </c>
      <c r="AN96" s="241">
        <f t="shared" si="16"/>
        <v>82285</v>
      </c>
      <c r="AO96" s="241">
        <f t="shared" si="17"/>
        <v>0</v>
      </c>
      <c r="AP96" s="236">
        <f t="shared" si="18"/>
        <v>82285</v>
      </c>
      <c r="AQ96" s="241">
        <f t="shared" si="19"/>
        <v>0</v>
      </c>
      <c r="AR96" s="235">
        <f t="shared" si="20"/>
        <v>26.83</v>
      </c>
      <c r="AS96" s="241">
        <v>19</v>
      </c>
      <c r="AT96" s="236">
        <f t="shared" si="21"/>
        <v>82304</v>
      </c>
    </row>
    <row r="97" spans="1:46" ht="12.75" customHeight="1">
      <c r="A97">
        <v>95</v>
      </c>
      <c r="B97" s="242" t="s">
        <v>689</v>
      </c>
      <c r="C97" s="242" t="s">
        <v>589</v>
      </c>
      <c r="D97" s="233" t="s">
        <v>282</v>
      </c>
      <c r="F97" s="234"/>
      <c r="G97" s="234"/>
      <c r="H97" s="234"/>
      <c r="I97" s="235">
        <f t="shared" si="0"/>
        <v>0</v>
      </c>
      <c r="J97" s="236">
        <f t="shared" si="1"/>
        <v>0</v>
      </c>
      <c r="K97" s="237"/>
      <c r="L97" s="238">
        <v>0</v>
      </c>
      <c r="M97" s="238">
        <v>0</v>
      </c>
      <c r="N97" s="238">
        <v>0</v>
      </c>
      <c r="O97" s="239">
        <v>0</v>
      </c>
      <c r="P97" s="237">
        <v>0</v>
      </c>
      <c r="Q97" s="236">
        <v>0</v>
      </c>
      <c r="R97" s="236">
        <v>0</v>
      </c>
      <c r="S97" s="236">
        <v>0</v>
      </c>
      <c r="T97" s="236">
        <v>0</v>
      </c>
      <c r="U97" s="236">
        <v>0</v>
      </c>
      <c r="V97" s="236">
        <v>0</v>
      </c>
      <c r="W97" s="236">
        <v>0</v>
      </c>
      <c r="X97" s="236">
        <v>0</v>
      </c>
      <c r="Y97" s="236">
        <v>0</v>
      </c>
      <c r="Z97">
        <f t="shared" si="2"/>
        <v>0</v>
      </c>
      <c r="AA97">
        <f t="shared" si="3"/>
        <v>0</v>
      </c>
      <c r="AB97" s="240">
        <f t="shared" si="4"/>
        <v>0</v>
      </c>
      <c r="AC97" s="240">
        <f t="shared" si="5"/>
        <v>0</v>
      </c>
      <c r="AD97" s="240">
        <f t="shared" si="6"/>
        <v>0</v>
      </c>
      <c r="AE97" s="236">
        <f t="shared" si="7"/>
        <v>0</v>
      </c>
      <c r="AF97" s="240">
        <f t="shared" si="8"/>
        <v>0</v>
      </c>
      <c r="AG97">
        <f t="shared" si="9"/>
        <v>0</v>
      </c>
      <c r="AH97" s="236">
        <f t="shared" si="10"/>
        <v>0</v>
      </c>
      <c r="AI97" s="236">
        <f t="shared" si="11"/>
        <v>0</v>
      </c>
      <c r="AJ97" s="236">
        <f t="shared" si="12"/>
        <v>0</v>
      </c>
      <c r="AK97" s="236">
        <f t="shared" si="13"/>
        <v>0</v>
      </c>
      <c r="AL97" s="235">
        <f t="shared" si="14"/>
        <v>0</v>
      </c>
      <c r="AM97" s="236">
        <f t="shared" si="15"/>
        <v>0</v>
      </c>
      <c r="AN97" s="241">
        <f t="shared" si="16"/>
        <v>0</v>
      </c>
      <c r="AO97" s="241">
        <f t="shared" si="17"/>
        <v>0</v>
      </c>
      <c r="AP97" s="236">
        <f t="shared" si="18"/>
        <v>0</v>
      </c>
      <c r="AQ97" s="241">
        <f t="shared" si="19"/>
        <v>0</v>
      </c>
      <c r="AR97" s="235">
        <f t="shared" si="20"/>
        <v>0</v>
      </c>
      <c r="AS97" s="241">
        <v>0</v>
      </c>
      <c r="AT97" s="236">
        <f t="shared" si="21"/>
        <v>0</v>
      </c>
    </row>
    <row r="98" spans="1:46" ht="12.75" customHeight="1">
      <c r="A98">
        <v>96</v>
      </c>
      <c r="B98" s="242" t="s">
        <v>690</v>
      </c>
      <c r="C98" s="242" t="s">
        <v>589</v>
      </c>
      <c r="D98" s="233" t="s">
        <v>283</v>
      </c>
      <c r="E98">
        <v>2006</v>
      </c>
      <c r="F98" s="241">
        <v>2428770</v>
      </c>
      <c r="G98" s="241">
        <v>8799</v>
      </c>
      <c r="H98" s="241">
        <v>778</v>
      </c>
      <c r="I98" s="235">
        <f t="shared" si="0"/>
        <v>2419193</v>
      </c>
      <c r="J98" s="236">
        <f t="shared" si="1"/>
        <v>2419193</v>
      </c>
      <c r="K98" s="237">
        <v>0.03</v>
      </c>
      <c r="L98" s="238">
        <v>649015</v>
      </c>
      <c r="M98" s="238">
        <v>20221</v>
      </c>
      <c r="N98" s="238">
        <v>11811</v>
      </c>
      <c r="O98" s="239">
        <v>681247</v>
      </c>
      <c r="P98" s="237">
        <v>0.28149999999999997</v>
      </c>
      <c r="Q98" s="236">
        <v>0</v>
      </c>
      <c r="R98" s="236">
        <v>1767448</v>
      </c>
      <c r="S98" s="236">
        <v>1815584</v>
      </c>
      <c r="T98" s="236">
        <v>1900140</v>
      </c>
      <c r="U98" s="236">
        <v>1425172</v>
      </c>
      <c r="V98" s="236">
        <v>776354</v>
      </c>
      <c r="W98" s="236">
        <v>632354</v>
      </c>
      <c r="X98" s="236">
        <v>654185</v>
      </c>
      <c r="Y98" s="236">
        <v>681247</v>
      </c>
      <c r="Z98">
        <f t="shared" si="2"/>
        <v>26.83</v>
      </c>
      <c r="AA98" t="e">
        <f t="shared" si="3"/>
        <v>#REF!</v>
      </c>
      <c r="AB98" s="240">
        <f t="shared" si="4"/>
        <v>649015.25685999996</v>
      </c>
      <c r="AC98" s="240">
        <f t="shared" si="5"/>
        <v>649015.25685999996</v>
      </c>
      <c r="AD98" s="240">
        <f t="shared" si="6"/>
        <v>0.25685999996494502</v>
      </c>
      <c r="AE98" s="236">
        <f t="shared" si="7"/>
        <v>649015</v>
      </c>
      <c r="AF98" s="240">
        <f t="shared" si="8"/>
        <v>-0.25685999996494502</v>
      </c>
      <c r="AG98">
        <f t="shared" si="9"/>
        <v>26.83</v>
      </c>
      <c r="AH98" s="236" t="e">
        <f t="shared" si="10"/>
        <v>#REF!</v>
      </c>
      <c r="AI98" s="236" t="e">
        <f t="shared" si="11"/>
        <v>#REF!</v>
      </c>
      <c r="AJ98" s="236" t="e">
        <f t="shared" si="12"/>
        <v>#REF!</v>
      </c>
      <c r="AK98" s="236" t="e">
        <f t="shared" si="13"/>
        <v>#REF!</v>
      </c>
      <c r="AL98" s="235" t="e">
        <f t="shared" si="14"/>
        <v>#REF!</v>
      </c>
      <c r="AM98" s="236" t="e">
        <f t="shared" si="15"/>
        <v>#REF!</v>
      </c>
      <c r="AN98" s="241" t="e">
        <f t="shared" si="16"/>
        <v>#REF!</v>
      </c>
      <c r="AO98" s="241" t="e">
        <f t="shared" si="17"/>
        <v>#REF!</v>
      </c>
      <c r="AP98" s="236" t="e">
        <f t="shared" si="18"/>
        <v>#REF!</v>
      </c>
      <c r="AQ98" s="241" t="e">
        <f t="shared" si="19"/>
        <v>#REF!</v>
      </c>
      <c r="AR98" s="235" t="e">
        <f t="shared" si="20"/>
        <v>#REF!</v>
      </c>
      <c r="AS98" s="241">
        <v>200</v>
      </c>
      <c r="AT98" s="236" t="e">
        <f t="shared" si="21"/>
        <v>#REF!</v>
      </c>
    </row>
    <row r="99" spans="1:46" ht="12.75" customHeight="1">
      <c r="A99">
        <v>97</v>
      </c>
      <c r="B99" s="242" t="s">
        <v>691</v>
      </c>
      <c r="C99" s="242" t="s">
        <v>589</v>
      </c>
      <c r="D99" s="233" t="s">
        <v>284</v>
      </c>
      <c r="F99" s="234"/>
      <c r="G99" s="234"/>
      <c r="H99" s="234"/>
      <c r="I99" s="235">
        <f t="shared" si="0"/>
        <v>0</v>
      </c>
      <c r="J99" s="236">
        <f t="shared" si="1"/>
        <v>0</v>
      </c>
      <c r="K99" s="237"/>
      <c r="L99" s="238">
        <v>0</v>
      </c>
      <c r="M99" s="238">
        <v>0</v>
      </c>
      <c r="N99" s="238">
        <v>0</v>
      </c>
      <c r="O99" s="239">
        <v>0</v>
      </c>
      <c r="P99" s="237">
        <v>0</v>
      </c>
      <c r="Q99" s="236">
        <v>0</v>
      </c>
      <c r="R99" s="236">
        <v>0</v>
      </c>
      <c r="S99" s="236">
        <v>0</v>
      </c>
      <c r="T99" s="236">
        <v>0</v>
      </c>
      <c r="U99" s="236">
        <v>0</v>
      </c>
      <c r="V99" s="236">
        <v>0</v>
      </c>
      <c r="W99" s="236">
        <v>0</v>
      </c>
      <c r="X99" s="236">
        <v>0</v>
      </c>
      <c r="Y99" s="236">
        <v>0</v>
      </c>
      <c r="Z99">
        <f t="shared" si="2"/>
        <v>0</v>
      </c>
      <c r="AA99">
        <f t="shared" si="3"/>
        <v>0</v>
      </c>
      <c r="AB99" s="240">
        <f t="shared" si="4"/>
        <v>0</v>
      </c>
      <c r="AC99" s="240">
        <f t="shared" si="5"/>
        <v>0</v>
      </c>
      <c r="AD99" s="240">
        <f t="shared" si="6"/>
        <v>0</v>
      </c>
      <c r="AE99" s="236">
        <f t="shared" si="7"/>
        <v>0</v>
      </c>
      <c r="AF99" s="240">
        <f t="shared" si="8"/>
        <v>0</v>
      </c>
      <c r="AG99">
        <f t="shared" si="9"/>
        <v>0</v>
      </c>
      <c r="AH99" s="236">
        <f t="shared" si="10"/>
        <v>0</v>
      </c>
      <c r="AI99" s="236">
        <f t="shared" si="11"/>
        <v>0</v>
      </c>
      <c r="AJ99" s="236">
        <f t="shared" si="12"/>
        <v>0</v>
      </c>
      <c r="AK99" s="236">
        <f t="shared" si="13"/>
        <v>0</v>
      </c>
      <c r="AL99" s="235">
        <f t="shared" si="14"/>
        <v>0</v>
      </c>
      <c r="AM99" s="236">
        <f t="shared" si="15"/>
        <v>0</v>
      </c>
      <c r="AN99" s="241">
        <f t="shared" si="16"/>
        <v>0</v>
      </c>
      <c r="AO99" s="241">
        <f t="shared" si="17"/>
        <v>0</v>
      </c>
      <c r="AP99" s="236">
        <f t="shared" si="18"/>
        <v>0</v>
      </c>
      <c r="AQ99" s="241">
        <f t="shared" si="19"/>
        <v>0</v>
      </c>
      <c r="AR99" s="235">
        <f t="shared" si="20"/>
        <v>0</v>
      </c>
      <c r="AS99" s="241">
        <v>0</v>
      </c>
      <c r="AT99" s="236">
        <f t="shared" si="21"/>
        <v>0</v>
      </c>
    </row>
    <row r="100" spans="1:46" ht="12.75" customHeight="1">
      <c r="A100">
        <v>98</v>
      </c>
      <c r="B100" s="242" t="s">
        <v>692</v>
      </c>
      <c r="C100" s="242" t="s">
        <v>589</v>
      </c>
      <c r="D100" s="233" t="s">
        <v>285</v>
      </c>
      <c r="F100" s="234"/>
      <c r="G100" s="234"/>
      <c r="H100" s="234"/>
      <c r="I100" s="235">
        <f t="shared" si="0"/>
        <v>0</v>
      </c>
      <c r="J100" s="236">
        <f t="shared" si="1"/>
        <v>0</v>
      </c>
      <c r="K100" s="237"/>
      <c r="L100" s="238">
        <v>0</v>
      </c>
      <c r="M100" s="238">
        <v>0</v>
      </c>
      <c r="N100" s="238">
        <v>0</v>
      </c>
      <c r="O100" s="239">
        <v>0</v>
      </c>
      <c r="P100" s="237">
        <v>0</v>
      </c>
      <c r="Q100" s="236">
        <v>0</v>
      </c>
      <c r="R100" s="236">
        <v>0</v>
      </c>
      <c r="S100" s="236">
        <v>0</v>
      </c>
      <c r="T100" s="236">
        <v>0</v>
      </c>
      <c r="U100" s="236">
        <v>0</v>
      </c>
      <c r="V100" s="236">
        <v>0</v>
      </c>
      <c r="W100" s="236">
        <v>0</v>
      </c>
      <c r="X100" s="236">
        <v>0</v>
      </c>
      <c r="Y100" s="236">
        <v>0</v>
      </c>
      <c r="Z100">
        <f t="shared" si="2"/>
        <v>0</v>
      </c>
      <c r="AA100">
        <f t="shared" si="3"/>
        <v>0</v>
      </c>
      <c r="AB100" s="240">
        <f t="shared" si="4"/>
        <v>0</v>
      </c>
      <c r="AC100" s="240">
        <f t="shared" si="5"/>
        <v>0</v>
      </c>
      <c r="AD100" s="240">
        <f t="shared" si="6"/>
        <v>0</v>
      </c>
      <c r="AE100" s="236">
        <f t="shared" si="7"/>
        <v>0</v>
      </c>
      <c r="AF100" s="240">
        <f t="shared" si="8"/>
        <v>0</v>
      </c>
      <c r="AG100">
        <f t="shared" si="9"/>
        <v>0</v>
      </c>
      <c r="AH100" s="236">
        <f t="shared" si="10"/>
        <v>0</v>
      </c>
      <c r="AI100" s="236">
        <f t="shared" si="11"/>
        <v>0</v>
      </c>
      <c r="AJ100" s="236">
        <f t="shared" si="12"/>
        <v>0</v>
      </c>
      <c r="AK100" s="236">
        <f t="shared" si="13"/>
        <v>0</v>
      </c>
      <c r="AL100" s="235">
        <f t="shared" si="14"/>
        <v>0</v>
      </c>
      <c r="AM100" s="236">
        <f t="shared" si="15"/>
        <v>0</v>
      </c>
      <c r="AN100" s="241">
        <f t="shared" si="16"/>
        <v>0</v>
      </c>
      <c r="AO100" s="241">
        <f t="shared" si="17"/>
        <v>0</v>
      </c>
      <c r="AP100" s="236">
        <f t="shared" si="18"/>
        <v>0</v>
      </c>
      <c r="AQ100" s="241">
        <f t="shared" si="19"/>
        <v>0</v>
      </c>
      <c r="AR100" s="235">
        <f t="shared" si="20"/>
        <v>0</v>
      </c>
      <c r="AS100" s="241">
        <v>0</v>
      </c>
      <c r="AT100" s="236">
        <f t="shared" si="21"/>
        <v>0</v>
      </c>
    </row>
    <row r="101" spans="1:46" ht="12.75" customHeight="1">
      <c r="A101">
        <v>99</v>
      </c>
      <c r="B101" s="242" t="s">
        <v>693</v>
      </c>
      <c r="C101" s="242" t="s">
        <v>589</v>
      </c>
      <c r="D101" s="233" t="s">
        <v>286</v>
      </c>
      <c r="F101" s="234"/>
      <c r="G101" s="234"/>
      <c r="H101" s="234"/>
      <c r="I101" s="235">
        <f t="shared" si="0"/>
        <v>0</v>
      </c>
      <c r="J101" s="236">
        <f t="shared" si="1"/>
        <v>0</v>
      </c>
      <c r="K101" s="237"/>
      <c r="L101" s="238">
        <v>0</v>
      </c>
      <c r="M101" s="238">
        <v>0</v>
      </c>
      <c r="N101" s="238">
        <v>0</v>
      </c>
      <c r="O101" s="239">
        <v>0</v>
      </c>
      <c r="P101" s="237">
        <v>0</v>
      </c>
      <c r="Q101" s="236">
        <v>0</v>
      </c>
      <c r="R101" s="236">
        <v>0</v>
      </c>
      <c r="S101" s="236">
        <v>0</v>
      </c>
      <c r="T101" s="236">
        <v>0</v>
      </c>
      <c r="U101" s="236">
        <v>0</v>
      </c>
      <c r="V101" s="236">
        <v>0</v>
      </c>
      <c r="W101" s="236">
        <v>0</v>
      </c>
      <c r="X101" s="236">
        <v>0</v>
      </c>
      <c r="Y101" s="236">
        <v>0</v>
      </c>
      <c r="Z101">
        <f t="shared" si="2"/>
        <v>0</v>
      </c>
      <c r="AA101">
        <f t="shared" si="3"/>
        <v>0</v>
      </c>
      <c r="AB101" s="240">
        <f t="shared" si="4"/>
        <v>0</v>
      </c>
      <c r="AC101" s="240">
        <f t="shared" si="5"/>
        <v>0</v>
      </c>
      <c r="AD101" s="240">
        <f t="shared" si="6"/>
        <v>0</v>
      </c>
      <c r="AE101" s="236">
        <f t="shared" si="7"/>
        <v>0</v>
      </c>
      <c r="AF101" s="240">
        <f t="shared" si="8"/>
        <v>0</v>
      </c>
      <c r="AG101">
        <f t="shared" si="9"/>
        <v>0</v>
      </c>
      <c r="AH101" s="236">
        <f t="shared" si="10"/>
        <v>0</v>
      </c>
      <c r="AI101" s="236">
        <f t="shared" si="11"/>
        <v>0</v>
      </c>
      <c r="AJ101" s="236">
        <f t="shared" si="12"/>
        <v>0</v>
      </c>
      <c r="AK101" s="236">
        <f t="shared" si="13"/>
        <v>0</v>
      </c>
      <c r="AL101" s="235">
        <f t="shared" si="14"/>
        <v>0</v>
      </c>
      <c r="AM101" s="236">
        <f t="shared" si="15"/>
        <v>0</v>
      </c>
      <c r="AN101" s="241">
        <f t="shared" si="16"/>
        <v>0</v>
      </c>
      <c r="AO101" s="241">
        <f t="shared" si="17"/>
        <v>0</v>
      </c>
      <c r="AP101" s="236">
        <f t="shared" si="18"/>
        <v>0</v>
      </c>
      <c r="AQ101" s="241">
        <f t="shared" si="19"/>
        <v>0</v>
      </c>
      <c r="AR101" s="235">
        <f t="shared" si="20"/>
        <v>0</v>
      </c>
      <c r="AS101" s="241">
        <v>0</v>
      </c>
      <c r="AT101" s="236">
        <f t="shared" si="21"/>
        <v>0</v>
      </c>
    </row>
    <row r="102" spans="1:46" ht="12.75" customHeight="1">
      <c r="A102">
        <v>100</v>
      </c>
      <c r="B102" s="242" t="s">
        <v>694</v>
      </c>
      <c r="C102" s="242" t="s">
        <v>589</v>
      </c>
      <c r="D102" s="233" t="s">
        <v>287</v>
      </c>
      <c r="F102" s="234"/>
      <c r="G102" s="234"/>
      <c r="H102" s="234"/>
      <c r="I102" s="235">
        <f t="shared" si="0"/>
        <v>0</v>
      </c>
      <c r="J102" s="236">
        <f t="shared" si="1"/>
        <v>0</v>
      </c>
      <c r="K102" s="237"/>
      <c r="L102" s="238">
        <v>0</v>
      </c>
      <c r="M102" s="238">
        <v>0</v>
      </c>
      <c r="N102" s="238">
        <v>0</v>
      </c>
      <c r="O102" s="239">
        <v>0</v>
      </c>
      <c r="P102" s="237">
        <v>0</v>
      </c>
      <c r="Q102" s="236">
        <v>0</v>
      </c>
      <c r="R102" s="236">
        <v>0</v>
      </c>
      <c r="S102" s="236">
        <v>0</v>
      </c>
      <c r="T102" s="236">
        <v>0</v>
      </c>
      <c r="U102" s="236">
        <v>0</v>
      </c>
      <c r="V102" s="236">
        <v>0</v>
      </c>
      <c r="W102" s="236">
        <v>0</v>
      </c>
      <c r="X102" s="236">
        <v>0</v>
      </c>
      <c r="Y102" s="236">
        <v>0</v>
      </c>
      <c r="Z102">
        <f t="shared" si="2"/>
        <v>0</v>
      </c>
      <c r="AA102">
        <f t="shared" si="3"/>
        <v>0</v>
      </c>
      <c r="AB102" s="240">
        <f t="shared" si="4"/>
        <v>0</v>
      </c>
      <c r="AC102" s="240">
        <f t="shared" si="5"/>
        <v>0</v>
      </c>
      <c r="AD102" s="240">
        <f t="shared" si="6"/>
        <v>0</v>
      </c>
      <c r="AE102" s="236">
        <f t="shared" si="7"/>
        <v>0</v>
      </c>
      <c r="AF102" s="240">
        <f t="shared" si="8"/>
        <v>0</v>
      </c>
      <c r="AG102">
        <f t="shared" si="9"/>
        <v>0</v>
      </c>
      <c r="AH102" s="236">
        <f t="shared" si="10"/>
        <v>0</v>
      </c>
      <c r="AI102" s="236">
        <f t="shared" si="11"/>
        <v>0</v>
      </c>
      <c r="AJ102" s="236">
        <f t="shared" si="12"/>
        <v>0</v>
      </c>
      <c r="AK102" s="236">
        <f t="shared" si="13"/>
        <v>0</v>
      </c>
      <c r="AL102" s="235">
        <f t="shared" si="14"/>
        <v>0</v>
      </c>
      <c r="AM102" s="236">
        <f t="shared" si="15"/>
        <v>0</v>
      </c>
      <c r="AN102" s="241">
        <f t="shared" si="16"/>
        <v>0</v>
      </c>
      <c r="AO102" s="241">
        <f t="shared" si="17"/>
        <v>0</v>
      </c>
      <c r="AP102" s="236">
        <f t="shared" si="18"/>
        <v>0</v>
      </c>
      <c r="AQ102" s="241">
        <f t="shared" si="19"/>
        <v>0</v>
      </c>
      <c r="AR102" s="235">
        <f t="shared" si="20"/>
        <v>0</v>
      </c>
      <c r="AS102" s="241">
        <v>0</v>
      </c>
      <c r="AT102" s="236">
        <f t="shared" si="21"/>
        <v>0</v>
      </c>
    </row>
    <row r="103" spans="1:46" ht="12.75" customHeight="1">
      <c r="A103">
        <v>101</v>
      </c>
      <c r="B103" s="242" t="s">
        <v>695</v>
      </c>
      <c r="C103" s="242" t="s">
        <v>589</v>
      </c>
      <c r="D103" s="233" t="s">
        <v>288</v>
      </c>
      <c r="F103" s="234"/>
      <c r="G103" s="234"/>
      <c r="H103" s="234"/>
      <c r="I103" s="235">
        <f t="shared" si="0"/>
        <v>0</v>
      </c>
      <c r="J103" s="236">
        <f t="shared" si="1"/>
        <v>0</v>
      </c>
      <c r="K103" s="237"/>
      <c r="L103" s="238">
        <v>0</v>
      </c>
      <c r="M103" s="238">
        <v>0</v>
      </c>
      <c r="N103" s="238">
        <v>0</v>
      </c>
      <c r="O103" s="239">
        <v>0</v>
      </c>
      <c r="P103" s="237">
        <v>0</v>
      </c>
      <c r="Q103" s="236">
        <v>0</v>
      </c>
      <c r="R103" s="236">
        <v>0</v>
      </c>
      <c r="S103" s="236">
        <v>0</v>
      </c>
      <c r="T103" s="236">
        <v>0</v>
      </c>
      <c r="U103" s="236">
        <v>0</v>
      </c>
      <c r="V103" s="236">
        <v>0</v>
      </c>
      <c r="W103" s="236">
        <v>0</v>
      </c>
      <c r="X103" s="236">
        <v>0</v>
      </c>
      <c r="Y103" s="236">
        <v>0</v>
      </c>
      <c r="Z103">
        <f t="shared" si="2"/>
        <v>0</v>
      </c>
      <c r="AA103">
        <f t="shared" si="3"/>
        <v>0</v>
      </c>
      <c r="AB103" s="240">
        <f t="shared" si="4"/>
        <v>0</v>
      </c>
      <c r="AC103" s="240">
        <f t="shared" si="5"/>
        <v>0</v>
      </c>
      <c r="AD103" s="240">
        <f t="shared" si="6"/>
        <v>0</v>
      </c>
      <c r="AE103" s="236">
        <f t="shared" si="7"/>
        <v>0</v>
      </c>
      <c r="AF103" s="240">
        <f t="shared" si="8"/>
        <v>0</v>
      </c>
      <c r="AG103">
        <f t="shared" si="9"/>
        <v>0</v>
      </c>
      <c r="AH103" s="236">
        <f t="shared" si="10"/>
        <v>0</v>
      </c>
      <c r="AI103" s="236">
        <f t="shared" si="11"/>
        <v>0</v>
      </c>
      <c r="AJ103" s="236">
        <f t="shared" si="12"/>
        <v>0</v>
      </c>
      <c r="AK103" s="236">
        <f t="shared" si="13"/>
        <v>0</v>
      </c>
      <c r="AL103" s="235">
        <f t="shared" si="14"/>
        <v>0</v>
      </c>
      <c r="AM103" s="236">
        <f t="shared" si="15"/>
        <v>0</v>
      </c>
      <c r="AN103" s="241">
        <f t="shared" si="16"/>
        <v>0</v>
      </c>
      <c r="AO103" s="241">
        <f t="shared" si="17"/>
        <v>0</v>
      </c>
      <c r="AP103" s="236">
        <f t="shared" si="18"/>
        <v>0</v>
      </c>
      <c r="AQ103" s="241">
        <f t="shared" si="19"/>
        <v>0</v>
      </c>
      <c r="AR103" s="235">
        <f t="shared" si="20"/>
        <v>0</v>
      </c>
      <c r="AS103" s="241">
        <v>0</v>
      </c>
      <c r="AT103" s="236">
        <f t="shared" si="21"/>
        <v>0</v>
      </c>
    </row>
    <row r="104" spans="1:46" ht="12.75" customHeight="1">
      <c r="A104">
        <v>102</v>
      </c>
      <c r="B104" s="242" t="s">
        <v>696</v>
      </c>
      <c r="C104" s="242" t="s">
        <v>589</v>
      </c>
      <c r="D104" s="233" t="s">
        <v>289</v>
      </c>
      <c r="F104" s="234"/>
      <c r="G104" s="234"/>
      <c r="H104" s="234"/>
      <c r="I104" s="235">
        <f t="shared" si="0"/>
        <v>0</v>
      </c>
      <c r="J104" s="236">
        <f t="shared" si="1"/>
        <v>0</v>
      </c>
      <c r="K104" s="237"/>
      <c r="L104" s="238">
        <v>0</v>
      </c>
      <c r="M104" s="238">
        <v>0</v>
      </c>
      <c r="N104" s="238">
        <v>0</v>
      </c>
      <c r="O104" s="239">
        <v>0</v>
      </c>
      <c r="P104" s="237">
        <v>0</v>
      </c>
      <c r="Q104" s="236">
        <v>0</v>
      </c>
      <c r="R104" s="236">
        <v>0</v>
      </c>
      <c r="S104" s="236">
        <v>0</v>
      </c>
      <c r="T104" s="236">
        <v>0</v>
      </c>
      <c r="U104" s="236">
        <v>0</v>
      </c>
      <c r="V104" s="236">
        <v>0</v>
      </c>
      <c r="W104" s="236">
        <v>0</v>
      </c>
      <c r="X104" s="236">
        <v>0</v>
      </c>
      <c r="Y104" s="236">
        <v>0</v>
      </c>
      <c r="Z104">
        <f t="shared" si="2"/>
        <v>0</v>
      </c>
      <c r="AA104">
        <f t="shared" si="3"/>
        <v>0</v>
      </c>
      <c r="AB104" s="240">
        <f t="shared" si="4"/>
        <v>0</v>
      </c>
      <c r="AC104" s="240">
        <f t="shared" si="5"/>
        <v>0</v>
      </c>
      <c r="AD104" s="240">
        <f t="shared" si="6"/>
        <v>0</v>
      </c>
      <c r="AE104" s="236">
        <f t="shared" si="7"/>
        <v>0</v>
      </c>
      <c r="AF104" s="240">
        <f t="shared" si="8"/>
        <v>0</v>
      </c>
      <c r="AG104">
        <f t="shared" si="9"/>
        <v>0</v>
      </c>
      <c r="AH104" s="236">
        <f t="shared" si="10"/>
        <v>0</v>
      </c>
      <c r="AI104" s="236">
        <f t="shared" si="11"/>
        <v>0</v>
      </c>
      <c r="AJ104" s="236">
        <f t="shared" si="12"/>
        <v>0</v>
      </c>
      <c r="AK104" s="236">
        <f t="shared" si="13"/>
        <v>0</v>
      </c>
      <c r="AL104" s="235">
        <f t="shared" si="14"/>
        <v>0</v>
      </c>
      <c r="AM104" s="236">
        <f t="shared" si="15"/>
        <v>0</v>
      </c>
      <c r="AN104" s="241">
        <f t="shared" si="16"/>
        <v>0</v>
      </c>
      <c r="AO104" s="241">
        <f t="shared" si="17"/>
        <v>0</v>
      </c>
      <c r="AP104" s="236">
        <f t="shared" si="18"/>
        <v>0</v>
      </c>
      <c r="AQ104" s="241">
        <f t="shared" si="19"/>
        <v>0</v>
      </c>
      <c r="AR104" s="235">
        <f t="shared" si="20"/>
        <v>0</v>
      </c>
      <c r="AS104" s="241">
        <v>0</v>
      </c>
      <c r="AT104" s="236">
        <f t="shared" si="21"/>
        <v>0</v>
      </c>
    </row>
    <row r="105" spans="1:46" ht="12.75" customHeight="1">
      <c r="A105">
        <v>103</v>
      </c>
      <c r="B105" s="242" t="s">
        <v>697</v>
      </c>
      <c r="C105" s="242" t="s">
        <v>589</v>
      </c>
      <c r="D105" s="233" t="s">
        <v>290</v>
      </c>
      <c r="F105" s="234"/>
      <c r="G105" s="234"/>
      <c r="H105" s="234"/>
      <c r="I105" s="235">
        <f t="shared" si="0"/>
        <v>0</v>
      </c>
      <c r="J105" s="236">
        <f t="shared" si="1"/>
        <v>0</v>
      </c>
      <c r="K105" s="237"/>
      <c r="L105" s="238">
        <v>0</v>
      </c>
      <c r="M105" s="238">
        <v>0</v>
      </c>
      <c r="N105" s="238">
        <v>0</v>
      </c>
      <c r="O105" s="239">
        <v>0</v>
      </c>
      <c r="P105" s="237">
        <v>0</v>
      </c>
      <c r="Q105" s="236">
        <v>0</v>
      </c>
      <c r="R105" s="236">
        <v>0</v>
      </c>
      <c r="S105" s="236">
        <v>0</v>
      </c>
      <c r="T105" s="236">
        <v>0</v>
      </c>
      <c r="U105" s="236">
        <v>0</v>
      </c>
      <c r="V105" s="236">
        <v>0</v>
      </c>
      <c r="W105" s="236">
        <v>0</v>
      </c>
      <c r="X105" s="236">
        <v>0</v>
      </c>
      <c r="Y105" s="236">
        <v>0</v>
      </c>
      <c r="Z105">
        <f t="shared" si="2"/>
        <v>0</v>
      </c>
      <c r="AA105">
        <f t="shared" si="3"/>
        <v>0</v>
      </c>
      <c r="AB105" s="240">
        <f t="shared" si="4"/>
        <v>0</v>
      </c>
      <c r="AC105" s="240">
        <f t="shared" si="5"/>
        <v>0</v>
      </c>
      <c r="AD105" s="240">
        <f t="shared" si="6"/>
        <v>0</v>
      </c>
      <c r="AE105" s="236">
        <f t="shared" si="7"/>
        <v>0</v>
      </c>
      <c r="AF105" s="240">
        <f t="shared" si="8"/>
        <v>0</v>
      </c>
      <c r="AG105">
        <f t="shared" si="9"/>
        <v>0</v>
      </c>
      <c r="AH105" s="236">
        <f t="shared" si="10"/>
        <v>0</v>
      </c>
      <c r="AI105" s="236">
        <f t="shared" si="11"/>
        <v>0</v>
      </c>
      <c r="AJ105" s="236">
        <f t="shared" si="12"/>
        <v>0</v>
      </c>
      <c r="AK105" s="236">
        <f t="shared" si="13"/>
        <v>0</v>
      </c>
      <c r="AL105" s="235">
        <f t="shared" si="14"/>
        <v>0</v>
      </c>
      <c r="AM105" s="236">
        <f t="shared" si="15"/>
        <v>0</v>
      </c>
      <c r="AN105" s="241">
        <f t="shared" si="16"/>
        <v>0</v>
      </c>
      <c r="AO105" s="241">
        <f t="shared" si="17"/>
        <v>0</v>
      </c>
      <c r="AP105" s="236">
        <f t="shared" si="18"/>
        <v>0</v>
      </c>
      <c r="AQ105" s="241">
        <f t="shared" si="19"/>
        <v>0</v>
      </c>
      <c r="AR105" s="235">
        <f t="shared" si="20"/>
        <v>0</v>
      </c>
      <c r="AS105" s="241">
        <v>0</v>
      </c>
      <c r="AT105" s="236">
        <f t="shared" si="21"/>
        <v>0</v>
      </c>
    </row>
    <row r="106" spans="1:46" ht="12.75" customHeight="1">
      <c r="A106">
        <v>104</v>
      </c>
      <c r="B106" s="242" t="s">
        <v>698</v>
      </c>
      <c r="C106" s="242" t="s">
        <v>589</v>
      </c>
      <c r="D106" s="233" t="s">
        <v>291</v>
      </c>
      <c r="E106">
        <v>2002</v>
      </c>
      <c r="F106" s="241">
        <v>74147.58</v>
      </c>
      <c r="G106" s="241">
        <v>0</v>
      </c>
      <c r="H106" s="241">
        <v>0</v>
      </c>
      <c r="I106" s="235">
        <f t="shared" si="0"/>
        <v>74147.58</v>
      </c>
      <c r="J106" s="236">
        <f t="shared" si="1"/>
        <v>74148</v>
      </c>
      <c r="K106" s="237">
        <v>0.03</v>
      </c>
      <c r="L106" s="238">
        <v>19892</v>
      </c>
      <c r="M106" s="238">
        <v>40441</v>
      </c>
      <c r="N106" s="238">
        <v>13815</v>
      </c>
      <c r="O106" s="239">
        <v>74148</v>
      </c>
      <c r="P106" s="237">
        <v>1</v>
      </c>
      <c r="Q106" s="236">
        <v>46034</v>
      </c>
      <c r="R106" s="236">
        <v>51867</v>
      </c>
      <c r="S106" s="236">
        <v>53296</v>
      </c>
      <c r="T106" s="236">
        <v>58703</v>
      </c>
      <c r="U106" s="236">
        <v>63292.53</v>
      </c>
      <c r="V106" s="236">
        <v>65798</v>
      </c>
      <c r="W106" s="236">
        <v>70813</v>
      </c>
      <c r="X106" s="236">
        <v>72577</v>
      </c>
      <c r="Y106" s="236">
        <v>74148</v>
      </c>
      <c r="Z106">
        <f t="shared" si="2"/>
        <v>26.83</v>
      </c>
      <c r="AA106" t="e">
        <f t="shared" si="3"/>
        <v>#REF!</v>
      </c>
      <c r="AB106" s="240">
        <f t="shared" si="4"/>
        <v>19892.24641</v>
      </c>
      <c r="AC106" s="240">
        <f t="shared" si="5"/>
        <v>19892.24641</v>
      </c>
      <c r="AD106" s="240">
        <f t="shared" si="6"/>
        <v>0.24640999999974156</v>
      </c>
      <c r="AE106" s="236">
        <f t="shared" si="7"/>
        <v>19892</v>
      </c>
      <c r="AF106" s="240">
        <f t="shared" si="8"/>
        <v>-0.24640999999974156</v>
      </c>
      <c r="AG106">
        <f t="shared" si="9"/>
        <v>26.83</v>
      </c>
      <c r="AH106" s="236" t="e">
        <f t="shared" si="10"/>
        <v>#REF!</v>
      </c>
      <c r="AI106" s="236" t="e">
        <f t="shared" si="11"/>
        <v>#REF!</v>
      </c>
      <c r="AJ106" s="236" t="e">
        <f t="shared" si="12"/>
        <v>#REF!</v>
      </c>
      <c r="AK106" s="236" t="e">
        <f t="shared" si="13"/>
        <v>#REF!</v>
      </c>
      <c r="AL106" s="235" t="e">
        <f t="shared" si="14"/>
        <v>#REF!</v>
      </c>
      <c r="AM106" s="236" t="e">
        <f t="shared" si="15"/>
        <v>#REF!</v>
      </c>
      <c r="AN106" s="241" t="e">
        <f t="shared" si="16"/>
        <v>#REF!</v>
      </c>
      <c r="AO106" s="241" t="e">
        <f t="shared" si="17"/>
        <v>#REF!</v>
      </c>
      <c r="AP106" s="236" t="e">
        <f t="shared" si="18"/>
        <v>#REF!</v>
      </c>
      <c r="AQ106" s="241" t="e">
        <f t="shared" si="19"/>
        <v>#REF!</v>
      </c>
      <c r="AR106" s="235" t="e">
        <f t="shared" si="20"/>
        <v>#REF!</v>
      </c>
      <c r="AS106" s="241">
        <v>0</v>
      </c>
      <c r="AT106" s="236" t="e">
        <f t="shared" si="21"/>
        <v>#REF!</v>
      </c>
    </row>
    <row r="107" spans="1:46" ht="12.75" customHeight="1">
      <c r="A107">
        <v>105</v>
      </c>
      <c r="B107" s="242" t="s">
        <v>699</v>
      </c>
      <c r="C107" s="242" t="s">
        <v>589</v>
      </c>
      <c r="D107" s="233" t="s">
        <v>292</v>
      </c>
      <c r="E107">
        <v>2002</v>
      </c>
      <c r="F107" s="241">
        <v>330807.21000000002</v>
      </c>
      <c r="G107" s="241">
        <v>1849.63</v>
      </c>
      <c r="H107" s="241">
        <v>710.67</v>
      </c>
      <c r="I107" s="235">
        <f t="shared" si="0"/>
        <v>328246.91000000003</v>
      </c>
      <c r="J107" s="236">
        <f t="shared" si="1"/>
        <v>328247</v>
      </c>
      <c r="K107" s="237">
        <v>0.03</v>
      </c>
      <c r="L107" s="238">
        <v>88061</v>
      </c>
      <c r="M107" s="238">
        <v>36397</v>
      </c>
      <c r="N107" s="238">
        <v>21260</v>
      </c>
      <c r="O107" s="239">
        <v>145840</v>
      </c>
      <c r="P107" s="237">
        <v>0.44390000000000002</v>
      </c>
      <c r="Q107" s="236">
        <v>205817</v>
      </c>
      <c r="R107" s="236">
        <v>223686</v>
      </c>
      <c r="S107" s="236">
        <v>253345</v>
      </c>
      <c r="T107" s="236">
        <v>268815</v>
      </c>
      <c r="U107" s="236">
        <v>279200</v>
      </c>
      <c r="V107" s="236">
        <v>170797</v>
      </c>
      <c r="W107" s="236">
        <v>141768</v>
      </c>
      <c r="X107" s="236">
        <v>141020</v>
      </c>
      <c r="Y107" s="236">
        <v>145840</v>
      </c>
      <c r="Z107">
        <f t="shared" si="2"/>
        <v>26.83</v>
      </c>
      <c r="AA107" t="e">
        <f t="shared" si="3"/>
        <v>#REF!</v>
      </c>
      <c r="AB107" s="240">
        <f t="shared" si="4"/>
        <v>88061.312600000005</v>
      </c>
      <c r="AC107" s="240">
        <f t="shared" si="5"/>
        <v>88061.312600000005</v>
      </c>
      <c r="AD107" s="240">
        <f t="shared" si="6"/>
        <v>0.31260000000474975</v>
      </c>
      <c r="AE107" s="236">
        <f t="shared" si="7"/>
        <v>88061</v>
      </c>
      <c r="AF107" s="240">
        <f t="shared" si="8"/>
        <v>-0.31260000000474975</v>
      </c>
      <c r="AG107">
        <f t="shared" si="9"/>
        <v>26.83</v>
      </c>
      <c r="AH107" s="236" t="e">
        <f t="shared" si="10"/>
        <v>#REF!</v>
      </c>
      <c r="AI107" s="236" t="e">
        <f t="shared" si="11"/>
        <v>#REF!</v>
      </c>
      <c r="AJ107" s="236" t="e">
        <f t="shared" si="12"/>
        <v>#REF!</v>
      </c>
      <c r="AK107" s="236" t="e">
        <f t="shared" si="13"/>
        <v>#REF!</v>
      </c>
      <c r="AL107" s="235" t="e">
        <f t="shared" si="14"/>
        <v>#REF!</v>
      </c>
      <c r="AM107" s="236" t="e">
        <f t="shared" si="15"/>
        <v>#REF!</v>
      </c>
      <c r="AN107" s="241" t="e">
        <f t="shared" si="16"/>
        <v>#REF!</v>
      </c>
      <c r="AO107" s="241" t="e">
        <f t="shared" si="17"/>
        <v>#REF!</v>
      </c>
      <c r="AP107" s="236" t="e">
        <f t="shared" si="18"/>
        <v>#REF!</v>
      </c>
      <c r="AQ107" s="241" t="e">
        <f t="shared" si="19"/>
        <v>#REF!</v>
      </c>
      <c r="AR107" s="235" t="e">
        <f t="shared" si="20"/>
        <v>#REF!</v>
      </c>
      <c r="AS107" s="241">
        <v>122</v>
      </c>
      <c r="AT107" s="236" t="e">
        <f t="shared" si="21"/>
        <v>#REF!</v>
      </c>
    </row>
    <row r="108" spans="1:46" ht="12.75" customHeight="1">
      <c r="A108">
        <v>106</v>
      </c>
      <c r="B108" s="242" t="s">
        <v>700</v>
      </c>
      <c r="C108" s="242" t="s">
        <v>589</v>
      </c>
      <c r="D108" s="233" t="s">
        <v>293</v>
      </c>
      <c r="F108" s="234"/>
      <c r="G108" s="234"/>
      <c r="H108" s="234"/>
      <c r="I108" s="235">
        <f t="shared" si="0"/>
        <v>0</v>
      </c>
      <c r="J108" s="236">
        <f t="shared" si="1"/>
        <v>0</v>
      </c>
      <c r="K108" s="237"/>
      <c r="L108" s="238">
        <v>0</v>
      </c>
      <c r="M108" s="238">
        <v>0</v>
      </c>
      <c r="N108" s="238">
        <v>0</v>
      </c>
      <c r="O108" s="239">
        <v>0</v>
      </c>
      <c r="P108" s="237">
        <v>0</v>
      </c>
      <c r="Q108" s="236">
        <v>0</v>
      </c>
      <c r="R108" s="236">
        <v>0</v>
      </c>
      <c r="S108" s="236">
        <v>0</v>
      </c>
      <c r="T108" s="236">
        <v>0</v>
      </c>
      <c r="U108" s="236">
        <v>0</v>
      </c>
      <c r="V108" s="236">
        <v>0</v>
      </c>
      <c r="W108" s="236">
        <v>0</v>
      </c>
      <c r="X108" s="236">
        <v>0</v>
      </c>
      <c r="Y108" s="236">
        <v>0</v>
      </c>
      <c r="Z108">
        <f t="shared" si="2"/>
        <v>0</v>
      </c>
      <c r="AA108">
        <f t="shared" si="3"/>
        <v>0</v>
      </c>
      <c r="AB108" s="240">
        <f t="shared" si="4"/>
        <v>0</v>
      </c>
      <c r="AC108" s="240">
        <f t="shared" si="5"/>
        <v>0</v>
      </c>
      <c r="AD108" s="240">
        <f t="shared" si="6"/>
        <v>0</v>
      </c>
      <c r="AE108" s="236">
        <f t="shared" si="7"/>
        <v>0</v>
      </c>
      <c r="AF108" s="240">
        <f t="shared" si="8"/>
        <v>0</v>
      </c>
      <c r="AG108">
        <f t="shared" si="9"/>
        <v>0</v>
      </c>
      <c r="AH108" s="236">
        <f t="shared" si="10"/>
        <v>0</v>
      </c>
      <c r="AI108" s="236">
        <f t="shared" si="11"/>
        <v>0</v>
      </c>
      <c r="AJ108" s="236">
        <f t="shared" si="12"/>
        <v>0</v>
      </c>
      <c r="AK108" s="236">
        <f t="shared" si="13"/>
        <v>0</v>
      </c>
      <c r="AL108" s="235">
        <f t="shared" si="14"/>
        <v>0</v>
      </c>
      <c r="AM108" s="236">
        <f t="shared" si="15"/>
        <v>0</v>
      </c>
      <c r="AN108" s="241">
        <f t="shared" si="16"/>
        <v>0</v>
      </c>
      <c r="AO108" s="241">
        <f t="shared" si="17"/>
        <v>0</v>
      </c>
      <c r="AP108" s="236">
        <f t="shared" si="18"/>
        <v>0</v>
      </c>
      <c r="AQ108" s="241">
        <f t="shared" si="19"/>
        <v>0</v>
      </c>
      <c r="AR108" s="235">
        <f t="shared" si="20"/>
        <v>0</v>
      </c>
      <c r="AS108" s="241">
        <v>0</v>
      </c>
      <c r="AT108" s="236">
        <f t="shared" si="21"/>
        <v>0</v>
      </c>
    </row>
    <row r="109" spans="1:46" ht="12.75" customHeight="1">
      <c r="A109">
        <v>107</v>
      </c>
      <c r="B109" s="242" t="s">
        <v>701</v>
      </c>
      <c r="C109" s="242" t="s">
        <v>589</v>
      </c>
      <c r="D109" s="233" t="s">
        <v>294</v>
      </c>
      <c r="E109">
        <v>2010</v>
      </c>
      <c r="F109" s="241">
        <v>479023.98</v>
      </c>
      <c r="G109" s="241">
        <v>5116.3</v>
      </c>
      <c r="H109" s="241">
        <v>130.33000000000001</v>
      </c>
      <c r="I109" s="235">
        <f t="shared" si="0"/>
        <v>473777.35</v>
      </c>
      <c r="J109" s="236">
        <f t="shared" si="1"/>
        <v>473777</v>
      </c>
      <c r="K109" s="237">
        <v>0.01</v>
      </c>
      <c r="L109" s="238">
        <v>127104</v>
      </c>
      <c r="M109" s="238">
        <v>0</v>
      </c>
      <c r="N109" s="238">
        <v>0</v>
      </c>
      <c r="O109" s="239">
        <v>127133</v>
      </c>
      <c r="P109" s="237">
        <v>0.26829999999999998</v>
      </c>
      <c r="Q109" s="236">
        <v>0</v>
      </c>
      <c r="R109" s="236">
        <v>0</v>
      </c>
      <c r="S109" s="236">
        <v>0</v>
      </c>
      <c r="T109" s="236">
        <v>0</v>
      </c>
      <c r="U109" s="236">
        <v>0</v>
      </c>
      <c r="V109" s="236">
        <v>0</v>
      </c>
      <c r="W109" s="236">
        <v>118680</v>
      </c>
      <c r="X109" s="236">
        <v>122041</v>
      </c>
      <c r="Y109" s="236">
        <v>127133</v>
      </c>
      <c r="Z109">
        <f t="shared" si="2"/>
        <v>26.83</v>
      </c>
      <c r="AA109">
        <f t="shared" si="3"/>
        <v>26.83</v>
      </c>
      <c r="AB109" s="240">
        <f t="shared" si="4"/>
        <v>127103.74962</v>
      </c>
      <c r="AC109" s="240">
        <f t="shared" si="5"/>
        <v>127103.74962</v>
      </c>
      <c r="AD109" s="240">
        <f t="shared" si="6"/>
        <v>-0.25037999999767635</v>
      </c>
      <c r="AE109" s="236">
        <f t="shared" si="7"/>
        <v>127104</v>
      </c>
      <c r="AF109" s="240">
        <f t="shared" si="8"/>
        <v>0.25037999999767635</v>
      </c>
      <c r="AG109">
        <f t="shared" si="9"/>
        <v>26.83</v>
      </c>
      <c r="AH109" s="236">
        <f t="shared" si="10"/>
        <v>0</v>
      </c>
      <c r="AI109" s="236">
        <f t="shared" si="11"/>
        <v>127104</v>
      </c>
      <c r="AJ109" s="236">
        <f t="shared" si="12"/>
        <v>0</v>
      </c>
      <c r="AK109" s="236">
        <f t="shared" si="13"/>
        <v>127104</v>
      </c>
      <c r="AL109" s="235">
        <f t="shared" si="14"/>
        <v>26.83</v>
      </c>
      <c r="AM109" s="236">
        <f t="shared" si="15"/>
        <v>0</v>
      </c>
      <c r="AN109" s="241">
        <f t="shared" si="16"/>
        <v>127104</v>
      </c>
      <c r="AO109" s="241">
        <f t="shared" si="17"/>
        <v>0</v>
      </c>
      <c r="AP109" s="236">
        <f t="shared" si="18"/>
        <v>127104</v>
      </c>
      <c r="AQ109" s="241">
        <f t="shared" si="19"/>
        <v>0</v>
      </c>
      <c r="AR109" s="235">
        <f t="shared" si="20"/>
        <v>26.83</v>
      </c>
      <c r="AS109" s="241">
        <v>29</v>
      </c>
      <c r="AT109" s="236">
        <f t="shared" si="21"/>
        <v>127133</v>
      </c>
    </row>
    <row r="110" spans="1:46" ht="12.75" customHeight="1">
      <c r="A110">
        <v>108</v>
      </c>
      <c r="B110" s="242" t="s">
        <v>702</v>
      </c>
      <c r="C110" s="242" t="s">
        <v>589</v>
      </c>
      <c r="D110" s="233" t="s">
        <v>295</v>
      </c>
      <c r="E110">
        <v>2008</v>
      </c>
      <c r="F110" s="241">
        <v>56233.42</v>
      </c>
      <c r="G110" s="241">
        <v>1313.53</v>
      </c>
      <c r="H110" s="241">
        <v>0</v>
      </c>
      <c r="I110" s="235">
        <f t="shared" si="0"/>
        <v>54919.89</v>
      </c>
      <c r="J110" s="236">
        <f t="shared" si="1"/>
        <v>54920</v>
      </c>
      <c r="K110" s="237">
        <v>0.03</v>
      </c>
      <c r="L110" s="238">
        <v>14734</v>
      </c>
      <c r="M110" s="238">
        <v>40186</v>
      </c>
      <c r="N110" s="238">
        <v>0</v>
      </c>
      <c r="O110" s="239">
        <v>54920</v>
      </c>
      <c r="P110" s="237">
        <v>1</v>
      </c>
      <c r="Q110" s="236">
        <v>0</v>
      </c>
      <c r="R110" s="236">
        <v>0</v>
      </c>
      <c r="S110" s="236">
        <v>0</v>
      </c>
      <c r="T110" s="236">
        <v>0</v>
      </c>
      <c r="U110" s="236">
        <v>46893.2</v>
      </c>
      <c r="V110" s="236">
        <v>49498</v>
      </c>
      <c r="W110" s="236">
        <v>51972</v>
      </c>
      <c r="X110" s="236">
        <v>53846</v>
      </c>
      <c r="Y110" s="236">
        <v>54920</v>
      </c>
      <c r="Z110">
        <f t="shared" si="2"/>
        <v>26.83</v>
      </c>
      <c r="AA110" t="e">
        <f t="shared" si="3"/>
        <v>#REF!</v>
      </c>
      <c r="AB110" s="240">
        <f t="shared" si="4"/>
        <v>14733.804990000001</v>
      </c>
      <c r="AC110" s="240">
        <f t="shared" si="5"/>
        <v>14733.804990000001</v>
      </c>
      <c r="AD110" s="240">
        <f t="shared" si="6"/>
        <v>-0.19500999999945634</v>
      </c>
      <c r="AE110" s="236">
        <f t="shared" si="7"/>
        <v>14734</v>
      </c>
      <c r="AF110" s="240">
        <f t="shared" si="8"/>
        <v>0.19500999999945634</v>
      </c>
      <c r="AG110">
        <f t="shared" si="9"/>
        <v>26.83</v>
      </c>
      <c r="AH110" s="236" t="e">
        <f t="shared" si="10"/>
        <v>#REF!</v>
      </c>
      <c r="AI110" s="236" t="e">
        <f t="shared" si="11"/>
        <v>#REF!</v>
      </c>
      <c r="AJ110" s="236" t="e">
        <f t="shared" si="12"/>
        <v>#REF!</v>
      </c>
      <c r="AK110" s="236" t="e">
        <f t="shared" si="13"/>
        <v>#REF!</v>
      </c>
      <c r="AL110" s="235" t="e">
        <f t="shared" si="14"/>
        <v>#REF!</v>
      </c>
      <c r="AM110" s="236" t="e">
        <f t="shared" si="15"/>
        <v>#REF!</v>
      </c>
      <c r="AN110" s="241" t="e">
        <f t="shared" si="16"/>
        <v>#REF!</v>
      </c>
      <c r="AO110" s="241" t="e">
        <f t="shared" si="17"/>
        <v>#REF!</v>
      </c>
      <c r="AP110" s="236" t="e">
        <f t="shared" si="18"/>
        <v>#REF!</v>
      </c>
      <c r="AQ110" s="241" t="e">
        <f t="shared" si="19"/>
        <v>#REF!</v>
      </c>
      <c r="AR110" s="235" t="e">
        <f t="shared" si="20"/>
        <v>#REF!</v>
      </c>
      <c r="AS110" s="241">
        <v>0</v>
      </c>
      <c r="AT110" s="236" t="e">
        <f t="shared" si="21"/>
        <v>#REF!</v>
      </c>
    </row>
    <row r="111" spans="1:46" ht="12.75" customHeight="1">
      <c r="A111">
        <v>109</v>
      </c>
      <c r="B111" s="242" t="s">
        <v>703</v>
      </c>
      <c r="C111" s="242" t="s">
        <v>589</v>
      </c>
      <c r="D111" s="233" t="s">
        <v>296</v>
      </c>
      <c r="E111">
        <v>2012</v>
      </c>
      <c r="F111" s="241">
        <v>4037.25</v>
      </c>
      <c r="G111" s="241">
        <v>277.36</v>
      </c>
      <c r="H111" s="241">
        <v>0</v>
      </c>
      <c r="I111" s="235">
        <f t="shared" si="0"/>
        <v>3759.89</v>
      </c>
      <c r="J111" s="236">
        <f t="shared" si="1"/>
        <v>3760</v>
      </c>
      <c r="K111" s="237">
        <v>1.4999999999999999E-2</v>
      </c>
      <c r="L111" s="238">
        <v>1009</v>
      </c>
      <c r="M111" s="238">
        <v>0</v>
      </c>
      <c r="N111" s="238">
        <v>0</v>
      </c>
      <c r="O111" s="239">
        <v>1009</v>
      </c>
      <c r="P111" s="237">
        <v>0.26839999999999997</v>
      </c>
      <c r="Q111" s="236">
        <v>0</v>
      </c>
      <c r="R111" s="236">
        <v>0</v>
      </c>
      <c r="S111" s="236">
        <v>0</v>
      </c>
      <c r="T111" s="236">
        <v>0</v>
      </c>
      <c r="U111" s="236">
        <v>0</v>
      </c>
      <c r="V111" s="236">
        <v>0</v>
      </c>
      <c r="W111" s="236">
        <v>0</v>
      </c>
      <c r="X111" s="236">
        <v>0</v>
      </c>
      <c r="Y111" s="236">
        <v>1009</v>
      </c>
      <c r="Z111">
        <f t="shared" si="2"/>
        <v>26.84</v>
      </c>
      <c r="AA111">
        <f t="shared" si="3"/>
        <v>26.84</v>
      </c>
      <c r="AB111" s="240">
        <f t="shared" si="4"/>
        <v>1008.72372</v>
      </c>
      <c r="AC111" s="240">
        <f t="shared" si="5"/>
        <v>1008.72372</v>
      </c>
      <c r="AD111" s="240">
        <f t="shared" si="6"/>
        <v>-0.27628000000004249</v>
      </c>
      <c r="AE111" s="236">
        <f t="shared" si="7"/>
        <v>1009</v>
      </c>
      <c r="AF111" s="240">
        <f t="shared" si="8"/>
        <v>0.27628000000004249</v>
      </c>
      <c r="AG111">
        <f t="shared" si="9"/>
        <v>26.84</v>
      </c>
      <c r="AH111" s="236">
        <f t="shared" si="10"/>
        <v>0</v>
      </c>
      <c r="AI111" s="236">
        <f t="shared" si="11"/>
        <v>1009</v>
      </c>
      <c r="AJ111" s="236">
        <f t="shared" si="12"/>
        <v>0</v>
      </c>
      <c r="AK111" s="236">
        <f t="shared" si="13"/>
        <v>1009</v>
      </c>
      <c r="AL111" s="235">
        <f t="shared" si="14"/>
        <v>26.84</v>
      </c>
      <c r="AM111" s="236">
        <f t="shared" si="15"/>
        <v>0</v>
      </c>
      <c r="AN111" s="241">
        <f t="shared" si="16"/>
        <v>1009</v>
      </c>
      <c r="AO111" s="241">
        <f t="shared" si="17"/>
        <v>0</v>
      </c>
      <c r="AP111" s="236">
        <f t="shared" si="18"/>
        <v>1009</v>
      </c>
      <c r="AQ111" s="241">
        <f t="shared" si="19"/>
        <v>0</v>
      </c>
      <c r="AR111" s="235">
        <f t="shared" si="20"/>
        <v>26.84</v>
      </c>
      <c r="AS111" s="241">
        <v>0</v>
      </c>
      <c r="AT111" s="236">
        <f t="shared" si="21"/>
        <v>1009</v>
      </c>
    </row>
    <row r="112" spans="1:46" ht="12.75" customHeight="1">
      <c r="A112">
        <v>110</v>
      </c>
      <c r="B112" s="242" t="s">
        <v>704</v>
      </c>
      <c r="C112" s="242" t="s">
        <v>589</v>
      </c>
      <c r="D112" s="233" t="s">
        <v>297</v>
      </c>
      <c r="E112">
        <v>2003</v>
      </c>
      <c r="F112" s="241">
        <v>304685.08</v>
      </c>
      <c r="G112" s="241">
        <v>2197.35</v>
      </c>
      <c r="H112" s="241">
        <v>20.16</v>
      </c>
      <c r="I112" s="235">
        <f t="shared" si="0"/>
        <v>302467.57000000007</v>
      </c>
      <c r="J112" s="236">
        <f t="shared" si="1"/>
        <v>302468</v>
      </c>
      <c r="K112" s="237">
        <v>1.4999999999999999E-2</v>
      </c>
      <c r="L112" s="238">
        <v>81145</v>
      </c>
      <c r="M112" s="238">
        <v>0</v>
      </c>
      <c r="N112" s="238">
        <v>0</v>
      </c>
      <c r="O112" s="239">
        <v>81163</v>
      </c>
      <c r="P112" s="237">
        <v>0.26829999999999998</v>
      </c>
      <c r="Q112" s="236">
        <v>173731</v>
      </c>
      <c r="R112" s="236">
        <v>198449</v>
      </c>
      <c r="S112" s="236">
        <v>216270</v>
      </c>
      <c r="T112" s="236">
        <v>247142</v>
      </c>
      <c r="U112" s="236">
        <v>172804</v>
      </c>
      <c r="V112" s="236">
        <v>91904</v>
      </c>
      <c r="W112" s="236">
        <v>74066</v>
      </c>
      <c r="X112" s="236">
        <v>75210</v>
      </c>
      <c r="Y112" s="236">
        <v>81163</v>
      </c>
      <c r="Z112">
        <f t="shared" si="2"/>
        <v>26.83</v>
      </c>
      <c r="AA112">
        <f t="shared" si="3"/>
        <v>26.83</v>
      </c>
      <c r="AB112" s="240">
        <f t="shared" si="4"/>
        <v>81145.384730000005</v>
      </c>
      <c r="AC112" s="240">
        <f t="shared" si="5"/>
        <v>81145.384730000005</v>
      </c>
      <c r="AD112" s="240">
        <f t="shared" si="6"/>
        <v>0.38473000000522006</v>
      </c>
      <c r="AE112" s="236">
        <f t="shared" si="7"/>
        <v>81145</v>
      </c>
      <c r="AF112" s="240">
        <f t="shared" si="8"/>
        <v>-0.38473000000522006</v>
      </c>
      <c r="AG112">
        <f t="shared" si="9"/>
        <v>26.83</v>
      </c>
      <c r="AH112" s="236">
        <f t="shared" si="10"/>
        <v>0</v>
      </c>
      <c r="AI112" s="236">
        <f t="shared" si="11"/>
        <v>81145</v>
      </c>
      <c r="AJ112" s="236">
        <f t="shared" si="12"/>
        <v>0</v>
      </c>
      <c r="AK112" s="236">
        <f t="shared" si="13"/>
        <v>81145</v>
      </c>
      <c r="AL112" s="235">
        <f t="shared" si="14"/>
        <v>26.83</v>
      </c>
      <c r="AM112" s="236">
        <f t="shared" si="15"/>
        <v>0</v>
      </c>
      <c r="AN112" s="241">
        <f t="shared" si="16"/>
        <v>81145</v>
      </c>
      <c r="AO112" s="241">
        <f t="shared" si="17"/>
        <v>0</v>
      </c>
      <c r="AP112" s="236">
        <f t="shared" si="18"/>
        <v>81145</v>
      </c>
      <c r="AQ112" s="241">
        <f t="shared" si="19"/>
        <v>0</v>
      </c>
      <c r="AR112" s="235">
        <f t="shared" si="20"/>
        <v>26.83</v>
      </c>
      <c r="AS112" s="241">
        <v>18</v>
      </c>
      <c r="AT112" s="236">
        <f t="shared" si="21"/>
        <v>81163</v>
      </c>
    </row>
    <row r="113" spans="1:46" ht="12.75" customHeight="1">
      <c r="A113">
        <v>111</v>
      </c>
      <c r="B113" s="242" t="s">
        <v>705</v>
      </c>
      <c r="C113" s="242" t="s">
        <v>589</v>
      </c>
      <c r="D113" s="233" t="s">
        <v>298</v>
      </c>
      <c r="F113" s="234"/>
      <c r="G113" s="234"/>
      <c r="H113" s="234"/>
      <c r="I113" s="235">
        <f t="shared" si="0"/>
        <v>0</v>
      </c>
      <c r="J113" s="236">
        <f t="shared" si="1"/>
        <v>0</v>
      </c>
      <c r="K113" s="237"/>
      <c r="L113" s="238">
        <v>0</v>
      </c>
      <c r="M113" s="238">
        <v>0</v>
      </c>
      <c r="N113" s="238">
        <v>0</v>
      </c>
      <c r="O113" s="239">
        <v>0</v>
      </c>
      <c r="P113" s="237">
        <v>0</v>
      </c>
      <c r="Q113" s="236">
        <v>0</v>
      </c>
      <c r="R113" s="236">
        <v>0</v>
      </c>
      <c r="S113" s="236">
        <v>0</v>
      </c>
      <c r="T113" s="236">
        <v>0</v>
      </c>
      <c r="U113" s="236">
        <v>0</v>
      </c>
      <c r="V113" s="236">
        <v>0</v>
      </c>
      <c r="W113" s="236">
        <v>0</v>
      </c>
      <c r="X113" s="236">
        <v>0</v>
      </c>
      <c r="Y113" s="236">
        <v>0</v>
      </c>
      <c r="Z113">
        <f t="shared" si="2"/>
        <v>0</v>
      </c>
      <c r="AA113">
        <f t="shared" si="3"/>
        <v>0</v>
      </c>
      <c r="AB113" s="240">
        <f t="shared" si="4"/>
        <v>0</v>
      </c>
      <c r="AC113" s="240">
        <f t="shared" si="5"/>
        <v>0</v>
      </c>
      <c r="AD113" s="240">
        <f t="shared" si="6"/>
        <v>0</v>
      </c>
      <c r="AE113" s="236">
        <f t="shared" si="7"/>
        <v>0</v>
      </c>
      <c r="AF113" s="240">
        <f t="shared" si="8"/>
        <v>0</v>
      </c>
      <c r="AG113">
        <f t="shared" si="9"/>
        <v>0</v>
      </c>
      <c r="AH113" s="236">
        <f t="shared" si="10"/>
        <v>0</v>
      </c>
      <c r="AI113" s="236">
        <f t="shared" si="11"/>
        <v>0</v>
      </c>
      <c r="AJ113" s="236">
        <f t="shared" si="12"/>
        <v>0</v>
      </c>
      <c r="AK113" s="236">
        <f t="shared" si="13"/>
        <v>0</v>
      </c>
      <c r="AL113" s="235">
        <f t="shared" si="14"/>
        <v>0</v>
      </c>
      <c r="AM113" s="236">
        <f t="shared" si="15"/>
        <v>0</v>
      </c>
      <c r="AN113" s="241">
        <f t="shared" si="16"/>
        <v>0</v>
      </c>
      <c r="AO113" s="241">
        <f t="shared" si="17"/>
        <v>0</v>
      </c>
      <c r="AP113" s="236">
        <f t="shared" si="18"/>
        <v>0</v>
      </c>
      <c r="AQ113" s="241">
        <f t="shared" si="19"/>
        <v>0</v>
      </c>
      <c r="AR113" s="235">
        <f t="shared" si="20"/>
        <v>0</v>
      </c>
      <c r="AS113" s="241">
        <v>0</v>
      </c>
      <c r="AT113" s="236">
        <f t="shared" si="21"/>
        <v>0</v>
      </c>
    </row>
    <row r="114" spans="1:46" ht="12.75" customHeight="1">
      <c r="A114">
        <v>112</v>
      </c>
      <c r="B114" s="242" t="s">
        <v>706</v>
      </c>
      <c r="C114" s="242" t="s">
        <v>589</v>
      </c>
      <c r="D114" s="233" t="s">
        <v>299</v>
      </c>
      <c r="E114">
        <v>2009</v>
      </c>
      <c r="F114" s="241">
        <v>21530.36</v>
      </c>
      <c r="G114" s="241">
        <v>230.53</v>
      </c>
      <c r="H114" s="241">
        <v>0</v>
      </c>
      <c r="I114" s="235">
        <f t="shared" si="0"/>
        <v>21299.83</v>
      </c>
      <c r="J114" s="236">
        <f t="shared" si="1"/>
        <v>21300</v>
      </c>
      <c r="K114" s="237">
        <v>1.4999999999999999E-2</v>
      </c>
      <c r="L114" s="238">
        <v>5714</v>
      </c>
      <c r="M114" s="238">
        <v>0</v>
      </c>
      <c r="N114" s="238">
        <v>0</v>
      </c>
      <c r="O114" s="239">
        <v>5715</v>
      </c>
      <c r="P114" s="237">
        <v>0.26829999999999998</v>
      </c>
      <c r="Q114" s="236">
        <v>0</v>
      </c>
      <c r="R114" s="236">
        <v>0</v>
      </c>
      <c r="S114" s="236">
        <v>0</v>
      </c>
      <c r="T114" s="236">
        <v>0</v>
      </c>
      <c r="U114" s="236">
        <v>0</v>
      </c>
      <c r="V114" s="236">
        <v>6226</v>
      </c>
      <c r="W114" s="236">
        <v>5503</v>
      </c>
      <c r="X114" s="236">
        <v>5529</v>
      </c>
      <c r="Y114" s="236">
        <v>5715</v>
      </c>
      <c r="Z114">
        <f t="shared" si="2"/>
        <v>26.83</v>
      </c>
      <c r="AA114">
        <f t="shared" si="3"/>
        <v>26.83</v>
      </c>
      <c r="AB114" s="240">
        <f t="shared" si="4"/>
        <v>5714.3125700000001</v>
      </c>
      <c r="AC114" s="240">
        <f t="shared" si="5"/>
        <v>5714.3125700000001</v>
      </c>
      <c r="AD114" s="240">
        <f t="shared" si="6"/>
        <v>0.31257000000005064</v>
      </c>
      <c r="AE114" s="236">
        <f t="shared" si="7"/>
        <v>5714</v>
      </c>
      <c r="AF114" s="240">
        <f t="shared" si="8"/>
        <v>-0.31257000000005064</v>
      </c>
      <c r="AG114">
        <f t="shared" si="9"/>
        <v>26.83</v>
      </c>
      <c r="AH114" s="236">
        <f t="shared" si="10"/>
        <v>0</v>
      </c>
      <c r="AI114" s="236">
        <f t="shared" si="11"/>
        <v>5714</v>
      </c>
      <c r="AJ114" s="236">
        <f t="shared" si="12"/>
        <v>0</v>
      </c>
      <c r="AK114" s="236">
        <f t="shared" si="13"/>
        <v>5714</v>
      </c>
      <c r="AL114" s="235">
        <f t="shared" si="14"/>
        <v>26.83</v>
      </c>
      <c r="AM114" s="236">
        <f t="shared" si="15"/>
        <v>0</v>
      </c>
      <c r="AN114" s="241">
        <f t="shared" si="16"/>
        <v>5714</v>
      </c>
      <c r="AO114" s="241">
        <f t="shared" si="17"/>
        <v>0</v>
      </c>
      <c r="AP114" s="236">
        <f t="shared" si="18"/>
        <v>5714</v>
      </c>
      <c r="AQ114" s="241">
        <f t="shared" si="19"/>
        <v>0</v>
      </c>
      <c r="AR114" s="235">
        <f t="shared" si="20"/>
        <v>26.83</v>
      </c>
      <c r="AS114" s="241">
        <v>1</v>
      </c>
      <c r="AT114" s="236">
        <f t="shared" si="21"/>
        <v>5715</v>
      </c>
    </row>
    <row r="115" spans="1:46" ht="12.75" customHeight="1">
      <c r="A115">
        <v>113</v>
      </c>
      <c r="B115" s="242" t="s">
        <v>707</v>
      </c>
      <c r="C115" s="242" t="s">
        <v>589</v>
      </c>
      <c r="D115" s="233" t="s">
        <v>300</v>
      </c>
      <c r="F115" s="234"/>
      <c r="G115" s="234"/>
      <c r="H115" s="234"/>
      <c r="I115" s="235">
        <f t="shared" si="0"/>
        <v>0</v>
      </c>
      <c r="J115" s="236">
        <f t="shared" si="1"/>
        <v>0</v>
      </c>
      <c r="K115" s="237"/>
      <c r="L115" s="238">
        <v>0</v>
      </c>
      <c r="M115" s="238">
        <v>0</v>
      </c>
      <c r="N115" s="238">
        <v>0</v>
      </c>
      <c r="O115" s="239">
        <v>0</v>
      </c>
      <c r="P115" s="237">
        <v>0</v>
      </c>
      <c r="Q115" s="236">
        <v>0</v>
      </c>
      <c r="R115" s="236">
        <v>0</v>
      </c>
      <c r="S115" s="236">
        <v>0</v>
      </c>
      <c r="T115" s="236">
        <v>0</v>
      </c>
      <c r="U115" s="236">
        <v>0</v>
      </c>
      <c r="V115" s="236">
        <v>0</v>
      </c>
      <c r="W115" s="236">
        <v>0</v>
      </c>
      <c r="X115" s="236">
        <v>0</v>
      </c>
      <c r="Y115" s="236">
        <v>0</v>
      </c>
      <c r="Z115">
        <f t="shared" si="2"/>
        <v>0</v>
      </c>
      <c r="AA115">
        <f t="shared" si="3"/>
        <v>0</v>
      </c>
      <c r="AB115" s="240">
        <f t="shared" si="4"/>
        <v>0</v>
      </c>
      <c r="AC115" s="240">
        <f t="shared" si="5"/>
        <v>0</v>
      </c>
      <c r="AD115" s="240">
        <f t="shared" si="6"/>
        <v>0</v>
      </c>
      <c r="AE115" s="236">
        <f t="shared" si="7"/>
        <v>0</v>
      </c>
      <c r="AF115" s="240">
        <f t="shared" si="8"/>
        <v>0</v>
      </c>
      <c r="AG115">
        <f t="shared" si="9"/>
        <v>0</v>
      </c>
      <c r="AH115" s="236">
        <f t="shared" si="10"/>
        <v>0</v>
      </c>
      <c r="AI115" s="236">
        <f t="shared" si="11"/>
        <v>0</v>
      </c>
      <c r="AJ115" s="236">
        <f t="shared" si="12"/>
        <v>0</v>
      </c>
      <c r="AK115" s="236">
        <f t="shared" si="13"/>
        <v>0</v>
      </c>
      <c r="AL115" s="235">
        <f t="shared" si="14"/>
        <v>0</v>
      </c>
      <c r="AM115" s="236">
        <f t="shared" si="15"/>
        <v>0</v>
      </c>
      <c r="AN115" s="241">
        <f t="shared" si="16"/>
        <v>0</v>
      </c>
      <c r="AO115" s="241">
        <f t="shared" si="17"/>
        <v>0</v>
      </c>
      <c r="AP115" s="236">
        <f t="shared" si="18"/>
        <v>0</v>
      </c>
      <c r="AQ115" s="241">
        <f t="shared" si="19"/>
        <v>0</v>
      </c>
      <c r="AR115" s="235">
        <f t="shared" si="20"/>
        <v>0</v>
      </c>
      <c r="AS115" s="241">
        <v>0</v>
      </c>
      <c r="AT115" s="236">
        <f t="shared" si="21"/>
        <v>0</v>
      </c>
    </row>
    <row r="116" spans="1:46" ht="12.75" customHeight="1">
      <c r="A116">
        <v>114</v>
      </c>
      <c r="B116" s="242" t="s">
        <v>708</v>
      </c>
      <c r="C116" s="242" t="s">
        <v>589</v>
      </c>
      <c r="D116" s="233" t="s">
        <v>301</v>
      </c>
      <c r="F116" s="234"/>
      <c r="G116" s="234"/>
      <c r="H116" s="234"/>
      <c r="I116" s="235">
        <f t="shared" si="0"/>
        <v>0</v>
      </c>
      <c r="J116" s="236">
        <f t="shared" si="1"/>
        <v>0</v>
      </c>
      <c r="K116" s="237"/>
      <c r="L116" s="238">
        <v>0</v>
      </c>
      <c r="M116" s="238">
        <v>0</v>
      </c>
      <c r="N116" s="238">
        <v>0</v>
      </c>
      <c r="O116" s="239">
        <v>0</v>
      </c>
      <c r="P116" s="237">
        <v>0</v>
      </c>
      <c r="Q116" s="236">
        <v>0</v>
      </c>
      <c r="R116" s="236">
        <v>0</v>
      </c>
      <c r="S116" s="236">
        <v>0</v>
      </c>
      <c r="T116" s="236">
        <v>0</v>
      </c>
      <c r="U116" s="236">
        <v>0</v>
      </c>
      <c r="V116" s="236">
        <v>0</v>
      </c>
      <c r="W116" s="236">
        <v>0</v>
      </c>
      <c r="X116" s="236">
        <v>0</v>
      </c>
      <c r="Y116" s="236">
        <v>0</v>
      </c>
      <c r="Z116">
        <f t="shared" si="2"/>
        <v>0</v>
      </c>
      <c r="AA116">
        <f t="shared" si="3"/>
        <v>0</v>
      </c>
      <c r="AB116" s="240">
        <f t="shared" si="4"/>
        <v>0</v>
      </c>
      <c r="AC116" s="240">
        <f t="shared" si="5"/>
        <v>0</v>
      </c>
      <c r="AD116" s="240">
        <f t="shared" si="6"/>
        <v>0</v>
      </c>
      <c r="AE116" s="236">
        <f t="shared" si="7"/>
        <v>0</v>
      </c>
      <c r="AF116" s="240">
        <f t="shared" si="8"/>
        <v>0</v>
      </c>
      <c r="AG116">
        <f t="shared" si="9"/>
        <v>0</v>
      </c>
      <c r="AH116" s="236">
        <f t="shared" si="10"/>
        <v>0</v>
      </c>
      <c r="AI116" s="236">
        <f t="shared" si="11"/>
        <v>0</v>
      </c>
      <c r="AJ116" s="236">
        <f t="shared" si="12"/>
        <v>0</v>
      </c>
      <c r="AK116" s="236">
        <f t="shared" si="13"/>
        <v>0</v>
      </c>
      <c r="AL116" s="235">
        <f t="shared" si="14"/>
        <v>0</v>
      </c>
      <c r="AM116" s="236">
        <f t="shared" si="15"/>
        <v>0</v>
      </c>
      <c r="AN116" s="241">
        <f t="shared" si="16"/>
        <v>0</v>
      </c>
      <c r="AO116" s="241">
        <f t="shared" si="17"/>
        <v>0</v>
      </c>
      <c r="AP116" s="236">
        <f t="shared" si="18"/>
        <v>0</v>
      </c>
      <c r="AQ116" s="241">
        <f t="shared" si="19"/>
        <v>0</v>
      </c>
      <c r="AR116" s="235">
        <f t="shared" si="20"/>
        <v>0</v>
      </c>
      <c r="AS116" s="241">
        <v>0</v>
      </c>
      <c r="AT116" s="236">
        <f t="shared" si="21"/>
        <v>0</v>
      </c>
    </row>
    <row r="117" spans="1:46" ht="12.75" customHeight="1">
      <c r="A117">
        <v>115</v>
      </c>
      <c r="B117" s="242" t="s">
        <v>709</v>
      </c>
      <c r="C117" s="242" t="s">
        <v>589</v>
      </c>
      <c r="D117" s="233" t="s">
        <v>302</v>
      </c>
      <c r="E117">
        <v>2006</v>
      </c>
      <c r="F117" s="241">
        <v>537763.31000000006</v>
      </c>
      <c r="G117" s="241">
        <v>2335.85</v>
      </c>
      <c r="H117" s="241">
        <v>1351.38</v>
      </c>
      <c r="I117" s="235">
        <f t="shared" si="0"/>
        <v>534076.08000000007</v>
      </c>
      <c r="J117" s="236">
        <f t="shared" si="1"/>
        <v>534076</v>
      </c>
      <c r="K117" s="237">
        <v>0.03</v>
      </c>
      <c r="L117" s="238">
        <v>143281</v>
      </c>
      <c r="M117" s="238">
        <v>36397</v>
      </c>
      <c r="N117" s="238">
        <v>21260</v>
      </c>
      <c r="O117" s="239">
        <v>201065</v>
      </c>
      <c r="P117" s="237">
        <v>0.37619999999999998</v>
      </c>
      <c r="Q117" s="236">
        <v>0</v>
      </c>
      <c r="R117" s="236">
        <v>0</v>
      </c>
      <c r="S117" s="236">
        <v>472312</v>
      </c>
      <c r="T117" s="236">
        <v>495171</v>
      </c>
      <c r="U117" s="236">
        <v>435948</v>
      </c>
      <c r="V117" s="236">
        <v>252335</v>
      </c>
      <c r="W117" s="236">
        <v>199379</v>
      </c>
      <c r="X117" s="236">
        <v>198435</v>
      </c>
      <c r="Y117" s="236">
        <v>201065</v>
      </c>
      <c r="Z117">
        <f t="shared" si="2"/>
        <v>26.83</v>
      </c>
      <c r="AA117" t="e">
        <f t="shared" si="3"/>
        <v>#REF!</v>
      </c>
      <c r="AB117" s="240">
        <f t="shared" si="4"/>
        <v>143280.61975000001</v>
      </c>
      <c r="AC117" s="240">
        <f t="shared" si="5"/>
        <v>143280.61975000001</v>
      </c>
      <c r="AD117" s="240">
        <f t="shared" si="6"/>
        <v>-0.38024999998742715</v>
      </c>
      <c r="AE117" s="236">
        <f t="shared" si="7"/>
        <v>143281</v>
      </c>
      <c r="AF117" s="240">
        <f t="shared" si="8"/>
        <v>0.38024999998742715</v>
      </c>
      <c r="AG117">
        <f t="shared" si="9"/>
        <v>26.83</v>
      </c>
      <c r="AH117" s="236" t="e">
        <f t="shared" si="10"/>
        <v>#REF!</v>
      </c>
      <c r="AI117" s="236" t="e">
        <f t="shared" si="11"/>
        <v>#REF!</v>
      </c>
      <c r="AJ117" s="236" t="e">
        <f t="shared" si="12"/>
        <v>#REF!</v>
      </c>
      <c r="AK117" s="236" t="e">
        <f t="shared" si="13"/>
        <v>#REF!</v>
      </c>
      <c r="AL117" s="235" t="e">
        <f t="shared" si="14"/>
        <v>#REF!</v>
      </c>
      <c r="AM117" s="236" t="e">
        <f t="shared" si="15"/>
        <v>#REF!</v>
      </c>
      <c r="AN117" s="241" t="e">
        <f t="shared" si="16"/>
        <v>#REF!</v>
      </c>
      <c r="AO117" s="241" t="e">
        <f t="shared" si="17"/>
        <v>#REF!</v>
      </c>
      <c r="AP117" s="236" t="e">
        <f t="shared" si="18"/>
        <v>#REF!</v>
      </c>
      <c r="AQ117" s="241" t="e">
        <f t="shared" si="19"/>
        <v>#REF!</v>
      </c>
      <c r="AR117" s="235" t="e">
        <f t="shared" si="20"/>
        <v>#REF!</v>
      </c>
      <c r="AS117" s="241">
        <v>127</v>
      </c>
      <c r="AT117" s="236" t="e">
        <f t="shared" si="21"/>
        <v>#REF!</v>
      </c>
    </row>
    <row r="118" spans="1:46" ht="12.75" customHeight="1">
      <c r="A118">
        <v>116</v>
      </c>
      <c r="B118" s="242" t="s">
        <v>710</v>
      </c>
      <c r="C118" s="242" t="s">
        <v>589</v>
      </c>
      <c r="D118" s="233" t="s">
        <v>303</v>
      </c>
      <c r="E118">
        <v>2005</v>
      </c>
      <c r="F118" s="241">
        <v>229918.93</v>
      </c>
      <c r="G118" s="241">
        <v>1307.46</v>
      </c>
      <c r="H118" s="241">
        <v>0</v>
      </c>
      <c r="I118" s="235">
        <f t="shared" si="0"/>
        <v>228611.47</v>
      </c>
      <c r="J118" s="236">
        <f t="shared" si="1"/>
        <v>228611</v>
      </c>
      <c r="K118" s="237">
        <v>0.03</v>
      </c>
      <c r="L118" s="238">
        <v>61331</v>
      </c>
      <c r="M118" s="238">
        <v>44485</v>
      </c>
      <c r="N118" s="238">
        <v>25984</v>
      </c>
      <c r="O118" s="239">
        <v>131939</v>
      </c>
      <c r="P118" s="237">
        <v>0.57650000000000001</v>
      </c>
      <c r="Q118" s="236">
        <v>0</v>
      </c>
      <c r="R118" s="236">
        <v>172706</v>
      </c>
      <c r="S118" s="236">
        <v>190636</v>
      </c>
      <c r="T118" s="236">
        <v>203102</v>
      </c>
      <c r="U118" s="236">
        <v>213772.04</v>
      </c>
      <c r="V118" s="236">
        <v>168423</v>
      </c>
      <c r="W118" s="236">
        <v>134182</v>
      </c>
      <c r="X118" s="236">
        <v>134636</v>
      </c>
      <c r="Y118" s="236">
        <v>131939</v>
      </c>
      <c r="Z118">
        <f t="shared" si="2"/>
        <v>26.83</v>
      </c>
      <c r="AA118" t="e">
        <f t="shared" si="3"/>
        <v>#REF!</v>
      </c>
      <c r="AB118" s="240">
        <f t="shared" si="4"/>
        <v>61331.2071</v>
      </c>
      <c r="AC118" s="240">
        <f t="shared" si="5"/>
        <v>61331.2071</v>
      </c>
      <c r="AD118" s="240">
        <f t="shared" si="6"/>
        <v>0.20709999999962747</v>
      </c>
      <c r="AE118" s="236">
        <f t="shared" si="7"/>
        <v>61331</v>
      </c>
      <c r="AF118" s="240">
        <f t="shared" si="8"/>
        <v>-0.20709999999962747</v>
      </c>
      <c r="AG118">
        <f t="shared" si="9"/>
        <v>26.83</v>
      </c>
      <c r="AH118" s="236" t="e">
        <f t="shared" si="10"/>
        <v>#REF!</v>
      </c>
      <c r="AI118" s="236" t="e">
        <f t="shared" si="11"/>
        <v>#REF!</v>
      </c>
      <c r="AJ118" s="236" t="e">
        <f t="shared" si="12"/>
        <v>#REF!</v>
      </c>
      <c r="AK118" s="236" t="e">
        <f t="shared" si="13"/>
        <v>#REF!</v>
      </c>
      <c r="AL118" s="235" t="e">
        <f t="shared" si="14"/>
        <v>#REF!</v>
      </c>
      <c r="AM118" s="236" t="e">
        <f t="shared" si="15"/>
        <v>#REF!</v>
      </c>
      <c r="AN118" s="241" t="e">
        <f t="shared" si="16"/>
        <v>#REF!</v>
      </c>
      <c r="AO118" s="241" t="e">
        <f t="shared" si="17"/>
        <v>#REF!</v>
      </c>
      <c r="AP118" s="236" t="e">
        <f t="shared" si="18"/>
        <v>#REF!</v>
      </c>
      <c r="AQ118" s="241" t="e">
        <f t="shared" si="19"/>
        <v>#REF!</v>
      </c>
      <c r="AR118" s="235" t="e">
        <f t="shared" si="20"/>
        <v>#REF!</v>
      </c>
      <c r="AS118" s="241">
        <v>139</v>
      </c>
      <c r="AT118" s="236" t="e">
        <f t="shared" si="21"/>
        <v>#REF!</v>
      </c>
    </row>
    <row r="119" spans="1:46" ht="12.75" customHeight="1">
      <c r="A119">
        <v>117</v>
      </c>
      <c r="B119" s="242" t="s">
        <v>711</v>
      </c>
      <c r="C119" s="242" t="s">
        <v>589</v>
      </c>
      <c r="D119" s="233" t="s">
        <v>304</v>
      </c>
      <c r="E119">
        <v>2005</v>
      </c>
      <c r="F119" s="241">
        <v>212393.26</v>
      </c>
      <c r="G119" s="241">
        <v>969.73</v>
      </c>
      <c r="H119" s="241">
        <v>72.02</v>
      </c>
      <c r="I119" s="235">
        <f t="shared" si="0"/>
        <v>211351.51</v>
      </c>
      <c r="J119" s="236">
        <f t="shared" si="1"/>
        <v>211352</v>
      </c>
      <c r="K119" s="237">
        <v>0.03</v>
      </c>
      <c r="L119" s="238">
        <v>56701</v>
      </c>
      <c r="M119" s="238">
        <v>36397</v>
      </c>
      <c r="N119" s="238">
        <v>21260</v>
      </c>
      <c r="O119" s="239">
        <v>114464</v>
      </c>
      <c r="P119" s="237">
        <v>0.54110000000000003</v>
      </c>
      <c r="Q119" s="236">
        <v>0</v>
      </c>
      <c r="R119" s="236">
        <v>151427</v>
      </c>
      <c r="S119" s="236">
        <v>161487</v>
      </c>
      <c r="T119" s="236">
        <v>168943</v>
      </c>
      <c r="U119" s="236">
        <v>182056</v>
      </c>
      <c r="V119" s="236">
        <v>137803</v>
      </c>
      <c r="W119" s="236">
        <v>109214</v>
      </c>
      <c r="X119" s="236">
        <v>110568</v>
      </c>
      <c r="Y119" s="236">
        <v>114464</v>
      </c>
      <c r="Z119">
        <f t="shared" si="2"/>
        <v>26.83</v>
      </c>
      <c r="AA119" t="e">
        <f t="shared" si="3"/>
        <v>#REF!</v>
      </c>
      <c r="AB119" s="240">
        <f t="shared" si="4"/>
        <v>56701.004249999998</v>
      </c>
      <c r="AC119" s="240">
        <f t="shared" si="5"/>
        <v>56701.004249999998</v>
      </c>
      <c r="AD119" s="240">
        <f t="shared" si="6"/>
        <v>4.2499999981373549E-3</v>
      </c>
      <c r="AE119" s="236">
        <f t="shared" si="7"/>
        <v>56701</v>
      </c>
      <c r="AF119" s="240">
        <f t="shared" si="8"/>
        <v>-4.2499999981373549E-3</v>
      </c>
      <c r="AG119">
        <f t="shared" si="9"/>
        <v>26.83</v>
      </c>
      <c r="AH119" s="236" t="e">
        <f t="shared" si="10"/>
        <v>#REF!</v>
      </c>
      <c r="AI119" s="236" t="e">
        <f t="shared" si="11"/>
        <v>#REF!</v>
      </c>
      <c r="AJ119" s="236" t="e">
        <f t="shared" si="12"/>
        <v>#REF!</v>
      </c>
      <c r="AK119" s="236" t="e">
        <f t="shared" si="13"/>
        <v>#REF!</v>
      </c>
      <c r="AL119" s="235" t="e">
        <f t="shared" si="14"/>
        <v>#REF!</v>
      </c>
      <c r="AM119" s="236" t="e">
        <f t="shared" si="15"/>
        <v>#REF!</v>
      </c>
      <c r="AN119" s="241" t="e">
        <f t="shared" si="16"/>
        <v>#REF!</v>
      </c>
      <c r="AO119" s="241" t="e">
        <f t="shared" si="17"/>
        <v>#REF!</v>
      </c>
      <c r="AP119" s="236" t="e">
        <f t="shared" si="18"/>
        <v>#REF!</v>
      </c>
      <c r="AQ119" s="241" t="e">
        <f t="shared" si="19"/>
        <v>#REF!</v>
      </c>
      <c r="AR119" s="235" t="e">
        <f t="shared" si="20"/>
        <v>#REF!</v>
      </c>
      <c r="AS119" s="241">
        <v>106</v>
      </c>
      <c r="AT119" s="236" t="e">
        <f t="shared" si="21"/>
        <v>#REF!</v>
      </c>
    </row>
    <row r="120" spans="1:46" ht="12.75" customHeight="1">
      <c r="A120">
        <v>118</v>
      </c>
      <c r="B120" s="242" t="s">
        <v>712</v>
      </c>
      <c r="C120" s="242" t="s">
        <v>589</v>
      </c>
      <c r="D120" s="233" t="s">
        <v>305</v>
      </c>
      <c r="F120" s="234"/>
      <c r="G120" s="234"/>
      <c r="H120" s="234"/>
      <c r="I120" s="235">
        <f t="shared" si="0"/>
        <v>0</v>
      </c>
      <c r="J120" s="236">
        <f t="shared" si="1"/>
        <v>0</v>
      </c>
      <c r="K120" s="237"/>
      <c r="L120" s="238">
        <v>0</v>
      </c>
      <c r="M120" s="238">
        <v>0</v>
      </c>
      <c r="N120" s="238">
        <v>0</v>
      </c>
      <c r="O120" s="239">
        <v>0</v>
      </c>
      <c r="P120" s="237">
        <v>0</v>
      </c>
      <c r="Q120" s="236">
        <v>0</v>
      </c>
      <c r="R120" s="236">
        <v>0</v>
      </c>
      <c r="S120" s="236">
        <v>0</v>
      </c>
      <c r="T120" s="236">
        <v>0</v>
      </c>
      <c r="U120" s="236">
        <v>0</v>
      </c>
      <c r="V120" s="236">
        <v>0</v>
      </c>
      <c r="W120" s="236">
        <v>0</v>
      </c>
      <c r="X120" s="236">
        <v>0</v>
      </c>
      <c r="Y120" s="236">
        <v>0</v>
      </c>
      <c r="Z120">
        <f t="shared" si="2"/>
        <v>0</v>
      </c>
      <c r="AA120">
        <f t="shared" si="3"/>
        <v>0</v>
      </c>
      <c r="AB120" s="240">
        <f t="shared" si="4"/>
        <v>0</v>
      </c>
      <c r="AC120" s="240">
        <f t="shared" si="5"/>
        <v>0</v>
      </c>
      <c r="AD120" s="240">
        <f t="shared" si="6"/>
        <v>0</v>
      </c>
      <c r="AE120" s="236">
        <f t="shared" si="7"/>
        <v>0</v>
      </c>
      <c r="AF120" s="240">
        <f t="shared" si="8"/>
        <v>0</v>
      </c>
      <c r="AG120">
        <f t="shared" si="9"/>
        <v>0</v>
      </c>
      <c r="AH120" s="236">
        <f t="shared" si="10"/>
        <v>0</v>
      </c>
      <c r="AI120" s="236">
        <f t="shared" si="11"/>
        <v>0</v>
      </c>
      <c r="AJ120" s="236">
        <f t="shared" si="12"/>
        <v>0</v>
      </c>
      <c r="AK120" s="236">
        <f t="shared" si="13"/>
        <v>0</v>
      </c>
      <c r="AL120" s="235">
        <f t="shared" si="14"/>
        <v>0</v>
      </c>
      <c r="AM120" s="236">
        <f t="shared" si="15"/>
        <v>0</v>
      </c>
      <c r="AN120" s="241">
        <f t="shared" si="16"/>
        <v>0</v>
      </c>
      <c r="AO120" s="241">
        <f t="shared" si="17"/>
        <v>0</v>
      </c>
      <c r="AP120" s="236">
        <f t="shared" si="18"/>
        <v>0</v>
      </c>
      <c r="AQ120" s="241">
        <f t="shared" si="19"/>
        <v>0</v>
      </c>
      <c r="AR120" s="235">
        <f t="shared" si="20"/>
        <v>0</v>
      </c>
      <c r="AS120" s="241">
        <v>0</v>
      </c>
      <c r="AT120" s="236">
        <f t="shared" si="21"/>
        <v>0</v>
      </c>
    </row>
    <row r="121" spans="1:46" ht="12.75" customHeight="1">
      <c r="A121">
        <v>119</v>
      </c>
      <c r="B121" s="242" t="s">
        <v>713</v>
      </c>
      <c r="C121" s="242" t="s">
        <v>589</v>
      </c>
      <c r="D121" s="233" t="s">
        <v>306</v>
      </c>
      <c r="E121">
        <v>2006</v>
      </c>
      <c r="F121" s="241">
        <v>352687.28</v>
      </c>
      <c r="G121" s="241">
        <v>7103.83</v>
      </c>
      <c r="H121" s="241">
        <v>15.3</v>
      </c>
      <c r="I121" s="235">
        <f t="shared" si="0"/>
        <v>345568.15</v>
      </c>
      <c r="J121" s="236">
        <f t="shared" si="1"/>
        <v>345568</v>
      </c>
      <c r="K121" s="237">
        <v>0.02</v>
      </c>
      <c r="L121" s="238">
        <v>92708</v>
      </c>
      <c r="M121" s="238">
        <v>0</v>
      </c>
      <c r="N121" s="238">
        <v>0</v>
      </c>
      <c r="O121" s="239">
        <v>92731</v>
      </c>
      <c r="P121" s="237">
        <v>0.26829999999999998</v>
      </c>
      <c r="Q121" s="236">
        <v>0</v>
      </c>
      <c r="R121" s="236">
        <v>0</v>
      </c>
      <c r="S121" s="236">
        <v>287075</v>
      </c>
      <c r="T121" s="236">
        <v>306399</v>
      </c>
      <c r="U121" s="236">
        <v>218638</v>
      </c>
      <c r="V121" s="236">
        <v>122482</v>
      </c>
      <c r="W121" s="236">
        <v>95793</v>
      </c>
      <c r="X121" s="236">
        <v>94689</v>
      </c>
      <c r="Y121" s="236">
        <v>92731</v>
      </c>
      <c r="Z121">
        <f t="shared" si="2"/>
        <v>26.83</v>
      </c>
      <c r="AA121">
        <f t="shared" si="3"/>
        <v>26.83</v>
      </c>
      <c r="AB121" s="240">
        <f t="shared" si="4"/>
        <v>92708.148660000006</v>
      </c>
      <c r="AC121" s="240">
        <f t="shared" si="5"/>
        <v>92708.148660000006</v>
      </c>
      <c r="AD121" s="240">
        <f t="shared" si="6"/>
        <v>0.14866000000620261</v>
      </c>
      <c r="AE121" s="236">
        <f t="shared" si="7"/>
        <v>92708</v>
      </c>
      <c r="AF121" s="240">
        <f t="shared" si="8"/>
        <v>-0.14866000000620261</v>
      </c>
      <c r="AG121">
        <f t="shared" si="9"/>
        <v>26.83</v>
      </c>
      <c r="AH121" s="236">
        <f t="shared" si="10"/>
        <v>0</v>
      </c>
      <c r="AI121" s="236">
        <f t="shared" si="11"/>
        <v>92708</v>
      </c>
      <c r="AJ121" s="236">
        <f t="shared" si="12"/>
        <v>0</v>
      </c>
      <c r="AK121" s="236">
        <f t="shared" si="13"/>
        <v>92708</v>
      </c>
      <c r="AL121" s="235">
        <f t="shared" si="14"/>
        <v>26.83</v>
      </c>
      <c r="AM121" s="236">
        <f t="shared" si="15"/>
        <v>0</v>
      </c>
      <c r="AN121" s="241">
        <f t="shared" si="16"/>
        <v>92708</v>
      </c>
      <c r="AO121" s="241">
        <f t="shared" si="17"/>
        <v>0</v>
      </c>
      <c r="AP121" s="236">
        <f t="shared" si="18"/>
        <v>92708</v>
      </c>
      <c r="AQ121" s="241">
        <f t="shared" si="19"/>
        <v>0</v>
      </c>
      <c r="AR121" s="235">
        <f t="shared" si="20"/>
        <v>26.83</v>
      </c>
      <c r="AS121" s="241">
        <v>23</v>
      </c>
      <c r="AT121" s="236">
        <f t="shared" si="21"/>
        <v>92731</v>
      </c>
    </row>
    <row r="122" spans="1:46" ht="12.75" customHeight="1">
      <c r="A122">
        <v>120</v>
      </c>
      <c r="B122" s="242" t="s">
        <v>714</v>
      </c>
      <c r="C122" s="242" t="s">
        <v>589</v>
      </c>
      <c r="D122" s="233" t="s">
        <v>307</v>
      </c>
      <c r="E122">
        <v>2002</v>
      </c>
      <c r="F122" s="241">
        <v>56836.51</v>
      </c>
      <c r="G122" s="241">
        <v>591.46</v>
      </c>
      <c r="H122" s="241">
        <v>51.54</v>
      </c>
      <c r="I122" s="235">
        <f t="shared" si="0"/>
        <v>56193.51</v>
      </c>
      <c r="J122" s="236">
        <f t="shared" si="1"/>
        <v>56194</v>
      </c>
      <c r="K122" s="237">
        <v>0.01</v>
      </c>
      <c r="L122" s="238">
        <v>15076</v>
      </c>
      <c r="M122" s="238">
        <v>0</v>
      </c>
      <c r="N122" s="238">
        <v>0</v>
      </c>
      <c r="O122" s="239">
        <v>15079</v>
      </c>
      <c r="P122" s="237">
        <v>0.26829999999999998</v>
      </c>
      <c r="Q122" s="236">
        <v>31117</v>
      </c>
      <c r="R122" s="236">
        <v>38372</v>
      </c>
      <c r="S122" s="236">
        <v>44128</v>
      </c>
      <c r="T122" s="236">
        <v>46603</v>
      </c>
      <c r="U122" s="236">
        <v>35067</v>
      </c>
      <c r="V122" s="236">
        <v>17748</v>
      </c>
      <c r="W122" s="236">
        <v>14820</v>
      </c>
      <c r="X122" s="236">
        <v>14368</v>
      </c>
      <c r="Y122" s="236">
        <v>15079</v>
      </c>
      <c r="Z122">
        <f t="shared" si="2"/>
        <v>26.83</v>
      </c>
      <c r="AA122">
        <f t="shared" si="3"/>
        <v>26.83</v>
      </c>
      <c r="AB122" s="240">
        <f t="shared" si="4"/>
        <v>15075.59064</v>
      </c>
      <c r="AC122" s="240">
        <f t="shared" si="5"/>
        <v>15075.59064</v>
      </c>
      <c r="AD122" s="240">
        <f t="shared" si="6"/>
        <v>-0.40935999999965134</v>
      </c>
      <c r="AE122" s="236">
        <f t="shared" si="7"/>
        <v>15076</v>
      </c>
      <c r="AF122" s="240">
        <f t="shared" si="8"/>
        <v>0.40935999999965134</v>
      </c>
      <c r="AG122">
        <f t="shared" si="9"/>
        <v>26.83</v>
      </c>
      <c r="AH122" s="236">
        <f t="shared" si="10"/>
        <v>0</v>
      </c>
      <c r="AI122" s="236">
        <f t="shared" si="11"/>
        <v>15076</v>
      </c>
      <c r="AJ122" s="236">
        <f t="shared" si="12"/>
        <v>0</v>
      </c>
      <c r="AK122" s="236">
        <f t="shared" si="13"/>
        <v>15076</v>
      </c>
      <c r="AL122" s="235">
        <f t="shared" si="14"/>
        <v>26.83</v>
      </c>
      <c r="AM122" s="236">
        <f t="shared" si="15"/>
        <v>0</v>
      </c>
      <c r="AN122" s="241">
        <f t="shared" si="16"/>
        <v>15076</v>
      </c>
      <c r="AO122" s="241">
        <f t="shared" si="17"/>
        <v>0</v>
      </c>
      <c r="AP122" s="236">
        <f t="shared" si="18"/>
        <v>15076</v>
      </c>
      <c r="AQ122" s="241">
        <f t="shared" si="19"/>
        <v>0</v>
      </c>
      <c r="AR122" s="235">
        <f t="shared" si="20"/>
        <v>26.83</v>
      </c>
      <c r="AS122" s="241">
        <v>3</v>
      </c>
      <c r="AT122" s="236">
        <f t="shared" si="21"/>
        <v>15079</v>
      </c>
    </row>
    <row r="123" spans="1:46" ht="12.75" customHeight="1">
      <c r="A123">
        <v>121</v>
      </c>
      <c r="B123" s="242" t="s">
        <v>715</v>
      </c>
      <c r="C123" s="242" t="s">
        <v>589</v>
      </c>
      <c r="D123" s="233" t="s">
        <v>308</v>
      </c>
      <c r="F123" s="234"/>
      <c r="G123" s="234"/>
      <c r="H123" s="234"/>
      <c r="I123" s="235">
        <f t="shared" si="0"/>
        <v>0</v>
      </c>
      <c r="J123" s="236">
        <f t="shared" si="1"/>
        <v>0</v>
      </c>
      <c r="K123" s="237"/>
      <c r="L123" s="238">
        <v>0</v>
      </c>
      <c r="M123" s="238">
        <v>0</v>
      </c>
      <c r="N123" s="238">
        <v>0</v>
      </c>
      <c r="O123" s="239">
        <v>0</v>
      </c>
      <c r="P123" s="237">
        <v>0</v>
      </c>
      <c r="Q123" s="236">
        <v>0</v>
      </c>
      <c r="R123" s="236">
        <v>0</v>
      </c>
      <c r="S123" s="236">
        <v>0</v>
      </c>
      <c r="T123" s="236">
        <v>0</v>
      </c>
      <c r="U123" s="236">
        <v>0</v>
      </c>
      <c r="V123" s="236">
        <v>0</v>
      </c>
      <c r="W123" s="236">
        <v>0</v>
      </c>
      <c r="X123" s="236">
        <v>0</v>
      </c>
      <c r="Y123" s="236">
        <v>0</v>
      </c>
      <c r="Z123">
        <f t="shared" si="2"/>
        <v>0</v>
      </c>
      <c r="AA123">
        <f t="shared" si="3"/>
        <v>0</v>
      </c>
      <c r="AB123" s="240">
        <f t="shared" si="4"/>
        <v>0</v>
      </c>
      <c r="AC123" s="240">
        <f t="shared" si="5"/>
        <v>0</v>
      </c>
      <c r="AD123" s="240">
        <f t="shared" si="6"/>
        <v>0</v>
      </c>
      <c r="AE123" s="236">
        <f t="shared" si="7"/>
        <v>0</v>
      </c>
      <c r="AF123" s="240">
        <f t="shared" si="8"/>
        <v>0</v>
      </c>
      <c r="AG123">
        <f t="shared" si="9"/>
        <v>0</v>
      </c>
      <c r="AH123" s="236">
        <f t="shared" si="10"/>
        <v>0</v>
      </c>
      <c r="AI123" s="236">
        <f t="shared" si="11"/>
        <v>0</v>
      </c>
      <c r="AJ123" s="236">
        <f t="shared" si="12"/>
        <v>0</v>
      </c>
      <c r="AK123" s="236">
        <f t="shared" si="13"/>
        <v>0</v>
      </c>
      <c r="AL123" s="235">
        <f t="shared" si="14"/>
        <v>0</v>
      </c>
      <c r="AM123" s="236">
        <f t="shared" si="15"/>
        <v>0</v>
      </c>
      <c r="AN123" s="241">
        <f t="shared" si="16"/>
        <v>0</v>
      </c>
      <c r="AO123" s="241">
        <f t="shared" si="17"/>
        <v>0</v>
      </c>
      <c r="AP123" s="236">
        <f t="shared" si="18"/>
        <v>0</v>
      </c>
      <c r="AQ123" s="241">
        <f t="shared" si="19"/>
        <v>0</v>
      </c>
      <c r="AR123" s="235">
        <f t="shared" si="20"/>
        <v>0</v>
      </c>
      <c r="AS123" s="241">
        <v>0</v>
      </c>
      <c r="AT123" s="236">
        <f t="shared" si="21"/>
        <v>0</v>
      </c>
    </row>
    <row r="124" spans="1:46" ht="12.75" customHeight="1">
      <c r="A124">
        <v>122</v>
      </c>
      <c r="B124" s="242" t="s">
        <v>716</v>
      </c>
      <c r="C124" s="242" t="s">
        <v>589</v>
      </c>
      <c r="D124" s="233" t="s">
        <v>309</v>
      </c>
      <c r="E124">
        <v>2006</v>
      </c>
      <c r="F124" s="241">
        <v>795926.65</v>
      </c>
      <c r="G124" s="241">
        <v>23674.54</v>
      </c>
      <c r="H124" s="241">
        <v>1609.14</v>
      </c>
      <c r="I124" s="235">
        <f t="shared" si="0"/>
        <v>770642.97</v>
      </c>
      <c r="J124" s="236">
        <f t="shared" si="1"/>
        <v>770643</v>
      </c>
      <c r="K124" s="237">
        <v>0.03</v>
      </c>
      <c r="L124" s="238">
        <v>206746</v>
      </c>
      <c r="M124" s="238">
        <v>28309</v>
      </c>
      <c r="N124" s="238">
        <v>16535</v>
      </c>
      <c r="O124" s="239">
        <v>251709</v>
      </c>
      <c r="P124" s="237">
        <v>0.32650000000000001</v>
      </c>
      <c r="Q124" s="236">
        <v>0</v>
      </c>
      <c r="R124" s="236">
        <v>0</v>
      </c>
      <c r="S124" s="236">
        <v>599138</v>
      </c>
      <c r="T124" s="236">
        <v>631824</v>
      </c>
      <c r="U124" s="236">
        <v>517713</v>
      </c>
      <c r="V124" s="236">
        <v>291996</v>
      </c>
      <c r="W124" s="236">
        <v>243120</v>
      </c>
      <c r="X124" s="236">
        <v>238335</v>
      </c>
      <c r="Y124" s="236">
        <v>251709</v>
      </c>
      <c r="Z124">
        <f t="shared" si="2"/>
        <v>26.83</v>
      </c>
      <c r="AA124" t="e">
        <f t="shared" si="3"/>
        <v>#REF!</v>
      </c>
      <c r="AB124" s="240">
        <f t="shared" si="4"/>
        <v>206746.24330999999</v>
      </c>
      <c r="AC124" s="240">
        <f t="shared" si="5"/>
        <v>206746.24330999999</v>
      </c>
      <c r="AD124" s="240">
        <f t="shared" si="6"/>
        <v>0.24330999999074265</v>
      </c>
      <c r="AE124" s="236">
        <f t="shared" si="7"/>
        <v>206746</v>
      </c>
      <c r="AF124" s="240">
        <f t="shared" si="8"/>
        <v>-0.24330999999074265</v>
      </c>
      <c r="AG124">
        <f t="shared" si="9"/>
        <v>26.83</v>
      </c>
      <c r="AH124" s="236" t="e">
        <f t="shared" si="10"/>
        <v>#REF!</v>
      </c>
      <c r="AI124" s="236" t="e">
        <f t="shared" si="11"/>
        <v>#REF!</v>
      </c>
      <c r="AJ124" s="236" t="e">
        <f t="shared" si="12"/>
        <v>#REF!</v>
      </c>
      <c r="AK124" s="236" t="e">
        <f t="shared" si="13"/>
        <v>#REF!</v>
      </c>
      <c r="AL124" s="235" t="e">
        <f t="shared" si="14"/>
        <v>#REF!</v>
      </c>
      <c r="AM124" s="236" t="e">
        <f t="shared" si="15"/>
        <v>#REF!</v>
      </c>
      <c r="AN124" s="241" t="e">
        <f t="shared" si="16"/>
        <v>#REF!</v>
      </c>
      <c r="AO124" s="241" t="e">
        <f t="shared" si="17"/>
        <v>#REF!</v>
      </c>
      <c r="AP124" s="236" t="e">
        <f t="shared" si="18"/>
        <v>#REF!</v>
      </c>
      <c r="AQ124" s="241" t="e">
        <f t="shared" si="19"/>
        <v>#REF!</v>
      </c>
      <c r="AR124" s="235" t="e">
        <f t="shared" si="20"/>
        <v>#REF!</v>
      </c>
      <c r="AS124" s="241">
        <v>119</v>
      </c>
      <c r="AT124" s="236" t="e">
        <f t="shared" si="21"/>
        <v>#REF!</v>
      </c>
    </row>
    <row r="125" spans="1:46" ht="12.75" customHeight="1">
      <c r="A125">
        <v>123</v>
      </c>
      <c r="B125" s="242" t="s">
        <v>717</v>
      </c>
      <c r="C125" s="242" t="s">
        <v>589</v>
      </c>
      <c r="D125" s="233" t="s">
        <v>310</v>
      </c>
      <c r="E125">
        <v>2009</v>
      </c>
      <c r="F125" s="241">
        <v>151819.89000000001</v>
      </c>
      <c r="G125" s="241">
        <v>3333.13</v>
      </c>
      <c r="H125" s="241">
        <v>0</v>
      </c>
      <c r="I125" s="235">
        <f t="shared" si="0"/>
        <v>148486.76</v>
      </c>
      <c r="J125" s="236">
        <f t="shared" si="1"/>
        <v>148487</v>
      </c>
      <c r="K125" s="237">
        <v>1.4999999999999999E-2</v>
      </c>
      <c r="L125" s="238">
        <v>39836</v>
      </c>
      <c r="M125" s="238">
        <v>0</v>
      </c>
      <c r="N125" s="238">
        <v>0</v>
      </c>
      <c r="O125" s="239">
        <v>39845</v>
      </c>
      <c r="P125" s="237">
        <v>0.26829999999999998</v>
      </c>
      <c r="Q125" s="236">
        <v>0</v>
      </c>
      <c r="R125" s="236">
        <v>0</v>
      </c>
      <c r="S125" s="236">
        <v>0</v>
      </c>
      <c r="T125" s="236">
        <v>0</v>
      </c>
      <c r="U125" s="236">
        <v>0</v>
      </c>
      <c r="V125" s="236">
        <v>49615</v>
      </c>
      <c r="W125" s="236">
        <v>39760</v>
      </c>
      <c r="X125" s="236">
        <v>39658</v>
      </c>
      <c r="Y125" s="236">
        <v>39845</v>
      </c>
      <c r="Z125">
        <f t="shared" si="2"/>
        <v>26.83</v>
      </c>
      <c r="AA125">
        <f t="shared" si="3"/>
        <v>26.83</v>
      </c>
      <c r="AB125" s="240">
        <f t="shared" si="4"/>
        <v>39835.733840000001</v>
      </c>
      <c r="AC125" s="240">
        <f t="shared" si="5"/>
        <v>39835.733840000001</v>
      </c>
      <c r="AD125" s="240">
        <f t="shared" si="6"/>
        <v>-0.26615999999921769</v>
      </c>
      <c r="AE125" s="236">
        <f t="shared" si="7"/>
        <v>39836</v>
      </c>
      <c r="AF125" s="240">
        <f t="shared" si="8"/>
        <v>0.26615999999921769</v>
      </c>
      <c r="AG125">
        <f t="shared" si="9"/>
        <v>26.83</v>
      </c>
      <c r="AH125" s="236">
        <f t="shared" si="10"/>
        <v>0</v>
      </c>
      <c r="AI125" s="236">
        <f t="shared" si="11"/>
        <v>39836</v>
      </c>
      <c r="AJ125" s="236">
        <f t="shared" si="12"/>
        <v>0</v>
      </c>
      <c r="AK125" s="236">
        <f t="shared" si="13"/>
        <v>39836</v>
      </c>
      <c r="AL125" s="235">
        <f t="shared" si="14"/>
        <v>26.83</v>
      </c>
      <c r="AM125" s="236">
        <f t="shared" si="15"/>
        <v>0</v>
      </c>
      <c r="AN125" s="241">
        <f t="shared" si="16"/>
        <v>39836</v>
      </c>
      <c r="AO125" s="241">
        <f t="shared" si="17"/>
        <v>0</v>
      </c>
      <c r="AP125" s="236">
        <f t="shared" si="18"/>
        <v>39836</v>
      </c>
      <c r="AQ125" s="241">
        <f t="shared" si="19"/>
        <v>0</v>
      </c>
      <c r="AR125" s="235">
        <f t="shared" si="20"/>
        <v>26.83</v>
      </c>
      <c r="AS125" s="241">
        <v>9</v>
      </c>
      <c r="AT125" s="236">
        <f t="shared" si="21"/>
        <v>39845</v>
      </c>
    </row>
    <row r="126" spans="1:46" ht="12.75" customHeight="1">
      <c r="A126">
        <v>124</v>
      </c>
      <c r="B126" s="242" t="s">
        <v>718</v>
      </c>
      <c r="C126" s="242" t="s">
        <v>589</v>
      </c>
      <c r="D126" s="233" t="s">
        <v>311</v>
      </c>
      <c r="F126" s="234"/>
      <c r="G126" s="234"/>
      <c r="H126" s="234"/>
      <c r="I126" s="235">
        <f t="shared" si="0"/>
        <v>0</v>
      </c>
      <c r="J126" s="236">
        <f t="shared" si="1"/>
        <v>0</v>
      </c>
      <c r="K126" s="237"/>
      <c r="L126" s="238">
        <v>0</v>
      </c>
      <c r="M126" s="238">
        <v>0</v>
      </c>
      <c r="N126" s="238">
        <v>0</v>
      </c>
      <c r="O126" s="239">
        <v>0</v>
      </c>
      <c r="P126" s="237">
        <v>0</v>
      </c>
      <c r="Q126" s="236">
        <v>0</v>
      </c>
      <c r="R126" s="236">
        <v>0</v>
      </c>
      <c r="S126" s="236">
        <v>0</v>
      </c>
      <c r="T126" s="236">
        <v>0</v>
      </c>
      <c r="U126" s="236">
        <v>0</v>
      </c>
      <c r="V126" s="236">
        <v>0</v>
      </c>
      <c r="W126" s="236">
        <v>0</v>
      </c>
      <c r="X126" s="236">
        <v>0</v>
      </c>
      <c r="Y126" s="236">
        <v>0</v>
      </c>
      <c r="Z126">
        <f t="shared" si="2"/>
        <v>0</v>
      </c>
      <c r="AA126">
        <f t="shared" si="3"/>
        <v>0</v>
      </c>
      <c r="AB126" s="240">
        <f t="shared" si="4"/>
        <v>0</v>
      </c>
      <c r="AC126" s="240">
        <f t="shared" si="5"/>
        <v>0</v>
      </c>
      <c r="AD126" s="240">
        <f t="shared" si="6"/>
        <v>0</v>
      </c>
      <c r="AE126" s="236">
        <f t="shared" si="7"/>
        <v>0</v>
      </c>
      <c r="AF126" s="240">
        <f t="shared" si="8"/>
        <v>0</v>
      </c>
      <c r="AG126">
        <f t="shared" si="9"/>
        <v>0</v>
      </c>
      <c r="AH126" s="236">
        <f t="shared" si="10"/>
        <v>0</v>
      </c>
      <c r="AI126" s="236">
        <f t="shared" si="11"/>
        <v>0</v>
      </c>
      <c r="AJ126" s="236">
        <f t="shared" si="12"/>
        <v>0</v>
      </c>
      <c r="AK126" s="236">
        <f t="shared" si="13"/>
        <v>0</v>
      </c>
      <c r="AL126" s="235">
        <f t="shared" si="14"/>
        <v>0</v>
      </c>
      <c r="AM126" s="236">
        <f t="shared" si="15"/>
        <v>0</v>
      </c>
      <c r="AN126" s="241">
        <f t="shared" si="16"/>
        <v>0</v>
      </c>
      <c r="AO126" s="241">
        <f t="shared" si="17"/>
        <v>0</v>
      </c>
      <c r="AP126" s="236">
        <f t="shared" si="18"/>
        <v>0</v>
      </c>
      <c r="AQ126" s="241">
        <f t="shared" si="19"/>
        <v>0</v>
      </c>
      <c r="AR126" s="235">
        <f t="shared" si="20"/>
        <v>0</v>
      </c>
      <c r="AS126" s="241">
        <v>0</v>
      </c>
      <c r="AT126" s="236">
        <f t="shared" si="21"/>
        <v>0</v>
      </c>
    </row>
    <row r="127" spans="1:46" ht="12.75" customHeight="1">
      <c r="A127">
        <v>125</v>
      </c>
      <c r="B127" s="242" t="s">
        <v>719</v>
      </c>
      <c r="C127" s="242" t="s">
        <v>589</v>
      </c>
      <c r="D127" s="233" t="s">
        <v>312</v>
      </c>
      <c r="E127">
        <v>2002</v>
      </c>
      <c r="F127" s="241">
        <v>185100.56</v>
      </c>
      <c r="G127" s="241">
        <v>456.31</v>
      </c>
      <c r="H127" s="241">
        <v>0</v>
      </c>
      <c r="I127" s="235">
        <f t="shared" si="0"/>
        <v>184644.25</v>
      </c>
      <c r="J127" s="236">
        <f t="shared" si="1"/>
        <v>184644</v>
      </c>
      <c r="K127" s="237">
        <v>1.0999999999999999E-2</v>
      </c>
      <c r="L127" s="238">
        <v>49536</v>
      </c>
      <c r="M127" s="238">
        <v>0</v>
      </c>
      <c r="N127" s="238">
        <v>0</v>
      </c>
      <c r="O127" s="239">
        <v>49548</v>
      </c>
      <c r="P127" s="237">
        <v>0.26829999999999998</v>
      </c>
      <c r="Q127" s="236">
        <v>119516</v>
      </c>
      <c r="R127" s="236">
        <v>127763</v>
      </c>
      <c r="S127" s="236">
        <v>140647</v>
      </c>
      <c r="T127" s="236">
        <v>149257</v>
      </c>
      <c r="U127" s="236">
        <v>111122</v>
      </c>
      <c r="V127" s="236">
        <v>59989</v>
      </c>
      <c r="W127" s="236">
        <v>47991</v>
      </c>
      <c r="X127" s="236">
        <v>48200</v>
      </c>
      <c r="Y127" s="236">
        <v>49548</v>
      </c>
      <c r="Z127">
        <f t="shared" si="2"/>
        <v>26.83</v>
      </c>
      <c r="AA127">
        <f t="shared" si="3"/>
        <v>26.83</v>
      </c>
      <c r="AB127" s="240">
        <f t="shared" si="4"/>
        <v>49535.846490000004</v>
      </c>
      <c r="AC127" s="240">
        <f t="shared" si="5"/>
        <v>49535.846490000004</v>
      </c>
      <c r="AD127" s="240">
        <f t="shared" si="6"/>
        <v>-0.15350999999645865</v>
      </c>
      <c r="AE127" s="236">
        <f t="shared" si="7"/>
        <v>49536</v>
      </c>
      <c r="AF127" s="240">
        <f t="shared" si="8"/>
        <v>0.15350999999645865</v>
      </c>
      <c r="AG127">
        <f t="shared" si="9"/>
        <v>26.83</v>
      </c>
      <c r="AH127" s="236">
        <f t="shared" si="10"/>
        <v>0</v>
      </c>
      <c r="AI127" s="236">
        <f t="shared" si="11"/>
        <v>49536</v>
      </c>
      <c r="AJ127" s="236">
        <f t="shared" si="12"/>
        <v>0</v>
      </c>
      <c r="AK127" s="236">
        <f t="shared" si="13"/>
        <v>49536</v>
      </c>
      <c r="AL127" s="235">
        <f t="shared" si="14"/>
        <v>26.83</v>
      </c>
      <c r="AM127" s="236">
        <f t="shared" si="15"/>
        <v>0</v>
      </c>
      <c r="AN127" s="241">
        <f t="shared" si="16"/>
        <v>49536</v>
      </c>
      <c r="AO127" s="241">
        <f t="shared" si="17"/>
        <v>0</v>
      </c>
      <c r="AP127" s="236">
        <f t="shared" si="18"/>
        <v>49536</v>
      </c>
      <c r="AQ127" s="241">
        <f t="shared" si="19"/>
        <v>0</v>
      </c>
      <c r="AR127" s="235">
        <f t="shared" si="20"/>
        <v>26.83</v>
      </c>
      <c r="AS127" s="241">
        <v>12</v>
      </c>
      <c r="AT127" s="236">
        <f t="shared" si="21"/>
        <v>49548</v>
      </c>
    </row>
    <row r="128" spans="1:46" ht="12.75" customHeight="1">
      <c r="A128">
        <v>126</v>
      </c>
      <c r="B128" s="242" t="s">
        <v>720</v>
      </c>
      <c r="C128" s="242" t="s">
        <v>589</v>
      </c>
      <c r="D128" s="233" t="s">
        <v>313</v>
      </c>
      <c r="E128">
        <v>2006</v>
      </c>
      <c r="F128" s="241">
        <v>1104655.6200000001</v>
      </c>
      <c r="G128" s="241">
        <v>7822.9</v>
      </c>
      <c r="H128" s="241">
        <v>470.01</v>
      </c>
      <c r="I128" s="235">
        <f t="shared" si="0"/>
        <v>1096362.7100000002</v>
      </c>
      <c r="J128" s="236">
        <f t="shared" si="1"/>
        <v>1096363</v>
      </c>
      <c r="K128" s="237">
        <v>0.03</v>
      </c>
      <c r="L128" s="238">
        <v>294130</v>
      </c>
      <c r="M128" s="238">
        <v>24265</v>
      </c>
      <c r="N128" s="238">
        <v>14173</v>
      </c>
      <c r="O128" s="239">
        <v>332698</v>
      </c>
      <c r="P128" s="237">
        <v>0.30329999999999996</v>
      </c>
      <c r="Q128" s="236">
        <v>0</v>
      </c>
      <c r="R128" s="236">
        <v>840098</v>
      </c>
      <c r="S128" s="236">
        <v>869128</v>
      </c>
      <c r="T128" s="236">
        <v>889799</v>
      </c>
      <c r="U128" s="236">
        <v>679025</v>
      </c>
      <c r="V128" s="236">
        <v>374846</v>
      </c>
      <c r="W128" s="236">
        <v>308926</v>
      </c>
      <c r="X128" s="236">
        <v>317848</v>
      </c>
      <c r="Y128" s="236">
        <v>332698</v>
      </c>
      <c r="Z128">
        <f t="shared" si="2"/>
        <v>26.83</v>
      </c>
      <c r="AA128" t="e">
        <f t="shared" si="3"/>
        <v>#REF!</v>
      </c>
      <c r="AB128" s="240">
        <f t="shared" si="4"/>
        <v>294129.61845000001</v>
      </c>
      <c r="AC128" s="240">
        <f t="shared" si="5"/>
        <v>294129.61845000001</v>
      </c>
      <c r="AD128" s="240">
        <f t="shared" si="6"/>
        <v>-0.38154999999096617</v>
      </c>
      <c r="AE128" s="236">
        <f t="shared" si="7"/>
        <v>294130</v>
      </c>
      <c r="AF128" s="240">
        <f t="shared" si="8"/>
        <v>0.38154999999096617</v>
      </c>
      <c r="AG128">
        <f t="shared" si="9"/>
        <v>26.83</v>
      </c>
      <c r="AH128" s="236" t="e">
        <f t="shared" si="10"/>
        <v>#REF!</v>
      </c>
      <c r="AI128" s="236" t="e">
        <f t="shared" si="11"/>
        <v>#REF!</v>
      </c>
      <c r="AJ128" s="236" t="e">
        <f t="shared" si="12"/>
        <v>#REF!</v>
      </c>
      <c r="AK128" s="236" t="e">
        <f t="shared" si="13"/>
        <v>#REF!</v>
      </c>
      <c r="AL128" s="235" t="e">
        <f t="shared" si="14"/>
        <v>#REF!</v>
      </c>
      <c r="AM128" s="236" t="e">
        <f t="shared" si="15"/>
        <v>#REF!</v>
      </c>
      <c r="AN128" s="241" t="e">
        <f t="shared" si="16"/>
        <v>#REF!</v>
      </c>
      <c r="AO128" s="241" t="e">
        <f t="shared" si="17"/>
        <v>#REF!</v>
      </c>
      <c r="AP128" s="236" t="e">
        <f t="shared" si="18"/>
        <v>#REF!</v>
      </c>
      <c r="AQ128" s="241" t="e">
        <f t="shared" si="19"/>
        <v>#REF!</v>
      </c>
      <c r="AR128" s="235" t="e">
        <f t="shared" si="20"/>
        <v>#REF!</v>
      </c>
      <c r="AS128" s="241">
        <v>130</v>
      </c>
      <c r="AT128" s="236" t="e">
        <f t="shared" si="21"/>
        <v>#REF!</v>
      </c>
    </row>
    <row r="129" spans="1:46" ht="12.75" customHeight="1">
      <c r="A129">
        <v>127</v>
      </c>
      <c r="B129" s="242" t="s">
        <v>721</v>
      </c>
      <c r="C129" s="242" t="s">
        <v>589</v>
      </c>
      <c r="D129" s="233" t="s">
        <v>314</v>
      </c>
      <c r="E129">
        <v>2008</v>
      </c>
      <c r="F129" s="241">
        <v>117019.52</v>
      </c>
      <c r="G129" s="241">
        <v>2306.96</v>
      </c>
      <c r="H129" s="241">
        <v>0</v>
      </c>
      <c r="I129" s="235">
        <f t="shared" si="0"/>
        <v>114712.56</v>
      </c>
      <c r="J129" s="236">
        <f t="shared" si="1"/>
        <v>114713</v>
      </c>
      <c r="K129" s="237">
        <v>0.03</v>
      </c>
      <c r="L129" s="238">
        <v>30775</v>
      </c>
      <c r="M129" s="238">
        <v>44485</v>
      </c>
      <c r="N129" s="238">
        <v>25984</v>
      </c>
      <c r="O129" s="239">
        <v>101244</v>
      </c>
      <c r="P129" s="237">
        <v>0.88260000000000005</v>
      </c>
      <c r="Q129" s="236">
        <v>0</v>
      </c>
      <c r="R129" s="236">
        <v>0</v>
      </c>
      <c r="S129" s="236">
        <v>0</v>
      </c>
      <c r="T129" s="236">
        <v>0</v>
      </c>
      <c r="U129" s="236">
        <v>102585.82</v>
      </c>
      <c r="V129" s="236">
        <v>107598</v>
      </c>
      <c r="W129" s="236">
        <v>109504</v>
      </c>
      <c r="X129" s="236">
        <v>92659</v>
      </c>
      <c r="Y129" s="236">
        <v>101244</v>
      </c>
      <c r="Z129">
        <f t="shared" si="2"/>
        <v>26.83</v>
      </c>
      <c r="AA129" t="e">
        <f t="shared" si="3"/>
        <v>#REF!</v>
      </c>
      <c r="AB129" s="240">
        <f t="shared" si="4"/>
        <v>30774.926660000001</v>
      </c>
      <c r="AC129" s="240">
        <f t="shared" si="5"/>
        <v>30774.926660000001</v>
      </c>
      <c r="AD129" s="240">
        <f t="shared" si="6"/>
        <v>-7.3339999999006977E-2</v>
      </c>
      <c r="AE129" s="236">
        <f t="shared" si="7"/>
        <v>30775</v>
      </c>
      <c r="AF129" s="240">
        <f t="shared" si="8"/>
        <v>7.3339999999006977E-2</v>
      </c>
      <c r="AG129">
        <f t="shared" si="9"/>
        <v>26.83</v>
      </c>
      <c r="AH129" s="236" t="e">
        <f t="shared" si="10"/>
        <v>#REF!</v>
      </c>
      <c r="AI129" s="236" t="e">
        <f t="shared" si="11"/>
        <v>#REF!</v>
      </c>
      <c r="AJ129" s="236" t="e">
        <f t="shared" si="12"/>
        <v>#REF!</v>
      </c>
      <c r="AK129" s="236" t="e">
        <f t="shared" si="13"/>
        <v>#REF!</v>
      </c>
      <c r="AL129" s="235" t="e">
        <f t="shared" si="14"/>
        <v>#REF!</v>
      </c>
      <c r="AM129" s="236" t="e">
        <f t="shared" si="15"/>
        <v>#REF!</v>
      </c>
      <c r="AN129" s="241" t="e">
        <f t="shared" si="16"/>
        <v>#REF!</v>
      </c>
      <c r="AO129" s="241" t="e">
        <f t="shared" si="17"/>
        <v>#REF!</v>
      </c>
      <c r="AP129" s="236" t="e">
        <f t="shared" si="18"/>
        <v>#REF!</v>
      </c>
      <c r="AQ129" s="241" t="e">
        <f t="shared" si="19"/>
        <v>#REF!</v>
      </c>
      <c r="AR129" s="235" t="e">
        <f t="shared" si="20"/>
        <v>#REF!</v>
      </c>
      <c r="AS129" s="241">
        <v>0</v>
      </c>
      <c r="AT129" s="236" t="e">
        <f t="shared" si="21"/>
        <v>#REF!</v>
      </c>
    </row>
    <row r="130" spans="1:46" ht="12.75" customHeight="1">
      <c r="A130">
        <v>128</v>
      </c>
      <c r="B130" s="242" t="s">
        <v>722</v>
      </c>
      <c r="C130" s="242" t="s">
        <v>589</v>
      </c>
      <c r="D130" s="233" t="s">
        <v>315</v>
      </c>
      <c r="F130" s="234"/>
      <c r="G130" s="234"/>
      <c r="H130" s="234"/>
      <c r="I130" s="235">
        <f t="shared" si="0"/>
        <v>0</v>
      </c>
      <c r="J130" s="236">
        <f t="shared" si="1"/>
        <v>0</v>
      </c>
      <c r="K130" s="237"/>
      <c r="L130" s="238">
        <v>0</v>
      </c>
      <c r="M130" s="238">
        <v>0</v>
      </c>
      <c r="N130" s="238">
        <v>0</v>
      </c>
      <c r="O130" s="239">
        <v>0</v>
      </c>
      <c r="P130" s="237">
        <v>0</v>
      </c>
      <c r="Q130" s="236">
        <v>0</v>
      </c>
      <c r="R130" s="236">
        <v>0</v>
      </c>
      <c r="S130" s="236">
        <v>0</v>
      </c>
      <c r="T130" s="236">
        <v>0</v>
      </c>
      <c r="U130" s="236">
        <v>0</v>
      </c>
      <c r="V130" s="236">
        <v>0</v>
      </c>
      <c r="W130" s="236">
        <v>0</v>
      </c>
      <c r="X130" s="236">
        <v>0</v>
      </c>
      <c r="Y130" s="236">
        <v>0</v>
      </c>
      <c r="Z130">
        <f t="shared" si="2"/>
        <v>0</v>
      </c>
      <c r="AA130">
        <f t="shared" si="3"/>
        <v>0</v>
      </c>
      <c r="AB130" s="240">
        <f t="shared" si="4"/>
        <v>0</v>
      </c>
      <c r="AC130" s="240">
        <f t="shared" si="5"/>
        <v>0</v>
      </c>
      <c r="AD130" s="240">
        <f t="shared" si="6"/>
        <v>0</v>
      </c>
      <c r="AE130" s="236">
        <f t="shared" si="7"/>
        <v>0</v>
      </c>
      <c r="AF130" s="240">
        <f t="shared" si="8"/>
        <v>0</v>
      </c>
      <c r="AG130">
        <f t="shared" si="9"/>
        <v>0</v>
      </c>
      <c r="AH130" s="236">
        <f t="shared" si="10"/>
        <v>0</v>
      </c>
      <c r="AI130" s="236">
        <f t="shared" si="11"/>
        <v>0</v>
      </c>
      <c r="AJ130" s="236">
        <f t="shared" si="12"/>
        <v>0</v>
      </c>
      <c r="AK130" s="236">
        <f t="shared" si="13"/>
        <v>0</v>
      </c>
      <c r="AL130" s="235">
        <f t="shared" si="14"/>
        <v>0</v>
      </c>
      <c r="AM130" s="236">
        <f t="shared" si="15"/>
        <v>0</v>
      </c>
      <c r="AN130" s="241">
        <f t="shared" si="16"/>
        <v>0</v>
      </c>
      <c r="AO130" s="241">
        <f t="shared" si="17"/>
        <v>0</v>
      </c>
      <c r="AP130" s="236">
        <f t="shared" si="18"/>
        <v>0</v>
      </c>
      <c r="AQ130" s="241">
        <f t="shared" si="19"/>
        <v>0</v>
      </c>
      <c r="AR130" s="235">
        <f t="shared" si="20"/>
        <v>0</v>
      </c>
      <c r="AS130" s="241">
        <v>0</v>
      </c>
      <c r="AT130" s="236">
        <f t="shared" si="21"/>
        <v>0</v>
      </c>
    </row>
    <row r="131" spans="1:46" ht="12.75" customHeight="1">
      <c r="A131">
        <v>129</v>
      </c>
      <c r="B131" s="242" t="s">
        <v>723</v>
      </c>
      <c r="C131" s="242" t="s">
        <v>589</v>
      </c>
      <c r="D131" s="233" t="s">
        <v>316</v>
      </c>
      <c r="F131" s="234"/>
      <c r="G131" s="234"/>
      <c r="H131" s="234"/>
      <c r="I131" s="235">
        <f t="shared" si="0"/>
        <v>0</v>
      </c>
      <c r="J131" s="236">
        <f t="shared" si="1"/>
        <v>0</v>
      </c>
      <c r="K131" s="237"/>
      <c r="L131" s="238">
        <v>0</v>
      </c>
      <c r="M131" s="238">
        <v>0</v>
      </c>
      <c r="N131" s="238">
        <v>0</v>
      </c>
      <c r="O131" s="239">
        <v>0</v>
      </c>
      <c r="P131" s="237">
        <v>0</v>
      </c>
      <c r="Q131" s="236">
        <v>0</v>
      </c>
      <c r="R131" s="236">
        <v>0</v>
      </c>
      <c r="S131" s="236">
        <v>0</v>
      </c>
      <c r="T131" s="236">
        <v>0</v>
      </c>
      <c r="U131" s="236">
        <v>0</v>
      </c>
      <c r="V131" s="236">
        <v>0</v>
      </c>
      <c r="W131" s="236">
        <v>0</v>
      </c>
      <c r="X131" s="236">
        <v>0</v>
      </c>
      <c r="Y131" s="236">
        <v>0</v>
      </c>
      <c r="Z131">
        <f t="shared" si="2"/>
        <v>0</v>
      </c>
      <c r="AA131">
        <f t="shared" si="3"/>
        <v>0</v>
      </c>
      <c r="AB131" s="240">
        <f t="shared" si="4"/>
        <v>0</v>
      </c>
      <c r="AC131" s="240">
        <f t="shared" si="5"/>
        <v>0</v>
      </c>
      <c r="AD131" s="240">
        <f t="shared" si="6"/>
        <v>0</v>
      </c>
      <c r="AE131" s="236">
        <f t="shared" si="7"/>
        <v>0</v>
      </c>
      <c r="AF131" s="240">
        <f t="shared" si="8"/>
        <v>0</v>
      </c>
      <c r="AG131">
        <f t="shared" si="9"/>
        <v>0</v>
      </c>
      <c r="AH131" s="236">
        <f t="shared" si="10"/>
        <v>0</v>
      </c>
      <c r="AI131" s="236">
        <f t="shared" si="11"/>
        <v>0</v>
      </c>
      <c r="AJ131" s="236">
        <f t="shared" si="12"/>
        <v>0</v>
      </c>
      <c r="AK131" s="236">
        <f t="shared" si="13"/>
        <v>0</v>
      </c>
      <c r="AL131" s="235">
        <f t="shared" si="14"/>
        <v>0</v>
      </c>
      <c r="AM131" s="236">
        <f t="shared" si="15"/>
        <v>0</v>
      </c>
      <c r="AN131" s="241">
        <f t="shared" si="16"/>
        <v>0</v>
      </c>
      <c r="AO131" s="241">
        <f t="shared" si="17"/>
        <v>0</v>
      </c>
      <c r="AP131" s="236">
        <f t="shared" si="18"/>
        <v>0</v>
      </c>
      <c r="AQ131" s="241">
        <f t="shared" si="19"/>
        <v>0</v>
      </c>
      <c r="AR131" s="235">
        <f t="shared" si="20"/>
        <v>0</v>
      </c>
      <c r="AS131" s="241">
        <v>0</v>
      </c>
      <c r="AT131" s="236">
        <f t="shared" si="21"/>
        <v>0</v>
      </c>
    </row>
    <row r="132" spans="1:46" ht="12.75" customHeight="1">
      <c r="A132">
        <v>130</v>
      </c>
      <c r="B132" s="242" t="s">
        <v>724</v>
      </c>
      <c r="C132" s="242" t="s">
        <v>589</v>
      </c>
      <c r="D132" s="233" t="s">
        <v>317</v>
      </c>
      <c r="F132" s="234"/>
      <c r="G132" s="234"/>
      <c r="H132" s="234"/>
      <c r="I132" s="235">
        <f t="shared" si="0"/>
        <v>0</v>
      </c>
      <c r="J132" s="236">
        <f t="shared" si="1"/>
        <v>0</v>
      </c>
      <c r="K132" s="237"/>
      <c r="L132" s="238">
        <v>0</v>
      </c>
      <c r="M132" s="238">
        <v>0</v>
      </c>
      <c r="N132" s="238">
        <v>0</v>
      </c>
      <c r="O132" s="239">
        <v>0</v>
      </c>
      <c r="P132" s="237">
        <v>0</v>
      </c>
      <c r="Q132" s="236">
        <v>0</v>
      </c>
      <c r="R132" s="236">
        <v>0</v>
      </c>
      <c r="S132" s="236">
        <v>0</v>
      </c>
      <c r="T132" s="236">
        <v>0</v>
      </c>
      <c r="U132" s="236">
        <v>0</v>
      </c>
      <c r="V132" s="236">
        <v>0</v>
      </c>
      <c r="W132" s="236">
        <v>0</v>
      </c>
      <c r="X132" s="236">
        <v>0</v>
      </c>
      <c r="Y132" s="236">
        <v>0</v>
      </c>
      <c r="Z132">
        <f t="shared" si="2"/>
        <v>0</v>
      </c>
      <c r="AA132">
        <f t="shared" si="3"/>
        <v>0</v>
      </c>
      <c r="AB132" s="240">
        <f t="shared" si="4"/>
        <v>0</v>
      </c>
      <c r="AC132" s="240">
        <f t="shared" si="5"/>
        <v>0</v>
      </c>
      <c r="AD132" s="240">
        <f t="shared" si="6"/>
        <v>0</v>
      </c>
      <c r="AE132" s="236">
        <f t="shared" si="7"/>
        <v>0</v>
      </c>
      <c r="AF132" s="240">
        <f t="shared" si="8"/>
        <v>0</v>
      </c>
      <c r="AG132">
        <f t="shared" si="9"/>
        <v>0</v>
      </c>
      <c r="AH132" s="236">
        <f t="shared" si="10"/>
        <v>0</v>
      </c>
      <c r="AI132" s="236">
        <f t="shared" si="11"/>
        <v>0</v>
      </c>
      <c r="AJ132" s="236">
        <f t="shared" si="12"/>
        <v>0</v>
      </c>
      <c r="AK132" s="236">
        <f t="shared" si="13"/>
        <v>0</v>
      </c>
      <c r="AL132" s="235">
        <f t="shared" si="14"/>
        <v>0</v>
      </c>
      <c r="AM132" s="236">
        <f t="shared" si="15"/>
        <v>0</v>
      </c>
      <c r="AN132" s="241">
        <f t="shared" si="16"/>
        <v>0</v>
      </c>
      <c r="AO132" s="241">
        <f t="shared" si="17"/>
        <v>0</v>
      </c>
      <c r="AP132" s="236">
        <f t="shared" si="18"/>
        <v>0</v>
      </c>
      <c r="AQ132" s="241">
        <f t="shared" si="19"/>
        <v>0</v>
      </c>
      <c r="AR132" s="235">
        <f t="shared" si="20"/>
        <v>0</v>
      </c>
      <c r="AS132" s="241">
        <v>0</v>
      </c>
      <c r="AT132" s="236">
        <f t="shared" si="21"/>
        <v>0</v>
      </c>
    </row>
    <row r="133" spans="1:46" ht="12.75" customHeight="1">
      <c r="A133">
        <v>131</v>
      </c>
      <c r="B133" s="242" t="s">
        <v>725</v>
      </c>
      <c r="C133" s="242" t="s">
        <v>589</v>
      </c>
      <c r="D133" s="233" t="s">
        <v>318</v>
      </c>
      <c r="E133">
        <v>2002</v>
      </c>
      <c r="F133" s="241">
        <v>810206.14</v>
      </c>
      <c r="G133" s="241">
        <v>17534.98</v>
      </c>
      <c r="H133" s="241">
        <v>2817.37</v>
      </c>
      <c r="I133" s="235">
        <f t="shared" si="0"/>
        <v>789853.79</v>
      </c>
      <c r="J133" s="236">
        <f t="shared" si="1"/>
        <v>789854</v>
      </c>
      <c r="K133" s="237">
        <v>1.4999999999999999E-2</v>
      </c>
      <c r="L133" s="238">
        <v>211900</v>
      </c>
      <c r="M133" s="238">
        <v>0</v>
      </c>
      <c r="N133" s="238">
        <v>0</v>
      </c>
      <c r="O133" s="239">
        <v>211950</v>
      </c>
      <c r="P133" s="237">
        <v>0.26829999999999998</v>
      </c>
      <c r="Q133" s="236">
        <v>483468</v>
      </c>
      <c r="R133" s="236">
        <v>530396</v>
      </c>
      <c r="S133" s="236">
        <v>592087</v>
      </c>
      <c r="T133" s="236">
        <v>633009</v>
      </c>
      <c r="U133" s="236">
        <v>448874</v>
      </c>
      <c r="V133" s="236">
        <v>238819</v>
      </c>
      <c r="W133" s="236">
        <v>206450</v>
      </c>
      <c r="X133" s="236">
        <v>207475</v>
      </c>
      <c r="Y133" s="236">
        <v>211950</v>
      </c>
      <c r="Z133">
        <f t="shared" si="2"/>
        <v>26.83</v>
      </c>
      <c r="AA133">
        <f t="shared" si="3"/>
        <v>26.83</v>
      </c>
      <c r="AB133" s="240">
        <f t="shared" si="4"/>
        <v>211900.12401</v>
      </c>
      <c r="AC133" s="240">
        <f t="shared" si="5"/>
        <v>211900.12401</v>
      </c>
      <c r="AD133" s="240">
        <f t="shared" si="6"/>
        <v>0.12400999999954365</v>
      </c>
      <c r="AE133" s="236">
        <f t="shared" si="7"/>
        <v>211900</v>
      </c>
      <c r="AF133" s="240">
        <f t="shared" si="8"/>
        <v>-0.12400999999954365</v>
      </c>
      <c r="AG133">
        <f t="shared" si="9"/>
        <v>26.83</v>
      </c>
      <c r="AH133" s="236">
        <f t="shared" si="10"/>
        <v>0</v>
      </c>
      <c r="AI133" s="236">
        <f t="shared" si="11"/>
        <v>211900</v>
      </c>
      <c r="AJ133" s="236">
        <f t="shared" si="12"/>
        <v>0</v>
      </c>
      <c r="AK133" s="236">
        <f t="shared" si="13"/>
        <v>211900</v>
      </c>
      <c r="AL133" s="235">
        <f t="shared" si="14"/>
        <v>26.83</v>
      </c>
      <c r="AM133" s="236">
        <f t="shared" si="15"/>
        <v>0</v>
      </c>
      <c r="AN133" s="241">
        <f t="shared" si="16"/>
        <v>211900</v>
      </c>
      <c r="AO133" s="241">
        <f t="shared" si="17"/>
        <v>0</v>
      </c>
      <c r="AP133" s="236">
        <f t="shared" si="18"/>
        <v>211900</v>
      </c>
      <c r="AQ133" s="241">
        <f t="shared" si="19"/>
        <v>0</v>
      </c>
      <c r="AR133" s="235">
        <f t="shared" si="20"/>
        <v>26.83</v>
      </c>
      <c r="AS133" s="241">
        <v>50</v>
      </c>
      <c r="AT133" s="236">
        <f t="shared" si="21"/>
        <v>211950</v>
      </c>
    </row>
    <row r="134" spans="1:46" ht="12.75" customHeight="1">
      <c r="A134">
        <v>132</v>
      </c>
      <c r="B134" s="242" t="s">
        <v>726</v>
      </c>
      <c r="C134" s="242" t="s">
        <v>589</v>
      </c>
      <c r="D134" s="233" t="s">
        <v>319</v>
      </c>
      <c r="F134" s="234"/>
      <c r="G134" s="234"/>
      <c r="H134" s="234"/>
      <c r="I134" s="235">
        <f t="shared" si="0"/>
        <v>0</v>
      </c>
      <c r="J134" s="236">
        <f t="shared" si="1"/>
        <v>0</v>
      </c>
      <c r="K134" s="237"/>
      <c r="L134" s="238">
        <v>0</v>
      </c>
      <c r="M134" s="238">
        <v>0</v>
      </c>
      <c r="N134" s="238">
        <v>0</v>
      </c>
      <c r="O134" s="239">
        <v>0</v>
      </c>
      <c r="P134" s="237">
        <v>0</v>
      </c>
      <c r="Q134" s="236">
        <v>0</v>
      </c>
      <c r="R134" s="236">
        <v>0</v>
      </c>
      <c r="S134" s="236">
        <v>0</v>
      </c>
      <c r="T134" s="236">
        <v>0</v>
      </c>
      <c r="U134" s="236">
        <v>0</v>
      </c>
      <c r="V134" s="236">
        <v>0</v>
      </c>
      <c r="W134" s="236">
        <v>0</v>
      </c>
      <c r="X134" s="236">
        <v>0</v>
      </c>
      <c r="Y134" s="236">
        <v>0</v>
      </c>
      <c r="Z134">
        <f t="shared" si="2"/>
        <v>0</v>
      </c>
      <c r="AA134">
        <f t="shared" si="3"/>
        <v>0</v>
      </c>
      <c r="AB134" s="240">
        <f t="shared" si="4"/>
        <v>0</v>
      </c>
      <c r="AC134" s="240">
        <f t="shared" si="5"/>
        <v>0</v>
      </c>
      <c r="AD134" s="240">
        <f t="shared" si="6"/>
        <v>0</v>
      </c>
      <c r="AE134" s="236">
        <f t="shared" si="7"/>
        <v>0</v>
      </c>
      <c r="AF134" s="240">
        <f t="shared" si="8"/>
        <v>0</v>
      </c>
      <c r="AG134">
        <f t="shared" si="9"/>
        <v>0</v>
      </c>
      <c r="AH134" s="236">
        <f t="shared" si="10"/>
        <v>0</v>
      </c>
      <c r="AI134" s="236">
        <f t="shared" si="11"/>
        <v>0</v>
      </c>
      <c r="AJ134" s="236">
        <f t="shared" si="12"/>
        <v>0</v>
      </c>
      <c r="AK134" s="236">
        <f t="shared" si="13"/>
        <v>0</v>
      </c>
      <c r="AL134" s="235">
        <f t="shared" si="14"/>
        <v>0</v>
      </c>
      <c r="AM134" s="236">
        <f t="shared" si="15"/>
        <v>0</v>
      </c>
      <c r="AN134" s="241">
        <f t="shared" si="16"/>
        <v>0</v>
      </c>
      <c r="AO134" s="241">
        <f t="shared" si="17"/>
        <v>0</v>
      </c>
      <c r="AP134" s="236">
        <f t="shared" si="18"/>
        <v>0</v>
      </c>
      <c r="AQ134" s="241">
        <f t="shared" si="19"/>
        <v>0</v>
      </c>
      <c r="AR134" s="235">
        <f t="shared" si="20"/>
        <v>0</v>
      </c>
      <c r="AS134" s="241">
        <v>0</v>
      </c>
      <c r="AT134" s="236">
        <f t="shared" si="21"/>
        <v>0</v>
      </c>
    </row>
    <row r="135" spans="1:46" ht="12.75" customHeight="1">
      <c r="A135">
        <v>133</v>
      </c>
      <c r="B135" s="242" t="s">
        <v>727</v>
      </c>
      <c r="C135" s="242" t="s">
        <v>589</v>
      </c>
      <c r="D135" s="233" t="s">
        <v>320</v>
      </c>
      <c r="F135" s="234"/>
      <c r="G135" s="234"/>
      <c r="H135" s="234"/>
      <c r="I135" s="235">
        <f t="shared" si="0"/>
        <v>0</v>
      </c>
      <c r="J135" s="236">
        <f t="shared" si="1"/>
        <v>0</v>
      </c>
      <c r="K135" s="237"/>
      <c r="L135" s="238">
        <v>0</v>
      </c>
      <c r="M135" s="238">
        <v>0</v>
      </c>
      <c r="N135" s="238">
        <v>0</v>
      </c>
      <c r="O135" s="239">
        <v>0</v>
      </c>
      <c r="P135" s="237">
        <v>0</v>
      </c>
      <c r="Q135" s="236">
        <v>0</v>
      </c>
      <c r="R135" s="236">
        <v>0</v>
      </c>
      <c r="S135" s="236">
        <v>0</v>
      </c>
      <c r="T135" s="236">
        <v>0</v>
      </c>
      <c r="U135" s="236">
        <v>0</v>
      </c>
      <c r="V135" s="236">
        <v>0</v>
      </c>
      <c r="W135" s="236">
        <v>0</v>
      </c>
      <c r="X135" s="236">
        <v>0</v>
      </c>
      <c r="Y135" s="236">
        <v>0</v>
      </c>
      <c r="Z135">
        <f t="shared" si="2"/>
        <v>0</v>
      </c>
      <c r="AA135">
        <f t="shared" si="3"/>
        <v>0</v>
      </c>
      <c r="AB135" s="240">
        <f t="shared" si="4"/>
        <v>0</v>
      </c>
      <c r="AC135" s="240">
        <f t="shared" si="5"/>
        <v>0</v>
      </c>
      <c r="AD135" s="240">
        <f t="shared" si="6"/>
        <v>0</v>
      </c>
      <c r="AE135" s="236">
        <f t="shared" si="7"/>
        <v>0</v>
      </c>
      <c r="AF135" s="240">
        <f t="shared" si="8"/>
        <v>0</v>
      </c>
      <c r="AG135">
        <f t="shared" si="9"/>
        <v>0</v>
      </c>
      <c r="AH135" s="236">
        <f t="shared" si="10"/>
        <v>0</v>
      </c>
      <c r="AI135" s="236">
        <f t="shared" si="11"/>
        <v>0</v>
      </c>
      <c r="AJ135" s="236">
        <f t="shared" si="12"/>
        <v>0</v>
      </c>
      <c r="AK135" s="236">
        <f t="shared" si="13"/>
        <v>0</v>
      </c>
      <c r="AL135" s="235">
        <f t="shared" si="14"/>
        <v>0</v>
      </c>
      <c r="AM135" s="236">
        <f t="shared" si="15"/>
        <v>0</v>
      </c>
      <c r="AN135" s="241">
        <f t="shared" si="16"/>
        <v>0</v>
      </c>
      <c r="AO135" s="241">
        <f t="shared" si="17"/>
        <v>0</v>
      </c>
      <c r="AP135" s="236">
        <f t="shared" si="18"/>
        <v>0</v>
      </c>
      <c r="AQ135" s="241">
        <f t="shared" si="19"/>
        <v>0</v>
      </c>
      <c r="AR135" s="235">
        <f t="shared" si="20"/>
        <v>0</v>
      </c>
      <c r="AS135" s="241">
        <v>0</v>
      </c>
      <c r="AT135" s="236">
        <f t="shared" si="21"/>
        <v>0</v>
      </c>
    </row>
    <row r="136" spans="1:46" ht="12.75" customHeight="1">
      <c r="A136">
        <v>134</v>
      </c>
      <c r="B136" s="242" t="s">
        <v>728</v>
      </c>
      <c r="C136" s="242" t="s">
        <v>589</v>
      </c>
      <c r="D136" s="233" t="s">
        <v>321</v>
      </c>
      <c r="F136" s="234"/>
      <c r="G136" s="234"/>
      <c r="H136" s="234"/>
      <c r="I136" s="235">
        <f t="shared" si="0"/>
        <v>0</v>
      </c>
      <c r="J136" s="236">
        <f t="shared" si="1"/>
        <v>0</v>
      </c>
      <c r="K136" s="237"/>
      <c r="L136" s="238">
        <v>0</v>
      </c>
      <c r="M136" s="238">
        <v>0</v>
      </c>
      <c r="N136" s="238">
        <v>0</v>
      </c>
      <c r="O136" s="239">
        <v>0</v>
      </c>
      <c r="P136" s="237">
        <v>0</v>
      </c>
      <c r="Q136" s="236">
        <v>0</v>
      </c>
      <c r="R136" s="236">
        <v>0</v>
      </c>
      <c r="S136" s="236">
        <v>0</v>
      </c>
      <c r="T136" s="236">
        <v>0</v>
      </c>
      <c r="U136" s="236">
        <v>0</v>
      </c>
      <c r="V136" s="236">
        <v>0</v>
      </c>
      <c r="W136" s="236">
        <v>0</v>
      </c>
      <c r="X136" s="236">
        <v>0</v>
      </c>
      <c r="Y136" s="236">
        <v>0</v>
      </c>
      <c r="Z136">
        <f t="shared" si="2"/>
        <v>0</v>
      </c>
      <c r="AA136">
        <f t="shared" si="3"/>
        <v>0</v>
      </c>
      <c r="AB136" s="240">
        <f t="shared" si="4"/>
        <v>0</v>
      </c>
      <c r="AC136" s="240">
        <f t="shared" si="5"/>
        <v>0</v>
      </c>
      <c r="AD136" s="240">
        <f t="shared" si="6"/>
        <v>0</v>
      </c>
      <c r="AE136" s="236">
        <f t="shared" si="7"/>
        <v>0</v>
      </c>
      <c r="AF136" s="240">
        <f t="shared" si="8"/>
        <v>0</v>
      </c>
      <c r="AG136">
        <f t="shared" si="9"/>
        <v>0</v>
      </c>
      <c r="AH136" s="236">
        <f t="shared" si="10"/>
        <v>0</v>
      </c>
      <c r="AI136" s="236">
        <f t="shared" si="11"/>
        <v>0</v>
      </c>
      <c r="AJ136" s="236">
        <f t="shared" si="12"/>
        <v>0</v>
      </c>
      <c r="AK136" s="236">
        <f t="shared" si="13"/>
        <v>0</v>
      </c>
      <c r="AL136" s="235">
        <f t="shared" si="14"/>
        <v>0</v>
      </c>
      <c r="AM136" s="236">
        <f t="shared" si="15"/>
        <v>0</v>
      </c>
      <c r="AN136" s="241">
        <f t="shared" si="16"/>
        <v>0</v>
      </c>
      <c r="AO136" s="241">
        <f t="shared" si="17"/>
        <v>0</v>
      </c>
      <c r="AP136" s="236">
        <f t="shared" si="18"/>
        <v>0</v>
      </c>
      <c r="AQ136" s="241">
        <f t="shared" si="19"/>
        <v>0</v>
      </c>
      <c r="AR136" s="235">
        <f t="shared" si="20"/>
        <v>0</v>
      </c>
      <c r="AS136" s="241">
        <v>0</v>
      </c>
      <c r="AT136" s="236">
        <f t="shared" si="21"/>
        <v>0</v>
      </c>
    </row>
    <row r="137" spans="1:46" ht="12.75" customHeight="1">
      <c r="A137">
        <v>135</v>
      </c>
      <c r="B137" s="242" t="s">
        <v>729</v>
      </c>
      <c r="C137" s="242" t="s">
        <v>589</v>
      </c>
      <c r="D137" s="233" t="s">
        <v>322</v>
      </c>
      <c r="F137" s="234"/>
      <c r="G137" s="234"/>
      <c r="H137" s="234"/>
      <c r="I137" s="235">
        <f t="shared" si="0"/>
        <v>0</v>
      </c>
      <c r="J137" s="236">
        <f t="shared" si="1"/>
        <v>0</v>
      </c>
      <c r="K137" s="237"/>
      <c r="L137" s="238">
        <v>0</v>
      </c>
      <c r="M137" s="238">
        <v>0</v>
      </c>
      <c r="N137" s="238">
        <v>0</v>
      </c>
      <c r="O137" s="239">
        <v>0</v>
      </c>
      <c r="P137" s="237">
        <v>0</v>
      </c>
      <c r="Q137" s="236">
        <v>0</v>
      </c>
      <c r="R137" s="236">
        <v>0</v>
      </c>
      <c r="S137" s="236">
        <v>0</v>
      </c>
      <c r="T137" s="236">
        <v>0</v>
      </c>
      <c r="U137" s="236">
        <v>0</v>
      </c>
      <c r="V137" s="236">
        <v>0</v>
      </c>
      <c r="W137" s="236">
        <v>0</v>
      </c>
      <c r="X137" s="236">
        <v>0</v>
      </c>
      <c r="Y137" s="236">
        <v>0</v>
      </c>
      <c r="Z137">
        <f t="shared" si="2"/>
        <v>0</v>
      </c>
      <c r="AA137">
        <f t="shared" si="3"/>
        <v>0</v>
      </c>
      <c r="AB137" s="240">
        <f t="shared" si="4"/>
        <v>0</v>
      </c>
      <c r="AC137" s="240">
        <f t="shared" si="5"/>
        <v>0</v>
      </c>
      <c r="AD137" s="240">
        <f t="shared" si="6"/>
        <v>0</v>
      </c>
      <c r="AE137" s="236">
        <f t="shared" si="7"/>
        <v>0</v>
      </c>
      <c r="AF137" s="240">
        <f t="shared" si="8"/>
        <v>0</v>
      </c>
      <c r="AG137">
        <f t="shared" si="9"/>
        <v>0</v>
      </c>
      <c r="AH137" s="236">
        <f t="shared" si="10"/>
        <v>0</v>
      </c>
      <c r="AI137" s="236">
        <f t="shared" si="11"/>
        <v>0</v>
      </c>
      <c r="AJ137" s="236">
        <f t="shared" si="12"/>
        <v>0</v>
      </c>
      <c r="AK137" s="236">
        <f t="shared" si="13"/>
        <v>0</v>
      </c>
      <c r="AL137" s="235">
        <f t="shared" si="14"/>
        <v>0</v>
      </c>
      <c r="AM137" s="236">
        <f t="shared" si="15"/>
        <v>0</v>
      </c>
      <c r="AN137" s="241">
        <f t="shared" si="16"/>
        <v>0</v>
      </c>
      <c r="AO137" s="241">
        <f t="shared" si="17"/>
        <v>0</v>
      </c>
      <c r="AP137" s="236">
        <f t="shared" si="18"/>
        <v>0</v>
      </c>
      <c r="AQ137" s="241">
        <f t="shared" si="19"/>
        <v>0</v>
      </c>
      <c r="AR137" s="235">
        <f t="shared" si="20"/>
        <v>0</v>
      </c>
      <c r="AS137" s="241">
        <v>0</v>
      </c>
      <c r="AT137" s="236">
        <f t="shared" si="21"/>
        <v>0</v>
      </c>
    </row>
    <row r="138" spans="1:46" ht="12.75" customHeight="1">
      <c r="A138">
        <v>136</v>
      </c>
      <c r="B138" s="242" t="s">
        <v>730</v>
      </c>
      <c r="C138" s="242" t="s">
        <v>589</v>
      </c>
      <c r="D138" s="233" t="s">
        <v>323</v>
      </c>
      <c r="E138">
        <v>2002</v>
      </c>
      <c r="F138" s="241">
        <v>397161.54</v>
      </c>
      <c r="G138" s="241">
        <v>4582.22</v>
      </c>
      <c r="H138" s="241">
        <v>0</v>
      </c>
      <c r="I138" s="235">
        <f t="shared" si="0"/>
        <v>392579.32</v>
      </c>
      <c r="J138" s="236">
        <f t="shared" si="1"/>
        <v>392579</v>
      </c>
      <c r="K138" s="237">
        <v>1.4999999999999999E-2</v>
      </c>
      <c r="L138" s="238">
        <v>105320</v>
      </c>
      <c r="M138" s="238">
        <v>0</v>
      </c>
      <c r="N138" s="238">
        <v>0</v>
      </c>
      <c r="O138" s="239">
        <v>105345</v>
      </c>
      <c r="P138" s="237">
        <v>0.26829999999999998</v>
      </c>
      <c r="Q138" s="236">
        <v>269739</v>
      </c>
      <c r="R138" s="236">
        <v>284723</v>
      </c>
      <c r="S138" s="236">
        <v>308110</v>
      </c>
      <c r="T138" s="236">
        <v>333121</v>
      </c>
      <c r="U138" s="236">
        <v>233157</v>
      </c>
      <c r="V138" s="236">
        <v>123058</v>
      </c>
      <c r="W138" s="236">
        <v>100227</v>
      </c>
      <c r="X138" s="236">
        <v>102570</v>
      </c>
      <c r="Y138" s="236">
        <v>105345</v>
      </c>
      <c r="Z138">
        <f t="shared" si="2"/>
        <v>26.83</v>
      </c>
      <c r="AA138">
        <f t="shared" si="3"/>
        <v>26.83</v>
      </c>
      <c r="AB138" s="240">
        <f t="shared" si="4"/>
        <v>105320.14623</v>
      </c>
      <c r="AC138" s="240">
        <f t="shared" si="5"/>
        <v>105320.14623</v>
      </c>
      <c r="AD138" s="240">
        <f t="shared" si="6"/>
        <v>0.14622999999846797</v>
      </c>
      <c r="AE138" s="236">
        <f t="shared" si="7"/>
        <v>105320</v>
      </c>
      <c r="AF138" s="240">
        <f t="shared" si="8"/>
        <v>-0.14622999999846797</v>
      </c>
      <c r="AG138">
        <f t="shared" si="9"/>
        <v>26.83</v>
      </c>
      <c r="AH138" s="236">
        <f t="shared" si="10"/>
        <v>0</v>
      </c>
      <c r="AI138" s="236">
        <f t="shared" si="11"/>
        <v>105320</v>
      </c>
      <c r="AJ138" s="236">
        <f t="shared" si="12"/>
        <v>0</v>
      </c>
      <c r="AK138" s="236">
        <f t="shared" si="13"/>
        <v>105320</v>
      </c>
      <c r="AL138" s="235">
        <f t="shared" si="14"/>
        <v>26.83</v>
      </c>
      <c r="AM138" s="236">
        <f t="shared" si="15"/>
        <v>0</v>
      </c>
      <c r="AN138" s="241">
        <f t="shared" si="16"/>
        <v>105320</v>
      </c>
      <c r="AO138" s="241">
        <f t="shared" si="17"/>
        <v>0</v>
      </c>
      <c r="AP138" s="236">
        <f t="shared" si="18"/>
        <v>105320</v>
      </c>
      <c r="AQ138" s="241">
        <f t="shared" si="19"/>
        <v>0</v>
      </c>
      <c r="AR138" s="235">
        <f t="shared" si="20"/>
        <v>26.83</v>
      </c>
      <c r="AS138" s="241">
        <v>25</v>
      </c>
      <c r="AT138" s="236">
        <f t="shared" si="21"/>
        <v>105345</v>
      </c>
    </row>
    <row r="139" spans="1:46" ht="12.75" customHeight="1">
      <c r="A139">
        <v>137</v>
      </c>
      <c r="B139" s="242" t="s">
        <v>731</v>
      </c>
      <c r="C139" s="242" t="s">
        <v>589</v>
      </c>
      <c r="D139" s="233" t="s">
        <v>324</v>
      </c>
      <c r="F139" s="234"/>
      <c r="G139" s="234"/>
      <c r="H139" s="234"/>
      <c r="I139" s="235">
        <f t="shared" si="0"/>
        <v>0</v>
      </c>
      <c r="J139" s="236">
        <f t="shared" si="1"/>
        <v>0</v>
      </c>
      <c r="K139" s="237"/>
      <c r="L139" s="238">
        <v>0</v>
      </c>
      <c r="M139" s="238">
        <v>0</v>
      </c>
      <c r="N139" s="238">
        <v>0</v>
      </c>
      <c r="O139" s="239">
        <v>0</v>
      </c>
      <c r="P139" s="237">
        <v>0</v>
      </c>
      <c r="Q139" s="236">
        <v>0</v>
      </c>
      <c r="R139" s="236">
        <v>0</v>
      </c>
      <c r="S139" s="236">
        <v>0</v>
      </c>
      <c r="T139" s="236">
        <v>0</v>
      </c>
      <c r="U139" s="236">
        <v>0</v>
      </c>
      <c r="V139" s="236">
        <v>0</v>
      </c>
      <c r="W139" s="236">
        <v>0</v>
      </c>
      <c r="X139" s="236">
        <v>0</v>
      </c>
      <c r="Y139" s="236">
        <v>0</v>
      </c>
      <c r="Z139">
        <f t="shared" si="2"/>
        <v>0</v>
      </c>
      <c r="AA139">
        <f t="shared" si="3"/>
        <v>0</v>
      </c>
      <c r="AB139" s="240">
        <f t="shared" si="4"/>
        <v>0</v>
      </c>
      <c r="AC139" s="240">
        <f t="shared" si="5"/>
        <v>0</v>
      </c>
      <c r="AD139" s="240">
        <f t="shared" si="6"/>
        <v>0</v>
      </c>
      <c r="AE139" s="236">
        <f t="shared" si="7"/>
        <v>0</v>
      </c>
      <c r="AF139" s="240">
        <f t="shared" si="8"/>
        <v>0</v>
      </c>
      <c r="AG139">
        <f t="shared" si="9"/>
        <v>0</v>
      </c>
      <c r="AH139" s="236">
        <f t="shared" si="10"/>
        <v>0</v>
      </c>
      <c r="AI139" s="236">
        <f t="shared" si="11"/>
        <v>0</v>
      </c>
      <c r="AJ139" s="236">
        <f t="shared" si="12"/>
        <v>0</v>
      </c>
      <c r="AK139" s="236">
        <f t="shared" si="13"/>
        <v>0</v>
      </c>
      <c r="AL139" s="235">
        <f t="shared" si="14"/>
        <v>0</v>
      </c>
      <c r="AM139" s="236">
        <f t="shared" si="15"/>
        <v>0</v>
      </c>
      <c r="AN139" s="241">
        <f t="shared" si="16"/>
        <v>0</v>
      </c>
      <c r="AO139" s="241">
        <f t="shared" si="17"/>
        <v>0</v>
      </c>
      <c r="AP139" s="236">
        <f t="shared" si="18"/>
        <v>0</v>
      </c>
      <c r="AQ139" s="241">
        <f t="shared" si="19"/>
        <v>0</v>
      </c>
      <c r="AR139" s="235">
        <f t="shared" si="20"/>
        <v>0</v>
      </c>
      <c r="AS139" s="241">
        <v>0</v>
      </c>
      <c r="AT139" s="236">
        <f t="shared" si="21"/>
        <v>0</v>
      </c>
    </row>
    <row r="140" spans="1:46" ht="12.75" customHeight="1">
      <c r="A140">
        <v>138</v>
      </c>
      <c r="B140" s="242" t="s">
        <v>732</v>
      </c>
      <c r="C140" s="242" t="s">
        <v>589</v>
      </c>
      <c r="D140" s="233" t="s">
        <v>325</v>
      </c>
      <c r="F140" s="234"/>
      <c r="G140" s="234"/>
      <c r="H140" s="234"/>
      <c r="I140" s="235">
        <f t="shared" si="0"/>
        <v>0</v>
      </c>
      <c r="J140" s="236">
        <f t="shared" si="1"/>
        <v>0</v>
      </c>
      <c r="K140" s="237"/>
      <c r="L140" s="238">
        <v>0</v>
      </c>
      <c r="M140" s="238">
        <v>0</v>
      </c>
      <c r="N140" s="238">
        <v>0</v>
      </c>
      <c r="O140" s="239">
        <v>0</v>
      </c>
      <c r="P140" s="237">
        <v>0</v>
      </c>
      <c r="Q140" s="236">
        <v>0</v>
      </c>
      <c r="R140" s="236">
        <v>0</v>
      </c>
      <c r="S140" s="236">
        <v>0</v>
      </c>
      <c r="T140" s="236">
        <v>0</v>
      </c>
      <c r="U140" s="236">
        <v>0</v>
      </c>
      <c r="V140" s="236">
        <v>0</v>
      </c>
      <c r="W140" s="236">
        <v>0</v>
      </c>
      <c r="X140" s="236">
        <v>0</v>
      </c>
      <c r="Y140" s="236">
        <v>0</v>
      </c>
      <c r="Z140">
        <f t="shared" si="2"/>
        <v>0</v>
      </c>
      <c r="AA140">
        <f t="shared" si="3"/>
        <v>0</v>
      </c>
      <c r="AB140" s="240">
        <f t="shared" si="4"/>
        <v>0</v>
      </c>
      <c r="AC140" s="240">
        <f t="shared" si="5"/>
        <v>0</v>
      </c>
      <c r="AD140" s="240">
        <f t="shared" si="6"/>
        <v>0</v>
      </c>
      <c r="AE140" s="236">
        <f t="shared" si="7"/>
        <v>0</v>
      </c>
      <c r="AF140" s="240">
        <f t="shared" si="8"/>
        <v>0</v>
      </c>
      <c r="AG140">
        <f t="shared" si="9"/>
        <v>0</v>
      </c>
      <c r="AH140" s="236">
        <f t="shared" si="10"/>
        <v>0</v>
      </c>
      <c r="AI140" s="236">
        <f t="shared" si="11"/>
        <v>0</v>
      </c>
      <c r="AJ140" s="236">
        <f t="shared" si="12"/>
        <v>0</v>
      </c>
      <c r="AK140" s="236">
        <f t="shared" si="13"/>
        <v>0</v>
      </c>
      <c r="AL140" s="235">
        <f t="shared" si="14"/>
        <v>0</v>
      </c>
      <c r="AM140" s="236">
        <f t="shared" si="15"/>
        <v>0</v>
      </c>
      <c r="AN140" s="241">
        <f t="shared" si="16"/>
        <v>0</v>
      </c>
      <c r="AO140" s="241">
        <f t="shared" si="17"/>
        <v>0</v>
      </c>
      <c r="AP140" s="236">
        <f t="shared" si="18"/>
        <v>0</v>
      </c>
      <c r="AQ140" s="241">
        <f t="shared" si="19"/>
        <v>0</v>
      </c>
      <c r="AR140" s="235">
        <f t="shared" si="20"/>
        <v>0</v>
      </c>
      <c r="AS140" s="241">
        <v>0</v>
      </c>
      <c r="AT140" s="236">
        <f t="shared" si="21"/>
        <v>0</v>
      </c>
    </row>
    <row r="141" spans="1:46" ht="12.75" customHeight="1">
      <c r="A141">
        <v>139</v>
      </c>
      <c r="B141" s="242" t="s">
        <v>733</v>
      </c>
      <c r="C141" s="242" t="s">
        <v>589</v>
      </c>
      <c r="D141" s="233" t="s">
        <v>326</v>
      </c>
      <c r="E141">
        <v>2002</v>
      </c>
      <c r="F141" s="241">
        <v>706464.45</v>
      </c>
      <c r="G141" s="241">
        <v>9124.39</v>
      </c>
      <c r="H141" s="241">
        <v>0</v>
      </c>
      <c r="I141" s="235">
        <f t="shared" si="0"/>
        <v>697340.05999999994</v>
      </c>
      <c r="J141" s="236">
        <f t="shared" si="1"/>
        <v>697340</v>
      </c>
      <c r="K141" s="237">
        <v>0.02</v>
      </c>
      <c r="L141" s="238">
        <v>187081</v>
      </c>
      <c r="M141" s="238">
        <v>0</v>
      </c>
      <c r="N141" s="238">
        <v>0</v>
      </c>
      <c r="O141" s="239">
        <v>187126</v>
      </c>
      <c r="P141" s="237">
        <v>0.26829999999999998</v>
      </c>
      <c r="Q141" s="236">
        <v>513429</v>
      </c>
      <c r="R141" s="236">
        <v>532714</v>
      </c>
      <c r="S141" s="236">
        <v>584113</v>
      </c>
      <c r="T141" s="236">
        <v>668633</v>
      </c>
      <c r="U141" s="236">
        <v>446697</v>
      </c>
      <c r="V141" s="236">
        <v>236716</v>
      </c>
      <c r="W141" s="236">
        <v>187390</v>
      </c>
      <c r="X141" s="236">
        <v>185785</v>
      </c>
      <c r="Y141" s="236">
        <v>187126</v>
      </c>
      <c r="Z141">
        <f t="shared" si="2"/>
        <v>26.83</v>
      </c>
      <c r="AA141">
        <f t="shared" si="3"/>
        <v>26.83</v>
      </c>
      <c r="AB141" s="240">
        <f t="shared" si="4"/>
        <v>187080.69146</v>
      </c>
      <c r="AC141" s="240">
        <f t="shared" si="5"/>
        <v>187080.69146</v>
      </c>
      <c r="AD141" s="240">
        <f t="shared" si="6"/>
        <v>-0.30853999999817461</v>
      </c>
      <c r="AE141" s="236">
        <f t="shared" si="7"/>
        <v>187081</v>
      </c>
      <c r="AF141" s="240">
        <f t="shared" si="8"/>
        <v>0.30853999999817461</v>
      </c>
      <c r="AG141">
        <f t="shared" si="9"/>
        <v>26.83</v>
      </c>
      <c r="AH141" s="236">
        <f t="shared" si="10"/>
        <v>0</v>
      </c>
      <c r="AI141" s="236">
        <f t="shared" si="11"/>
        <v>187081</v>
      </c>
      <c r="AJ141" s="236">
        <f t="shared" si="12"/>
        <v>0</v>
      </c>
      <c r="AK141" s="236">
        <f t="shared" si="13"/>
        <v>187081</v>
      </c>
      <c r="AL141" s="235">
        <f t="shared" si="14"/>
        <v>26.83</v>
      </c>
      <c r="AM141" s="236">
        <f t="shared" si="15"/>
        <v>0</v>
      </c>
      <c r="AN141" s="241">
        <f t="shared" si="16"/>
        <v>187081</v>
      </c>
      <c r="AO141" s="241">
        <f t="shared" si="17"/>
        <v>0</v>
      </c>
      <c r="AP141" s="236">
        <f t="shared" si="18"/>
        <v>187081</v>
      </c>
      <c r="AQ141" s="241">
        <f t="shared" si="19"/>
        <v>0</v>
      </c>
      <c r="AR141" s="235">
        <f t="shared" si="20"/>
        <v>26.83</v>
      </c>
      <c r="AS141" s="241">
        <v>45</v>
      </c>
      <c r="AT141" s="236">
        <f t="shared" si="21"/>
        <v>187126</v>
      </c>
    </row>
    <row r="142" spans="1:46" ht="12.75" customHeight="1">
      <c r="A142">
        <v>140</v>
      </c>
      <c r="B142" s="242" t="s">
        <v>734</v>
      </c>
      <c r="C142" s="242" t="s">
        <v>589</v>
      </c>
      <c r="D142" s="233" t="s">
        <v>327</v>
      </c>
      <c r="E142">
        <v>2007</v>
      </c>
      <c r="F142" s="241">
        <v>45888.88</v>
      </c>
      <c r="G142" s="241">
        <v>514.97</v>
      </c>
      <c r="H142" s="241">
        <v>0</v>
      </c>
      <c r="I142" s="235">
        <f t="shared" si="0"/>
        <v>45373.909999999996</v>
      </c>
      <c r="J142" s="236">
        <f t="shared" si="1"/>
        <v>45374</v>
      </c>
      <c r="K142" s="237">
        <v>1.4999999999999999E-2</v>
      </c>
      <c r="L142" s="238">
        <v>12173</v>
      </c>
      <c r="M142" s="238">
        <v>0</v>
      </c>
      <c r="N142" s="238">
        <v>0</v>
      </c>
      <c r="O142" s="239">
        <v>12175</v>
      </c>
      <c r="P142" s="237">
        <v>0.26829999999999998</v>
      </c>
      <c r="Q142" s="236">
        <v>0</v>
      </c>
      <c r="R142" s="236">
        <v>0</v>
      </c>
      <c r="S142" s="236">
        <v>0</v>
      </c>
      <c r="T142" s="236">
        <v>42536</v>
      </c>
      <c r="U142" s="236">
        <v>31809</v>
      </c>
      <c r="V142" s="236">
        <v>16131</v>
      </c>
      <c r="W142" s="236">
        <v>12442</v>
      </c>
      <c r="X142" s="236">
        <v>10976</v>
      </c>
      <c r="Y142" s="236">
        <v>12175</v>
      </c>
      <c r="Z142">
        <f t="shared" si="2"/>
        <v>26.83</v>
      </c>
      <c r="AA142">
        <f t="shared" si="3"/>
        <v>26.83</v>
      </c>
      <c r="AB142" s="240">
        <f t="shared" si="4"/>
        <v>12172.827160000001</v>
      </c>
      <c r="AC142" s="240">
        <f t="shared" si="5"/>
        <v>12172.827160000001</v>
      </c>
      <c r="AD142" s="240">
        <f t="shared" si="6"/>
        <v>-0.17283999999926891</v>
      </c>
      <c r="AE142" s="236">
        <f t="shared" si="7"/>
        <v>12173</v>
      </c>
      <c r="AF142" s="240">
        <f t="shared" si="8"/>
        <v>0.17283999999926891</v>
      </c>
      <c r="AG142">
        <f t="shared" si="9"/>
        <v>26.83</v>
      </c>
      <c r="AH142" s="236">
        <f t="shared" si="10"/>
        <v>0</v>
      </c>
      <c r="AI142" s="236">
        <f t="shared" si="11"/>
        <v>12173</v>
      </c>
      <c r="AJ142" s="236">
        <f t="shared" si="12"/>
        <v>0</v>
      </c>
      <c r="AK142" s="236">
        <f t="shared" si="13"/>
        <v>12173</v>
      </c>
      <c r="AL142" s="235">
        <f t="shared" si="14"/>
        <v>26.83</v>
      </c>
      <c r="AM142" s="236">
        <f t="shared" si="15"/>
        <v>0</v>
      </c>
      <c r="AN142" s="241">
        <f t="shared" si="16"/>
        <v>12173</v>
      </c>
      <c r="AO142" s="241">
        <f t="shared" si="17"/>
        <v>0</v>
      </c>
      <c r="AP142" s="236">
        <f t="shared" si="18"/>
        <v>12173</v>
      </c>
      <c r="AQ142" s="241">
        <f t="shared" si="19"/>
        <v>0</v>
      </c>
      <c r="AR142" s="235">
        <f t="shared" si="20"/>
        <v>26.83</v>
      </c>
      <c r="AS142" s="241">
        <v>2</v>
      </c>
      <c r="AT142" s="236">
        <f t="shared" si="21"/>
        <v>12175</v>
      </c>
    </row>
    <row r="143" spans="1:46" ht="12.75" customHeight="1">
      <c r="A143">
        <v>141</v>
      </c>
      <c r="B143" s="242" t="s">
        <v>735</v>
      </c>
      <c r="C143" s="242" t="s">
        <v>589</v>
      </c>
      <c r="D143" s="233" t="s">
        <v>328</v>
      </c>
      <c r="E143">
        <v>2008</v>
      </c>
      <c r="F143" s="241">
        <v>377292</v>
      </c>
      <c r="G143" s="241">
        <v>2537.9499999999998</v>
      </c>
      <c r="H143" s="241">
        <v>64.53</v>
      </c>
      <c r="I143" s="235">
        <f t="shared" si="0"/>
        <v>374689.51999999996</v>
      </c>
      <c r="J143" s="236">
        <f t="shared" si="1"/>
        <v>374690</v>
      </c>
      <c r="K143" s="237">
        <v>0.01</v>
      </c>
      <c r="L143" s="238">
        <v>100521</v>
      </c>
      <c r="M143" s="238">
        <v>0</v>
      </c>
      <c r="N143" s="238">
        <v>0</v>
      </c>
      <c r="O143" s="239">
        <v>100543</v>
      </c>
      <c r="P143" s="237">
        <v>0.26829999999999998</v>
      </c>
      <c r="Q143" s="236">
        <v>0</v>
      </c>
      <c r="R143" s="236">
        <v>0</v>
      </c>
      <c r="S143" s="236">
        <v>0</v>
      </c>
      <c r="T143" s="236">
        <v>0</v>
      </c>
      <c r="U143" s="236">
        <v>208351</v>
      </c>
      <c r="V143" s="236">
        <v>113384</v>
      </c>
      <c r="W143" s="236">
        <v>94183</v>
      </c>
      <c r="X143" s="236">
        <v>95107</v>
      </c>
      <c r="Y143" s="236">
        <v>100543</v>
      </c>
      <c r="Z143">
        <f t="shared" si="2"/>
        <v>26.83</v>
      </c>
      <c r="AA143">
        <f t="shared" si="3"/>
        <v>26.83</v>
      </c>
      <c r="AB143" s="240">
        <f t="shared" si="4"/>
        <v>100520.92851</v>
      </c>
      <c r="AC143" s="240">
        <f t="shared" si="5"/>
        <v>100520.92851</v>
      </c>
      <c r="AD143" s="240">
        <f t="shared" si="6"/>
        <v>-7.1490000002086163E-2</v>
      </c>
      <c r="AE143" s="236">
        <f t="shared" si="7"/>
        <v>100521</v>
      </c>
      <c r="AF143" s="240">
        <f t="shared" si="8"/>
        <v>7.1490000002086163E-2</v>
      </c>
      <c r="AG143">
        <f t="shared" si="9"/>
        <v>26.83</v>
      </c>
      <c r="AH143" s="236">
        <f t="shared" si="10"/>
        <v>0</v>
      </c>
      <c r="AI143" s="236">
        <f t="shared" si="11"/>
        <v>100521</v>
      </c>
      <c r="AJ143" s="236">
        <f t="shared" si="12"/>
        <v>0</v>
      </c>
      <c r="AK143" s="236">
        <f t="shared" si="13"/>
        <v>100521</v>
      </c>
      <c r="AL143" s="235">
        <f t="shared" si="14"/>
        <v>26.83</v>
      </c>
      <c r="AM143" s="236">
        <f t="shared" si="15"/>
        <v>0</v>
      </c>
      <c r="AN143" s="241">
        <f t="shared" si="16"/>
        <v>100521</v>
      </c>
      <c r="AO143" s="241">
        <f t="shared" si="17"/>
        <v>0</v>
      </c>
      <c r="AP143" s="236">
        <f t="shared" si="18"/>
        <v>100521</v>
      </c>
      <c r="AQ143" s="241">
        <f t="shared" si="19"/>
        <v>0</v>
      </c>
      <c r="AR143" s="235">
        <f t="shared" si="20"/>
        <v>26.83</v>
      </c>
      <c r="AS143" s="241">
        <v>22</v>
      </c>
      <c r="AT143" s="236">
        <f t="shared" si="21"/>
        <v>100543</v>
      </c>
    </row>
    <row r="144" spans="1:46" ht="12.75" customHeight="1">
      <c r="A144">
        <v>142</v>
      </c>
      <c r="B144" s="242" t="s">
        <v>736</v>
      </c>
      <c r="C144" s="242" t="s">
        <v>589</v>
      </c>
      <c r="D144" s="233" t="s">
        <v>329</v>
      </c>
      <c r="F144" s="234"/>
      <c r="G144" s="234"/>
      <c r="H144" s="234"/>
      <c r="I144" s="235">
        <f t="shared" si="0"/>
        <v>0</v>
      </c>
      <c r="J144" s="236">
        <f t="shared" si="1"/>
        <v>0</v>
      </c>
      <c r="K144" s="237"/>
      <c r="L144" s="238">
        <v>0</v>
      </c>
      <c r="M144" s="238">
        <v>0</v>
      </c>
      <c r="N144" s="238">
        <v>0</v>
      </c>
      <c r="O144" s="239">
        <v>0</v>
      </c>
      <c r="P144" s="237">
        <v>0</v>
      </c>
      <c r="Q144" s="236">
        <v>0</v>
      </c>
      <c r="R144" s="236">
        <v>0</v>
      </c>
      <c r="S144" s="236">
        <v>0</v>
      </c>
      <c r="T144" s="236">
        <v>0</v>
      </c>
      <c r="U144" s="236">
        <v>0</v>
      </c>
      <c r="V144" s="236">
        <v>0</v>
      </c>
      <c r="W144" s="236">
        <v>0</v>
      </c>
      <c r="X144" s="236">
        <v>0</v>
      </c>
      <c r="Y144" s="236">
        <v>0</v>
      </c>
      <c r="Z144">
        <f t="shared" si="2"/>
        <v>0</v>
      </c>
      <c r="AA144">
        <f t="shared" si="3"/>
        <v>0</v>
      </c>
      <c r="AB144" s="240">
        <f t="shared" si="4"/>
        <v>0</v>
      </c>
      <c r="AC144" s="240">
        <f t="shared" si="5"/>
        <v>0</v>
      </c>
      <c r="AD144" s="240">
        <f t="shared" si="6"/>
        <v>0</v>
      </c>
      <c r="AE144" s="236">
        <f t="shared" si="7"/>
        <v>0</v>
      </c>
      <c r="AF144" s="240">
        <f t="shared" si="8"/>
        <v>0</v>
      </c>
      <c r="AG144">
        <f t="shared" si="9"/>
        <v>0</v>
      </c>
      <c r="AH144" s="236">
        <f t="shared" si="10"/>
        <v>0</v>
      </c>
      <c r="AI144" s="236">
        <f t="shared" si="11"/>
        <v>0</v>
      </c>
      <c r="AJ144" s="236">
        <f t="shared" si="12"/>
        <v>0</v>
      </c>
      <c r="AK144" s="236">
        <f t="shared" si="13"/>
        <v>0</v>
      </c>
      <c r="AL144" s="235">
        <f t="shared" si="14"/>
        <v>0</v>
      </c>
      <c r="AM144" s="236">
        <f t="shared" si="15"/>
        <v>0</v>
      </c>
      <c r="AN144" s="241">
        <f t="shared" si="16"/>
        <v>0</v>
      </c>
      <c r="AO144" s="241">
        <f t="shared" si="17"/>
        <v>0</v>
      </c>
      <c r="AP144" s="236">
        <f t="shared" si="18"/>
        <v>0</v>
      </c>
      <c r="AQ144" s="241">
        <f t="shared" si="19"/>
        <v>0</v>
      </c>
      <c r="AR144" s="235">
        <f t="shared" si="20"/>
        <v>0</v>
      </c>
      <c r="AS144" s="241">
        <v>0</v>
      </c>
      <c r="AT144" s="236">
        <f t="shared" si="21"/>
        <v>0</v>
      </c>
    </row>
    <row r="145" spans="1:46" ht="12.75" customHeight="1">
      <c r="A145">
        <v>143</v>
      </c>
      <c r="B145" s="242" t="s">
        <v>737</v>
      </c>
      <c r="C145" s="242" t="s">
        <v>589</v>
      </c>
      <c r="D145" s="233" t="s">
        <v>330</v>
      </c>
      <c r="F145" s="234"/>
      <c r="G145" s="234"/>
      <c r="H145" s="234"/>
      <c r="I145" s="235">
        <f t="shared" si="0"/>
        <v>0</v>
      </c>
      <c r="J145" s="236">
        <f t="shared" si="1"/>
        <v>0</v>
      </c>
      <c r="K145" s="237"/>
      <c r="L145" s="238">
        <v>0</v>
      </c>
      <c r="M145" s="238">
        <v>0</v>
      </c>
      <c r="N145" s="238">
        <v>0</v>
      </c>
      <c r="O145" s="239">
        <v>0</v>
      </c>
      <c r="P145" s="237">
        <v>0</v>
      </c>
      <c r="Q145" s="236">
        <v>0</v>
      </c>
      <c r="R145" s="236">
        <v>0</v>
      </c>
      <c r="S145" s="236">
        <v>0</v>
      </c>
      <c r="T145" s="236">
        <v>0</v>
      </c>
      <c r="U145" s="236">
        <v>0</v>
      </c>
      <c r="V145" s="236">
        <v>0</v>
      </c>
      <c r="W145" s="236">
        <v>0</v>
      </c>
      <c r="X145" s="236">
        <v>0</v>
      </c>
      <c r="Y145" s="236">
        <v>0</v>
      </c>
      <c r="Z145">
        <f t="shared" si="2"/>
        <v>0</v>
      </c>
      <c r="AA145">
        <f t="shared" si="3"/>
        <v>0</v>
      </c>
      <c r="AB145" s="240">
        <f t="shared" si="4"/>
        <v>0</v>
      </c>
      <c r="AC145" s="240">
        <f t="shared" si="5"/>
        <v>0</v>
      </c>
      <c r="AD145" s="240">
        <f t="shared" si="6"/>
        <v>0</v>
      </c>
      <c r="AE145" s="236">
        <f t="shared" si="7"/>
        <v>0</v>
      </c>
      <c r="AF145" s="240">
        <f t="shared" si="8"/>
        <v>0</v>
      </c>
      <c r="AG145">
        <f t="shared" si="9"/>
        <v>0</v>
      </c>
      <c r="AH145" s="236">
        <f t="shared" si="10"/>
        <v>0</v>
      </c>
      <c r="AI145" s="236">
        <f t="shared" si="11"/>
        <v>0</v>
      </c>
      <c r="AJ145" s="236">
        <f t="shared" si="12"/>
        <v>0</v>
      </c>
      <c r="AK145" s="236">
        <f t="shared" si="13"/>
        <v>0</v>
      </c>
      <c r="AL145" s="235">
        <f t="shared" si="14"/>
        <v>0</v>
      </c>
      <c r="AM145" s="236">
        <f t="shared" si="15"/>
        <v>0</v>
      </c>
      <c r="AN145" s="241">
        <f t="shared" si="16"/>
        <v>0</v>
      </c>
      <c r="AO145" s="241">
        <f t="shared" si="17"/>
        <v>0</v>
      </c>
      <c r="AP145" s="236">
        <f t="shared" si="18"/>
        <v>0</v>
      </c>
      <c r="AQ145" s="241">
        <f t="shared" si="19"/>
        <v>0</v>
      </c>
      <c r="AR145" s="235">
        <f t="shared" si="20"/>
        <v>0</v>
      </c>
      <c r="AS145" s="241">
        <v>0</v>
      </c>
      <c r="AT145" s="236">
        <f t="shared" si="21"/>
        <v>0</v>
      </c>
    </row>
    <row r="146" spans="1:46" ht="12.75" customHeight="1">
      <c r="A146">
        <v>144</v>
      </c>
      <c r="B146" s="242" t="s">
        <v>738</v>
      </c>
      <c r="C146" s="242" t="s">
        <v>589</v>
      </c>
      <c r="D146" s="233" t="s">
        <v>331</v>
      </c>
      <c r="F146" s="234"/>
      <c r="G146" s="234"/>
      <c r="H146" s="234"/>
      <c r="I146" s="235">
        <f t="shared" si="0"/>
        <v>0</v>
      </c>
      <c r="J146" s="236">
        <f t="shared" si="1"/>
        <v>0</v>
      </c>
      <c r="K146" s="237"/>
      <c r="L146" s="238">
        <v>0</v>
      </c>
      <c r="M146" s="238">
        <v>0</v>
      </c>
      <c r="N146" s="238">
        <v>0</v>
      </c>
      <c r="O146" s="239">
        <v>0</v>
      </c>
      <c r="P146" s="237">
        <v>0</v>
      </c>
      <c r="Q146" s="236">
        <v>0</v>
      </c>
      <c r="R146" s="236">
        <v>0</v>
      </c>
      <c r="S146" s="236">
        <v>0</v>
      </c>
      <c r="T146" s="236">
        <v>0</v>
      </c>
      <c r="U146" s="236">
        <v>0</v>
      </c>
      <c r="V146" s="236">
        <v>0</v>
      </c>
      <c r="W146" s="236">
        <v>0</v>
      </c>
      <c r="X146" s="236">
        <v>0</v>
      </c>
      <c r="Y146" s="236">
        <v>0</v>
      </c>
      <c r="Z146">
        <f t="shared" si="2"/>
        <v>0</v>
      </c>
      <c r="AA146">
        <f t="shared" si="3"/>
        <v>0</v>
      </c>
      <c r="AB146" s="240">
        <f t="shared" si="4"/>
        <v>0</v>
      </c>
      <c r="AC146" s="240">
        <f t="shared" si="5"/>
        <v>0</v>
      </c>
      <c r="AD146" s="240">
        <f t="shared" si="6"/>
        <v>0</v>
      </c>
      <c r="AE146" s="236">
        <f t="shared" si="7"/>
        <v>0</v>
      </c>
      <c r="AF146" s="240">
        <f t="shared" si="8"/>
        <v>0</v>
      </c>
      <c r="AG146">
        <f t="shared" si="9"/>
        <v>0</v>
      </c>
      <c r="AH146" s="236">
        <f t="shared" si="10"/>
        <v>0</v>
      </c>
      <c r="AI146" s="236">
        <f t="shared" si="11"/>
        <v>0</v>
      </c>
      <c r="AJ146" s="236">
        <f t="shared" si="12"/>
        <v>0</v>
      </c>
      <c r="AK146" s="236">
        <f t="shared" si="13"/>
        <v>0</v>
      </c>
      <c r="AL146" s="235">
        <f t="shared" si="14"/>
        <v>0</v>
      </c>
      <c r="AM146" s="236">
        <f t="shared" si="15"/>
        <v>0</v>
      </c>
      <c r="AN146" s="241">
        <f t="shared" si="16"/>
        <v>0</v>
      </c>
      <c r="AO146" s="241">
        <f t="shared" si="17"/>
        <v>0</v>
      </c>
      <c r="AP146" s="236">
        <f t="shared" si="18"/>
        <v>0</v>
      </c>
      <c r="AQ146" s="241">
        <f t="shared" si="19"/>
        <v>0</v>
      </c>
      <c r="AR146" s="235">
        <f t="shared" si="20"/>
        <v>0</v>
      </c>
      <c r="AS146" s="241">
        <v>0</v>
      </c>
      <c r="AT146" s="236">
        <f t="shared" si="21"/>
        <v>0</v>
      </c>
    </row>
    <row r="147" spans="1:46" ht="12.75" customHeight="1">
      <c r="A147">
        <v>145</v>
      </c>
      <c r="B147" s="242" t="s">
        <v>739</v>
      </c>
      <c r="C147" s="242" t="s">
        <v>589</v>
      </c>
      <c r="D147" s="233" t="s">
        <v>332</v>
      </c>
      <c r="E147">
        <v>2006</v>
      </c>
      <c r="F147" s="241">
        <v>553709.96</v>
      </c>
      <c r="G147" s="241">
        <v>11638.12</v>
      </c>
      <c r="H147" s="241">
        <v>0</v>
      </c>
      <c r="I147" s="235">
        <f t="shared" si="0"/>
        <v>542071.84</v>
      </c>
      <c r="J147" s="236">
        <f t="shared" si="1"/>
        <v>542072</v>
      </c>
      <c r="K147" s="237">
        <v>0.03</v>
      </c>
      <c r="L147" s="238">
        <v>145426</v>
      </c>
      <c r="M147" s="238">
        <v>32353</v>
      </c>
      <c r="N147" s="238">
        <v>18898</v>
      </c>
      <c r="O147" s="239">
        <v>196794</v>
      </c>
      <c r="P147" s="237">
        <v>0.36280000000000001</v>
      </c>
      <c r="Q147" s="236">
        <v>0</v>
      </c>
      <c r="R147" s="236">
        <v>0</v>
      </c>
      <c r="S147" s="236">
        <v>416612</v>
      </c>
      <c r="T147" s="236">
        <v>462790</v>
      </c>
      <c r="U147" s="236">
        <v>425016</v>
      </c>
      <c r="V147" s="236">
        <v>240443</v>
      </c>
      <c r="W147" s="236">
        <v>192919</v>
      </c>
      <c r="X147" s="236">
        <v>193356</v>
      </c>
      <c r="Y147" s="236">
        <v>196794</v>
      </c>
      <c r="Z147">
        <f t="shared" si="2"/>
        <v>26.83</v>
      </c>
      <c r="AA147" t="e">
        <f t="shared" si="3"/>
        <v>#REF!</v>
      </c>
      <c r="AB147" s="240">
        <f t="shared" si="4"/>
        <v>145425.76732000001</v>
      </c>
      <c r="AC147" s="240">
        <f t="shared" si="5"/>
        <v>145425.76732000001</v>
      </c>
      <c r="AD147" s="240">
        <f t="shared" si="6"/>
        <v>-0.23267999998643063</v>
      </c>
      <c r="AE147" s="236">
        <f t="shared" si="7"/>
        <v>145426</v>
      </c>
      <c r="AF147" s="240">
        <f t="shared" si="8"/>
        <v>0.23267999998643063</v>
      </c>
      <c r="AG147">
        <f t="shared" si="9"/>
        <v>26.83</v>
      </c>
      <c r="AH147" s="236" t="e">
        <f t="shared" si="10"/>
        <v>#REF!</v>
      </c>
      <c r="AI147" s="236" t="e">
        <f t="shared" si="11"/>
        <v>#REF!</v>
      </c>
      <c r="AJ147" s="236" t="e">
        <f t="shared" si="12"/>
        <v>#REF!</v>
      </c>
      <c r="AK147" s="236" t="e">
        <f t="shared" si="13"/>
        <v>#REF!</v>
      </c>
      <c r="AL147" s="235" t="e">
        <f t="shared" si="14"/>
        <v>#REF!</v>
      </c>
      <c r="AM147" s="236" t="e">
        <f t="shared" si="15"/>
        <v>#REF!</v>
      </c>
      <c r="AN147" s="241" t="e">
        <f t="shared" si="16"/>
        <v>#REF!</v>
      </c>
      <c r="AO147" s="241" t="e">
        <f t="shared" si="17"/>
        <v>#REF!</v>
      </c>
      <c r="AP147" s="236" t="e">
        <f t="shared" si="18"/>
        <v>#REF!</v>
      </c>
      <c r="AQ147" s="241" t="e">
        <f t="shared" si="19"/>
        <v>#REF!</v>
      </c>
      <c r="AR147" s="235" t="e">
        <f t="shared" si="20"/>
        <v>#REF!</v>
      </c>
      <c r="AS147" s="241">
        <v>117</v>
      </c>
      <c r="AT147" s="236" t="e">
        <f t="shared" si="21"/>
        <v>#REF!</v>
      </c>
    </row>
    <row r="148" spans="1:46" ht="12.75" customHeight="1">
      <c r="A148">
        <v>146</v>
      </c>
      <c r="B148" s="242" t="s">
        <v>740</v>
      </c>
      <c r="C148" s="242" t="s">
        <v>589</v>
      </c>
      <c r="D148" s="233" t="s">
        <v>333</v>
      </c>
      <c r="F148" s="234"/>
      <c r="G148" s="234"/>
      <c r="H148" s="234"/>
      <c r="I148" s="235">
        <f t="shared" si="0"/>
        <v>0</v>
      </c>
      <c r="J148" s="236">
        <f t="shared" si="1"/>
        <v>0</v>
      </c>
      <c r="K148" s="237"/>
      <c r="L148" s="238">
        <v>0</v>
      </c>
      <c r="M148" s="238">
        <v>0</v>
      </c>
      <c r="N148" s="238">
        <v>0</v>
      </c>
      <c r="O148" s="239">
        <v>0</v>
      </c>
      <c r="P148" s="237">
        <v>0</v>
      </c>
      <c r="Q148" s="236">
        <v>0</v>
      </c>
      <c r="R148" s="236">
        <v>0</v>
      </c>
      <c r="S148" s="236">
        <v>0</v>
      </c>
      <c r="T148" s="236">
        <v>0</v>
      </c>
      <c r="U148" s="236">
        <v>0</v>
      </c>
      <c r="V148" s="236">
        <v>0</v>
      </c>
      <c r="W148" s="236">
        <v>0</v>
      </c>
      <c r="X148" s="236">
        <v>0</v>
      </c>
      <c r="Y148" s="236">
        <v>0</v>
      </c>
      <c r="Z148">
        <f t="shared" si="2"/>
        <v>0</v>
      </c>
      <c r="AA148">
        <f t="shared" si="3"/>
        <v>0</v>
      </c>
      <c r="AB148" s="240">
        <f t="shared" si="4"/>
        <v>0</v>
      </c>
      <c r="AC148" s="240">
        <f t="shared" si="5"/>
        <v>0</v>
      </c>
      <c r="AD148" s="240">
        <f t="shared" si="6"/>
        <v>0</v>
      </c>
      <c r="AE148" s="236">
        <f t="shared" si="7"/>
        <v>0</v>
      </c>
      <c r="AF148" s="240">
        <f t="shared" si="8"/>
        <v>0</v>
      </c>
      <c r="AG148">
        <f t="shared" si="9"/>
        <v>0</v>
      </c>
      <c r="AH148" s="236">
        <f t="shared" si="10"/>
        <v>0</v>
      </c>
      <c r="AI148" s="236">
        <f t="shared" si="11"/>
        <v>0</v>
      </c>
      <c r="AJ148" s="236">
        <f t="shared" si="12"/>
        <v>0</v>
      </c>
      <c r="AK148" s="236">
        <f t="shared" si="13"/>
        <v>0</v>
      </c>
      <c r="AL148" s="235">
        <f t="shared" si="14"/>
        <v>0</v>
      </c>
      <c r="AM148" s="236">
        <f t="shared" si="15"/>
        <v>0</v>
      </c>
      <c r="AN148" s="241">
        <f t="shared" si="16"/>
        <v>0</v>
      </c>
      <c r="AO148" s="241">
        <f t="shared" si="17"/>
        <v>0</v>
      </c>
      <c r="AP148" s="236">
        <f t="shared" si="18"/>
        <v>0</v>
      </c>
      <c r="AQ148" s="241">
        <f t="shared" si="19"/>
        <v>0</v>
      </c>
      <c r="AR148" s="235">
        <f t="shared" si="20"/>
        <v>0</v>
      </c>
      <c r="AS148" s="241">
        <v>0</v>
      </c>
      <c r="AT148" s="236">
        <f t="shared" si="21"/>
        <v>0</v>
      </c>
    </row>
    <row r="149" spans="1:46" ht="12.75" customHeight="1">
      <c r="A149">
        <v>147</v>
      </c>
      <c r="B149" s="242" t="s">
        <v>741</v>
      </c>
      <c r="C149" s="242" t="s">
        <v>589</v>
      </c>
      <c r="D149" s="233" t="s">
        <v>334</v>
      </c>
      <c r="F149" s="234"/>
      <c r="G149" s="234"/>
      <c r="H149" s="234"/>
      <c r="I149" s="235">
        <f t="shared" si="0"/>
        <v>0</v>
      </c>
      <c r="J149" s="236">
        <f t="shared" si="1"/>
        <v>0</v>
      </c>
      <c r="K149" s="237"/>
      <c r="L149" s="238">
        <v>0</v>
      </c>
      <c r="M149" s="238">
        <v>0</v>
      </c>
      <c r="N149" s="238">
        <v>0</v>
      </c>
      <c r="O149" s="239">
        <v>0</v>
      </c>
      <c r="P149" s="237">
        <v>0</v>
      </c>
      <c r="Q149" s="236">
        <v>0</v>
      </c>
      <c r="R149" s="236">
        <v>0</v>
      </c>
      <c r="S149" s="236">
        <v>0</v>
      </c>
      <c r="T149" s="236">
        <v>0</v>
      </c>
      <c r="U149" s="236">
        <v>0</v>
      </c>
      <c r="V149" s="236">
        <v>0</v>
      </c>
      <c r="W149" s="236">
        <v>0</v>
      </c>
      <c r="X149" s="236">
        <v>0</v>
      </c>
      <c r="Y149" s="236">
        <v>0</v>
      </c>
      <c r="Z149">
        <f t="shared" si="2"/>
        <v>0</v>
      </c>
      <c r="AA149">
        <f t="shared" si="3"/>
        <v>0</v>
      </c>
      <c r="AB149" s="240">
        <f t="shared" si="4"/>
        <v>0</v>
      </c>
      <c r="AC149" s="240">
        <f t="shared" si="5"/>
        <v>0</v>
      </c>
      <c r="AD149" s="240">
        <f t="shared" si="6"/>
        <v>0</v>
      </c>
      <c r="AE149" s="236">
        <f t="shared" si="7"/>
        <v>0</v>
      </c>
      <c r="AF149" s="240">
        <f t="shared" si="8"/>
        <v>0</v>
      </c>
      <c r="AG149">
        <f t="shared" si="9"/>
        <v>0</v>
      </c>
      <c r="AH149" s="236">
        <f t="shared" si="10"/>
        <v>0</v>
      </c>
      <c r="AI149" s="236">
        <f t="shared" si="11"/>
        <v>0</v>
      </c>
      <c r="AJ149" s="236">
        <f t="shared" si="12"/>
        <v>0</v>
      </c>
      <c r="AK149" s="236">
        <f t="shared" si="13"/>
        <v>0</v>
      </c>
      <c r="AL149" s="235">
        <f t="shared" si="14"/>
        <v>0</v>
      </c>
      <c r="AM149" s="236">
        <f t="shared" si="15"/>
        <v>0</v>
      </c>
      <c r="AN149" s="241">
        <f t="shared" si="16"/>
        <v>0</v>
      </c>
      <c r="AO149" s="241">
        <f t="shared" si="17"/>
        <v>0</v>
      </c>
      <c r="AP149" s="236">
        <f t="shared" si="18"/>
        <v>0</v>
      </c>
      <c r="AQ149" s="241">
        <f t="shared" si="19"/>
        <v>0</v>
      </c>
      <c r="AR149" s="235">
        <f t="shared" si="20"/>
        <v>0</v>
      </c>
      <c r="AS149" s="241">
        <v>0</v>
      </c>
      <c r="AT149" s="236">
        <f t="shared" si="21"/>
        <v>0</v>
      </c>
    </row>
    <row r="150" spans="1:46" ht="12.75" customHeight="1">
      <c r="A150">
        <v>148</v>
      </c>
      <c r="B150" s="242" t="s">
        <v>745</v>
      </c>
      <c r="C150" s="242" t="s">
        <v>589</v>
      </c>
      <c r="D150" s="233" t="s">
        <v>335</v>
      </c>
      <c r="F150" s="234"/>
      <c r="G150" s="234"/>
      <c r="H150" s="234"/>
      <c r="I150" s="235">
        <f t="shared" si="0"/>
        <v>0</v>
      </c>
      <c r="J150" s="236">
        <f t="shared" si="1"/>
        <v>0</v>
      </c>
      <c r="K150" s="237"/>
      <c r="L150" s="238">
        <v>0</v>
      </c>
      <c r="M150" s="238">
        <v>0</v>
      </c>
      <c r="N150" s="238">
        <v>0</v>
      </c>
      <c r="O150" s="239">
        <v>0</v>
      </c>
      <c r="P150" s="237">
        <v>0</v>
      </c>
      <c r="Q150" s="236">
        <v>0</v>
      </c>
      <c r="R150" s="236">
        <v>0</v>
      </c>
      <c r="S150" s="236">
        <v>0</v>
      </c>
      <c r="T150" s="236">
        <v>0</v>
      </c>
      <c r="U150" s="236">
        <v>0</v>
      </c>
      <c r="V150" s="236">
        <v>0</v>
      </c>
      <c r="W150" s="236">
        <v>0</v>
      </c>
      <c r="X150" s="236">
        <v>0</v>
      </c>
      <c r="Y150" s="236">
        <v>0</v>
      </c>
      <c r="Z150">
        <f t="shared" si="2"/>
        <v>0</v>
      </c>
      <c r="AA150">
        <f t="shared" si="3"/>
        <v>0</v>
      </c>
      <c r="AB150" s="240">
        <f t="shared" si="4"/>
        <v>0</v>
      </c>
      <c r="AC150" s="240">
        <f t="shared" si="5"/>
        <v>0</v>
      </c>
      <c r="AD150" s="240">
        <f t="shared" si="6"/>
        <v>0</v>
      </c>
      <c r="AE150" s="236">
        <f t="shared" si="7"/>
        <v>0</v>
      </c>
      <c r="AF150" s="240">
        <f t="shared" si="8"/>
        <v>0</v>
      </c>
      <c r="AG150">
        <f t="shared" si="9"/>
        <v>0</v>
      </c>
      <c r="AH150" s="236">
        <f t="shared" si="10"/>
        <v>0</v>
      </c>
      <c r="AI150" s="236">
        <f t="shared" si="11"/>
        <v>0</v>
      </c>
      <c r="AJ150" s="236">
        <f t="shared" si="12"/>
        <v>0</v>
      </c>
      <c r="AK150" s="236">
        <f t="shared" si="13"/>
        <v>0</v>
      </c>
      <c r="AL150" s="235">
        <f t="shared" si="14"/>
        <v>0</v>
      </c>
      <c r="AM150" s="236">
        <f t="shared" si="15"/>
        <v>0</v>
      </c>
      <c r="AN150" s="241">
        <f t="shared" si="16"/>
        <v>0</v>
      </c>
      <c r="AO150" s="241">
        <f t="shared" si="17"/>
        <v>0</v>
      </c>
      <c r="AP150" s="236">
        <f t="shared" si="18"/>
        <v>0</v>
      </c>
      <c r="AQ150" s="241">
        <f t="shared" si="19"/>
        <v>0</v>
      </c>
      <c r="AR150" s="235">
        <f t="shared" si="20"/>
        <v>0</v>
      </c>
      <c r="AS150" s="241">
        <v>0</v>
      </c>
      <c r="AT150" s="236">
        <f t="shared" si="21"/>
        <v>0</v>
      </c>
    </row>
    <row r="151" spans="1:46" ht="12.75" customHeight="1">
      <c r="A151">
        <v>149</v>
      </c>
      <c r="B151" s="242" t="s">
        <v>753</v>
      </c>
      <c r="C151" s="242" t="s">
        <v>589</v>
      </c>
      <c r="D151" s="233" t="s">
        <v>336</v>
      </c>
      <c r="F151" s="234"/>
      <c r="G151" s="234"/>
      <c r="H151" s="234"/>
      <c r="I151" s="235">
        <f t="shared" si="0"/>
        <v>0</v>
      </c>
      <c r="J151" s="236">
        <f t="shared" si="1"/>
        <v>0</v>
      </c>
      <c r="K151" s="237"/>
      <c r="L151" s="238">
        <v>0</v>
      </c>
      <c r="M151" s="238">
        <v>0</v>
      </c>
      <c r="N151" s="238">
        <v>0</v>
      </c>
      <c r="O151" s="239">
        <v>0</v>
      </c>
      <c r="P151" s="237">
        <v>0</v>
      </c>
      <c r="Q151" s="236">
        <v>0</v>
      </c>
      <c r="R151" s="236">
        <v>0</v>
      </c>
      <c r="S151" s="236">
        <v>0</v>
      </c>
      <c r="T151" s="236">
        <v>0</v>
      </c>
      <c r="U151" s="236">
        <v>0</v>
      </c>
      <c r="V151" s="236">
        <v>0</v>
      </c>
      <c r="W151" s="236">
        <v>0</v>
      </c>
      <c r="X151" s="236">
        <v>0</v>
      </c>
      <c r="Y151" s="236">
        <v>0</v>
      </c>
      <c r="Z151">
        <f t="shared" si="2"/>
        <v>0</v>
      </c>
      <c r="AA151">
        <f t="shared" si="3"/>
        <v>0</v>
      </c>
      <c r="AB151" s="240">
        <f t="shared" si="4"/>
        <v>0</v>
      </c>
      <c r="AC151" s="240">
        <f t="shared" si="5"/>
        <v>0</v>
      </c>
      <c r="AD151" s="240">
        <f t="shared" si="6"/>
        <v>0</v>
      </c>
      <c r="AE151" s="236">
        <f t="shared" si="7"/>
        <v>0</v>
      </c>
      <c r="AF151" s="240">
        <f t="shared" si="8"/>
        <v>0</v>
      </c>
      <c r="AG151">
        <f t="shared" si="9"/>
        <v>0</v>
      </c>
      <c r="AH151" s="236">
        <f t="shared" si="10"/>
        <v>0</v>
      </c>
      <c r="AI151" s="236">
        <f t="shared" si="11"/>
        <v>0</v>
      </c>
      <c r="AJ151" s="236">
        <f t="shared" si="12"/>
        <v>0</v>
      </c>
      <c r="AK151" s="236">
        <f t="shared" si="13"/>
        <v>0</v>
      </c>
      <c r="AL151" s="235">
        <f t="shared" si="14"/>
        <v>0</v>
      </c>
      <c r="AM151" s="236">
        <f t="shared" si="15"/>
        <v>0</v>
      </c>
      <c r="AN151" s="241">
        <f t="shared" si="16"/>
        <v>0</v>
      </c>
      <c r="AO151" s="241">
        <f t="shared" si="17"/>
        <v>0</v>
      </c>
      <c r="AP151" s="236">
        <f t="shared" si="18"/>
        <v>0</v>
      </c>
      <c r="AQ151" s="241">
        <f t="shared" si="19"/>
        <v>0</v>
      </c>
      <c r="AR151" s="235">
        <f t="shared" si="20"/>
        <v>0</v>
      </c>
      <c r="AS151" s="241">
        <v>0</v>
      </c>
      <c r="AT151" s="236">
        <f t="shared" si="21"/>
        <v>0</v>
      </c>
    </row>
    <row r="152" spans="1:46" ht="12.75" customHeight="1">
      <c r="A152">
        <v>150</v>
      </c>
      <c r="B152" s="242" t="s">
        <v>755</v>
      </c>
      <c r="C152" s="242" t="s">
        <v>589</v>
      </c>
      <c r="D152" s="233" t="s">
        <v>337</v>
      </c>
      <c r="F152" s="234"/>
      <c r="G152" s="234"/>
      <c r="H152" s="234"/>
      <c r="I152" s="235">
        <f t="shared" si="0"/>
        <v>0</v>
      </c>
      <c r="J152" s="236">
        <f t="shared" si="1"/>
        <v>0</v>
      </c>
      <c r="K152" s="237"/>
      <c r="L152" s="238">
        <v>0</v>
      </c>
      <c r="M152" s="238">
        <v>0</v>
      </c>
      <c r="N152" s="238">
        <v>0</v>
      </c>
      <c r="O152" s="239">
        <v>0</v>
      </c>
      <c r="P152" s="237">
        <v>0</v>
      </c>
      <c r="Q152" s="236">
        <v>0</v>
      </c>
      <c r="R152" s="236">
        <v>0</v>
      </c>
      <c r="S152" s="236">
        <v>0</v>
      </c>
      <c r="T152" s="236">
        <v>0</v>
      </c>
      <c r="U152" s="236">
        <v>0</v>
      </c>
      <c r="V152" s="236">
        <v>0</v>
      </c>
      <c r="W152" s="236">
        <v>0</v>
      </c>
      <c r="X152" s="236">
        <v>0</v>
      </c>
      <c r="Y152" s="236">
        <v>0</v>
      </c>
      <c r="Z152">
        <f t="shared" si="2"/>
        <v>0</v>
      </c>
      <c r="AA152">
        <f t="shared" si="3"/>
        <v>0</v>
      </c>
      <c r="AB152" s="240">
        <f t="shared" si="4"/>
        <v>0</v>
      </c>
      <c r="AC152" s="240">
        <f t="shared" si="5"/>
        <v>0</v>
      </c>
      <c r="AD152" s="240">
        <f t="shared" si="6"/>
        <v>0</v>
      </c>
      <c r="AE152" s="236">
        <f t="shared" si="7"/>
        <v>0</v>
      </c>
      <c r="AF152" s="240">
        <f t="shared" si="8"/>
        <v>0</v>
      </c>
      <c r="AG152">
        <f t="shared" si="9"/>
        <v>0</v>
      </c>
      <c r="AH152" s="236">
        <f t="shared" si="10"/>
        <v>0</v>
      </c>
      <c r="AI152" s="236">
        <f t="shared" si="11"/>
        <v>0</v>
      </c>
      <c r="AJ152" s="236">
        <f t="shared" si="12"/>
        <v>0</v>
      </c>
      <c r="AK152" s="236">
        <f t="shared" si="13"/>
        <v>0</v>
      </c>
      <c r="AL152" s="235">
        <f t="shared" si="14"/>
        <v>0</v>
      </c>
      <c r="AM152" s="236">
        <f t="shared" si="15"/>
        <v>0</v>
      </c>
      <c r="AN152" s="241">
        <f t="shared" si="16"/>
        <v>0</v>
      </c>
      <c r="AO152" s="241">
        <f t="shared" si="17"/>
        <v>0</v>
      </c>
      <c r="AP152" s="236">
        <f t="shared" si="18"/>
        <v>0</v>
      </c>
      <c r="AQ152" s="241">
        <f t="shared" si="19"/>
        <v>0</v>
      </c>
      <c r="AR152" s="235">
        <f t="shared" si="20"/>
        <v>0</v>
      </c>
      <c r="AS152" s="241">
        <v>0</v>
      </c>
      <c r="AT152" s="236">
        <f t="shared" si="21"/>
        <v>0</v>
      </c>
    </row>
    <row r="153" spans="1:46" ht="12.75" customHeight="1">
      <c r="A153">
        <v>151</v>
      </c>
      <c r="B153" s="242" t="s">
        <v>760</v>
      </c>
      <c r="C153" s="242" t="s">
        <v>589</v>
      </c>
      <c r="D153" s="233" t="s">
        <v>338</v>
      </c>
      <c r="F153" s="234"/>
      <c r="G153" s="234"/>
      <c r="H153" s="234"/>
      <c r="I153" s="235">
        <f t="shared" si="0"/>
        <v>0</v>
      </c>
      <c r="J153" s="236">
        <f t="shared" si="1"/>
        <v>0</v>
      </c>
      <c r="K153" s="237"/>
      <c r="L153" s="238">
        <v>0</v>
      </c>
      <c r="M153" s="238">
        <v>0</v>
      </c>
      <c r="N153" s="238">
        <v>0</v>
      </c>
      <c r="O153" s="239">
        <v>0</v>
      </c>
      <c r="P153" s="237">
        <v>0</v>
      </c>
      <c r="Q153" s="236">
        <v>0</v>
      </c>
      <c r="R153" s="236">
        <v>0</v>
      </c>
      <c r="S153" s="236">
        <v>0</v>
      </c>
      <c r="T153" s="236">
        <v>0</v>
      </c>
      <c r="U153" s="236">
        <v>0</v>
      </c>
      <c r="V153" s="236">
        <v>0</v>
      </c>
      <c r="W153" s="236">
        <v>0</v>
      </c>
      <c r="X153" s="236">
        <v>0</v>
      </c>
      <c r="Y153" s="236">
        <v>0</v>
      </c>
      <c r="Z153">
        <f t="shared" si="2"/>
        <v>0</v>
      </c>
      <c r="AA153">
        <f t="shared" si="3"/>
        <v>0</v>
      </c>
      <c r="AB153" s="240">
        <f t="shared" si="4"/>
        <v>0</v>
      </c>
      <c r="AC153" s="240">
        <f t="shared" si="5"/>
        <v>0</v>
      </c>
      <c r="AD153" s="240">
        <f t="shared" si="6"/>
        <v>0</v>
      </c>
      <c r="AE153" s="236">
        <f t="shared" si="7"/>
        <v>0</v>
      </c>
      <c r="AF153" s="240">
        <f t="shared" si="8"/>
        <v>0</v>
      </c>
      <c r="AG153">
        <f t="shared" si="9"/>
        <v>0</v>
      </c>
      <c r="AH153" s="236">
        <f t="shared" si="10"/>
        <v>0</v>
      </c>
      <c r="AI153" s="236">
        <f t="shared" si="11"/>
        <v>0</v>
      </c>
      <c r="AJ153" s="236">
        <f t="shared" si="12"/>
        <v>0</v>
      </c>
      <c r="AK153" s="236">
        <f t="shared" si="13"/>
        <v>0</v>
      </c>
      <c r="AL153" s="235">
        <f t="shared" si="14"/>
        <v>0</v>
      </c>
      <c r="AM153" s="236">
        <f t="shared" si="15"/>
        <v>0</v>
      </c>
      <c r="AN153" s="241">
        <f t="shared" si="16"/>
        <v>0</v>
      </c>
      <c r="AO153" s="241">
        <f t="shared" si="17"/>
        <v>0</v>
      </c>
      <c r="AP153" s="236">
        <f t="shared" si="18"/>
        <v>0</v>
      </c>
      <c r="AQ153" s="241">
        <f t="shared" si="19"/>
        <v>0</v>
      </c>
      <c r="AR153" s="235">
        <f t="shared" si="20"/>
        <v>0</v>
      </c>
      <c r="AS153" s="241">
        <v>0</v>
      </c>
      <c r="AT153" s="236">
        <f t="shared" si="21"/>
        <v>0</v>
      </c>
    </row>
    <row r="154" spans="1:46" ht="12.75" customHeight="1">
      <c r="A154">
        <v>152</v>
      </c>
      <c r="B154" s="242" t="s">
        <v>765</v>
      </c>
      <c r="C154" s="242" t="s">
        <v>589</v>
      </c>
      <c r="D154" s="233" t="s">
        <v>339</v>
      </c>
      <c r="E154">
        <v>2008</v>
      </c>
      <c r="F154" s="241">
        <v>306463.02</v>
      </c>
      <c r="G154" s="241">
        <v>21266.17</v>
      </c>
      <c r="H154" s="241">
        <v>175.35</v>
      </c>
      <c r="I154" s="235">
        <f t="shared" si="0"/>
        <v>285021.50000000006</v>
      </c>
      <c r="J154" s="236">
        <f t="shared" si="1"/>
        <v>285022</v>
      </c>
      <c r="K154" s="237">
        <v>0.03</v>
      </c>
      <c r="L154" s="238">
        <v>76465</v>
      </c>
      <c r="M154" s="238">
        <v>32353</v>
      </c>
      <c r="N154" s="238">
        <v>18898</v>
      </c>
      <c r="O154" s="239">
        <v>127816</v>
      </c>
      <c r="P154" s="237">
        <v>0.4481</v>
      </c>
      <c r="Q154" s="236">
        <v>0</v>
      </c>
      <c r="R154" s="236">
        <v>0</v>
      </c>
      <c r="S154" s="236">
        <v>0</v>
      </c>
      <c r="T154" s="236">
        <v>0</v>
      </c>
      <c r="U154" s="236">
        <v>231513.04</v>
      </c>
      <c r="V154" s="236">
        <v>155970</v>
      </c>
      <c r="W154" s="236">
        <v>128347</v>
      </c>
      <c r="X154" s="236">
        <v>124276</v>
      </c>
      <c r="Y154" s="236">
        <v>127816</v>
      </c>
      <c r="Z154">
        <f t="shared" si="2"/>
        <v>26.83</v>
      </c>
      <c r="AA154" t="e">
        <f t="shared" si="3"/>
        <v>#REF!</v>
      </c>
      <c r="AB154" s="240">
        <f t="shared" si="4"/>
        <v>76465.01397</v>
      </c>
      <c r="AC154" s="240">
        <f t="shared" si="5"/>
        <v>76465.01397</v>
      </c>
      <c r="AD154" s="240">
        <f t="shared" si="6"/>
        <v>1.396999999997206E-2</v>
      </c>
      <c r="AE154" s="236">
        <f t="shared" si="7"/>
        <v>76465</v>
      </c>
      <c r="AF154" s="240">
        <f t="shared" si="8"/>
        <v>-1.396999999997206E-2</v>
      </c>
      <c r="AG154">
        <f t="shared" si="9"/>
        <v>26.83</v>
      </c>
      <c r="AH154" s="236" t="e">
        <f t="shared" si="10"/>
        <v>#REF!</v>
      </c>
      <c r="AI154" s="236" t="e">
        <f t="shared" si="11"/>
        <v>#REF!</v>
      </c>
      <c r="AJ154" s="236" t="e">
        <f t="shared" si="12"/>
        <v>#REF!</v>
      </c>
      <c r="AK154" s="236" t="e">
        <f t="shared" si="13"/>
        <v>#REF!</v>
      </c>
      <c r="AL154" s="235" t="e">
        <f t="shared" si="14"/>
        <v>#REF!</v>
      </c>
      <c r="AM154" s="236" t="e">
        <f t="shared" si="15"/>
        <v>#REF!</v>
      </c>
      <c r="AN154" s="241" t="e">
        <f t="shared" si="16"/>
        <v>#REF!</v>
      </c>
      <c r="AO154" s="241" t="e">
        <f t="shared" si="17"/>
        <v>#REF!</v>
      </c>
      <c r="AP154" s="236" t="e">
        <f t="shared" si="18"/>
        <v>#REF!</v>
      </c>
      <c r="AQ154" s="241" t="e">
        <f t="shared" si="19"/>
        <v>#REF!</v>
      </c>
      <c r="AR154" s="235" t="e">
        <f t="shared" si="20"/>
        <v>#REF!</v>
      </c>
      <c r="AS154" s="241">
        <v>100</v>
      </c>
      <c r="AT154" s="236" t="e">
        <f t="shared" si="21"/>
        <v>#REF!</v>
      </c>
    </row>
    <row r="155" spans="1:46" ht="12.75" customHeight="1">
      <c r="A155">
        <v>153</v>
      </c>
      <c r="B155" s="242" t="s">
        <v>770</v>
      </c>
      <c r="C155" s="242" t="s">
        <v>589</v>
      </c>
      <c r="D155" s="233" t="s">
        <v>340</v>
      </c>
      <c r="F155" s="234"/>
      <c r="G155" s="234"/>
      <c r="H155" s="234"/>
      <c r="I155" s="235">
        <f t="shared" si="0"/>
        <v>0</v>
      </c>
      <c r="J155" s="236">
        <f t="shared" si="1"/>
        <v>0</v>
      </c>
      <c r="K155" s="237"/>
      <c r="L155" s="238">
        <v>0</v>
      </c>
      <c r="M155" s="238">
        <v>0</v>
      </c>
      <c r="N155" s="238">
        <v>0</v>
      </c>
      <c r="O155" s="239">
        <v>0</v>
      </c>
      <c r="P155" s="237">
        <v>0</v>
      </c>
      <c r="Q155" s="236">
        <v>0</v>
      </c>
      <c r="R155" s="236">
        <v>0</v>
      </c>
      <c r="S155" s="236">
        <v>0</v>
      </c>
      <c r="T155" s="236">
        <v>0</v>
      </c>
      <c r="U155" s="236">
        <v>0</v>
      </c>
      <c r="V155" s="236">
        <v>0</v>
      </c>
      <c r="W155" s="236">
        <v>0</v>
      </c>
      <c r="X155" s="236">
        <v>0</v>
      </c>
      <c r="Y155" s="236">
        <v>0</v>
      </c>
      <c r="Z155">
        <f t="shared" si="2"/>
        <v>0</v>
      </c>
      <c r="AA155">
        <f t="shared" si="3"/>
        <v>0</v>
      </c>
      <c r="AB155" s="240">
        <f t="shared" si="4"/>
        <v>0</v>
      </c>
      <c r="AC155" s="240">
        <f t="shared" si="5"/>
        <v>0</v>
      </c>
      <c r="AD155" s="240">
        <f t="shared" si="6"/>
        <v>0</v>
      </c>
      <c r="AE155" s="236">
        <f t="shared" si="7"/>
        <v>0</v>
      </c>
      <c r="AF155" s="240">
        <f t="shared" si="8"/>
        <v>0</v>
      </c>
      <c r="AG155">
        <f t="shared" si="9"/>
        <v>0</v>
      </c>
      <c r="AH155" s="236">
        <f t="shared" si="10"/>
        <v>0</v>
      </c>
      <c r="AI155" s="236">
        <f t="shared" si="11"/>
        <v>0</v>
      </c>
      <c r="AJ155" s="236">
        <f t="shared" si="12"/>
        <v>0</v>
      </c>
      <c r="AK155" s="236">
        <f t="shared" si="13"/>
        <v>0</v>
      </c>
      <c r="AL155" s="235">
        <f t="shared" si="14"/>
        <v>0</v>
      </c>
      <c r="AM155" s="236">
        <f t="shared" si="15"/>
        <v>0</v>
      </c>
      <c r="AN155" s="241">
        <f t="shared" si="16"/>
        <v>0</v>
      </c>
      <c r="AO155" s="241">
        <f t="shared" si="17"/>
        <v>0</v>
      </c>
      <c r="AP155" s="236">
        <f t="shared" si="18"/>
        <v>0</v>
      </c>
      <c r="AQ155" s="241">
        <f t="shared" si="19"/>
        <v>0</v>
      </c>
      <c r="AR155" s="235">
        <f t="shared" si="20"/>
        <v>0</v>
      </c>
      <c r="AS155" s="241">
        <v>0</v>
      </c>
      <c r="AT155" s="236">
        <f t="shared" si="21"/>
        <v>0</v>
      </c>
    </row>
    <row r="156" spans="1:46" ht="12.75" customHeight="1">
      <c r="A156">
        <v>154</v>
      </c>
      <c r="B156" s="242" t="s">
        <v>776</v>
      </c>
      <c r="C156" s="242" t="s">
        <v>589</v>
      </c>
      <c r="D156" s="233" t="s">
        <v>341</v>
      </c>
      <c r="E156">
        <v>2003</v>
      </c>
      <c r="F156" s="241">
        <v>84775.12</v>
      </c>
      <c r="G156" s="241">
        <v>1742.89</v>
      </c>
      <c r="H156" s="241">
        <v>0</v>
      </c>
      <c r="I156" s="235">
        <f t="shared" si="0"/>
        <v>83032.23</v>
      </c>
      <c r="J156" s="236">
        <f t="shared" si="1"/>
        <v>83032</v>
      </c>
      <c r="K156" s="237">
        <v>0.03</v>
      </c>
      <c r="L156" s="238">
        <v>22276</v>
      </c>
      <c r="M156" s="238">
        <v>48529</v>
      </c>
      <c r="N156" s="238">
        <v>12227</v>
      </c>
      <c r="O156" s="239">
        <v>83032</v>
      </c>
      <c r="P156" s="237">
        <v>1</v>
      </c>
      <c r="Q156" s="236">
        <v>47522</v>
      </c>
      <c r="R156" s="236">
        <v>56315</v>
      </c>
      <c r="S156" s="236">
        <v>63691</v>
      </c>
      <c r="T156" s="236">
        <v>69571</v>
      </c>
      <c r="U156" s="236">
        <v>73515.679999999993</v>
      </c>
      <c r="V156" s="236">
        <v>76976</v>
      </c>
      <c r="W156" s="236">
        <v>79663</v>
      </c>
      <c r="X156" s="236">
        <v>82325</v>
      </c>
      <c r="Y156" s="236">
        <v>83032</v>
      </c>
      <c r="Z156">
        <f t="shared" si="2"/>
        <v>26.83</v>
      </c>
      <c r="AA156" t="e">
        <f t="shared" si="3"/>
        <v>#REF!</v>
      </c>
      <c r="AB156" s="240">
        <f t="shared" si="4"/>
        <v>22275.624479999999</v>
      </c>
      <c r="AC156" s="240">
        <f t="shared" si="5"/>
        <v>22275.624479999999</v>
      </c>
      <c r="AD156" s="240">
        <f t="shared" si="6"/>
        <v>-0.37552000000141561</v>
      </c>
      <c r="AE156" s="236">
        <f t="shared" si="7"/>
        <v>22276</v>
      </c>
      <c r="AF156" s="240">
        <f t="shared" si="8"/>
        <v>0.37552000000141561</v>
      </c>
      <c r="AG156">
        <f t="shared" si="9"/>
        <v>26.83</v>
      </c>
      <c r="AH156" s="236" t="e">
        <f t="shared" si="10"/>
        <v>#REF!</v>
      </c>
      <c r="AI156" s="236" t="e">
        <f t="shared" si="11"/>
        <v>#REF!</v>
      </c>
      <c r="AJ156" s="236" t="e">
        <f t="shared" si="12"/>
        <v>#REF!</v>
      </c>
      <c r="AK156" s="236" t="e">
        <f t="shared" si="13"/>
        <v>#REF!</v>
      </c>
      <c r="AL156" s="235" t="e">
        <f t="shared" si="14"/>
        <v>#REF!</v>
      </c>
      <c r="AM156" s="236" t="e">
        <f t="shared" si="15"/>
        <v>#REF!</v>
      </c>
      <c r="AN156" s="241" t="e">
        <f t="shared" si="16"/>
        <v>#REF!</v>
      </c>
      <c r="AO156" s="241" t="e">
        <f t="shared" si="17"/>
        <v>#REF!</v>
      </c>
      <c r="AP156" s="236" t="e">
        <f t="shared" si="18"/>
        <v>#REF!</v>
      </c>
      <c r="AQ156" s="241" t="e">
        <f t="shared" si="19"/>
        <v>#REF!</v>
      </c>
      <c r="AR156" s="235" t="e">
        <f t="shared" si="20"/>
        <v>#REF!</v>
      </c>
      <c r="AS156" s="241">
        <v>0</v>
      </c>
      <c r="AT156" s="236" t="e">
        <f t="shared" si="21"/>
        <v>#REF!</v>
      </c>
    </row>
    <row r="157" spans="1:46" ht="12.75" customHeight="1">
      <c r="A157">
        <v>155</v>
      </c>
      <c r="B157" s="242" t="s">
        <v>781</v>
      </c>
      <c r="C157" s="242" t="s">
        <v>589</v>
      </c>
      <c r="D157" s="233" t="s">
        <v>342</v>
      </c>
      <c r="E157">
        <v>2007</v>
      </c>
      <c r="F157" s="241">
        <v>3406638.36</v>
      </c>
      <c r="G157" s="241">
        <v>40297.18</v>
      </c>
      <c r="H157" s="241">
        <v>21969.9</v>
      </c>
      <c r="I157" s="235">
        <f t="shared" si="0"/>
        <v>3344371.28</v>
      </c>
      <c r="J157" s="236">
        <f t="shared" si="1"/>
        <v>3344371</v>
      </c>
      <c r="K157" s="237">
        <v>0.03</v>
      </c>
      <c r="L157" s="238">
        <v>897220</v>
      </c>
      <c r="M157" s="238">
        <v>20221</v>
      </c>
      <c r="N157" s="238">
        <v>11811</v>
      </c>
      <c r="O157" s="239">
        <v>929507</v>
      </c>
      <c r="P157" s="237">
        <v>0.27789999999999998</v>
      </c>
      <c r="Q157" s="236">
        <v>0</v>
      </c>
      <c r="R157" s="236">
        <v>0</v>
      </c>
      <c r="S157" s="236">
        <v>0</v>
      </c>
      <c r="T157" s="236">
        <v>2556362</v>
      </c>
      <c r="U157" s="236">
        <v>1927708</v>
      </c>
      <c r="V157" s="236">
        <v>1060390</v>
      </c>
      <c r="W157" s="236">
        <v>858729</v>
      </c>
      <c r="X157" s="236">
        <v>885463</v>
      </c>
      <c r="Y157" s="236">
        <v>929507</v>
      </c>
      <c r="Z157">
        <f t="shared" si="2"/>
        <v>26.83</v>
      </c>
      <c r="AA157" t="e">
        <f t="shared" si="3"/>
        <v>#REF!</v>
      </c>
      <c r="AB157" s="240">
        <f t="shared" si="4"/>
        <v>897219.77683999995</v>
      </c>
      <c r="AC157" s="240">
        <f t="shared" si="5"/>
        <v>897219.77683999995</v>
      </c>
      <c r="AD157" s="240">
        <f t="shared" si="6"/>
        <v>-0.22316000005230308</v>
      </c>
      <c r="AE157" s="236">
        <f t="shared" si="7"/>
        <v>897220</v>
      </c>
      <c r="AF157" s="240">
        <f t="shared" si="8"/>
        <v>0.22316000005230308</v>
      </c>
      <c r="AG157">
        <f t="shared" si="9"/>
        <v>26.83</v>
      </c>
      <c r="AH157" s="236" t="e">
        <f t="shared" si="10"/>
        <v>#REF!</v>
      </c>
      <c r="AI157" s="236" t="e">
        <f t="shared" si="11"/>
        <v>#REF!</v>
      </c>
      <c r="AJ157" s="236" t="e">
        <f t="shared" si="12"/>
        <v>#REF!</v>
      </c>
      <c r="AK157" s="236" t="e">
        <f t="shared" si="13"/>
        <v>#REF!</v>
      </c>
      <c r="AL157" s="235" t="e">
        <f t="shared" si="14"/>
        <v>#REF!</v>
      </c>
      <c r="AM157" s="236" t="e">
        <f t="shared" si="15"/>
        <v>#REF!</v>
      </c>
      <c r="AN157" s="241" t="e">
        <f t="shared" si="16"/>
        <v>#REF!</v>
      </c>
      <c r="AO157" s="241" t="e">
        <f t="shared" si="17"/>
        <v>#REF!</v>
      </c>
      <c r="AP157" s="236" t="e">
        <f t="shared" si="18"/>
        <v>#REF!</v>
      </c>
      <c r="AQ157" s="241" t="e">
        <f t="shared" si="19"/>
        <v>#REF!</v>
      </c>
      <c r="AR157" s="235" t="e">
        <f t="shared" si="20"/>
        <v>#REF!</v>
      </c>
      <c r="AS157" s="241">
        <v>255</v>
      </c>
      <c r="AT157" s="236" t="e">
        <f t="shared" si="21"/>
        <v>#REF!</v>
      </c>
    </row>
    <row r="158" spans="1:46" ht="12.75" customHeight="1">
      <c r="A158">
        <v>156</v>
      </c>
      <c r="B158" s="242" t="s">
        <v>787</v>
      </c>
      <c r="C158" s="242" t="s">
        <v>589</v>
      </c>
      <c r="D158" s="233" t="s">
        <v>343</v>
      </c>
      <c r="F158" s="234"/>
      <c r="G158" s="234"/>
      <c r="H158" s="234"/>
      <c r="I158" s="235">
        <f t="shared" si="0"/>
        <v>0</v>
      </c>
      <c r="J158" s="236">
        <f t="shared" si="1"/>
        <v>0</v>
      </c>
      <c r="K158" s="237"/>
      <c r="L158" s="238">
        <v>0</v>
      </c>
      <c r="M158" s="238">
        <v>0</v>
      </c>
      <c r="N158" s="238">
        <v>0</v>
      </c>
      <c r="O158" s="239">
        <v>0</v>
      </c>
      <c r="P158" s="237">
        <v>0</v>
      </c>
      <c r="Q158" s="236">
        <v>0</v>
      </c>
      <c r="R158" s="236">
        <v>0</v>
      </c>
      <c r="S158" s="236">
        <v>0</v>
      </c>
      <c r="T158" s="236">
        <v>0</v>
      </c>
      <c r="U158" s="236">
        <v>0</v>
      </c>
      <c r="V158" s="236">
        <v>0</v>
      </c>
      <c r="W158" s="236">
        <v>0</v>
      </c>
      <c r="X158" s="236">
        <v>0</v>
      </c>
      <c r="Y158" s="236">
        <v>0</v>
      </c>
      <c r="Z158">
        <f t="shared" si="2"/>
        <v>0</v>
      </c>
      <c r="AA158">
        <f t="shared" si="3"/>
        <v>0</v>
      </c>
      <c r="AB158" s="240">
        <f t="shared" si="4"/>
        <v>0</v>
      </c>
      <c r="AC158" s="240">
        <f t="shared" si="5"/>
        <v>0</v>
      </c>
      <c r="AD158" s="240">
        <f t="shared" si="6"/>
        <v>0</v>
      </c>
      <c r="AE158" s="236">
        <f t="shared" si="7"/>
        <v>0</v>
      </c>
      <c r="AF158" s="240">
        <f t="shared" si="8"/>
        <v>0</v>
      </c>
      <c r="AG158">
        <f t="shared" si="9"/>
        <v>0</v>
      </c>
      <c r="AH158" s="236">
        <f t="shared" si="10"/>
        <v>0</v>
      </c>
      <c r="AI158" s="236">
        <f t="shared" si="11"/>
        <v>0</v>
      </c>
      <c r="AJ158" s="236">
        <f t="shared" si="12"/>
        <v>0</v>
      </c>
      <c r="AK158" s="236">
        <f t="shared" si="13"/>
        <v>0</v>
      </c>
      <c r="AL158" s="235">
        <f t="shared" si="14"/>
        <v>0</v>
      </c>
      <c r="AM158" s="236">
        <f t="shared" si="15"/>
        <v>0</v>
      </c>
      <c r="AN158" s="241">
        <f t="shared" si="16"/>
        <v>0</v>
      </c>
      <c r="AO158" s="241">
        <f t="shared" si="17"/>
        <v>0</v>
      </c>
      <c r="AP158" s="236">
        <f t="shared" si="18"/>
        <v>0</v>
      </c>
      <c r="AQ158" s="241">
        <f t="shared" si="19"/>
        <v>0</v>
      </c>
      <c r="AR158" s="235">
        <f t="shared" si="20"/>
        <v>0</v>
      </c>
      <c r="AS158" s="241">
        <v>0</v>
      </c>
      <c r="AT158" s="236">
        <f t="shared" si="21"/>
        <v>0</v>
      </c>
    </row>
    <row r="159" spans="1:46" ht="12.75" customHeight="1">
      <c r="A159">
        <v>157</v>
      </c>
      <c r="B159" s="242" t="s">
        <v>793</v>
      </c>
      <c r="C159" s="242" t="s">
        <v>589</v>
      </c>
      <c r="D159" s="233" t="s">
        <v>344</v>
      </c>
      <c r="E159">
        <v>2005</v>
      </c>
      <c r="F159" s="241">
        <v>642585.76</v>
      </c>
      <c r="G159" s="241">
        <v>1758.49</v>
      </c>
      <c r="H159" s="241">
        <v>0</v>
      </c>
      <c r="I159" s="235">
        <f t="shared" si="0"/>
        <v>640827.27</v>
      </c>
      <c r="J159" s="236">
        <f t="shared" si="1"/>
        <v>640827</v>
      </c>
      <c r="K159" s="237">
        <v>0.03</v>
      </c>
      <c r="L159" s="238">
        <v>171919</v>
      </c>
      <c r="M159" s="238">
        <v>28309</v>
      </c>
      <c r="N159" s="238">
        <v>16535</v>
      </c>
      <c r="O159" s="239">
        <v>216875</v>
      </c>
      <c r="P159" s="237">
        <v>0.33829999999999999</v>
      </c>
      <c r="Q159" s="236">
        <v>220879</v>
      </c>
      <c r="R159" s="236">
        <v>461436</v>
      </c>
      <c r="S159" s="236">
        <v>500519</v>
      </c>
      <c r="T159" s="236">
        <v>517657</v>
      </c>
      <c r="U159" s="236">
        <v>420180</v>
      </c>
      <c r="V159" s="236">
        <v>246798</v>
      </c>
      <c r="W159" s="236">
        <v>195935</v>
      </c>
      <c r="X159" s="236">
        <v>206190</v>
      </c>
      <c r="Y159" s="236">
        <v>216875</v>
      </c>
      <c r="Z159">
        <f t="shared" si="2"/>
        <v>26.83</v>
      </c>
      <c r="AA159" t="e">
        <f t="shared" si="3"/>
        <v>#REF!</v>
      </c>
      <c r="AB159" s="240">
        <f>ROUND(($J$357/$J$355)*J159,5)-1</f>
        <v>171918.52027000001</v>
      </c>
      <c r="AC159" s="240">
        <f t="shared" si="5"/>
        <v>171919.52027000001</v>
      </c>
      <c r="AD159" s="240">
        <f t="shared" si="6"/>
        <v>0.5202700000081677</v>
      </c>
      <c r="AE159" s="236">
        <f t="shared" si="7"/>
        <v>171919</v>
      </c>
      <c r="AF159" s="240">
        <f t="shared" si="8"/>
        <v>0.4797299999918323</v>
      </c>
      <c r="AG159">
        <f t="shared" si="9"/>
        <v>26.83</v>
      </c>
      <c r="AH159" s="236" t="e">
        <f t="shared" si="10"/>
        <v>#REF!</v>
      </c>
      <c r="AI159" s="236" t="e">
        <f t="shared" si="11"/>
        <v>#REF!</v>
      </c>
      <c r="AJ159" s="236" t="e">
        <f t="shared" si="12"/>
        <v>#REF!</v>
      </c>
      <c r="AK159" s="236" t="e">
        <f t="shared" si="13"/>
        <v>#REF!</v>
      </c>
      <c r="AL159" s="235" t="e">
        <f t="shared" si="14"/>
        <v>#REF!</v>
      </c>
      <c r="AM159" s="236" t="e">
        <f t="shared" si="15"/>
        <v>#REF!</v>
      </c>
      <c r="AN159" s="241" t="e">
        <f t="shared" si="16"/>
        <v>#REF!</v>
      </c>
      <c r="AO159" s="241" t="e">
        <f t="shared" si="17"/>
        <v>#REF!</v>
      </c>
      <c r="AP159" s="236" t="e">
        <f t="shared" si="18"/>
        <v>#REF!</v>
      </c>
      <c r="AQ159" s="241" t="e">
        <f t="shared" si="19"/>
        <v>#REF!</v>
      </c>
      <c r="AR159" s="235" t="e">
        <f t="shared" si="20"/>
        <v>#REF!</v>
      </c>
      <c r="AS159" s="241">
        <v>112</v>
      </c>
      <c r="AT159" s="236" t="e">
        <f t="shared" si="21"/>
        <v>#REF!</v>
      </c>
    </row>
    <row r="160" spans="1:46" ht="12.75" customHeight="1">
      <c r="A160">
        <v>158</v>
      </c>
      <c r="B160" s="242" t="s">
        <v>800</v>
      </c>
      <c r="C160" s="242" t="s">
        <v>589</v>
      </c>
      <c r="D160" s="233" t="s">
        <v>345</v>
      </c>
      <c r="E160">
        <v>2008</v>
      </c>
      <c r="F160" s="241">
        <v>135647.60999999999</v>
      </c>
      <c r="G160" s="241">
        <v>1552.9</v>
      </c>
      <c r="H160" s="241">
        <v>0</v>
      </c>
      <c r="I160" s="235">
        <f t="shared" si="0"/>
        <v>134094.71</v>
      </c>
      <c r="J160" s="236">
        <f t="shared" si="1"/>
        <v>134095</v>
      </c>
      <c r="K160" s="237">
        <v>0.01</v>
      </c>
      <c r="L160" s="238">
        <v>35975</v>
      </c>
      <c r="M160" s="238">
        <v>0</v>
      </c>
      <c r="N160" s="238">
        <v>0</v>
      </c>
      <c r="O160" s="239">
        <v>35983</v>
      </c>
      <c r="P160" s="237">
        <v>0.26829999999999998</v>
      </c>
      <c r="Q160" s="236">
        <v>0</v>
      </c>
      <c r="R160" s="236">
        <v>0</v>
      </c>
      <c r="S160" s="236">
        <v>0</v>
      </c>
      <c r="T160" s="236">
        <v>0</v>
      </c>
      <c r="U160" s="236">
        <v>79393</v>
      </c>
      <c r="V160" s="236">
        <v>40563</v>
      </c>
      <c r="W160" s="236">
        <v>32833</v>
      </c>
      <c r="X160" s="236">
        <v>33652</v>
      </c>
      <c r="Y160" s="236">
        <v>35983</v>
      </c>
      <c r="Z160">
        <f t="shared" si="2"/>
        <v>26.83</v>
      </c>
      <c r="AA160">
        <f t="shared" si="3"/>
        <v>26.83</v>
      </c>
      <c r="AB160" s="240">
        <f t="shared" ref="AB160:AB232" si="22">ROUND(($J$357/$J$355)*J160,5)</f>
        <v>35974.682829999998</v>
      </c>
      <c r="AC160" s="240">
        <f t="shared" si="5"/>
        <v>35974.682829999998</v>
      </c>
      <c r="AD160" s="240">
        <f t="shared" si="6"/>
        <v>-0.31717000000207918</v>
      </c>
      <c r="AE160" s="236">
        <f t="shared" si="7"/>
        <v>35975</v>
      </c>
      <c r="AF160" s="240">
        <f t="shared" si="8"/>
        <v>0.31717000000207918</v>
      </c>
      <c r="AG160">
        <f t="shared" si="9"/>
        <v>26.83</v>
      </c>
      <c r="AH160" s="236">
        <f t="shared" si="10"/>
        <v>0</v>
      </c>
      <c r="AI160" s="236">
        <f t="shared" si="11"/>
        <v>35975</v>
      </c>
      <c r="AJ160" s="236">
        <f t="shared" si="12"/>
        <v>0</v>
      </c>
      <c r="AK160" s="236">
        <f t="shared" si="13"/>
        <v>35975</v>
      </c>
      <c r="AL160" s="235">
        <f t="shared" si="14"/>
        <v>26.83</v>
      </c>
      <c r="AM160" s="236">
        <f t="shared" si="15"/>
        <v>0</v>
      </c>
      <c r="AN160" s="241">
        <f t="shared" si="16"/>
        <v>35975</v>
      </c>
      <c r="AO160" s="241">
        <f t="shared" si="17"/>
        <v>0</v>
      </c>
      <c r="AP160" s="236">
        <f t="shared" si="18"/>
        <v>35975</v>
      </c>
      <c r="AQ160" s="241">
        <f t="shared" si="19"/>
        <v>0</v>
      </c>
      <c r="AR160" s="235">
        <f t="shared" si="20"/>
        <v>26.83</v>
      </c>
      <c r="AS160" s="241">
        <v>8</v>
      </c>
      <c r="AT160" s="236">
        <f t="shared" si="21"/>
        <v>35983</v>
      </c>
    </row>
    <row r="161" spans="1:46" ht="12.75" customHeight="1">
      <c r="A161">
        <v>159</v>
      </c>
      <c r="B161" s="242" t="s">
        <v>807</v>
      </c>
      <c r="C161" s="242" t="s">
        <v>589</v>
      </c>
      <c r="D161" s="233" t="s">
        <v>346</v>
      </c>
      <c r="E161">
        <v>2007</v>
      </c>
      <c r="F161" s="241">
        <v>296481.27</v>
      </c>
      <c r="G161" s="241">
        <v>1733.42</v>
      </c>
      <c r="H161" s="241">
        <v>842.06</v>
      </c>
      <c r="I161" s="235">
        <f t="shared" si="0"/>
        <v>293905.79000000004</v>
      </c>
      <c r="J161" s="236">
        <f t="shared" si="1"/>
        <v>293906</v>
      </c>
      <c r="K161" s="237">
        <v>0.01</v>
      </c>
      <c r="L161" s="238">
        <v>78848</v>
      </c>
      <c r="M161" s="238">
        <v>0</v>
      </c>
      <c r="N161" s="238">
        <v>0</v>
      </c>
      <c r="O161" s="239">
        <v>78866</v>
      </c>
      <c r="P161" s="237">
        <v>0.26829999999999998</v>
      </c>
      <c r="Q161" s="236">
        <v>0</v>
      </c>
      <c r="R161" s="236">
        <v>0</v>
      </c>
      <c r="S161" s="236">
        <v>0</v>
      </c>
      <c r="T161" s="236">
        <v>235644</v>
      </c>
      <c r="U161" s="236">
        <v>175176</v>
      </c>
      <c r="V161" s="236">
        <v>93558</v>
      </c>
      <c r="W161" s="236">
        <v>73980</v>
      </c>
      <c r="X161" s="236">
        <v>74628</v>
      </c>
      <c r="Y161" s="236">
        <v>78866</v>
      </c>
      <c r="Z161">
        <f t="shared" si="2"/>
        <v>26.83</v>
      </c>
      <c r="AA161">
        <f t="shared" si="3"/>
        <v>26.83</v>
      </c>
      <c r="AB161" s="240">
        <f t="shared" si="22"/>
        <v>78848.392040000006</v>
      </c>
      <c r="AC161" s="240">
        <f t="shared" si="5"/>
        <v>78848.392040000006</v>
      </c>
      <c r="AD161" s="240">
        <f t="shared" si="6"/>
        <v>0.39204000000609085</v>
      </c>
      <c r="AE161" s="236">
        <f t="shared" si="7"/>
        <v>78848</v>
      </c>
      <c r="AF161" s="240">
        <f t="shared" si="8"/>
        <v>-0.39204000000609085</v>
      </c>
      <c r="AG161">
        <f t="shared" si="9"/>
        <v>26.83</v>
      </c>
      <c r="AH161" s="236">
        <f t="shared" si="10"/>
        <v>0</v>
      </c>
      <c r="AI161" s="236">
        <f t="shared" si="11"/>
        <v>78848</v>
      </c>
      <c r="AJ161" s="236">
        <f t="shared" si="12"/>
        <v>0</v>
      </c>
      <c r="AK161" s="236">
        <f t="shared" si="13"/>
        <v>78848</v>
      </c>
      <c r="AL161" s="235">
        <f t="shared" si="14"/>
        <v>26.83</v>
      </c>
      <c r="AM161" s="236">
        <f t="shared" si="15"/>
        <v>0</v>
      </c>
      <c r="AN161" s="241">
        <f t="shared" si="16"/>
        <v>78848</v>
      </c>
      <c r="AO161" s="241">
        <f t="shared" si="17"/>
        <v>0</v>
      </c>
      <c r="AP161" s="236">
        <f t="shared" si="18"/>
        <v>78848</v>
      </c>
      <c r="AQ161" s="241">
        <f t="shared" si="19"/>
        <v>0</v>
      </c>
      <c r="AR161" s="235">
        <f t="shared" si="20"/>
        <v>26.83</v>
      </c>
      <c r="AS161" s="241">
        <v>18</v>
      </c>
      <c r="AT161" s="236">
        <f t="shared" si="21"/>
        <v>78866</v>
      </c>
    </row>
    <row r="162" spans="1:46" ht="12.75" customHeight="1">
      <c r="A162">
        <v>160</v>
      </c>
      <c r="B162" s="242" t="s">
        <v>813</v>
      </c>
      <c r="C162" s="242" t="s">
        <v>589</v>
      </c>
      <c r="D162" s="233" t="s">
        <v>347</v>
      </c>
      <c r="F162" s="234"/>
      <c r="G162" s="234"/>
      <c r="H162" s="234"/>
      <c r="I162" s="235">
        <f t="shared" si="0"/>
        <v>0</v>
      </c>
      <c r="J162" s="236">
        <f t="shared" si="1"/>
        <v>0</v>
      </c>
      <c r="K162" s="237"/>
      <c r="L162" s="238">
        <v>0</v>
      </c>
      <c r="M162" s="238">
        <v>0</v>
      </c>
      <c r="N162" s="238">
        <v>0</v>
      </c>
      <c r="O162" s="239">
        <v>0</v>
      </c>
      <c r="P162" s="237">
        <v>0</v>
      </c>
      <c r="Q162" s="236">
        <v>0</v>
      </c>
      <c r="R162" s="236">
        <v>0</v>
      </c>
      <c r="S162" s="236">
        <v>0</v>
      </c>
      <c r="T162" s="236">
        <v>0</v>
      </c>
      <c r="U162" s="236">
        <v>0</v>
      </c>
      <c r="V162" s="236">
        <v>0</v>
      </c>
      <c r="W162" s="236">
        <v>0</v>
      </c>
      <c r="X162" s="236">
        <v>0</v>
      </c>
      <c r="Y162" s="236">
        <v>0</v>
      </c>
      <c r="Z162">
        <f t="shared" si="2"/>
        <v>0</v>
      </c>
      <c r="AA162">
        <f t="shared" si="3"/>
        <v>0</v>
      </c>
      <c r="AB162" s="240">
        <f t="shared" si="22"/>
        <v>0</v>
      </c>
      <c r="AC162" s="240">
        <f t="shared" si="5"/>
        <v>0</v>
      </c>
      <c r="AD162" s="240">
        <f t="shared" si="6"/>
        <v>0</v>
      </c>
      <c r="AE162" s="236">
        <f t="shared" si="7"/>
        <v>0</v>
      </c>
      <c r="AF162" s="240">
        <f t="shared" si="8"/>
        <v>0</v>
      </c>
      <c r="AG162">
        <f t="shared" si="9"/>
        <v>0</v>
      </c>
      <c r="AH162" s="236">
        <f t="shared" si="10"/>
        <v>0</v>
      </c>
      <c r="AI162" s="236">
        <f t="shared" si="11"/>
        <v>0</v>
      </c>
      <c r="AJ162" s="236">
        <f t="shared" si="12"/>
        <v>0</v>
      </c>
      <c r="AK162" s="236">
        <f t="shared" si="13"/>
        <v>0</v>
      </c>
      <c r="AL162" s="235">
        <f t="shared" si="14"/>
        <v>0</v>
      </c>
      <c r="AM162" s="236">
        <f t="shared" si="15"/>
        <v>0</v>
      </c>
      <c r="AN162" s="241">
        <f t="shared" si="16"/>
        <v>0</v>
      </c>
      <c r="AO162" s="241">
        <f t="shared" si="17"/>
        <v>0</v>
      </c>
      <c r="AP162" s="236">
        <f t="shared" si="18"/>
        <v>0</v>
      </c>
      <c r="AQ162" s="241">
        <f t="shared" si="19"/>
        <v>0</v>
      </c>
      <c r="AR162" s="235">
        <f t="shared" si="20"/>
        <v>0</v>
      </c>
      <c r="AS162" s="241">
        <v>0</v>
      </c>
      <c r="AT162" s="236">
        <f t="shared" si="21"/>
        <v>0</v>
      </c>
    </row>
    <row r="163" spans="1:46" ht="12.75" customHeight="1">
      <c r="A163">
        <v>161</v>
      </c>
      <c r="B163" s="242" t="s">
        <v>819</v>
      </c>
      <c r="C163" s="242" t="s">
        <v>589</v>
      </c>
      <c r="D163" s="233" t="s">
        <v>348</v>
      </c>
      <c r="F163" s="234"/>
      <c r="G163" s="234"/>
      <c r="H163" s="234"/>
      <c r="I163" s="235">
        <f t="shared" si="0"/>
        <v>0</v>
      </c>
      <c r="J163" s="236">
        <f t="shared" si="1"/>
        <v>0</v>
      </c>
      <c r="K163" s="237"/>
      <c r="L163" s="238">
        <v>0</v>
      </c>
      <c r="M163" s="238">
        <v>0</v>
      </c>
      <c r="N163" s="238">
        <v>0</v>
      </c>
      <c r="O163" s="239">
        <v>0</v>
      </c>
      <c r="P163" s="237">
        <v>0</v>
      </c>
      <c r="Q163" s="236">
        <v>0</v>
      </c>
      <c r="R163" s="236">
        <v>0</v>
      </c>
      <c r="S163" s="236">
        <v>0</v>
      </c>
      <c r="T163" s="236">
        <v>0</v>
      </c>
      <c r="U163" s="236">
        <v>0</v>
      </c>
      <c r="V163" s="236">
        <v>0</v>
      </c>
      <c r="W163" s="236">
        <v>0</v>
      </c>
      <c r="X163" s="236">
        <v>0</v>
      </c>
      <c r="Y163" s="236">
        <v>0</v>
      </c>
      <c r="Z163">
        <f t="shared" si="2"/>
        <v>0</v>
      </c>
      <c r="AA163">
        <f t="shared" si="3"/>
        <v>0</v>
      </c>
      <c r="AB163" s="240">
        <f t="shared" si="22"/>
        <v>0</v>
      </c>
      <c r="AC163" s="240">
        <f t="shared" si="5"/>
        <v>0</v>
      </c>
      <c r="AD163" s="240">
        <f t="shared" si="6"/>
        <v>0</v>
      </c>
      <c r="AE163" s="236">
        <f t="shared" si="7"/>
        <v>0</v>
      </c>
      <c r="AF163" s="240">
        <f t="shared" si="8"/>
        <v>0</v>
      </c>
      <c r="AG163">
        <f t="shared" si="9"/>
        <v>0</v>
      </c>
      <c r="AH163" s="236">
        <f t="shared" si="10"/>
        <v>0</v>
      </c>
      <c r="AI163" s="236">
        <f t="shared" si="11"/>
        <v>0</v>
      </c>
      <c r="AJ163" s="236">
        <f t="shared" si="12"/>
        <v>0</v>
      </c>
      <c r="AK163" s="236">
        <f t="shared" si="13"/>
        <v>0</v>
      </c>
      <c r="AL163" s="235">
        <f t="shared" si="14"/>
        <v>0</v>
      </c>
      <c r="AM163" s="236">
        <f t="shared" si="15"/>
        <v>0</v>
      </c>
      <c r="AN163" s="241">
        <f t="shared" si="16"/>
        <v>0</v>
      </c>
      <c r="AO163" s="241">
        <f t="shared" si="17"/>
        <v>0</v>
      </c>
      <c r="AP163" s="236">
        <f t="shared" si="18"/>
        <v>0</v>
      </c>
      <c r="AQ163" s="241">
        <f t="shared" si="19"/>
        <v>0</v>
      </c>
      <c r="AR163" s="235">
        <f t="shared" si="20"/>
        <v>0</v>
      </c>
      <c r="AS163" s="241">
        <v>0</v>
      </c>
      <c r="AT163" s="236">
        <f t="shared" si="21"/>
        <v>0</v>
      </c>
    </row>
    <row r="164" spans="1:46" ht="12.75" customHeight="1">
      <c r="A164">
        <v>162</v>
      </c>
      <c r="B164" s="242" t="s">
        <v>826</v>
      </c>
      <c r="C164" s="242" t="s">
        <v>589</v>
      </c>
      <c r="D164" s="233" t="s">
        <v>349</v>
      </c>
      <c r="F164" s="234"/>
      <c r="G164" s="234"/>
      <c r="H164" s="234"/>
      <c r="I164" s="235">
        <f t="shared" si="0"/>
        <v>0</v>
      </c>
      <c r="J164" s="236">
        <f t="shared" si="1"/>
        <v>0</v>
      </c>
      <c r="K164" s="237"/>
      <c r="L164" s="238">
        <v>0</v>
      </c>
      <c r="M164" s="238">
        <v>0</v>
      </c>
      <c r="N164" s="238">
        <v>0</v>
      </c>
      <c r="O164" s="239">
        <v>0</v>
      </c>
      <c r="P164" s="237">
        <v>0</v>
      </c>
      <c r="Q164" s="236">
        <v>0</v>
      </c>
      <c r="R164" s="236">
        <v>0</v>
      </c>
      <c r="S164" s="236">
        <v>0</v>
      </c>
      <c r="T164" s="236">
        <v>0</v>
      </c>
      <c r="U164" s="236">
        <v>0</v>
      </c>
      <c r="V164" s="236">
        <v>0</v>
      </c>
      <c r="W164" s="236">
        <v>0</v>
      </c>
      <c r="X164" s="236">
        <v>0</v>
      </c>
      <c r="Y164" s="236">
        <v>0</v>
      </c>
      <c r="Z164">
        <f t="shared" si="2"/>
        <v>0</v>
      </c>
      <c r="AA164">
        <f t="shared" si="3"/>
        <v>0</v>
      </c>
      <c r="AB164" s="240">
        <f t="shared" si="22"/>
        <v>0</v>
      </c>
      <c r="AC164" s="240">
        <f t="shared" si="5"/>
        <v>0</v>
      </c>
      <c r="AD164" s="240">
        <f t="shared" si="6"/>
        <v>0</v>
      </c>
      <c r="AE164" s="236">
        <f t="shared" si="7"/>
        <v>0</v>
      </c>
      <c r="AF164" s="240">
        <f t="shared" si="8"/>
        <v>0</v>
      </c>
      <c r="AG164">
        <f t="shared" si="9"/>
        <v>0</v>
      </c>
      <c r="AH164" s="236">
        <f t="shared" si="10"/>
        <v>0</v>
      </c>
      <c r="AI164" s="236">
        <f t="shared" si="11"/>
        <v>0</v>
      </c>
      <c r="AJ164" s="236">
        <f t="shared" si="12"/>
        <v>0</v>
      </c>
      <c r="AK164" s="236">
        <f t="shared" si="13"/>
        <v>0</v>
      </c>
      <c r="AL164" s="235">
        <f t="shared" si="14"/>
        <v>0</v>
      </c>
      <c r="AM164" s="236">
        <f t="shared" si="15"/>
        <v>0</v>
      </c>
      <c r="AN164" s="241">
        <f t="shared" si="16"/>
        <v>0</v>
      </c>
      <c r="AO164" s="241">
        <f t="shared" si="17"/>
        <v>0</v>
      </c>
      <c r="AP164" s="236">
        <f t="shared" si="18"/>
        <v>0</v>
      </c>
      <c r="AQ164" s="241">
        <f t="shared" si="19"/>
        <v>0</v>
      </c>
      <c r="AR164" s="235">
        <f t="shared" si="20"/>
        <v>0</v>
      </c>
      <c r="AS164" s="241">
        <v>0</v>
      </c>
      <c r="AT164" s="236">
        <f t="shared" si="21"/>
        <v>0</v>
      </c>
    </row>
    <row r="165" spans="1:46" ht="12.75" customHeight="1">
      <c r="A165">
        <v>163</v>
      </c>
      <c r="B165" s="242" t="s">
        <v>833</v>
      </c>
      <c r="C165" s="242" t="s">
        <v>589</v>
      </c>
      <c r="D165" s="233" t="s">
        <v>350</v>
      </c>
      <c r="F165" s="234"/>
      <c r="G165" s="234"/>
      <c r="H165" s="234"/>
      <c r="I165" s="235">
        <f t="shared" si="0"/>
        <v>0</v>
      </c>
      <c r="J165" s="236">
        <f t="shared" si="1"/>
        <v>0</v>
      </c>
      <c r="K165" s="237"/>
      <c r="L165" s="238">
        <v>0</v>
      </c>
      <c r="M165" s="238">
        <v>0</v>
      </c>
      <c r="N165" s="238">
        <v>0</v>
      </c>
      <c r="O165" s="239">
        <v>0</v>
      </c>
      <c r="P165" s="237">
        <v>0</v>
      </c>
      <c r="Q165" s="236">
        <v>0</v>
      </c>
      <c r="R165" s="236">
        <v>0</v>
      </c>
      <c r="S165" s="236">
        <v>0</v>
      </c>
      <c r="T165" s="236">
        <v>0</v>
      </c>
      <c r="U165" s="236">
        <v>0</v>
      </c>
      <c r="V165" s="236">
        <v>0</v>
      </c>
      <c r="W165" s="236">
        <v>0</v>
      </c>
      <c r="X165" s="236">
        <v>0</v>
      </c>
      <c r="Y165" s="236">
        <v>0</v>
      </c>
      <c r="Z165">
        <f t="shared" si="2"/>
        <v>0</v>
      </c>
      <c r="AA165">
        <f t="shared" si="3"/>
        <v>0</v>
      </c>
      <c r="AB165" s="240">
        <f t="shared" si="22"/>
        <v>0</v>
      </c>
      <c r="AC165" s="240">
        <f t="shared" si="5"/>
        <v>0</v>
      </c>
      <c r="AD165" s="240">
        <f t="shared" si="6"/>
        <v>0</v>
      </c>
      <c r="AE165" s="236">
        <f t="shared" si="7"/>
        <v>0</v>
      </c>
      <c r="AF165" s="240">
        <f t="shared" si="8"/>
        <v>0</v>
      </c>
      <c r="AG165">
        <f t="shared" si="9"/>
        <v>0</v>
      </c>
      <c r="AH165" s="236">
        <f t="shared" si="10"/>
        <v>0</v>
      </c>
      <c r="AI165" s="236">
        <f t="shared" si="11"/>
        <v>0</v>
      </c>
      <c r="AJ165" s="236">
        <f t="shared" si="12"/>
        <v>0</v>
      </c>
      <c r="AK165" s="236">
        <f t="shared" si="13"/>
        <v>0</v>
      </c>
      <c r="AL165" s="235">
        <f t="shared" si="14"/>
        <v>0</v>
      </c>
      <c r="AM165" s="236">
        <f t="shared" si="15"/>
        <v>0</v>
      </c>
      <c r="AN165" s="241">
        <f t="shared" si="16"/>
        <v>0</v>
      </c>
      <c r="AO165" s="241">
        <f t="shared" si="17"/>
        <v>0</v>
      </c>
      <c r="AP165" s="236">
        <f t="shared" si="18"/>
        <v>0</v>
      </c>
      <c r="AQ165" s="241">
        <f t="shared" si="19"/>
        <v>0</v>
      </c>
      <c r="AR165" s="235">
        <f t="shared" si="20"/>
        <v>0</v>
      </c>
      <c r="AS165" s="241">
        <v>0</v>
      </c>
      <c r="AT165" s="236">
        <f t="shared" si="21"/>
        <v>0</v>
      </c>
    </row>
    <row r="166" spans="1:46" ht="12.75" customHeight="1">
      <c r="A166">
        <v>164</v>
      </c>
      <c r="B166" s="242" t="s">
        <v>837</v>
      </c>
      <c r="C166" s="242" t="s">
        <v>589</v>
      </c>
      <c r="D166" s="233" t="s">
        <v>351</v>
      </c>
      <c r="F166" s="234"/>
      <c r="G166" s="234"/>
      <c r="H166" s="234"/>
      <c r="I166" s="235">
        <f t="shared" si="0"/>
        <v>0</v>
      </c>
      <c r="J166" s="236">
        <f t="shared" si="1"/>
        <v>0</v>
      </c>
      <c r="K166" s="237"/>
      <c r="L166" s="238">
        <v>0</v>
      </c>
      <c r="M166" s="238">
        <v>0</v>
      </c>
      <c r="N166" s="238">
        <v>0</v>
      </c>
      <c r="O166" s="239">
        <v>0</v>
      </c>
      <c r="P166" s="237">
        <v>0</v>
      </c>
      <c r="Q166" s="236">
        <v>0</v>
      </c>
      <c r="R166" s="236">
        <v>0</v>
      </c>
      <c r="S166" s="236">
        <v>0</v>
      </c>
      <c r="T166" s="236">
        <v>0</v>
      </c>
      <c r="U166" s="236">
        <v>0</v>
      </c>
      <c r="V166" s="236">
        <v>0</v>
      </c>
      <c r="W166" s="236">
        <v>0</v>
      </c>
      <c r="X166" s="236">
        <v>0</v>
      </c>
      <c r="Y166" s="236">
        <v>0</v>
      </c>
      <c r="Z166">
        <f t="shared" si="2"/>
        <v>0</v>
      </c>
      <c r="AA166">
        <f t="shared" si="3"/>
        <v>0</v>
      </c>
      <c r="AB166" s="240">
        <f t="shared" si="22"/>
        <v>0</v>
      </c>
      <c r="AC166" s="240">
        <f t="shared" si="5"/>
        <v>0</v>
      </c>
      <c r="AD166" s="240">
        <f t="shared" si="6"/>
        <v>0</v>
      </c>
      <c r="AE166" s="236">
        <f t="shared" si="7"/>
        <v>0</v>
      </c>
      <c r="AF166" s="240">
        <f t="shared" si="8"/>
        <v>0</v>
      </c>
      <c r="AG166">
        <f t="shared" si="9"/>
        <v>0</v>
      </c>
      <c r="AH166" s="236">
        <f t="shared" si="10"/>
        <v>0</v>
      </c>
      <c r="AI166" s="236">
        <f t="shared" si="11"/>
        <v>0</v>
      </c>
      <c r="AJ166" s="236">
        <f t="shared" si="12"/>
        <v>0</v>
      </c>
      <c r="AK166" s="236">
        <f t="shared" si="13"/>
        <v>0</v>
      </c>
      <c r="AL166" s="235">
        <f t="shared" si="14"/>
        <v>0</v>
      </c>
      <c r="AM166" s="236">
        <f t="shared" si="15"/>
        <v>0</v>
      </c>
      <c r="AN166" s="241">
        <f t="shared" si="16"/>
        <v>0</v>
      </c>
      <c r="AO166" s="241">
        <f t="shared" si="17"/>
        <v>0</v>
      </c>
      <c r="AP166" s="236">
        <f t="shared" si="18"/>
        <v>0</v>
      </c>
      <c r="AQ166" s="241">
        <f t="shared" si="19"/>
        <v>0</v>
      </c>
      <c r="AR166" s="235">
        <f t="shared" si="20"/>
        <v>0</v>
      </c>
      <c r="AS166" s="241">
        <v>0</v>
      </c>
      <c r="AT166" s="236">
        <f t="shared" si="21"/>
        <v>0</v>
      </c>
    </row>
    <row r="167" spans="1:46" ht="12.75" customHeight="1">
      <c r="A167">
        <v>165</v>
      </c>
      <c r="B167" s="242" t="s">
        <v>842</v>
      </c>
      <c r="C167" s="242" t="s">
        <v>589</v>
      </c>
      <c r="D167" s="233" t="s">
        <v>352</v>
      </c>
      <c r="F167" s="234"/>
      <c r="G167" s="234"/>
      <c r="H167" s="234"/>
      <c r="I167" s="235">
        <f t="shared" si="0"/>
        <v>0</v>
      </c>
      <c r="J167" s="236">
        <f t="shared" si="1"/>
        <v>0</v>
      </c>
      <c r="K167" s="237"/>
      <c r="L167" s="238">
        <v>0</v>
      </c>
      <c r="M167" s="238">
        <v>0</v>
      </c>
      <c r="N167" s="238">
        <v>0</v>
      </c>
      <c r="O167" s="239">
        <v>0</v>
      </c>
      <c r="P167" s="237">
        <v>0</v>
      </c>
      <c r="Q167" s="236">
        <v>0</v>
      </c>
      <c r="R167" s="236">
        <v>0</v>
      </c>
      <c r="S167" s="236">
        <v>0</v>
      </c>
      <c r="T167" s="236">
        <v>0</v>
      </c>
      <c r="U167" s="236">
        <v>0</v>
      </c>
      <c r="V167" s="236">
        <v>0</v>
      </c>
      <c r="W167" s="236">
        <v>0</v>
      </c>
      <c r="X167" s="236">
        <v>0</v>
      </c>
      <c r="Y167" s="236">
        <v>0</v>
      </c>
      <c r="Z167">
        <f t="shared" si="2"/>
        <v>0</v>
      </c>
      <c r="AA167">
        <f t="shared" si="3"/>
        <v>0</v>
      </c>
      <c r="AB167" s="240">
        <f t="shared" si="22"/>
        <v>0</v>
      </c>
      <c r="AC167" s="240">
        <f t="shared" si="5"/>
        <v>0</v>
      </c>
      <c r="AD167" s="240">
        <f t="shared" si="6"/>
        <v>0</v>
      </c>
      <c r="AE167" s="236">
        <f t="shared" si="7"/>
        <v>0</v>
      </c>
      <c r="AF167" s="240">
        <f t="shared" si="8"/>
        <v>0</v>
      </c>
      <c r="AG167">
        <f t="shared" si="9"/>
        <v>0</v>
      </c>
      <c r="AH167" s="236">
        <f t="shared" si="10"/>
        <v>0</v>
      </c>
      <c r="AI167" s="236">
        <f t="shared" si="11"/>
        <v>0</v>
      </c>
      <c r="AJ167" s="236">
        <f t="shared" si="12"/>
        <v>0</v>
      </c>
      <c r="AK167" s="236">
        <f t="shared" si="13"/>
        <v>0</v>
      </c>
      <c r="AL167" s="235">
        <f t="shared" si="14"/>
        <v>0</v>
      </c>
      <c r="AM167" s="236">
        <f t="shared" si="15"/>
        <v>0</v>
      </c>
      <c r="AN167" s="241">
        <f t="shared" si="16"/>
        <v>0</v>
      </c>
      <c r="AO167" s="241">
        <f t="shared" si="17"/>
        <v>0</v>
      </c>
      <c r="AP167" s="236">
        <f t="shared" si="18"/>
        <v>0</v>
      </c>
      <c r="AQ167" s="241">
        <f t="shared" si="19"/>
        <v>0</v>
      </c>
      <c r="AR167" s="235">
        <f t="shared" si="20"/>
        <v>0</v>
      </c>
      <c r="AS167" s="241">
        <v>0</v>
      </c>
      <c r="AT167" s="236">
        <f t="shared" si="21"/>
        <v>0</v>
      </c>
    </row>
    <row r="168" spans="1:46" ht="12.75" customHeight="1">
      <c r="A168">
        <v>166</v>
      </c>
      <c r="B168" s="242" t="s">
        <v>847</v>
      </c>
      <c r="C168" s="242" t="s">
        <v>589</v>
      </c>
      <c r="D168" s="233" t="s">
        <v>353</v>
      </c>
      <c r="E168">
        <v>2006</v>
      </c>
      <c r="F168" s="241">
        <v>278450.61</v>
      </c>
      <c r="G168" s="241">
        <v>430.86</v>
      </c>
      <c r="H168" s="241">
        <v>1385.41</v>
      </c>
      <c r="I168" s="235">
        <f t="shared" si="0"/>
        <v>276634.34000000003</v>
      </c>
      <c r="J168" s="236">
        <f t="shared" si="1"/>
        <v>276634</v>
      </c>
      <c r="K168" s="237">
        <v>1.4999999999999999E-2</v>
      </c>
      <c r="L168" s="238">
        <v>74215</v>
      </c>
      <c r="M168" s="238">
        <v>0</v>
      </c>
      <c r="N168" s="238">
        <v>0</v>
      </c>
      <c r="O168" s="239">
        <v>74231</v>
      </c>
      <c r="P168" s="237">
        <v>0.26829999999999998</v>
      </c>
      <c r="Q168" s="236">
        <v>0</v>
      </c>
      <c r="R168" s="236">
        <v>0</v>
      </c>
      <c r="S168" s="236">
        <v>65575</v>
      </c>
      <c r="T168" s="236">
        <v>69293</v>
      </c>
      <c r="U168" s="236">
        <v>48794</v>
      </c>
      <c r="V168" s="236">
        <v>27936</v>
      </c>
      <c r="W168" s="236">
        <v>22596</v>
      </c>
      <c r="X168" s="236">
        <v>68308</v>
      </c>
      <c r="Y168" s="236">
        <v>74231</v>
      </c>
      <c r="Z168">
        <f t="shared" si="2"/>
        <v>26.83</v>
      </c>
      <c r="AA168">
        <f t="shared" si="3"/>
        <v>26.83</v>
      </c>
      <c r="AB168" s="240">
        <f t="shared" si="22"/>
        <v>74214.701579999994</v>
      </c>
      <c r="AC168" s="240">
        <f t="shared" si="5"/>
        <v>74214.701579999994</v>
      </c>
      <c r="AD168" s="240">
        <f t="shared" si="6"/>
        <v>-0.29842000000644475</v>
      </c>
      <c r="AE168" s="236">
        <f t="shared" si="7"/>
        <v>74215</v>
      </c>
      <c r="AF168" s="240">
        <f t="shared" si="8"/>
        <v>0.29842000000644475</v>
      </c>
      <c r="AG168">
        <f t="shared" si="9"/>
        <v>26.83</v>
      </c>
      <c r="AH168" s="236">
        <f t="shared" si="10"/>
        <v>0</v>
      </c>
      <c r="AI168" s="236">
        <f t="shared" si="11"/>
        <v>74215</v>
      </c>
      <c r="AJ168" s="236">
        <f t="shared" si="12"/>
        <v>0</v>
      </c>
      <c r="AK168" s="236">
        <f t="shared" si="13"/>
        <v>74215</v>
      </c>
      <c r="AL168" s="235">
        <f t="shared" si="14"/>
        <v>26.83</v>
      </c>
      <c r="AM168" s="236">
        <f t="shared" si="15"/>
        <v>0</v>
      </c>
      <c r="AN168" s="241">
        <f t="shared" si="16"/>
        <v>74215</v>
      </c>
      <c r="AO168" s="241">
        <f t="shared" si="17"/>
        <v>0</v>
      </c>
      <c r="AP168" s="236">
        <f t="shared" si="18"/>
        <v>74215</v>
      </c>
      <c r="AQ168" s="241">
        <f t="shared" si="19"/>
        <v>0</v>
      </c>
      <c r="AR168" s="235">
        <f t="shared" si="20"/>
        <v>26.83</v>
      </c>
      <c r="AS168" s="241">
        <v>16</v>
      </c>
      <c r="AT168" s="236">
        <f t="shared" si="21"/>
        <v>74231</v>
      </c>
    </row>
    <row r="169" spans="1:46" ht="12.75" customHeight="1">
      <c r="A169">
        <v>167</v>
      </c>
      <c r="B169" s="242" t="s">
        <v>853</v>
      </c>
      <c r="C169" s="242" t="s">
        <v>589</v>
      </c>
      <c r="D169" s="233" t="s">
        <v>354</v>
      </c>
      <c r="F169" s="234"/>
      <c r="G169" s="234"/>
      <c r="H169" s="234"/>
      <c r="I169" s="235">
        <f t="shared" si="0"/>
        <v>0</v>
      </c>
      <c r="J169" s="236">
        <f t="shared" si="1"/>
        <v>0</v>
      </c>
      <c r="K169" s="237"/>
      <c r="L169" s="238">
        <v>0</v>
      </c>
      <c r="M169" s="238">
        <v>0</v>
      </c>
      <c r="N169" s="238">
        <v>0</v>
      </c>
      <c r="O169" s="239">
        <v>0</v>
      </c>
      <c r="P169" s="237">
        <v>0</v>
      </c>
      <c r="Q169" s="236">
        <v>0</v>
      </c>
      <c r="R169" s="236">
        <v>0</v>
      </c>
      <c r="S169" s="236">
        <v>0</v>
      </c>
      <c r="T169" s="236">
        <v>0</v>
      </c>
      <c r="U169" s="236">
        <v>0</v>
      </c>
      <c r="V169" s="236">
        <v>0</v>
      </c>
      <c r="W169" s="236">
        <v>0</v>
      </c>
      <c r="X169" s="236">
        <v>0</v>
      </c>
      <c r="Y169" s="236">
        <v>0</v>
      </c>
      <c r="Z169">
        <f t="shared" si="2"/>
        <v>0</v>
      </c>
      <c r="AA169">
        <f t="shared" si="3"/>
        <v>0</v>
      </c>
      <c r="AB169" s="240">
        <f t="shared" si="22"/>
        <v>0</v>
      </c>
      <c r="AC169" s="240">
        <f t="shared" si="5"/>
        <v>0</v>
      </c>
      <c r="AD169" s="240">
        <f t="shared" si="6"/>
        <v>0</v>
      </c>
      <c r="AE169" s="236">
        <f t="shared" si="7"/>
        <v>0</v>
      </c>
      <c r="AF169" s="240">
        <f t="shared" si="8"/>
        <v>0</v>
      </c>
      <c r="AG169">
        <f t="shared" si="9"/>
        <v>0</v>
      </c>
      <c r="AH169" s="236">
        <f t="shared" si="10"/>
        <v>0</v>
      </c>
      <c r="AI169" s="236">
        <f t="shared" si="11"/>
        <v>0</v>
      </c>
      <c r="AJ169" s="236">
        <f t="shared" si="12"/>
        <v>0</v>
      </c>
      <c r="AK169" s="236">
        <f t="shared" si="13"/>
        <v>0</v>
      </c>
      <c r="AL169" s="235">
        <f t="shared" si="14"/>
        <v>0</v>
      </c>
      <c r="AM169" s="236">
        <f t="shared" si="15"/>
        <v>0</v>
      </c>
      <c r="AN169" s="241">
        <f t="shared" si="16"/>
        <v>0</v>
      </c>
      <c r="AO169" s="241">
        <f t="shared" si="17"/>
        <v>0</v>
      </c>
      <c r="AP169" s="236">
        <f t="shared" si="18"/>
        <v>0</v>
      </c>
      <c r="AQ169" s="241">
        <f t="shared" si="19"/>
        <v>0</v>
      </c>
      <c r="AR169" s="235">
        <f t="shared" si="20"/>
        <v>0</v>
      </c>
      <c r="AS169" s="241">
        <v>0</v>
      </c>
      <c r="AT169" s="236">
        <f t="shared" si="21"/>
        <v>0</v>
      </c>
    </row>
    <row r="170" spans="1:46" ht="12.75" customHeight="1">
      <c r="A170">
        <v>168</v>
      </c>
      <c r="B170" s="242" t="s">
        <v>859</v>
      </c>
      <c r="C170" s="242" t="s">
        <v>589</v>
      </c>
      <c r="D170" s="233" t="s">
        <v>356</v>
      </c>
      <c r="F170" s="234"/>
      <c r="G170" s="234"/>
      <c r="H170" s="234"/>
      <c r="I170" s="235">
        <f t="shared" si="0"/>
        <v>0</v>
      </c>
      <c r="J170" s="236">
        <f t="shared" si="1"/>
        <v>0</v>
      </c>
      <c r="K170" s="237"/>
      <c r="L170" s="238">
        <v>0</v>
      </c>
      <c r="M170" s="238">
        <v>0</v>
      </c>
      <c r="N170" s="238">
        <v>0</v>
      </c>
      <c r="O170" s="239">
        <v>0</v>
      </c>
      <c r="P170" s="237">
        <v>0</v>
      </c>
      <c r="Q170" s="236">
        <v>0</v>
      </c>
      <c r="R170" s="236">
        <v>0</v>
      </c>
      <c r="S170" s="236">
        <v>0</v>
      </c>
      <c r="T170" s="236">
        <v>0</v>
      </c>
      <c r="U170" s="236">
        <v>0</v>
      </c>
      <c r="V170" s="236">
        <v>0</v>
      </c>
      <c r="W170" s="236">
        <v>0</v>
      </c>
      <c r="X170" s="236">
        <v>0</v>
      </c>
      <c r="Y170" s="236">
        <v>0</v>
      </c>
      <c r="Z170">
        <f t="shared" si="2"/>
        <v>0</v>
      </c>
      <c r="AA170">
        <f t="shared" si="3"/>
        <v>0</v>
      </c>
      <c r="AB170" s="240">
        <f t="shared" si="22"/>
        <v>0</v>
      </c>
      <c r="AC170" s="240">
        <f t="shared" si="5"/>
        <v>0</v>
      </c>
      <c r="AD170" s="240">
        <f t="shared" si="6"/>
        <v>0</v>
      </c>
      <c r="AE170" s="236">
        <f t="shared" si="7"/>
        <v>0</v>
      </c>
      <c r="AF170" s="240">
        <f t="shared" si="8"/>
        <v>0</v>
      </c>
      <c r="AG170">
        <f t="shared" si="9"/>
        <v>0</v>
      </c>
      <c r="AH170" s="236">
        <f t="shared" si="10"/>
        <v>0</v>
      </c>
      <c r="AI170" s="236">
        <f t="shared" si="11"/>
        <v>0</v>
      </c>
      <c r="AJ170" s="236">
        <f t="shared" si="12"/>
        <v>0</v>
      </c>
      <c r="AK170" s="236">
        <f t="shared" si="13"/>
        <v>0</v>
      </c>
      <c r="AL170" s="235">
        <f t="shared" si="14"/>
        <v>0</v>
      </c>
      <c r="AM170" s="236">
        <f t="shared" si="15"/>
        <v>0</v>
      </c>
      <c r="AN170" s="241">
        <f t="shared" si="16"/>
        <v>0</v>
      </c>
      <c r="AO170" s="241">
        <f t="shared" si="17"/>
        <v>0</v>
      </c>
      <c r="AP170" s="236">
        <f t="shared" si="18"/>
        <v>0</v>
      </c>
      <c r="AQ170" s="241">
        <f t="shared" si="19"/>
        <v>0</v>
      </c>
      <c r="AR170" s="235">
        <f t="shared" si="20"/>
        <v>0</v>
      </c>
      <c r="AS170" s="241">
        <v>0</v>
      </c>
      <c r="AT170" s="236">
        <f t="shared" si="21"/>
        <v>0</v>
      </c>
    </row>
    <row r="171" spans="1:46" ht="12.75" customHeight="1">
      <c r="A171">
        <v>169</v>
      </c>
      <c r="B171" s="242" t="s">
        <v>867</v>
      </c>
      <c r="C171" s="242" t="s">
        <v>589</v>
      </c>
      <c r="D171" s="233" t="s">
        <v>358</v>
      </c>
      <c r="E171">
        <v>2006</v>
      </c>
      <c r="F171" s="241">
        <v>245969.81</v>
      </c>
      <c r="G171" s="241">
        <v>2291.4299999999998</v>
      </c>
      <c r="H171" s="241">
        <v>5.99</v>
      </c>
      <c r="I171" s="235">
        <f t="shared" si="0"/>
        <v>243672.39</v>
      </c>
      <c r="J171" s="236">
        <f t="shared" si="1"/>
        <v>243672</v>
      </c>
      <c r="K171" s="237">
        <v>0.02</v>
      </c>
      <c r="L171" s="238">
        <v>65372</v>
      </c>
      <c r="M171" s="238">
        <v>0</v>
      </c>
      <c r="N171" s="238">
        <v>0</v>
      </c>
      <c r="O171" s="239">
        <v>65387</v>
      </c>
      <c r="P171" s="237">
        <v>0.26829999999999998</v>
      </c>
      <c r="Q171" s="236">
        <v>0</v>
      </c>
      <c r="R171" s="236">
        <v>0</v>
      </c>
      <c r="S171" s="236">
        <v>202586</v>
      </c>
      <c r="T171" s="236">
        <v>222120</v>
      </c>
      <c r="U171" s="236">
        <v>150380</v>
      </c>
      <c r="V171" s="236">
        <v>79569</v>
      </c>
      <c r="W171" s="236">
        <v>62849</v>
      </c>
      <c r="X171" s="236">
        <v>63353</v>
      </c>
      <c r="Y171" s="236">
        <v>65387</v>
      </c>
      <c r="Z171">
        <f t="shared" si="2"/>
        <v>26.83</v>
      </c>
      <c r="AA171">
        <f t="shared" si="3"/>
        <v>26.83</v>
      </c>
      <c r="AB171" s="240">
        <f t="shared" si="22"/>
        <v>65371.735809999998</v>
      </c>
      <c r="AC171" s="240">
        <f t="shared" si="5"/>
        <v>65371.735809999998</v>
      </c>
      <c r="AD171" s="240">
        <f t="shared" si="6"/>
        <v>-0.26419000000169035</v>
      </c>
      <c r="AE171" s="236">
        <f t="shared" si="7"/>
        <v>65372</v>
      </c>
      <c r="AF171" s="240">
        <f t="shared" si="8"/>
        <v>0.26419000000169035</v>
      </c>
      <c r="AG171">
        <f t="shared" si="9"/>
        <v>26.83</v>
      </c>
      <c r="AH171" s="236">
        <f t="shared" si="10"/>
        <v>0</v>
      </c>
      <c r="AI171" s="236">
        <f t="shared" si="11"/>
        <v>65372</v>
      </c>
      <c r="AJ171" s="236">
        <f t="shared" si="12"/>
        <v>0</v>
      </c>
      <c r="AK171" s="236">
        <f t="shared" si="13"/>
        <v>65372</v>
      </c>
      <c r="AL171" s="235">
        <f t="shared" si="14"/>
        <v>26.83</v>
      </c>
      <c r="AM171" s="236">
        <f t="shared" si="15"/>
        <v>0</v>
      </c>
      <c r="AN171" s="241">
        <f t="shared" si="16"/>
        <v>65372</v>
      </c>
      <c r="AO171" s="241">
        <f t="shared" si="17"/>
        <v>0</v>
      </c>
      <c r="AP171" s="236">
        <f t="shared" si="18"/>
        <v>65372</v>
      </c>
      <c r="AQ171" s="241">
        <f t="shared" si="19"/>
        <v>0</v>
      </c>
      <c r="AR171" s="235">
        <f t="shared" si="20"/>
        <v>26.83</v>
      </c>
      <c r="AS171" s="241">
        <v>15</v>
      </c>
      <c r="AT171" s="236">
        <f t="shared" si="21"/>
        <v>65387</v>
      </c>
    </row>
    <row r="172" spans="1:46" ht="12.75" customHeight="1">
      <c r="A172">
        <v>170</v>
      </c>
      <c r="B172" s="242" t="s">
        <v>874</v>
      </c>
      <c r="C172" s="242" t="s">
        <v>589</v>
      </c>
      <c r="D172" s="233" t="s">
        <v>359</v>
      </c>
      <c r="F172" s="234"/>
      <c r="G172" s="234"/>
      <c r="H172" s="234"/>
      <c r="I172" s="235">
        <f t="shared" si="0"/>
        <v>0</v>
      </c>
      <c r="J172" s="236">
        <f t="shared" si="1"/>
        <v>0</v>
      </c>
      <c r="K172" s="237"/>
      <c r="L172" s="238">
        <v>0</v>
      </c>
      <c r="M172" s="238">
        <v>0</v>
      </c>
      <c r="N172" s="238">
        <v>0</v>
      </c>
      <c r="O172" s="239">
        <v>0</v>
      </c>
      <c r="P172" s="237">
        <v>0</v>
      </c>
      <c r="Q172" s="236">
        <v>0</v>
      </c>
      <c r="R172" s="236">
        <v>0</v>
      </c>
      <c r="S172" s="236">
        <v>0</v>
      </c>
      <c r="T172" s="236">
        <v>0</v>
      </c>
      <c r="U172" s="236">
        <v>0</v>
      </c>
      <c r="V172" s="236">
        <v>0</v>
      </c>
      <c r="W172" s="236">
        <v>0</v>
      </c>
      <c r="X172" s="236">
        <v>0</v>
      </c>
      <c r="Y172" s="236">
        <v>0</v>
      </c>
      <c r="Z172">
        <f t="shared" si="2"/>
        <v>0</v>
      </c>
      <c r="AA172">
        <f t="shared" si="3"/>
        <v>0</v>
      </c>
      <c r="AB172" s="240">
        <f t="shared" si="22"/>
        <v>0</v>
      </c>
      <c r="AC172" s="240">
        <f t="shared" si="5"/>
        <v>0</v>
      </c>
      <c r="AD172" s="240">
        <f t="shared" si="6"/>
        <v>0</v>
      </c>
      <c r="AE172" s="236">
        <f t="shared" si="7"/>
        <v>0</v>
      </c>
      <c r="AF172" s="240">
        <f t="shared" si="8"/>
        <v>0</v>
      </c>
      <c r="AG172">
        <f t="shared" si="9"/>
        <v>0</v>
      </c>
      <c r="AH172" s="236">
        <f t="shared" si="10"/>
        <v>0</v>
      </c>
      <c r="AI172" s="236">
        <f t="shared" si="11"/>
        <v>0</v>
      </c>
      <c r="AJ172" s="236">
        <f t="shared" si="12"/>
        <v>0</v>
      </c>
      <c r="AK172" s="236">
        <f t="shared" si="13"/>
        <v>0</v>
      </c>
      <c r="AL172" s="235">
        <f t="shared" si="14"/>
        <v>0</v>
      </c>
      <c r="AM172" s="236">
        <f t="shared" si="15"/>
        <v>0</v>
      </c>
      <c r="AN172" s="241">
        <f t="shared" si="16"/>
        <v>0</v>
      </c>
      <c r="AO172" s="241">
        <f t="shared" si="17"/>
        <v>0</v>
      </c>
      <c r="AP172" s="236">
        <f t="shared" si="18"/>
        <v>0</v>
      </c>
      <c r="AQ172" s="241">
        <f t="shared" si="19"/>
        <v>0</v>
      </c>
      <c r="AR172" s="235">
        <f t="shared" si="20"/>
        <v>0</v>
      </c>
      <c r="AS172" s="241">
        <v>0</v>
      </c>
      <c r="AT172" s="236">
        <f t="shared" si="21"/>
        <v>0</v>
      </c>
    </row>
    <row r="173" spans="1:46" ht="12.75" customHeight="1">
      <c r="A173">
        <v>171</v>
      </c>
      <c r="B173" s="242" t="s">
        <v>881</v>
      </c>
      <c r="C173" s="242" t="s">
        <v>589</v>
      </c>
      <c r="D173" s="233" t="s">
        <v>360</v>
      </c>
      <c r="E173">
        <v>2002</v>
      </c>
      <c r="F173" s="241">
        <v>1089330.42</v>
      </c>
      <c r="G173" s="241">
        <v>34089.93</v>
      </c>
      <c r="H173" s="241">
        <v>3209.22</v>
      </c>
      <c r="I173" s="235">
        <f t="shared" si="0"/>
        <v>1052031.27</v>
      </c>
      <c r="J173" s="236">
        <f t="shared" si="1"/>
        <v>1052031</v>
      </c>
      <c r="K173" s="237">
        <v>0.03</v>
      </c>
      <c r="L173" s="238">
        <v>282236</v>
      </c>
      <c r="M173" s="238">
        <v>20221</v>
      </c>
      <c r="N173" s="238">
        <v>11811</v>
      </c>
      <c r="O173" s="239">
        <v>314385</v>
      </c>
      <c r="P173" s="237">
        <v>0.29870000000000002</v>
      </c>
      <c r="Q173" s="236">
        <v>705842</v>
      </c>
      <c r="R173" s="236">
        <v>777289</v>
      </c>
      <c r="S173" s="236">
        <v>832961</v>
      </c>
      <c r="T173" s="236">
        <v>880921</v>
      </c>
      <c r="U173" s="236">
        <v>692555</v>
      </c>
      <c r="V173" s="236">
        <v>372681</v>
      </c>
      <c r="W173" s="236">
        <v>300467</v>
      </c>
      <c r="X173" s="236">
        <v>303691</v>
      </c>
      <c r="Y173" s="236">
        <v>314385</v>
      </c>
      <c r="Z173">
        <f t="shared" si="2"/>
        <v>26.83</v>
      </c>
      <c r="AA173" t="e">
        <f t="shared" si="3"/>
        <v>#REF!</v>
      </c>
      <c r="AB173" s="240">
        <f t="shared" si="22"/>
        <v>282236.33652999997</v>
      </c>
      <c r="AC173" s="240">
        <f t="shared" si="5"/>
        <v>282236.33652999997</v>
      </c>
      <c r="AD173" s="240">
        <f t="shared" si="6"/>
        <v>0.33652999997138977</v>
      </c>
      <c r="AE173" s="236">
        <f t="shared" si="7"/>
        <v>282236</v>
      </c>
      <c r="AF173" s="240">
        <f t="shared" si="8"/>
        <v>-0.33652999997138977</v>
      </c>
      <c r="AG173">
        <f t="shared" si="9"/>
        <v>26.83</v>
      </c>
      <c r="AH173" s="236" t="e">
        <f t="shared" si="10"/>
        <v>#REF!</v>
      </c>
      <c r="AI173" s="236" t="e">
        <f t="shared" si="11"/>
        <v>#REF!</v>
      </c>
      <c r="AJ173" s="236" t="e">
        <f t="shared" si="12"/>
        <v>#REF!</v>
      </c>
      <c r="AK173" s="236" t="e">
        <f t="shared" si="13"/>
        <v>#REF!</v>
      </c>
      <c r="AL173" s="235" t="e">
        <f t="shared" si="14"/>
        <v>#REF!</v>
      </c>
      <c r="AM173" s="236" t="e">
        <f t="shared" si="15"/>
        <v>#REF!</v>
      </c>
      <c r="AN173" s="241" t="e">
        <f t="shared" si="16"/>
        <v>#REF!</v>
      </c>
      <c r="AO173" s="241" t="e">
        <f t="shared" si="17"/>
        <v>#REF!</v>
      </c>
      <c r="AP173" s="236" t="e">
        <f t="shared" si="18"/>
        <v>#REF!</v>
      </c>
      <c r="AQ173" s="241" t="e">
        <f t="shared" si="19"/>
        <v>#REF!</v>
      </c>
      <c r="AR173" s="235" t="e">
        <f t="shared" si="20"/>
        <v>#REF!</v>
      </c>
      <c r="AS173" s="241">
        <v>117</v>
      </c>
      <c r="AT173" s="236" t="e">
        <f t="shared" si="21"/>
        <v>#REF!</v>
      </c>
    </row>
    <row r="174" spans="1:46" ht="12.75" customHeight="1">
      <c r="A174">
        <v>172</v>
      </c>
      <c r="B174" s="242" t="s">
        <v>886</v>
      </c>
      <c r="C174" s="242" t="s">
        <v>589</v>
      </c>
      <c r="D174" s="233" t="s">
        <v>361</v>
      </c>
      <c r="E174">
        <v>2006</v>
      </c>
      <c r="F174" s="241">
        <v>1123103</v>
      </c>
      <c r="G174" s="241">
        <v>6955</v>
      </c>
      <c r="H174" s="241">
        <v>151</v>
      </c>
      <c r="I174" s="235">
        <f t="shared" si="0"/>
        <v>1115997</v>
      </c>
      <c r="J174" s="236">
        <f t="shared" si="1"/>
        <v>1115997</v>
      </c>
      <c r="K174" s="237">
        <v>0.03</v>
      </c>
      <c r="L174" s="238">
        <v>299397</v>
      </c>
      <c r="M174" s="238">
        <v>20221</v>
      </c>
      <c r="N174" s="238">
        <v>11811</v>
      </c>
      <c r="O174" s="239">
        <v>331551</v>
      </c>
      <c r="P174" s="237">
        <v>0.29699999999999999</v>
      </c>
      <c r="Q174" s="236">
        <v>0</v>
      </c>
      <c r="R174" s="236">
        <v>851270</v>
      </c>
      <c r="S174" s="236">
        <v>886334</v>
      </c>
      <c r="T174" s="236">
        <v>886217</v>
      </c>
      <c r="U174" s="236">
        <v>714759</v>
      </c>
      <c r="V174" s="236">
        <v>398199</v>
      </c>
      <c r="W174" s="236">
        <v>322883</v>
      </c>
      <c r="X174" s="236">
        <v>324787</v>
      </c>
      <c r="Y174" s="236">
        <v>331551</v>
      </c>
      <c r="Z174">
        <f t="shared" si="2"/>
        <v>26.83</v>
      </c>
      <c r="AA174" t="e">
        <f t="shared" si="3"/>
        <v>#REF!</v>
      </c>
      <c r="AB174" s="240">
        <f t="shared" si="22"/>
        <v>299396.98057000001</v>
      </c>
      <c r="AC174" s="240">
        <f t="shared" si="5"/>
        <v>299396.98057000001</v>
      </c>
      <c r="AD174" s="240">
        <f t="shared" si="6"/>
        <v>-1.9429999985732138E-2</v>
      </c>
      <c r="AE174" s="236">
        <f t="shared" si="7"/>
        <v>299397</v>
      </c>
      <c r="AF174" s="240">
        <f t="shared" si="8"/>
        <v>1.9429999985732138E-2</v>
      </c>
      <c r="AG174">
        <f t="shared" si="9"/>
        <v>26.83</v>
      </c>
      <c r="AH174" s="236" t="e">
        <f t="shared" si="10"/>
        <v>#REF!</v>
      </c>
      <c r="AI174" s="236" t="e">
        <f t="shared" si="11"/>
        <v>#REF!</v>
      </c>
      <c r="AJ174" s="236" t="e">
        <f t="shared" si="12"/>
        <v>#REF!</v>
      </c>
      <c r="AK174" s="236" t="e">
        <f t="shared" si="13"/>
        <v>#REF!</v>
      </c>
      <c r="AL174" s="235" t="e">
        <f t="shared" si="14"/>
        <v>#REF!</v>
      </c>
      <c r="AM174" s="236" t="e">
        <f t="shared" si="15"/>
        <v>#REF!</v>
      </c>
      <c r="AN174" s="241" t="e">
        <f t="shared" si="16"/>
        <v>#REF!</v>
      </c>
      <c r="AO174" s="241" t="e">
        <f t="shared" si="17"/>
        <v>#REF!</v>
      </c>
      <c r="AP174" s="236" t="e">
        <f t="shared" si="18"/>
        <v>#REF!</v>
      </c>
      <c r="AQ174" s="241" t="e">
        <f t="shared" si="19"/>
        <v>#REF!</v>
      </c>
      <c r="AR174" s="235" t="e">
        <f t="shared" si="20"/>
        <v>#REF!</v>
      </c>
      <c r="AS174" s="241">
        <v>122</v>
      </c>
      <c r="AT174" s="236" t="e">
        <f t="shared" si="21"/>
        <v>#REF!</v>
      </c>
    </row>
    <row r="175" spans="1:46" ht="12.75" customHeight="1">
      <c r="A175">
        <v>173</v>
      </c>
      <c r="B175" s="242" t="s">
        <v>891</v>
      </c>
      <c r="C175" s="242" t="s">
        <v>589</v>
      </c>
      <c r="D175" s="233" t="s">
        <v>362</v>
      </c>
      <c r="E175">
        <v>2008</v>
      </c>
      <c r="F175" s="241">
        <v>139578.81</v>
      </c>
      <c r="G175" s="241">
        <v>1195.98</v>
      </c>
      <c r="H175" s="241">
        <v>15.51</v>
      </c>
      <c r="I175" s="235">
        <f t="shared" si="0"/>
        <v>138367.31999999998</v>
      </c>
      <c r="J175" s="236">
        <f t="shared" si="1"/>
        <v>138367</v>
      </c>
      <c r="K175" s="237">
        <v>0.01</v>
      </c>
      <c r="L175" s="238">
        <v>37121</v>
      </c>
      <c r="M175" s="238">
        <v>0</v>
      </c>
      <c r="N175" s="238">
        <v>0</v>
      </c>
      <c r="O175" s="239">
        <v>37129</v>
      </c>
      <c r="P175" s="237">
        <v>0.26829999999999998</v>
      </c>
      <c r="Q175" s="236">
        <v>0</v>
      </c>
      <c r="R175" s="236">
        <v>0</v>
      </c>
      <c r="S175" s="236">
        <v>0</v>
      </c>
      <c r="T175" s="236">
        <v>0</v>
      </c>
      <c r="U175" s="236">
        <v>83616</v>
      </c>
      <c r="V175" s="236">
        <v>45467</v>
      </c>
      <c r="W175" s="236">
        <v>36282</v>
      </c>
      <c r="X175" s="236">
        <v>36278</v>
      </c>
      <c r="Y175" s="236">
        <v>37129</v>
      </c>
      <c r="Z175">
        <f t="shared" si="2"/>
        <v>26.83</v>
      </c>
      <c r="AA175">
        <f t="shared" si="3"/>
        <v>26.83</v>
      </c>
      <c r="AB175" s="240">
        <f t="shared" si="22"/>
        <v>37120.764669999997</v>
      </c>
      <c r="AC175" s="240">
        <f t="shared" si="5"/>
        <v>37120.764669999997</v>
      </c>
      <c r="AD175" s="240">
        <f t="shared" si="6"/>
        <v>-0.23533000000315951</v>
      </c>
      <c r="AE175" s="236">
        <f t="shared" si="7"/>
        <v>37121</v>
      </c>
      <c r="AF175" s="240">
        <f t="shared" si="8"/>
        <v>0.23533000000315951</v>
      </c>
      <c r="AG175">
        <f t="shared" si="9"/>
        <v>26.83</v>
      </c>
      <c r="AH175" s="236">
        <f t="shared" si="10"/>
        <v>0</v>
      </c>
      <c r="AI175" s="236">
        <f t="shared" si="11"/>
        <v>37121</v>
      </c>
      <c r="AJ175" s="236">
        <f t="shared" si="12"/>
        <v>0</v>
      </c>
      <c r="AK175" s="236">
        <f t="shared" si="13"/>
        <v>37121</v>
      </c>
      <c r="AL175" s="235">
        <f t="shared" si="14"/>
        <v>26.83</v>
      </c>
      <c r="AM175" s="236">
        <f t="shared" si="15"/>
        <v>0</v>
      </c>
      <c r="AN175" s="241">
        <f t="shared" si="16"/>
        <v>37121</v>
      </c>
      <c r="AO175" s="241">
        <f t="shared" si="17"/>
        <v>0</v>
      </c>
      <c r="AP175" s="236">
        <f t="shared" si="18"/>
        <v>37121</v>
      </c>
      <c r="AQ175" s="241">
        <f t="shared" si="19"/>
        <v>0</v>
      </c>
      <c r="AR175" s="235">
        <f t="shared" si="20"/>
        <v>26.83</v>
      </c>
      <c r="AS175" s="241">
        <v>8</v>
      </c>
      <c r="AT175" s="236">
        <f t="shared" si="21"/>
        <v>37129</v>
      </c>
    </row>
    <row r="176" spans="1:46" ht="12.75" customHeight="1">
      <c r="A176">
        <v>174</v>
      </c>
      <c r="B176" s="242" t="s">
        <v>899</v>
      </c>
      <c r="C176" s="242" t="s">
        <v>589</v>
      </c>
      <c r="D176" s="233" t="s">
        <v>363</v>
      </c>
      <c r="E176">
        <v>2007</v>
      </c>
      <c r="F176" s="241">
        <v>197023.4</v>
      </c>
      <c r="G176" s="241">
        <v>3886.89</v>
      </c>
      <c r="H176" s="241">
        <v>0</v>
      </c>
      <c r="I176" s="235">
        <f t="shared" si="0"/>
        <v>193136.50999999998</v>
      </c>
      <c r="J176" s="236">
        <f t="shared" si="1"/>
        <v>193137</v>
      </c>
      <c r="K176" s="237">
        <v>1.4999999999999999E-2</v>
      </c>
      <c r="L176" s="238">
        <v>51814</v>
      </c>
      <c r="M176" s="238">
        <v>0</v>
      </c>
      <c r="N176" s="238">
        <v>0</v>
      </c>
      <c r="O176" s="239">
        <v>51825</v>
      </c>
      <c r="P176" s="237">
        <v>0.26829999999999998</v>
      </c>
      <c r="Q176" s="236">
        <v>0</v>
      </c>
      <c r="R176" s="236">
        <v>0</v>
      </c>
      <c r="S176" s="236">
        <v>0</v>
      </c>
      <c r="T176" s="236">
        <v>159323</v>
      </c>
      <c r="U176" s="236">
        <v>115167</v>
      </c>
      <c r="V176" s="236">
        <v>59660</v>
      </c>
      <c r="W176" s="236">
        <v>47968</v>
      </c>
      <c r="X176" s="236">
        <v>48558</v>
      </c>
      <c r="Y176" s="236">
        <v>51825</v>
      </c>
      <c r="Z176">
        <f t="shared" si="2"/>
        <v>26.83</v>
      </c>
      <c r="AA176">
        <f t="shared" si="3"/>
        <v>26.83</v>
      </c>
      <c r="AB176" s="240">
        <f t="shared" si="22"/>
        <v>51814.328029999997</v>
      </c>
      <c r="AC176" s="240">
        <f t="shared" si="5"/>
        <v>51814.328029999997</v>
      </c>
      <c r="AD176" s="240">
        <f t="shared" si="6"/>
        <v>0.32802999999694293</v>
      </c>
      <c r="AE176" s="236">
        <f t="shared" si="7"/>
        <v>51814</v>
      </c>
      <c r="AF176" s="240">
        <f t="shared" si="8"/>
        <v>-0.32802999999694293</v>
      </c>
      <c r="AG176">
        <f t="shared" si="9"/>
        <v>26.83</v>
      </c>
      <c r="AH176" s="236">
        <f t="shared" si="10"/>
        <v>0</v>
      </c>
      <c r="AI176" s="236">
        <f t="shared" si="11"/>
        <v>51814</v>
      </c>
      <c r="AJ176" s="236">
        <f t="shared" si="12"/>
        <v>0</v>
      </c>
      <c r="AK176" s="236">
        <f t="shared" si="13"/>
        <v>51814</v>
      </c>
      <c r="AL176" s="235">
        <f t="shared" si="14"/>
        <v>26.83</v>
      </c>
      <c r="AM176" s="236">
        <f t="shared" si="15"/>
        <v>0</v>
      </c>
      <c r="AN176" s="241">
        <f t="shared" si="16"/>
        <v>51814</v>
      </c>
      <c r="AO176" s="241">
        <f t="shared" si="17"/>
        <v>0</v>
      </c>
      <c r="AP176" s="236">
        <f t="shared" si="18"/>
        <v>51814</v>
      </c>
      <c r="AQ176" s="241">
        <f t="shared" si="19"/>
        <v>0</v>
      </c>
      <c r="AR176" s="235">
        <f t="shared" si="20"/>
        <v>26.83</v>
      </c>
      <c r="AS176" s="241">
        <v>11</v>
      </c>
      <c r="AT176" s="236">
        <f t="shared" si="21"/>
        <v>51825</v>
      </c>
    </row>
    <row r="177" spans="1:46" ht="12.75" customHeight="1">
      <c r="A177">
        <v>175</v>
      </c>
      <c r="B177" s="242" t="s">
        <v>907</v>
      </c>
      <c r="C177" s="242" t="s">
        <v>589</v>
      </c>
      <c r="D177" s="233" t="s">
        <v>364</v>
      </c>
      <c r="F177" s="234"/>
      <c r="G177" s="234"/>
      <c r="H177" s="234"/>
      <c r="I177" s="235">
        <f t="shared" si="0"/>
        <v>0</v>
      </c>
      <c r="J177" s="236">
        <f t="shared" si="1"/>
        <v>0</v>
      </c>
      <c r="K177" s="237"/>
      <c r="L177" s="238">
        <v>0</v>
      </c>
      <c r="M177" s="238">
        <v>0</v>
      </c>
      <c r="N177" s="238">
        <v>0</v>
      </c>
      <c r="O177" s="239">
        <v>0</v>
      </c>
      <c r="P177" s="237">
        <v>0</v>
      </c>
      <c r="Q177" s="236">
        <v>0</v>
      </c>
      <c r="R177" s="236">
        <v>0</v>
      </c>
      <c r="S177" s="236">
        <v>0</v>
      </c>
      <c r="T177" s="236">
        <v>0</v>
      </c>
      <c r="U177" s="236">
        <v>0</v>
      </c>
      <c r="V177" s="236">
        <v>0</v>
      </c>
      <c r="W177" s="236">
        <v>0</v>
      </c>
      <c r="X177" s="236">
        <v>0</v>
      </c>
      <c r="Y177" s="236">
        <v>0</v>
      </c>
      <c r="Z177">
        <f t="shared" si="2"/>
        <v>0</v>
      </c>
      <c r="AA177">
        <f t="shared" si="3"/>
        <v>0</v>
      </c>
      <c r="AB177" s="240">
        <f t="shared" si="22"/>
        <v>0</v>
      </c>
      <c r="AC177" s="240">
        <f t="shared" si="5"/>
        <v>0</v>
      </c>
      <c r="AD177" s="240">
        <f t="shared" si="6"/>
        <v>0</v>
      </c>
      <c r="AE177" s="236">
        <f t="shared" si="7"/>
        <v>0</v>
      </c>
      <c r="AF177" s="240">
        <f t="shared" si="8"/>
        <v>0</v>
      </c>
      <c r="AG177">
        <f t="shared" si="9"/>
        <v>0</v>
      </c>
      <c r="AH177" s="236">
        <f t="shared" si="10"/>
        <v>0</v>
      </c>
      <c r="AI177" s="236">
        <f t="shared" si="11"/>
        <v>0</v>
      </c>
      <c r="AJ177" s="236">
        <f t="shared" si="12"/>
        <v>0</v>
      </c>
      <c r="AK177" s="236">
        <f t="shared" si="13"/>
        <v>0</v>
      </c>
      <c r="AL177" s="235">
        <f t="shared" si="14"/>
        <v>0</v>
      </c>
      <c r="AM177" s="236">
        <f t="shared" si="15"/>
        <v>0</v>
      </c>
      <c r="AN177" s="241">
        <f t="shared" si="16"/>
        <v>0</v>
      </c>
      <c r="AO177" s="241">
        <f t="shared" si="17"/>
        <v>0</v>
      </c>
      <c r="AP177" s="236">
        <f t="shared" si="18"/>
        <v>0</v>
      </c>
      <c r="AQ177" s="241">
        <f t="shared" si="19"/>
        <v>0</v>
      </c>
      <c r="AR177" s="235">
        <f t="shared" si="20"/>
        <v>0</v>
      </c>
      <c r="AS177" s="241">
        <v>0</v>
      </c>
      <c r="AT177" s="236">
        <f t="shared" si="21"/>
        <v>0</v>
      </c>
    </row>
    <row r="178" spans="1:46" ht="12.75" customHeight="1">
      <c r="A178">
        <v>176</v>
      </c>
      <c r="B178" s="242" t="s">
        <v>915</v>
      </c>
      <c r="C178" s="242" t="s">
        <v>589</v>
      </c>
      <c r="D178" s="233" t="s">
        <v>365</v>
      </c>
      <c r="F178" s="234"/>
      <c r="G178" s="234"/>
      <c r="H178" s="234"/>
      <c r="I178" s="235">
        <f t="shared" si="0"/>
        <v>0</v>
      </c>
      <c r="J178" s="236">
        <f t="shared" si="1"/>
        <v>0</v>
      </c>
      <c r="K178" s="237"/>
      <c r="L178" s="238">
        <v>0</v>
      </c>
      <c r="M178" s="238">
        <v>0</v>
      </c>
      <c r="N178" s="238">
        <v>0</v>
      </c>
      <c r="O178" s="239">
        <v>0</v>
      </c>
      <c r="P178" s="237">
        <v>0</v>
      </c>
      <c r="Q178" s="236">
        <v>0</v>
      </c>
      <c r="R178" s="236">
        <v>0</v>
      </c>
      <c r="S178" s="236">
        <v>0</v>
      </c>
      <c r="T178" s="236">
        <v>0</v>
      </c>
      <c r="U178" s="236">
        <v>0</v>
      </c>
      <c r="V178" s="236">
        <v>0</v>
      </c>
      <c r="W178" s="236">
        <v>0</v>
      </c>
      <c r="X178" s="236">
        <v>0</v>
      </c>
      <c r="Y178" s="236">
        <v>0</v>
      </c>
      <c r="Z178">
        <f t="shared" si="2"/>
        <v>0</v>
      </c>
      <c r="AA178">
        <f t="shared" si="3"/>
        <v>0</v>
      </c>
      <c r="AB178" s="240">
        <f t="shared" si="22"/>
        <v>0</v>
      </c>
      <c r="AC178" s="240">
        <f t="shared" si="5"/>
        <v>0</v>
      </c>
      <c r="AD178" s="240">
        <f t="shared" si="6"/>
        <v>0</v>
      </c>
      <c r="AE178" s="236">
        <f t="shared" si="7"/>
        <v>0</v>
      </c>
      <c r="AF178" s="240">
        <f t="shared" si="8"/>
        <v>0</v>
      </c>
      <c r="AG178">
        <f t="shared" si="9"/>
        <v>0</v>
      </c>
      <c r="AH178" s="236">
        <f t="shared" si="10"/>
        <v>0</v>
      </c>
      <c r="AI178" s="236">
        <f t="shared" si="11"/>
        <v>0</v>
      </c>
      <c r="AJ178" s="236">
        <f t="shared" si="12"/>
        <v>0</v>
      </c>
      <c r="AK178" s="236">
        <f t="shared" si="13"/>
        <v>0</v>
      </c>
      <c r="AL178" s="235">
        <f t="shared" si="14"/>
        <v>0</v>
      </c>
      <c r="AM178" s="236">
        <f t="shared" si="15"/>
        <v>0</v>
      </c>
      <c r="AN178" s="241">
        <f t="shared" si="16"/>
        <v>0</v>
      </c>
      <c r="AO178" s="241">
        <f t="shared" si="17"/>
        <v>0</v>
      </c>
      <c r="AP178" s="236">
        <f t="shared" si="18"/>
        <v>0</v>
      </c>
      <c r="AQ178" s="241">
        <f t="shared" si="19"/>
        <v>0</v>
      </c>
      <c r="AR178" s="235">
        <f t="shared" si="20"/>
        <v>0</v>
      </c>
      <c r="AS178" s="241">
        <v>0</v>
      </c>
      <c r="AT178" s="236">
        <f t="shared" si="21"/>
        <v>0</v>
      </c>
    </row>
    <row r="179" spans="1:46" ht="12.75" customHeight="1">
      <c r="A179">
        <v>177</v>
      </c>
      <c r="B179" s="242" t="s">
        <v>922</v>
      </c>
      <c r="C179" s="242" t="s">
        <v>589</v>
      </c>
      <c r="D179" s="233" t="s">
        <v>368</v>
      </c>
      <c r="E179">
        <v>2002</v>
      </c>
      <c r="F179" s="241">
        <v>576500</v>
      </c>
      <c r="G179" s="241">
        <v>10148</v>
      </c>
      <c r="H179" s="241">
        <v>382</v>
      </c>
      <c r="I179" s="235">
        <f t="shared" si="0"/>
        <v>565970</v>
      </c>
      <c r="J179" s="236">
        <f t="shared" si="1"/>
        <v>565970</v>
      </c>
      <c r="K179" s="237">
        <v>0.03</v>
      </c>
      <c r="L179" s="238">
        <v>151837</v>
      </c>
      <c r="M179" s="238">
        <v>40441</v>
      </c>
      <c r="N179" s="238">
        <v>23622</v>
      </c>
      <c r="O179" s="239">
        <v>216039</v>
      </c>
      <c r="P179" s="237">
        <v>0.38150000000000001</v>
      </c>
      <c r="Q179" s="236">
        <v>389821</v>
      </c>
      <c r="R179" s="236">
        <v>457682</v>
      </c>
      <c r="S179" s="236">
        <v>516198</v>
      </c>
      <c r="T179" s="236">
        <v>535435</v>
      </c>
      <c r="U179" s="236">
        <v>451252</v>
      </c>
      <c r="V179" s="236">
        <v>263694</v>
      </c>
      <c r="W179" s="236">
        <v>205826</v>
      </c>
      <c r="X179" s="236">
        <v>210657</v>
      </c>
      <c r="Y179" s="236">
        <v>216039</v>
      </c>
      <c r="Z179">
        <f t="shared" si="2"/>
        <v>26.83</v>
      </c>
      <c r="AA179" t="e">
        <f t="shared" si="3"/>
        <v>#REF!</v>
      </c>
      <c r="AB179" s="240">
        <f t="shared" si="22"/>
        <v>151837.06505999999</v>
      </c>
      <c r="AC179" s="240">
        <f t="shared" si="5"/>
        <v>151837.06505999999</v>
      </c>
      <c r="AD179" s="240">
        <f t="shared" si="6"/>
        <v>6.5059999993536621E-2</v>
      </c>
      <c r="AE179" s="236">
        <f t="shared" si="7"/>
        <v>151837</v>
      </c>
      <c r="AF179" s="240">
        <f t="shared" si="8"/>
        <v>-6.5059999993536621E-2</v>
      </c>
      <c r="AG179">
        <f t="shared" si="9"/>
        <v>26.83</v>
      </c>
      <c r="AH179" s="236" t="e">
        <f t="shared" si="10"/>
        <v>#REF!</v>
      </c>
      <c r="AI179" s="236" t="e">
        <f t="shared" si="11"/>
        <v>#REF!</v>
      </c>
      <c r="AJ179" s="236" t="e">
        <f t="shared" si="12"/>
        <v>#REF!</v>
      </c>
      <c r="AK179" s="236" t="e">
        <f t="shared" si="13"/>
        <v>#REF!</v>
      </c>
      <c r="AL179" s="235" t="e">
        <f t="shared" si="14"/>
        <v>#REF!</v>
      </c>
      <c r="AM179" s="236" t="e">
        <f t="shared" si="15"/>
        <v>#REF!</v>
      </c>
      <c r="AN179" s="241" t="e">
        <f t="shared" si="16"/>
        <v>#REF!</v>
      </c>
      <c r="AO179" s="241" t="e">
        <f t="shared" si="17"/>
        <v>#REF!</v>
      </c>
      <c r="AP179" s="236" t="e">
        <f t="shared" si="18"/>
        <v>#REF!</v>
      </c>
      <c r="AQ179" s="241" t="e">
        <f t="shared" si="19"/>
        <v>#REF!</v>
      </c>
      <c r="AR179" s="235" t="e">
        <f t="shared" si="20"/>
        <v>#REF!</v>
      </c>
      <c r="AS179" s="241">
        <v>139</v>
      </c>
      <c r="AT179" s="236" t="e">
        <f t="shared" si="21"/>
        <v>#REF!</v>
      </c>
    </row>
    <row r="180" spans="1:46" ht="12.75" customHeight="1">
      <c r="A180">
        <v>178</v>
      </c>
      <c r="B180" s="242" t="s">
        <v>929</v>
      </c>
      <c r="C180" s="242" t="s">
        <v>589</v>
      </c>
      <c r="D180" s="233" t="s">
        <v>369</v>
      </c>
      <c r="F180" s="234"/>
      <c r="G180" s="234"/>
      <c r="H180" s="234"/>
      <c r="I180" s="235">
        <f t="shared" si="0"/>
        <v>0</v>
      </c>
      <c r="J180" s="236">
        <f t="shared" si="1"/>
        <v>0</v>
      </c>
      <c r="K180" s="237"/>
      <c r="L180" s="238">
        <v>0</v>
      </c>
      <c r="M180" s="238">
        <v>0</v>
      </c>
      <c r="N180" s="238">
        <v>0</v>
      </c>
      <c r="O180" s="239">
        <v>0</v>
      </c>
      <c r="P180" s="237">
        <v>0</v>
      </c>
      <c r="Q180" s="236">
        <v>0</v>
      </c>
      <c r="R180" s="236">
        <v>0</v>
      </c>
      <c r="S180" s="236">
        <v>0</v>
      </c>
      <c r="T180" s="236">
        <v>0</v>
      </c>
      <c r="U180" s="236">
        <v>0</v>
      </c>
      <c r="V180" s="236">
        <v>0</v>
      </c>
      <c r="W180" s="236">
        <v>0</v>
      </c>
      <c r="X180" s="236">
        <v>0</v>
      </c>
      <c r="Y180" s="236">
        <v>0</v>
      </c>
      <c r="Z180">
        <f t="shared" si="2"/>
        <v>0</v>
      </c>
      <c r="AA180">
        <f t="shared" si="3"/>
        <v>0</v>
      </c>
      <c r="AB180" s="240">
        <f t="shared" si="22"/>
        <v>0</v>
      </c>
      <c r="AC180" s="240">
        <f t="shared" si="5"/>
        <v>0</v>
      </c>
      <c r="AD180" s="240">
        <f t="shared" si="6"/>
        <v>0</v>
      </c>
      <c r="AE180" s="236">
        <f t="shared" si="7"/>
        <v>0</v>
      </c>
      <c r="AF180" s="240">
        <f t="shared" si="8"/>
        <v>0</v>
      </c>
      <c r="AG180">
        <f t="shared" si="9"/>
        <v>0</v>
      </c>
      <c r="AH180" s="236">
        <f t="shared" si="10"/>
        <v>0</v>
      </c>
      <c r="AI180" s="236">
        <f t="shared" si="11"/>
        <v>0</v>
      </c>
      <c r="AJ180" s="236">
        <f t="shared" si="12"/>
        <v>0</v>
      </c>
      <c r="AK180" s="236">
        <f t="shared" si="13"/>
        <v>0</v>
      </c>
      <c r="AL180" s="235">
        <f t="shared" si="14"/>
        <v>0</v>
      </c>
      <c r="AM180" s="236">
        <f t="shared" si="15"/>
        <v>0</v>
      </c>
      <c r="AN180" s="241">
        <f t="shared" si="16"/>
        <v>0</v>
      </c>
      <c r="AO180" s="241">
        <f t="shared" si="17"/>
        <v>0</v>
      </c>
      <c r="AP180" s="236">
        <f t="shared" si="18"/>
        <v>0</v>
      </c>
      <c r="AQ180" s="241">
        <f t="shared" si="19"/>
        <v>0</v>
      </c>
      <c r="AR180" s="235">
        <f t="shared" si="20"/>
        <v>0</v>
      </c>
      <c r="AS180" s="241">
        <v>0</v>
      </c>
      <c r="AT180" s="236">
        <f t="shared" si="21"/>
        <v>0</v>
      </c>
    </row>
    <row r="181" spans="1:46" ht="12.75" customHeight="1">
      <c r="A181">
        <v>179</v>
      </c>
      <c r="B181" s="242" t="s">
        <v>937</v>
      </c>
      <c r="C181" s="242" t="s">
        <v>589</v>
      </c>
      <c r="D181" s="233" t="s">
        <v>370</v>
      </c>
      <c r="E181">
        <v>2004</v>
      </c>
      <c r="F181" s="241">
        <v>237225.93</v>
      </c>
      <c r="G181" s="241">
        <v>1879.72</v>
      </c>
      <c r="H181" s="241">
        <v>0</v>
      </c>
      <c r="I181" s="235">
        <f t="shared" si="0"/>
        <v>235346.21</v>
      </c>
      <c r="J181" s="236">
        <f t="shared" si="1"/>
        <v>235346</v>
      </c>
      <c r="K181" s="237">
        <v>0.03</v>
      </c>
      <c r="L181" s="238">
        <v>63138</v>
      </c>
      <c r="M181" s="238">
        <v>44485</v>
      </c>
      <c r="N181" s="238">
        <v>25984</v>
      </c>
      <c r="O181" s="239">
        <v>133736</v>
      </c>
      <c r="P181" s="237">
        <v>0.56769999999999998</v>
      </c>
      <c r="Q181" s="236">
        <v>156374</v>
      </c>
      <c r="R181" s="236">
        <v>163634</v>
      </c>
      <c r="S181" s="236">
        <v>184764</v>
      </c>
      <c r="T181" s="236">
        <v>191946</v>
      </c>
      <c r="U181" s="236">
        <v>210748.87</v>
      </c>
      <c r="V181" s="236">
        <v>163583</v>
      </c>
      <c r="W181" s="236">
        <v>127418</v>
      </c>
      <c r="X181" s="236">
        <v>128933</v>
      </c>
      <c r="Y181" s="236">
        <v>133736</v>
      </c>
      <c r="Z181">
        <f t="shared" si="2"/>
        <v>26.83</v>
      </c>
      <c r="AA181" t="e">
        <f t="shared" si="3"/>
        <v>#REF!</v>
      </c>
      <c r="AB181" s="240">
        <f t="shared" si="22"/>
        <v>63138.056629999999</v>
      </c>
      <c r="AC181" s="240">
        <f t="shared" si="5"/>
        <v>63138.056629999999</v>
      </c>
      <c r="AD181" s="240">
        <f t="shared" si="6"/>
        <v>5.6629999999131542E-2</v>
      </c>
      <c r="AE181" s="236">
        <f t="shared" si="7"/>
        <v>63138</v>
      </c>
      <c r="AF181" s="240">
        <f t="shared" si="8"/>
        <v>-5.6629999999131542E-2</v>
      </c>
      <c r="AG181">
        <f t="shared" si="9"/>
        <v>26.83</v>
      </c>
      <c r="AH181" s="236" t="e">
        <f t="shared" si="10"/>
        <v>#REF!</v>
      </c>
      <c r="AI181" s="236" t="e">
        <f t="shared" si="11"/>
        <v>#REF!</v>
      </c>
      <c r="AJ181" s="236" t="e">
        <f t="shared" si="12"/>
        <v>#REF!</v>
      </c>
      <c r="AK181" s="236" t="e">
        <f t="shared" si="13"/>
        <v>#REF!</v>
      </c>
      <c r="AL181" s="235" t="e">
        <f t="shared" si="14"/>
        <v>#REF!</v>
      </c>
      <c r="AM181" s="236" t="e">
        <f t="shared" si="15"/>
        <v>#REF!</v>
      </c>
      <c r="AN181" s="241" t="e">
        <f t="shared" si="16"/>
        <v>#REF!</v>
      </c>
      <c r="AO181" s="241" t="e">
        <f t="shared" si="17"/>
        <v>#REF!</v>
      </c>
      <c r="AP181" s="236" t="e">
        <f t="shared" si="18"/>
        <v>#REF!</v>
      </c>
      <c r="AQ181" s="241" t="e">
        <f t="shared" si="19"/>
        <v>#REF!</v>
      </c>
      <c r="AR181" s="235" t="e">
        <f t="shared" si="20"/>
        <v>#REF!</v>
      </c>
      <c r="AS181" s="241">
        <v>129</v>
      </c>
      <c r="AT181" s="236" t="e">
        <f t="shared" si="21"/>
        <v>#REF!</v>
      </c>
    </row>
    <row r="182" spans="1:46" ht="12.75" customHeight="1">
      <c r="A182">
        <v>180</v>
      </c>
      <c r="B182" s="242" t="s">
        <v>945</v>
      </c>
      <c r="C182" s="242" t="s">
        <v>589</v>
      </c>
      <c r="D182" s="233" t="s">
        <v>372</v>
      </c>
      <c r="F182" s="234"/>
      <c r="G182" s="234"/>
      <c r="H182" s="234"/>
      <c r="I182" s="235">
        <f t="shared" si="0"/>
        <v>0</v>
      </c>
      <c r="J182" s="236">
        <f t="shared" si="1"/>
        <v>0</v>
      </c>
      <c r="K182" s="237"/>
      <c r="L182" s="238">
        <v>0</v>
      </c>
      <c r="M182" s="238">
        <v>0</v>
      </c>
      <c r="N182" s="238">
        <v>0</v>
      </c>
      <c r="O182" s="239">
        <v>0</v>
      </c>
      <c r="P182" s="237">
        <v>0</v>
      </c>
      <c r="Q182" s="236">
        <v>0</v>
      </c>
      <c r="R182" s="236">
        <v>0</v>
      </c>
      <c r="S182" s="236">
        <v>0</v>
      </c>
      <c r="T182" s="236">
        <v>0</v>
      </c>
      <c r="U182" s="236">
        <v>0</v>
      </c>
      <c r="V182" s="236">
        <v>0</v>
      </c>
      <c r="W182" s="236">
        <v>0</v>
      </c>
      <c r="X182" s="236">
        <v>0</v>
      </c>
      <c r="Y182" s="236">
        <v>0</v>
      </c>
      <c r="Z182">
        <f t="shared" si="2"/>
        <v>0</v>
      </c>
      <c r="AA182">
        <f t="shared" si="3"/>
        <v>0</v>
      </c>
      <c r="AB182" s="240">
        <f t="shared" si="22"/>
        <v>0</v>
      </c>
      <c r="AC182" s="240">
        <f t="shared" si="5"/>
        <v>0</v>
      </c>
      <c r="AD182" s="240">
        <f t="shared" si="6"/>
        <v>0</v>
      </c>
      <c r="AE182" s="236">
        <f t="shared" si="7"/>
        <v>0</v>
      </c>
      <c r="AF182" s="240">
        <f t="shared" si="8"/>
        <v>0</v>
      </c>
      <c r="AG182">
        <f t="shared" si="9"/>
        <v>0</v>
      </c>
      <c r="AH182" s="236">
        <f t="shared" si="10"/>
        <v>0</v>
      </c>
      <c r="AI182" s="236">
        <f t="shared" si="11"/>
        <v>0</v>
      </c>
      <c r="AJ182" s="236">
        <f t="shared" si="12"/>
        <v>0</v>
      </c>
      <c r="AK182" s="236">
        <f t="shared" si="13"/>
        <v>0</v>
      </c>
      <c r="AL182" s="235">
        <f t="shared" si="14"/>
        <v>0</v>
      </c>
      <c r="AM182" s="236">
        <f t="shared" si="15"/>
        <v>0</v>
      </c>
      <c r="AN182" s="241">
        <f t="shared" si="16"/>
        <v>0</v>
      </c>
      <c r="AO182" s="241">
        <f t="shared" si="17"/>
        <v>0</v>
      </c>
      <c r="AP182" s="236">
        <f t="shared" si="18"/>
        <v>0</v>
      </c>
      <c r="AQ182" s="241">
        <f t="shared" si="19"/>
        <v>0</v>
      </c>
      <c r="AR182" s="235">
        <f t="shared" si="20"/>
        <v>0</v>
      </c>
      <c r="AS182" s="241">
        <v>0</v>
      </c>
      <c r="AT182" s="236">
        <f t="shared" si="21"/>
        <v>0</v>
      </c>
    </row>
    <row r="183" spans="1:46" ht="12.75" customHeight="1">
      <c r="A183">
        <v>181</v>
      </c>
      <c r="B183" s="242" t="s">
        <v>950</v>
      </c>
      <c r="C183" s="242" t="s">
        <v>589</v>
      </c>
      <c r="D183" s="233" t="s">
        <v>373</v>
      </c>
      <c r="F183" s="234"/>
      <c r="G183" s="234"/>
      <c r="H183" s="234"/>
      <c r="I183" s="235">
        <f t="shared" si="0"/>
        <v>0</v>
      </c>
      <c r="J183" s="236">
        <f t="shared" si="1"/>
        <v>0</v>
      </c>
      <c r="K183" s="237"/>
      <c r="L183" s="238">
        <v>0</v>
      </c>
      <c r="M183" s="238">
        <v>0</v>
      </c>
      <c r="N183" s="238">
        <v>0</v>
      </c>
      <c r="O183" s="239">
        <v>0</v>
      </c>
      <c r="P183" s="237">
        <v>0</v>
      </c>
      <c r="Q183" s="236">
        <v>0</v>
      </c>
      <c r="R183" s="236">
        <v>0</v>
      </c>
      <c r="S183" s="236">
        <v>0</v>
      </c>
      <c r="T183" s="236">
        <v>0</v>
      </c>
      <c r="U183" s="236">
        <v>0</v>
      </c>
      <c r="V183" s="236">
        <v>0</v>
      </c>
      <c r="W183" s="236">
        <v>0</v>
      </c>
      <c r="X183" s="236">
        <v>0</v>
      </c>
      <c r="Y183" s="236">
        <v>0</v>
      </c>
      <c r="Z183">
        <f t="shared" si="2"/>
        <v>0</v>
      </c>
      <c r="AA183">
        <f t="shared" si="3"/>
        <v>0</v>
      </c>
      <c r="AB183" s="240">
        <f t="shared" si="22"/>
        <v>0</v>
      </c>
      <c r="AC183" s="240">
        <f t="shared" si="5"/>
        <v>0</v>
      </c>
      <c r="AD183" s="240">
        <f t="shared" si="6"/>
        <v>0</v>
      </c>
      <c r="AE183" s="236">
        <f t="shared" si="7"/>
        <v>0</v>
      </c>
      <c r="AF183" s="240">
        <f t="shared" si="8"/>
        <v>0</v>
      </c>
      <c r="AG183">
        <f t="shared" si="9"/>
        <v>0</v>
      </c>
      <c r="AH183" s="236">
        <f t="shared" si="10"/>
        <v>0</v>
      </c>
      <c r="AI183" s="236">
        <f t="shared" si="11"/>
        <v>0</v>
      </c>
      <c r="AJ183" s="236">
        <f t="shared" si="12"/>
        <v>0</v>
      </c>
      <c r="AK183" s="236">
        <f t="shared" si="13"/>
        <v>0</v>
      </c>
      <c r="AL183" s="235">
        <f t="shared" si="14"/>
        <v>0</v>
      </c>
      <c r="AM183" s="236">
        <f t="shared" si="15"/>
        <v>0</v>
      </c>
      <c r="AN183" s="241">
        <f t="shared" si="16"/>
        <v>0</v>
      </c>
      <c r="AO183" s="241">
        <f t="shared" si="17"/>
        <v>0</v>
      </c>
      <c r="AP183" s="236">
        <f t="shared" si="18"/>
        <v>0</v>
      </c>
      <c r="AQ183" s="241">
        <f t="shared" si="19"/>
        <v>0</v>
      </c>
      <c r="AR183" s="235">
        <f t="shared" si="20"/>
        <v>0</v>
      </c>
      <c r="AS183" s="241">
        <v>0</v>
      </c>
      <c r="AT183" s="236">
        <f t="shared" si="21"/>
        <v>0</v>
      </c>
    </row>
    <row r="184" spans="1:46" ht="12.75" customHeight="1">
      <c r="A184">
        <v>182</v>
      </c>
      <c r="B184" s="242" t="s">
        <v>956</v>
      </c>
      <c r="C184" s="242" t="s">
        <v>589</v>
      </c>
      <c r="D184" s="233" t="s">
        <v>374</v>
      </c>
      <c r="E184">
        <v>2012</v>
      </c>
      <c r="F184" s="241">
        <v>207669.6</v>
      </c>
      <c r="G184" s="241">
        <v>2138.21</v>
      </c>
      <c r="H184" s="241">
        <v>0</v>
      </c>
      <c r="I184" s="235">
        <f t="shared" si="0"/>
        <v>205531.39</v>
      </c>
      <c r="J184" s="236">
        <f t="shared" si="1"/>
        <v>205531</v>
      </c>
      <c r="K184" s="237">
        <v>0.01</v>
      </c>
      <c r="L184" s="238">
        <v>55139</v>
      </c>
      <c r="M184" s="238">
        <v>0</v>
      </c>
      <c r="N184" s="238">
        <v>0</v>
      </c>
      <c r="O184" s="239">
        <v>55139</v>
      </c>
      <c r="P184" s="237">
        <v>0.26829999999999998</v>
      </c>
      <c r="Q184" s="236">
        <v>0</v>
      </c>
      <c r="R184" s="236">
        <v>0</v>
      </c>
      <c r="S184" s="236">
        <v>0</v>
      </c>
      <c r="T184" s="236">
        <v>0</v>
      </c>
      <c r="U184" s="236">
        <v>0</v>
      </c>
      <c r="V184" s="236">
        <v>0</v>
      </c>
      <c r="W184" s="236">
        <v>0</v>
      </c>
      <c r="X184" s="236">
        <v>0</v>
      </c>
      <c r="Y184" s="236">
        <v>55139</v>
      </c>
      <c r="Z184">
        <f t="shared" si="2"/>
        <v>26.83</v>
      </c>
      <c r="AA184">
        <f t="shared" si="3"/>
        <v>26.83</v>
      </c>
      <c r="AB184" s="240">
        <f t="shared" si="22"/>
        <v>55139.360419999997</v>
      </c>
      <c r="AC184" s="240">
        <f t="shared" si="5"/>
        <v>55139.360419999997</v>
      </c>
      <c r="AD184" s="240">
        <f t="shared" si="6"/>
        <v>0.36041999999724794</v>
      </c>
      <c r="AE184" s="236">
        <f t="shared" si="7"/>
        <v>55139</v>
      </c>
      <c r="AF184" s="240">
        <f t="shared" si="8"/>
        <v>-0.36041999999724794</v>
      </c>
      <c r="AG184">
        <f t="shared" si="9"/>
        <v>26.83</v>
      </c>
      <c r="AH184" s="236">
        <f t="shared" si="10"/>
        <v>0</v>
      </c>
      <c r="AI184" s="236">
        <f t="shared" si="11"/>
        <v>55139</v>
      </c>
      <c r="AJ184" s="236">
        <f t="shared" si="12"/>
        <v>0</v>
      </c>
      <c r="AK184" s="236">
        <f t="shared" si="13"/>
        <v>55139</v>
      </c>
      <c r="AL184" s="235">
        <f t="shared" si="14"/>
        <v>26.83</v>
      </c>
      <c r="AM184" s="236">
        <f t="shared" si="15"/>
        <v>0</v>
      </c>
      <c r="AN184" s="241">
        <f t="shared" si="16"/>
        <v>55139</v>
      </c>
      <c r="AO184" s="241">
        <f t="shared" si="17"/>
        <v>0</v>
      </c>
      <c r="AP184" s="236">
        <f t="shared" si="18"/>
        <v>55139</v>
      </c>
      <c r="AQ184" s="241">
        <f t="shared" si="19"/>
        <v>0</v>
      </c>
      <c r="AR184" s="235">
        <f t="shared" si="20"/>
        <v>26.83</v>
      </c>
      <c r="AS184" s="241">
        <v>0</v>
      </c>
      <c r="AT184" s="236">
        <f t="shared" si="21"/>
        <v>55139</v>
      </c>
    </row>
    <row r="185" spans="1:46" ht="12.75" customHeight="1">
      <c r="A185">
        <v>183</v>
      </c>
      <c r="B185" s="242" t="s">
        <v>970</v>
      </c>
      <c r="C185" s="242" t="s">
        <v>589</v>
      </c>
      <c r="D185" s="233" t="s">
        <v>375</v>
      </c>
      <c r="F185" s="234"/>
      <c r="G185" s="234"/>
      <c r="H185" s="234"/>
      <c r="I185" s="235">
        <f t="shared" si="0"/>
        <v>0</v>
      </c>
      <c r="J185" s="236">
        <f t="shared" si="1"/>
        <v>0</v>
      </c>
      <c r="K185" s="237"/>
      <c r="L185" s="238">
        <v>0</v>
      </c>
      <c r="M185" s="238">
        <v>0</v>
      </c>
      <c r="N185" s="238">
        <v>0</v>
      </c>
      <c r="O185" s="239">
        <v>0</v>
      </c>
      <c r="P185" s="237">
        <v>0</v>
      </c>
      <c r="Q185" s="236">
        <v>0</v>
      </c>
      <c r="R185" s="236">
        <v>0</v>
      </c>
      <c r="S185" s="236">
        <v>0</v>
      </c>
      <c r="T185" s="236">
        <v>0</v>
      </c>
      <c r="U185" s="236">
        <v>0</v>
      </c>
      <c r="V185" s="236">
        <v>0</v>
      </c>
      <c r="W185" s="236">
        <v>0</v>
      </c>
      <c r="X185" s="236">
        <v>0</v>
      </c>
      <c r="Y185" s="236">
        <v>0</v>
      </c>
      <c r="Z185">
        <f t="shared" si="2"/>
        <v>0</v>
      </c>
      <c r="AA185">
        <f t="shared" si="3"/>
        <v>0</v>
      </c>
      <c r="AB185" s="240">
        <f t="shared" si="22"/>
        <v>0</v>
      </c>
      <c r="AC185" s="240">
        <f t="shared" si="5"/>
        <v>0</v>
      </c>
      <c r="AD185" s="240">
        <f t="shared" si="6"/>
        <v>0</v>
      </c>
      <c r="AE185" s="236">
        <f t="shared" si="7"/>
        <v>0</v>
      </c>
      <c r="AF185" s="240">
        <f t="shared" si="8"/>
        <v>0</v>
      </c>
      <c r="AG185">
        <f t="shared" si="9"/>
        <v>0</v>
      </c>
      <c r="AH185" s="236">
        <f t="shared" si="10"/>
        <v>0</v>
      </c>
      <c r="AI185" s="236">
        <f t="shared" si="11"/>
        <v>0</v>
      </c>
      <c r="AJ185" s="236">
        <f t="shared" si="12"/>
        <v>0</v>
      </c>
      <c r="AK185" s="236">
        <f t="shared" si="13"/>
        <v>0</v>
      </c>
      <c r="AL185" s="235">
        <f t="shared" si="14"/>
        <v>0</v>
      </c>
      <c r="AM185" s="236">
        <f t="shared" si="15"/>
        <v>0</v>
      </c>
      <c r="AN185" s="241">
        <f t="shared" si="16"/>
        <v>0</v>
      </c>
      <c r="AO185" s="241">
        <f t="shared" si="17"/>
        <v>0</v>
      </c>
      <c r="AP185" s="236">
        <f t="shared" si="18"/>
        <v>0</v>
      </c>
      <c r="AQ185" s="241">
        <f t="shared" si="19"/>
        <v>0</v>
      </c>
      <c r="AR185" s="235">
        <f t="shared" si="20"/>
        <v>0</v>
      </c>
      <c r="AS185" s="241">
        <v>0</v>
      </c>
      <c r="AT185" s="236">
        <f t="shared" si="21"/>
        <v>0</v>
      </c>
    </row>
    <row r="186" spans="1:46" ht="12.75" customHeight="1">
      <c r="A186">
        <v>184</v>
      </c>
      <c r="B186" s="242" t="s">
        <v>976</v>
      </c>
      <c r="C186" s="242" t="s">
        <v>589</v>
      </c>
      <c r="D186" s="233" t="s">
        <v>376</v>
      </c>
      <c r="E186">
        <v>2005</v>
      </c>
      <c r="F186" s="241">
        <v>157409.94</v>
      </c>
      <c r="G186" s="241">
        <v>2537.67</v>
      </c>
      <c r="H186" s="241">
        <v>223.24</v>
      </c>
      <c r="I186" s="235">
        <f t="shared" si="0"/>
        <v>154649.03</v>
      </c>
      <c r="J186" s="236">
        <f t="shared" si="1"/>
        <v>154649</v>
      </c>
      <c r="K186" s="237">
        <v>0.01</v>
      </c>
      <c r="L186" s="238">
        <v>41489</v>
      </c>
      <c r="M186" s="238">
        <v>0</v>
      </c>
      <c r="N186" s="238">
        <v>0</v>
      </c>
      <c r="O186" s="239">
        <v>41498</v>
      </c>
      <c r="P186" s="237">
        <v>0.26829999999999998</v>
      </c>
      <c r="Q186" s="236">
        <v>0</v>
      </c>
      <c r="R186" s="236">
        <v>109686</v>
      </c>
      <c r="S186" s="236">
        <v>118378</v>
      </c>
      <c r="T186" s="236">
        <v>128026</v>
      </c>
      <c r="U186" s="236">
        <v>92136</v>
      </c>
      <c r="V186" s="236">
        <v>50500</v>
      </c>
      <c r="W186" s="236">
        <v>38951</v>
      </c>
      <c r="X186" s="236">
        <v>39402</v>
      </c>
      <c r="Y186" s="236">
        <v>41498</v>
      </c>
      <c r="Z186">
        <f t="shared" si="2"/>
        <v>26.83</v>
      </c>
      <c r="AA186">
        <f t="shared" si="3"/>
        <v>26.83</v>
      </c>
      <c r="AB186" s="240">
        <f t="shared" si="22"/>
        <v>41488.86032</v>
      </c>
      <c r="AC186" s="240">
        <f t="shared" si="5"/>
        <v>41488.86032</v>
      </c>
      <c r="AD186" s="240">
        <f t="shared" si="6"/>
        <v>-0.13968000000022585</v>
      </c>
      <c r="AE186" s="236">
        <f t="shared" si="7"/>
        <v>41489</v>
      </c>
      <c r="AF186" s="240">
        <f t="shared" si="8"/>
        <v>0.13968000000022585</v>
      </c>
      <c r="AG186">
        <f t="shared" si="9"/>
        <v>26.83</v>
      </c>
      <c r="AH186" s="236">
        <f t="shared" si="10"/>
        <v>0</v>
      </c>
      <c r="AI186" s="236">
        <f t="shared" si="11"/>
        <v>41489</v>
      </c>
      <c r="AJ186" s="236">
        <f t="shared" si="12"/>
        <v>0</v>
      </c>
      <c r="AK186" s="236">
        <f t="shared" si="13"/>
        <v>41489</v>
      </c>
      <c r="AL186" s="235">
        <f t="shared" si="14"/>
        <v>26.83</v>
      </c>
      <c r="AM186" s="236">
        <f t="shared" si="15"/>
        <v>0</v>
      </c>
      <c r="AN186" s="241">
        <f t="shared" si="16"/>
        <v>41489</v>
      </c>
      <c r="AO186" s="241">
        <f t="shared" si="17"/>
        <v>0</v>
      </c>
      <c r="AP186" s="236">
        <f t="shared" si="18"/>
        <v>41489</v>
      </c>
      <c r="AQ186" s="241">
        <f t="shared" si="19"/>
        <v>0</v>
      </c>
      <c r="AR186" s="235">
        <f t="shared" si="20"/>
        <v>26.83</v>
      </c>
      <c r="AS186" s="241">
        <v>9</v>
      </c>
      <c r="AT186" s="236">
        <f t="shared" si="21"/>
        <v>41498</v>
      </c>
    </row>
    <row r="187" spans="1:46" ht="12.75" customHeight="1">
      <c r="A187">
        <v>185</v>
      </c>
      <c r="B187" s="242" t="s">
        <v>984</v>
      </c>
      <c r="C187" s="242" t="s">
        <v>589</v>
      </c>
      <c r="D187" s="233" t="s">
        <v>379</v>
      </c>
      <c r="F187" s="234"/>
      <c r="G187" s="234"/>
      <c r="H187" s="234"/>
      <c r="I187" s="235">
        <f t="shared" si="0"/>
        <v>0</v>
      </c>
      <c r="J187" s="236">
        <f t="shared" si="1"/>
        <v>0</v>
      </c>
      <c r="K187" s="237"/>
      <c r="L187" s="238">
        <v>0</v>
      </c>
      <c r="M187" s="238">
        <v>0</v>
      </c>
      <c r="N187" s="238">
        <v>0</v>
      </c>
      <c r="O187" s="239">
        <v>0</v>
      </c>
      <c r="P187" s="237">
        <v>0</v>
      </c>
      <c r="Q187" s="236">
        <v>0</v>
      </c>
      <c r="R187" s="236">
        <v>0</v>
      </c>
      <c r="S187" s="236">
        <v>0</v>
      </c>
      <c r="T187" s="236">
        <v>0</v>
      </c>
      <c r="U187" s="236">
        <v>0</v>
      </c>
      <c r="V187" s="236">
        <v>0</v>
      </c>
      <c r="W187" s="236">
        <v>0</v>
      </c>
      <c r="X187" s="236">
        <v>0</v>
      </c>
      <c r="Y187" s="236">
        <v>0</v>
      </c>
      <c r="Z187">
        <f t="shared" si="2"/>
        <v>0</v>
      </c>
      <c r="AA187">
        <f t="shared" si="3"/>
        <v>0</v>
      </c>
      <c r="AB187" s="240">
        <f t="shared" si="22"/>
        <v>0</v>
      </c>
      <c r="AC187" s="240">
        <f t="shared" si="5"/>
        <v>0</v>
      </c>
      <c r="AD187" s="240">
        <f t="shared" si="6"/>
        <v>0</v>
      </c>
      <c r="AE187" s="236">
        <f t="shared" si="7"/>
        <v>0</v>
      </c>
      <c r="AF187" s="240">
        <f t="shared" si="8"/>
        <v>0</v>
      </c>
      <c r="AG187">
        <f t="shared" si="9"/>
        <v>0</v>
      </c>
      <c r="AH187" s="236">
        <f t="shared" si="10"/>
        <v>0</v>
      </c>
      <c r="AI187" s="236">
        <f t="shared" si="11"/>
        <v>0</v>
      </c>
      <c r="AJ187" s="236">
        <f t="shared" si="12"/>
        <v>0</v>
      </c>
      <c r="AK187" s="236">
        <f t="shared" si="13"/>
        <v>0</v>
      </c>
      <c r="AL187" s="235">
        <f t="shared" si="14"/>
        <v>0</v>
      </c>
      <c r="AM187" s="236">
        <f t="shared" si="15"/>
        <v>0</v>
      </c>
      <c r="AN187" s="241">
        <f t="shared" si="16"/>
        <v>0</v>
      </c>
      <c r="AO187" s="241">
        <f t="shared" si="17"/>
        <v>0</v>
      </c>
      <c r="AP187" s="236">
        <f t="shared" si="18"/>
        <v>0</v>
      </c>
      <c r="AQ187" s="241">
        <f t="shared" si="19"/>
        <v>0</v>
      </c>
      <c r="AR187" s="235">
        <f t="shared" si="20"/>
        <v>0</v>
      </c>
      <c r="AS187" s="241">
        <v>0</v>
      </c>
      <c r="AT187" s="236">
        <f t="shared" si="21"/>
        <v>0</v>
      </c>
    </row>
    <row r="188" spans="1:46" ht="12.75" customHeight="1">
      <c r="A188">
        <v>186</v>
      </c>
      <c r="B188" s="242" t="s">
        <v>989</v>
      </c>
      <c r="C188" s="242" t="s">
        <v>589</v>
      </c>
      <c r="D188" s="233" t="s">
        <v>380</v>
      </c>
      <c r="F188" s="234"/>
      <c r="G188" s="234"/>
      <c r="H188" s="234"/>
      <c r="I188" s="235">
        <f t="shared" si="0"/>
        <v>0</v>
      </c>
      <c r="J188" s="236">
        <f t="shared" si="1"/>
        <v>0</v>
      </c>
      <c r="K188" s="237"/>
      <c r="L188" s="238">
        <v>0</v>
      </c>
      <c r="M188" s="238">
        <v>0</v>
      </c>
      <c r="N188" s="238">
        <v>0</v>
      </c>
      <c r="O188" s="239">
        <v>0</v>
      </c>
      <c r="P188" s="237">
        <v>0</v>
      </c>
      <c r="Q188" s="236">
        <v>0</v>
      </c>
      <c r="R188" s="236">
        <v>0</v>
      </c>
      <c r="S188" s="236">
        <v>0</v>
      </c>
      <c r="T188" s="236">
        <v>0</v>
      </c>
      <c r="U188" s="236">
        <v>0</v>
      </c>
      <c r="V188" s="236">
        <v>0</v>
      </c>
      <c r="W188" s="236">
        <v>0</v>
      </c>
      <c r="X188" s="236">
        <v>0</v>
      </c>
      <c r="Y188" s="236">
        <v>0</v>
      </c>
      <c r="Z188">
        <f t="shared" si="2"/>
        <v>0</v>
      </c>
      <c r="AA188">
        <f t="shared" si="3"/>
        <v>0</v>
      </c>
      <c r="AB188" s="240">
        <f t="shared" si="22"/>
        <v>0</v>
      </c>
      <c r="AC188" s="240">
        <f t="shared" si="5"/>
        <v>0</v>
      </c>
      <c r="AD188" s="240">
        <f t="shared" si="6"/>
        <v>0</v>
      </c>
      <c r="AE188" s="236">
        <f t="shared" si="7"/>
        <v>0</v>
      </c>
      <c r="AF188" s="240">
        <f t="shared" si="8"/>
        <v>0</v>
      </c>
      <c r="AG188">
        <f t="shared" si="9"/>
        <v>0</v>
      </c>
      <c r="AH188" s="236">
        <f t="shared" si="10"/>
        <v>0</v>
      </c>
      <c r="AI188" s="236">
        <f t="shared" si="11"/>
        <v>0</v>
      </c>
      <c r="AJ188" s="236">
        <f t="shared" si="12"/>
        <v>0</v>
      </c>
      <c r="AK188" s="236">
        <f t="shared" si="13"/>
        <v>0</v>
      </c>
      <c r="AL188" s="235">
        <f t="shared" si="14"/>
        <v>0</v>
      </c>
      <c r="AM188" s="236">
        <f t="shared" si="15"/>
        <v>0</v>
      </c>
      <c r="AN188" s="241">
        <f t="shared" si="16"/>
        <v>0</v>
      </c>
      <c r="AO188" s="241">
        <f t="shared" si="17"/>
        <v>0</v>
      </c>
      <c r="AP188" s="236">
        <f t="shared" si="18"/>
        <v>0</v>
      </c>
      <c r="AQ188" s="241">
        <f t="shared" si="19"/>
        <v>0</v>
      </c>
      <c r="AR188" s="235">
        <f t="shared" si="20"/>
        <v>0</v>
      </c>
      <c r="AS188" s="241">
        <v>0</v>
      </c>
      <c r="AT188" s="236">
        <f t="shared" si="21"/>
        <v>0</v>
      </c>
    </row>
    <row r="189" spans="1:46" ht="12.75" customHeight="1">
      <c r="A189">
        <v>187</v>
      </c>
      <c r="B189" s="242" t="s">
        <v>995</v>
      </c>
      <c r="C189" s="242" t="s">
        <v>589</v>
      </c>
      <c r="D189" s="233" t="s">
        <v>381</v>
      </c>
      <c r="E189">
        <v>2008</v>
      </c>
      <c r="F189" s="241">
        <v>106963.96</v>
      </c>
      <c r="G189" s="241">
        <v>282.95</v>
      </c>
      <c r="H189" s="241">
        <v>37.479999999999997</v>
      </c>
      <c r="I189" s="235">
        <f t="shared" si="0"/>
        <v>106643.53000000001</v>
      </c>
      <c r="J189" s="236">
        <f t="shared" si="1"/>
        <v>106644</v>
      </c>
      <c r="K189" s="237">
        <v>0.01</v>
      </c>
      <c r="L189" s="238">
        <v>28610</v>
      </c>
      <c r="M189" s="238">
        <v>0</v>
      </c>
      <c r="N189" s="238">
        <v>0</v>
      </c>
      <c r="O189" s="239">
        <v>28617</v>
      </c>
      <c r="P189" s="237">
        <v>0.26829999999999998</v>
      </c>
      <c r="Q189" s="236">
        <v>0</v>
      </c>
      <c r="R189" s="236">
        <v>0</v>
      </c>
      <c r="S189" s="236">
        <v>0</v>
      </c>
      <c r="T189" s="236">
        <v>0</v>
      </c>
      <c r="U189" s="236">
        <v>68211</v>
      </c>
      <c r="V189" s="236">
        <v>37341</v>
      </c>
      <c r="W189" s="236">
        <v>28091</v>
      </c>
      <c r="X189" s="236">
        <v>28219</v>
      </c>
      <c r="Y189" s="236">
        <v>28617</v>
      </c>
      <c r="Z189">
        <f t="shared" si="2"/>
        <v>26.83</v>
      </c>
      <c r="AA189">
        <f t="shared" si="3"/>
        <v>26.83</v>
      </c>
      <c r="AB189" s="240">
        <f t="shared" si="22"/>
        <v>28610.19483</v>
      </c>
      <c r="AC189" s="240">
        <f t="shared" si="5"/>
        <v>28610.19483</v>
      </c>
      <c r="AD189" s="240">
        <f t="shared" si="6"/>
        <v>0.19483000000036554</v>
      </c>
      <c r="AE189" s="236">
        <f t="shared" si="7"/>
        <v>28610</v>
      </c>
      <c r="AF189" s="240">
        <f t="shared" si="8"/>
        <v>-0.19483000000036554</v>
      </c>
      <c r="AG189">
        <f t="shared" si="9"/>
        <v>26.83</v>
      </c>
      <c r="AH189" s="236">
        <f t="shared" si="10"/>
        <v>0</v>
      </c>
      <c r="AI189" s="236">
        <f t="shared" si="11"/>
        <v>28610</v>
      </c>
      <c r="AJ189" s="236">
        <f t="shared" si="12"/>
        <v>0</v>
      </c>
      <c r="AK189" s="236">
        <f t="shared" si="13"/>
        <v>28610</v>
      </c>
      <c r="AL189" s="235">
        <f t="shared" si="14"/>
        <v>26.83</v>
      </c>
      <c r="AM189" s="236">
        <f t="shared" si="15"/>
        <v>0</v>
      </c>
      <c r="AN189" s="241">
        <f t="shared" si="16"/>
        <v>28610</v>
      </c>
      <c r="AO189" s="241">
        <f t="shared" si="17"/>
        <v>0</v>
      </c>
      <c r="AP189" s="236">
        <f t="shared" si="18"/>
        <v>28610</v>
      </c>
      <c r="AQ189" s="241">
        <f t="shared" si="19"/>
        <v>0</v>
      </c>
      <c r="AR189" s="235">
        <f t="shared" si="20"/>
        <v>26.83</v>
      </c>
      <c r="AS189" s="241">
        <v>7</v>
      </c>
      <c r="AT189" s="236">
        <f t="shared" si="21"/>
        <v>28617</v>
      </c>
    </row>
    <row r="190" spans="1:46" ht="12.75" customHeight="1">
      <c r="A190">
        <v>188</v>
      </c>
      <c r="B190" s="242" t="s">
        <v>1002</v>
      </c>
      <c r="C190" s="242" t="s">
        <v>589</v>
      </c>
      <c r="D190" s="233" t="s">
        <v>382</v>
      </c>
      <c r="F190" s="234"/>
      <c r="G190" s="234"/>
      <c r="H190" s="234"/>
      <c r="I190" s="235">
        <f t="shared" si="0"/>
        <v>0</v>
      </c>
      <c r="J190" s="236">
        <f t="shared" si="1"/>
        <v>0</v>
      </c>
      <c r="K190" s="237"/>
      <c r="L190" s="238">
        <v>0</v>
      </c>
      <c r="M190" s="238">
        <v>0</v>
      </c>
      <c r="N190" s="238">
        <v>0</v>
      </c>
      <c r="O190" s="239">
        <v>0</v>
      </c>
      <c r="P190" s="237">
        <v>0</v>
      </c>
      <c r="Q190" s="236">
        <v>0</v>
      </c>
      <c r="R190" s="236">
        <v>0</v>
      </c>
      <c r="S190" s="236">
        <v>0</v>
      </c>
      <c r="T190" s="236">
        <v>0</v>
      </c>
      <c r="U190" s="236">
        <v>0</v>
      </c>
      <c r="V190" s="236">
        <v>0</v>
      </c>
      <c r="W190" s="236">
        <v>0</v>
      </c>
      <c r="X190" s="236">
        <v>0</v>
      </c>
      <c r="Y190" s="236">
        <v>0</v>
      </c>
      <c r="Z190">
        <f t="shared" si="2"/>
        <v>0</v>
      </c>
      <c r="AA190">
        <f t="shared" si="3"/>
        <v>0</v>
      </c>
      <c r="AB190" s="240">
        <f t="shared" si="22"/>
        <v>0</v>
      </c>
      <c r="AC190" s="240">
        <f t="shared" si="5"/>
        <v>0</v>
      </c>
      <c r="AD190" s="240">
        <f t="shared" si="6"/>
        <v>0</v>
      </c>
      <c r="AE190" s="236">
        <f t="shared" si="7"/>
        <v>0</v>
      </c>
      <c r="AF190" s="240">
        <f t="shared" si="8"/>
        <v>0</v>
      </c>
      <c r="AG190">
        <f t="shared" si="9"/>
        <v>0</v>
      </c>
      <c r="AH190" s="236">
        <f t="shared" si="10"/>
        <v>0</v>
      </c>
      <c r="AI190" s="236">
        <f t="shared" si="11"/>
        <v>0</v>
      </c>
      <c r="AJ190" s="236">
        <f t="shared" si="12"/>
        <v>0</v>
      </c>
      <c r="AK190" s="236">
        <f t="shared" si="13"/>
        <v>0</v>
      </c>
      <c r="AL190" s="235">
        <f t="shared" si="14"/>
        <v>0</v>
      </c>
      <c r="AM190" s="236">
        <f t="shared" si="15"/>
        <v>0</v>
      </c>
      <c r="AN190" s="241">
        <f t="shared" si="16"/>
        <v>0</v>
      </c>
      <c r="AO190" s="241">
        <f t="shared" si="17"/>
        <v>0</v>
      </c>
      <c r="AP190" s="236">
        <f t="shared" si="18"/>
        <v>0</v>
      </c>
      <c r="AQ190" s="241">
        <f t="shared" si="19"/>
        <v>0</v>
      </c>
      <c r="AR190" s="235">
        <f t="shared" si="20"/>
        <v>0</v>
      </c>
      <c r="AS190" s="241">
        <v>0</v>
      </c>
      <c r="AT190" s="236">
        <f t="shared" si="21"/>
        <v>0</v>
      </c>
    </row>
    <row r="191" spans="1:46" ht="12.75" customHeight="1">
      <c r="A191">
        <v>189</v>
      </c>
      <c r="B191" s="242" t="s">
        <v>1011</v>
      </c>
      <c r="C191" s="242" t="s">
        <v>589</v>
      </c>
      <c r="D191" s="233" t="s">
        <v>383</v>
      </c>
      <c r="F191" s="234"/>
      <c r="G191" s="234"/>
      <c r="H191" s="234"/>
      <c r="I191" s="235">
        <f t="shared" si="0"/>
        <v>0</v>
      </c>
      <c r="J191" s="236">
        <f t="shared" si="1"/>
        <v>0</v>
      </c>
      <c r="K191" s="237"/>
      <c r="L191" s="238">
        <v>0</v>
      </c>
      <c r="M191" s="238">
        <v>0</v>
      </c>
      <c r="N191" s="238">
        <v>0</v>
      </c>
      <c r="O191" s="239">
        <v>0</v>
      </c>
      <c r="P191" s="237">
        <v>0</v>
      </c>
      <c r="Q191" s="236">
        <v>0</v>
      </c>
      <c r="R191" s="236">
        <v>0</v>
      </c>
      <c r="S191" s="236">
        <v>0</v>
      </c>
      <c r="T191" s="236">
        <v>0</v>
      </c>
      <c r="U191" s="236">
        <v>0</v>
      </c>
      <c r="V191" s="236">
        <v>0</v>
      </c>
      <c r="W191" s="236">
        <v>0</v>
      </c>
      <c r="X191" s="236">
        <v>0</v>
      </c>
      <c r="Y191" s="236">
        <v>0</v>
      </c>
      <c r="Z191">
        <f t="shared" si="2"/>
        <v>0</v>
      </c>
      <c r="AA191">
        <f t="shared" si="3"/>
        <v>0</v>
      </c>
      <c r="AB191" s="240">
        <f t="shared" si="22"/>
        <v>0</v>
      </c>
      <c r="AC191" s="240">
        <f t="shared" si="5"/>
        <v>0</v>
      </c>
      <c r="AD191" s="240">
        <f t="shared" si="6"/>
        <v>0</v>
      </c>
      <c r="AE191" s="236">
        <f t="shared" si="7"/>
        <v>0</v>
      </c>
      <c r="AF191" s="240">
        <f t="shared" si="8"/>
        <v>0</v>
      </c>
      <c r="AG191">
        <f t="shared" si="9"/>
        <v>0</v>
      </c>
      <c r="AH191" s="236">
        <f t="shared" si="10"/>
        <v>0</v>
      </c>
      <c r="AI191" s="236">
        <f t="shared" si="11"/>
        <v>0</v>
      </c>
      <c r="AJ191" s="236">
        <f t="shared" si="12"/>
        <v>0</v>
      </c>
      <c r="AK191" s="236">
        <f t="shared" si="13"/>
        <v>0</v>
      </c>
      <c r="AL191" s="235">
        <f t="shared" si="14"/>
        <v>0</v>
      </c>
      <c r="AM191" s="236">
        <f t="shared" si="15"/>
        <v>0</v>
      </c>
      <c r="AN191" s="241">
        <f t="shared" si="16"/>
        <v>0</v>
      </c>
      <c r="AO191" s="241">
        <f t="shared" si="17"/>
        <v>0</v>
      </c>
      <c r="AP191" s="236">
        <f t="shared" si="18"/>
        <v>0</v>
      </c>
      <c r="AQ191" s="241">
        <f t="shared" si="19"/>
        <v>0</v>
      </c>
      <c r="AR191" s="235">
        <f t="shared" si="20"/>
        <v>0</v>
      </c>
      <c r="AS191" s="241">
        <v>0</v>
      </c>
      <c r="AT191" s="236">
        <f t="shared" si="21"/>
        <v>0</v>
      </c>
    </row>
    <row r="192" spans="1:46" ht="12.75" customHeight="1">
      <c r="A192">
        <v>190</v>
      </c>
      <c r="B192" s="242" t="s">
        <v>1017</v>
      </c>
      <c r="C192" s="242" t="s">
        <v>589</v>
      </c>
      <c r="D192" s="233" t="s">
        <v>384</v>
      </c>
      <c r="F192" s="234"/>
      <c r="G192" s="234"/>
      <c r="H192" s="234"/>
      <c r="I192" s="235">
        <f t="shared" si="0"/>
        <v>0</v>
      </c>
      <c r="J192" s="236">
        <f t="shared" si="1"/>
        <v>0</v>
      </c>
      <c r="K192" s="237"/>
      <c r="L192" s="238">
        <v>0</v>
      </c>
      <c r="M192" s="238">
        <v>0</v>
      </c>
      <c r="N192" s="238">
        <v>0</v>
      </c>
      <c r="O192" s="239">
        <v>0</v>
      </c>
      <c r="P192" s="237">
        <v>0</v>
      </c>
      <c r="Q192" s="236">
        <v>0</v>
      </c>
      <c r="R192" s="236">
        <v>0</v>
      </c>
      <c r="S192" s="236">
        <v>0</v>
      </c>
      <c r="T192" s="236">
        <v>0</v>
      </c>
      <c r="U192" s="236">
        <v>0</v>
      </c>
      <c r="V192" s="236">
        <v>0</v>
      </c>
      <c r="W192" s="236">
        <v>0</v>
      </c>
      <c r="X192" s="236">
        <v>0</v>
      </c>
      <c r="Y192" s="236">
        <v>0</v>
      </c>
      <c r="Z192">
        <f t="shared" si="2"/>
        <v>0</v>
      </c>
      <c r="AA192">
        <f t="shared" si="3"/>
        <v>0</v>
      </c>
      <c r="AB192" s="240">
        <f t="shared" si="22"/>
        <v>0</v>
      </c>
      <c r="AC192" s="240">
        <f t="shared" si="5"/>
        <v>0</v>
      </c>
      <c r="AD192" s="240">
        <f t="shared" si="6"/>
        <v>0</v>
      </c>
      <c r="AE192" s="236">
        <f t="shared" si="7"/>
        <v>0</v>
      </c>
      <c r="AF192" s="240">
        <f t="shared" si="8"/>
        <v>0</v>
      </c>
      <c r="AG192">
        <f t="shared" si="9"/>
        <v>0</v>
      </c>
      <c r="AH192" s="236">
        <f t="shared" si="10"/>
        <v>0</v>
      </c>
      <c r="AI192" s="236">
        <f t="shared" si="11"/>
        <v>0</v>
      </c>
      <c r="AJ192" s="236">
        <f t="shared" si="12"/>
        <v>0</v>
      </c>
      <c r="AK192" s="236">
        <f t="shared" si="13"/>
        <v>0</v>
      </c>
      <c r="AL192" s="235">
        <f t="shared" si="14"/>
        <v>0</v>
      </c>
      <c r="AM192" s="236">
        <f t="shared" si="15"/>
        <v>0</v>
      </c>
      <c r="AN192" s="241">
        <f t="shared" si="16"/>
        <v>0</v>
      </c>
      <c r="AO192" s="241">
        <f t="shared" si="17"/>
        <v>0</v>
      </c>
      <c r="AP192" s="236">
        <f t="shared" si="18"/>
        <v>0</v>
      </c>
      <c r="AQ192" s="241">
        <f t="shared" si="19"/>
        <v>0</v>
      </c>
      <c r="AR192" s="235">
        <f t="shared" si="20"/>
        <v>0</v>
      </c>
      <c r="AS192" s="241">
        <v>0</v>
      </c>
      <c r="AT192" s="236">
        <f t="shared" si="21"/>
        <v>0</v>
      </c>
    </row>
    <row r="193" spans="1:46" ht="12.75" customHeight="1">
      <c r="A193">
        <v>191</v>
      </c>
      <c r="B193" s="242" t="s">
        <v>1023</v>
      </c>
      <c r="C193" s="242" t="s">
        <v>589</v>
      </c>
      <c r="D193" s="233" t="s">
        <v>385</v>
      </c>
      <c r="E193">
        <v>2008</v>
      </c>
      <c r="F193" s="241">
        <v>168526.1</v>
      </c>
      <c r="G193" s="241">
        <v>1813.01</v>
      </c>
      <c r="H193" s="241">
        <v>266.58999999999997</v>
      </c>
      <c r="I193" s="235">
        <f t="shared" si="0"/>
        <v>166446.5</v>
      </c>
      <c r="J193" s="236">
        <f t="shared" si="1"/>
        <v>166447</v>
      </c>
      <c r="K193" s="237">
        <v>0.03</v>
      </c>
      <c r="L193" s="238">
        <v>44654</v>
      </c>
      <c r="M193" s="238">
        <v>52573</v>
      </c>
      <c r="N193" s="238">
        <v>30709</v>
      </c>
      <c r="O193" s="239">
        <v>128081</v>
      </c>
      <c r="P193" s="237">
        <v>0.76859999999999995</v>
      </c>
      <c r="Q193" s="236">
        <v>0</v>
      </c>
      <c r="R193" s="236">
        <v>0</v>
      </c>
      <c r="S193" s="236">
        <v>0</v>
      </c>
      <c r="T193" s="236">
        <v>0</v>
      </c>
      <c r="U193" s="236">
        <v>153055.64000000001</v>
      </c>
      <c r="V193" s="236">
        <v>160564</v>
      </c>
      <c r="W193" s="236">
        <v>125917</v>
      </c>
      <c r="X193" s="236">
        <v>125909</v>
      </c>
      <c r="Y193" s="236">
        <v>128081</v>
      </c>
      <c r="Z193">
        <f t="shared" si="2"/>
        <v>26.83</v>
      </c>
      <c r="AA193" t="e">
        <f t="shared" si="3"/>
        <v>#REF!</v>
      </c>
      <c r="AB193" s="240">
        <f t="shared" si="22"/>
        <v>44653.99927</v>
      </c>
      <c r="AC193" s="240">
        <f t="shared" si="5"/>
        <v>44653.99927</v>
      </c>
      <c r="AD193" s="240">
        <f t="shared" si="6"/>
        <v>-7.299999997485429E-4</v>
      </c>
      <c r="AE193" s="236">
        <f t="shared" si="7"/>
        <v>44654</v>
      </c>
      <c r="AF193" s="240">
        <f t="shared" si="8"/>
        <v>7.299999997485429E-4</v>
      </c>
      <c r="AG193">
        <f t="shared" si="9"/>
        <v>26.83</v>
      </c>
      <c r="AH193" s="236" t="e">
        <f t="shared" si="10"/>
        <v>#REF!</v>
      </c>
      <c r="AI193" s="236" t="e">
        <f t="shared" si="11"/>
        <v>#REF!</v>
      </c>
      <c r="AJ193" s="236" t="e">
        <f t="shared" si="12"/>
        <v>#REF!</v>
      </c>
      <c r="AK193" s="236" t="e">
        <f t="shared" si="13"/>
        <v>#REF!</v>
      </c>
      <c r="AL193" s="235" t="e">
        <f t="shared" si="14"/>
        <v>#REF!</v>
      </c>
      <c r="AM193" s="236" t="e">
        <f t="shared" si="15"/>
        <v>#REF!</v>
      </c>
      <c r="AN193" s="241" t="e">
        <f t="shared" si="16"/>
        <v>#REF!</v>
      </c>
      <c r="AO193" s="241" t="e">
        <f t="shared" si="17"/>
        <v>#REF!</v>
      </c>
      <c r="AP193" s="236" t="e">
        <f t="shared" si="18"/>
        <v>#REF!</v>
      </c>
      <c r="AQ193" s="241" t="e">
        <f t="shared" si="19"/>
        <v>#REF!</v>
      </c>
      <c r="AR193" s="235" t="e">
        <f t="shared" si="20"/>
        <v>#REF!</v>
      </c>
      <c r="AS193" s="241">
        <v>145</v>
      </c>
      <c r="AT193" s="236" t="e">
        <f t="shared" si="21"/>
        <v>#REF!</v>
      </c>
    </row>
    <row r="194" spans="1:46" ht="12.75" customHeight="1">
      <c r="A194">
        <v>192</v>
      </c>
      <c r="B194" s="242" t="s">
        <v>1030</v>
      </c>
      <c r="C194" s="242" t="s">
        <v>589</v>
      </c>
      <c r="D194" s="233" t="s">
        <v>386</v>
      </c>
      <c r="F194" s="234"/>
      <c r="G194" s="234"/>
      <c r="H194" s="234"/>
      <c r="I194" s="235">
        <f t="shared" si="0"/>
        <v>0</v>
      </c>
      <c r="J194" s="236">
        <f t="shared" si="1"/>
        <v>0</v>
      </c>
      <c r="K194" s="237"/>
      <c r="L194" s="238">
        <v>0</v>
      </c>
      <c r="M194" s="238">
        <v>0</v>
      </c>
      <c r="N194" s="238">
        <v>0</v>
      </c>
      <c r="O194" s="239">
        <v>0</v>
      </c>
      <c r="P194" s="237">
        <v>0</v>
      </c>
      <c r="Q194" s="236">
        <v>0</v>
      </c>
      <c r="R194" s="236">
        <v>0</v>
      </c>
      <c r="S194" s="236">
        <v>0</v>
      </c>
      <c r="T194" s="236">
        <v>0</v>
      </c>
      <c r="U194" s="236">
        <v>0</v>
      </c>
      <c r="V194" s="236">
        <v>0</v>
      </c>
      <c r="W194" s="236">
        <v>0</v>
      </c>
      <c r="X194" s="236">
        <v>0</v>
      </c>
      <c r="Y194" s="236">
        <v>0</v>
      </c>
      <c r="Z194">
        <f t="shared" si="2"/>
        <v>0</v>
      </c>
      <c r="AA194">
        <f t="shared" si="3"/>
        <v>0</v>
      </c>
      <c r="AB194" s="240">
        <f t="shared" si="22"/>
        <v>0</v>
      </c>
      <c r="AC194" s="240">
        <f t="shared" si="5"/>
        <v>0</v>
      </c>
      <c r="AD194" s="240">
        <f t="shared" si="6"/>
        <v>0</v>
      </c>
      <c r="AE194" s="236">
        <f t="shared" si="7"/>
        <v>0</v>
      </c>
      <c r="AF194" s="240">
        <f t="shared" si="8"/>
        <v>0</v>
      </c>
      <c r="AG194">
        <f t="shared" si="9"/>
        <v>0</v>
      </c>
      <c r="AH194" s="236">
        <f t="shared" si="10"/>
        <v>0</v>
      </c>
      <c r="AI194" s="236">
        <f t="shared" si="11"/>
        <v>0</v>
      </c>
      <c r="AJ194" s="236">
        <f t="shared" si="12"/>
        <v>0</v>
      </c>
      <c r="AK194" s="236">
        <f t="shared" si="13"/>
        <v>0</v>
      </c>
      <c r="AL194" s="235">
        <f t="shared" si="14"/>
        <v>0</v>
      </c>
      <c r="AM194" s="236">
        <f t="shared" si="15"/>
        <v>0</v>
      </c>
      <c r="AN194" s="241">
        <f t="shared" si="16"/>
        <v>0</v>
      </c>
      <c r="AO194" s="241">
        <f t="shared" si="17"/>
        <v>0</v>
      </c>
      <c r="AP194" s="236">
        <f t="shared" si="18"/>
        <v>0</v>
      </c>
      <c r="AQ194" s="241">
        <f t="shared" si="19"/>
        <v>0</v>
      </c>
      <c r="AR194" s="235">
        <f t="shared" si="20"/>
        <v>0</v>
      </c>
      <c r="AS194" s="241">
        <v>0</v>
      </c>
      <c r="AT194" s="236">
        <f t="shared" si="21"/>
        <v>0</v>
      </c>
    </row>
    <row r="195" spans="1:46" ht="12.75" customHeight="1">
      <c r="A195">
        <v>193</v>
      </c>
      <c r="B195" s="242" t="s">
        <v>1034</v>
      </c>
      <c r="C195" s="242" t="s">
        <v>589</v>
      </c>
      <c r="D195" s="233" t="s">
        <v>387</v>
      </c>
      <c r="F195" s="234"/>
      <c r="G195" s="234"/>
      <c r="H195" s="234"/>
      <c r="I195" s="235">
        <f t="shared" si="0"/>
        <v>0</v>
      </c>
      <c r="J195" s="236">
        <f t="shared" si="1"/>
        <v>0</v>
      </c>
      <c r="K195" s="237"/>
      <c r="L195" s="238">
        <v>0</v>
      </c>
      <c r="M195" s="238">
        <v>0</v>
      </c>
      <c r="N195" s="238">
        <v>0</v>
      </c>
      <c r="O195" s="239">
        <v>0</v>
      </c>
      <c r="P195" s="237">
        <v>0</v>
      </c>
      <c r="Q195" s="236">
        <v>0</v>
      </c>
      <c r="R195" s="236">
        <v>0</v>
      </c>
      <c r="S195" s="236">
        <v>0</v>
      </c>
      <c r="T195" s="236">
        <v>0</v>
      </c>
      <c r="U195" s="236">
        <v>0</v>
      </c>
      <c r="V195" s="236">
        <v>0</v>
      </c>
      <c r="W195" s="236">
        <v>0</v>
      </c>
      <c r="X195" s="236">
        <v>0</v>
      </c>
      <c r="Y195" s="236">
        <v>0</v>
      </c>
      <c r="Z195">
        <f t="shared" si="2"/>
        <v>0</v>
      </c>
      <c r="AA195">
        <f t="shared" si="3"/>
        <v>0</v>
      </c>
      <c r="AB195" s="240">
        <f t="shared" si="22"/>
        <v>0</v>
      </c>
      <c r="AC195" s="240">
        <f t="shared" si="5"/>
        <v>0</v>
      </c>
      <c r="AD195" s="240">
        <f t="shared" si="6"/>
        <v>0</v>
      </c>
      <c r="AE195" s="236">
        <f t="shared" si="7"/>
        <v>0</v>
      </c>
      <c r="AF195" s="240">
        <f t="shared" si="8"/>
        <v>0</v>
      </c>
      <c r="AG195">
        <f t="shared" si="9"/>
        <v>0</v>
      </c>
      <c r="AH195" s="236">
        <f t="shared" si="10"/>
        <v>0</v>
      </c>
      <c r="AI195" s="236">
        <f t="shared" si="11"/>
        <v>0</v>
      </c>
      <c r="AJ195" s="236">
        <f t="shared" si="12"/>
        <v>0</v>
      </c>
      <c r="AK195" s="236">
        <f t="shared" si="13"/>
        <v>0</v>
      </c>
      <c r="AL195" s="235">
        <f t="shared" si="14"/>
        <v>0</v>
      </c>
      <c r="AM195" s="236">
        <f t="shared" si="15"/>
        <v>0</v>
      </c>
      <c r="AN195" s="241">
        <f t="shared" si="16"/>
        <v>0</v>
      </c>
      <c r="AO195" s="241">
        <f t="shared" si="17"/>
        <v>0</v>
      </c>
      <c r="AP195" s="236">
        <f t="shared" si="18"/>
        <v>0</v>
      </c>
      <c r="AQ195" s="241">
        <f t="shared" si="19"/>
        <v>0</v>
      </c>
      <c r="AR195" s="235">
        <f t="shared" si="20"/>
        <v>0</v>
      </c>
      <c r="AS195" s="241">
        <v>0</v>
      </c>
      <c r="AT195" s="236">
        <f t="shared" si="21"/>
        <v>0</v>
      </c>
    </row>
    <row r="196" spans="1:46" ht="12.75" customHeight="1">
      <c r="A196">
        <v>194</v>
      </c>
      <c r="B196" s="242" t="s">
        <v>1040</v>
      </c>
      <c r="C196" s="242" t="s">
        <v>589</v>
      </c>
      <c r="D196" s="233" t="s">
        <v>388</v>
      </c>
      <c r="F196" s="234"/>
      <c r="G196" s="234"/>
      <c r="H196" s="234"/>
      <c r="I196" s="235">
        <f t="shared" si="0"/>
        <v>0</v>
      </c>
      <c r="J196" s="236">
        <f t="shared" si="1"/>
        <v>0</v>
      </c>
      <c r="K196" s="237"/>
      <c r="L196" s="238">
        <v>0</v>
      </c>
      <c r="M196" s="238">
        <v>0</v>
      </c>
      <c r="N196" s="238">
        <v>0</v>
      </c>
      <c r="O196" s="239">
        <v>0</v>
      </c>
      <c r="P196" s="237">
        <v>0</v>
      </c>
      <c r="Q196" s="236">
        <v>0</v>
      </c>
      <c r="R196" s="236">
        <v>0</v>
      </c>
      <c r="S196" s="236">
        <v>0</v>
      </c>
      <c r="T196" s="236">
        <v>0</v>
      </c>
      <c r="U196" s="236">
        <v>0</v>
      </c>
      <c r="V196" s="236">
        <v>0</v>
      </c>
      <c r="W196" s="236">
        <v>0</v>
      </c>
      <c r="X196" s="236">
        <v>0</v>
      </c>
      <c r="Y196" s="236">
        <v>0</v>
      </c>
      <c r="Z196">
        <f t="shared" si="2"/>
        <v>0</v>
      </c>
      <c r="AA196">
        <f t="shared" si="3"/>
        <v>0</v>
      </c>
      <c r="AB196" s="240">
        <f t="shared" si="22"/>
        <v>0</v>
      </c>
      <c r="AC196" s="240">
        <f t="shared" si="5"/>
        <v>0</v>
      </c>
      <c r="AD196" s="240">
        <f t="shared" si="6"/>
        <v>0</v>
      </c>
      <c r="AE196" s="236">
        <f t="shared" si="7"/>
        <v>0</v>
      </c>
      <c r="AF196" s="240">
        <f t="shared" si="8"/>
        <v>0</v>
      </c>
      <c r="AG196">
        <f t="shared" si="9"/>
        <v>0</v>
      </c>
      <c r="AH196" s="236">
        <f t="shared" si="10"/>
        <v>0</v>
      </c>
      <c r="AI196" s="236">
        <f t="shared" si="11"/>
        <v>0</v>
      </c>
      <c r="AJ196" s="236">
        <f t="shared" si="12"/>
        <v>0</v>
      </c>
      <c r="AK196" s="236">
        <f t="shared" si="13"/>
        <v>0</v>
      </c>
      <c r="AL196" s="235">
        <f t="shared" si="14"/>
        <v>0</v>
      </c>
      <c r="AM196" s="236">
        <f t="shared" si="15"/>
        <v>0</v>
      </c>
      <c r="AN196" s="241">
        <f t="shared" si="16"/>
        <v>0</v>
      </c>
      <c r="AO196" s="241">
        <f t="shared" si="17"/>
        <v>0</v>
      </c>
      <c r="AP196" s="236">
        <f t="shared" si="18"/>
        <v>0</v>
      </c>
      <c r="AQ196" s="241">
        <f t="shared" si="19"/>
        <v>0</v>
      </c>
      <c r="AR196" s="235">
        <f t="shared" si="20"/>
        <v>0</v>
      </c>
      <c r="AS196" s="241">
        <v>0</v>
      </c>
      <c r="AT196" s="236">
        <f t="shared" si="21"/>
        <v>0</v>
      </c>
    </row>
    <row r="197" spans="1:46" ht="12.75" customHeight="1">
      <c r="A197">
        <v>195</v>
      </c>
      <c r="B197" s="242" t="s">
        <v>1047</v>
      </c>
      <c r="C197" s="242" t="s">
        <v>589</v>
      </c>
      <c r="D197" s="233" t="s">
        <v>389</v>
      </c>
      <c r="F197" s="234"/>
      <c r="G197" s="234"/>
      <c r="H197" s="234"/>
      <c r="I197" s="235">
        <f t="shared" si="0"/>
        <v>0</v>
      </c>
      <c r="J197" s="236">
        <f t="shared" si="1"/>
        <v>0</v>
      </c>
      <c r="K197" s="237"/>
      <c r="L197" s="238">
        <v>0</v>
      </c>
      <c r="M197" s="238">
        <v>0</v>
      </c>
      <c r="N197" s="238">
        <v>0</v>
      </c>
      <c r="O197" s="239">
        <v>0</v>
      </c>
      <c r="P197" s="237">
        <v>0</v>
      </c>
      <c r="Q197" s="236">
        <v>0</v>
      </c>
      <c r="R197" s="236">
        <v>0</v>
      </c>
      <c r="S197" s="236">
        <v>0</v>
      </c>
      <c r="T197" s="236">
        <v>0</v>
      </c>
      <c r="U197" s="236">
        <v>0</v>
      </c>
      <c r="V197" s="236">
        <v>0</v>
      </c>
      <c r="W197" s="236">
        <v>0</v>
      </c>
      <c r="X197" s="236">
        <v>0</v>
      </c>
      <c r="Y197" s="236">
        <v>0</v>
      </c>
      <c r="Z197">
        <f t="shared" si="2"/>
        <v>0</v>
      </c>
      <c r="AA197">
        <f t="shared" si="3"/>
        <v>0</v>
      </c>
      <c r="AB197" s="240">
        <f t="shared" si="22"/>
        <v>0</v>
      </c>
      <c r="AC197" s="240">
        <f t="shared" si="5"/>
        <v>0</v>
      </c>
      <c r="AD197" s="240">
        <f t="shared" si="6"/>
        <v>0</v>
      </c>
      <c r="AE197" s="236">
        <f t="shared" si="7"/>
        <v>0</v>
      </c>
      <c r="AF197" s="240">
        <f t="shared" si="8"/>
        <v>0</v>
      </c>
      <c r="AG197">
        <f t="shared" si="9"/>
        <v>0</v>
      </c>
      <c r="AH197" s="236">
        <f t="shared" si="10"/>
        <v>0</v>
      </c>
      <c r="AI197" s="236">
        <f t="shared" si="11"/>
        <v>0</v>
      </c>
      <c r="AJ197" s="236">
        <f t="shared" si="12"/>
        <v>0</v>
      </c>
      <c r="AK197" s="236">
        <f t="shared" si="13"/>
        <v>0</v>
      </c>
      <c r="AL197" s="235">
        <f t="shared" si="14"/>
        <v>0</v>
      </c>
      <c r="AM197" s="236">
        <f t="shared" si="15"/>
        <v>0</v>
      </c>
      <c r="AN197" s="241">
        <f t="shared" si="16"/>
        <v>0</v>
      </c>
      <c r="AO197" s="241">
        <f t="shared" si="17"/>
        <v>0</v>
      </c>
      <c r="AP197" s="236">
        <f t="shared" si="18"/>
        <v>0</v>
      </c>
      <c r="AQ197" s="241">
        <f t="shared" si="19"/>
        <v>0</v>
      </c>
      <c r="AR197" s="235">
        <f t="shared" si="20"/>
        <v>0</v>
      </c>
      <c r="AS197" s="241">
        <v>0</v>
      </c>
      <c r="AT197" s="236">
        <f t="shared" si="21"/>
        <v>0</v>
      </c>
    </row>
    <row r="198" spans="1:46" ht="12.75" customHeight="1">
      <c r="A198">
        <v>196</v>
      </c>
      <c r="B198" s="242" t="s">
        <v>1053</v>
      </c>
      <c r="C198" s="242" t="s">
        <v>589</v>
      </c>
      <c r="D198" s="233" t="s">
        <v>390</v>
      </c>
      <c r="E198">
        <v>2005</v>
      </c>
      <c r="F198" s="241">
        <v>183218.97</v>
      </c>
      <c r="G198" s="241">
        <v>9571.51</v>
      </c>
      <c r="H198" s="241">
        <v>2111.87</v>
      </c>
      <c r="I198" s="235">
        <f t="shared" si="0"/>
        <v>171535.59</v>
      </c>
      <c r="J198" s="236">
        <f t="shared" si="1"/>
        <v>171536</v>
      </c>
      <c r="K198" s="237">
        <v>0.03</v>
      </c>
      <c r="L198" s="238">
        <v>46019</v>
      </c>
      <c r="M198" s="238">
        <v>36397</v>
      </c>
      <c r="N198" s="238">
        <v>21260</v>
      </c>
      <c r="O198" s="239">
        <v>103780</v>
      </c>
      <c r="P198" s="237">
        <v>0.60439999999999994</v>
      </c>
      <c r="Q198" s="236">
        <v>0</v>
      </c>
      <c r="R198" s="236">
        <v>129606</v>
      </c>
      <c r="S198" s="236">
        <v>137073</v>
      </c>
      <c r="T198" s="236">
        <v>142839</v>
      </c>
      <c r="U198" s="236">
        <v>171435.78</v>
      </c>
      <c r="V198" s="236">
        <v>130283</v>
      </c>
      <c r="W198" s="236">
        <v>101543</v>
      </c>
      <c r="X198" s="236">
        <v>101495</v>
      </c>
      <c r="Y198" s="236">
        <v>103780</v>
      </c>
      <c r="Z198">
        <f t="shared" si="2"/>
        <v>26.83</v>
      </c>
      <c r="AA198" t="e">
        <f t="shared" si="3"/>
        <v>#REF!</v>
      </c>
      <c r="AB198" s="240">
        <f t="shared" si="22"/>
        <v>46019.263899999998</v>
      </c>
      <c r="AC198" s="240">
        <f t="shared" si="5"/>
        <v>46019.263899999998</v>
      </c>
      <c r="AD198" s="240">
        <f t="shared" si="6"/>
        <v>0.26389999999810243</v>
      </c>
      <c r="AE198" s="236">
        <f t="shared" si="7"/>
        <v>46019</v>
      </c>
      <c r="AF198" s="240">
        <f t="shared" si="8"/>
        <v>-0.26389999999810243</v>
      </c>
      <c r="AG198">
        <f t="shared" si="9"/>
        <v>26.83</v>
      </c>
      <c r="AH198" s="236" t="e">
        <f t="shared" si="10"/>
        <v>#REF!</v>
      </c>
      <c r="AI198" s="236" t="e">
        <f t="shared" si="11"/>
        <v>#REF!</v>
      </c>
      <c r="AJ198" s="236" t="e">
        <f t="shared" si="12"/>
        <v>#REF!</v>
      </c>
      <c r="AK198" s="236" t="e">
        <f t="shared" si="13"/>
        <v>#REF!</v>
      </c>
      <c r="AL198" s="235" t="e">
        <f t="shared" si="14"/>
        <v>#REF!</v>
      </c>
      <c r="AM198" s="236" t="e">
        <f t="shared" si="15"/>
        <v>#REF!</v>
      </c>
      <c r="AN198" s="241" t="e">
        <f t="shared" si="16"/>
        <v>#REF!</v>
      </c>
      <c r="AO198" s="241" t="e">
        <f t="shared" si="17"/>
        <v>#REF!</v>
      </c>
      <c r="AP198" s="236" t="e">
        <f t="shared" si="18"/>
        <v>#REF!</v>
      </c>
      <c r="AQ198" s="241" t="e">
        <f t="shared" si="19"/>
        <v>#REF!</v>
      </c>
      <c r="AR198" s="235" t="e">
        <f t="shared" si="20"/>
        <v>#REF!</v>
      </c>
      <c r="AS198" s="241">
        <v>104</v>
      </c>
      <c r="AT198" s="236" t="e">
        <f t="shared" si="21"/>
        <v>#REF!</v>
      </c>
    </row>
    <row r="199" spans="1:46" ht="12.75" customHeight="1">
      <c r="A199">
        <v>197</v>
      </c>
      <c r="B199" s="242" t="s">
        <v>1058</v>
      </c>
      <c r="C199" s="242" t="s">
        <v>589</v>
      </c>
      <c r="D199" s="233" t="s">
        <v>391</v>
      </c>
      <c r="E199">
        <v>2002</v>
      </c>
      <c r="F199" s="241">
        <v>1719029.77</v>
      </c>
      <c r="G199" s="241">
        <v>9175.77</v>
      </c>
      <c r="H199" s="241">
        <v>871.67</v>
      </c>
      <c r="I199" s="235">
        <f t="shared" si="0"/>
        <v>1708982.33</v>
      </c>
      <c r="J199" s="236">
        <f t="shared" si="1"/>
        <v>1708982</v>
      </c>
      <c r="K199" s="237">
        <v>0.03</v>
      </c>
      <c r="L199" s="238">
        <v>458482</v>
      </c>
      <c r="M199" s="238">
        <v>24265</v>
      </c>
      <c r="N199" s="238">
        <v>14173</v>
      </c>
      <c r="O199" s="239">
        <v>497080</v>
      </c>
      <c r="P199" s="237">
        <v>0.2908</v>
      </c>
      <c r="Q199" s="236">
        <v>1096276</v>
      </c>
      <c r="R199" s="236">
        <v>1198320</v>
      </c>
      <c r="S199" s="236">
        <v>1298933</v>
      </c>
      <c r="T199" s="236">
        <v>1454019</v>
      </c>
      <c r="U199" s="236">
        <v>1119437</v>
      </c>
      <c r="V199" s="236">
        <v>603061</v>
      </c>
      <c r="W199" s="236">
        <v>494281</v>
      </c>
      <c r="X199" s="236">
        <v>486177</v>
      </c>
      <c r="Y199" s="236">
        <v>497080</v>
      </c>
      <c r="Z199">
        <f t="shared" si="2"/>
        <v>26.83</v>
      </c>
      <c r="AA199" t="e">
        <f t="shared" si="3"/>
        <v>#REF!</v>
      </c>
      <c r="AB199" s="240">
        <f t="shared" si="22"/>
        <v>458481.56459999998</v>
      </c>
      <c r="AC199" s="240">
        <f t="shared" si="5"/>
        <v>458481.56459999998</v>
      </c>
      <c r="AD199" s="240">
        <f t="shared" si="6"/>
        <v>-0.43540000001667067</v>
      </c>
      <c r="AE199" s="236">
        <f t="shared" si="7"/>
        <v>458482</v>
      </c>
      <c r="AF199" s="240">
        <f t="shared" si="8"/>
        <v>0.43540000001667067</v>
      </c>
      <c r="AG199">
        <f t="shared" si="9"/>
        <v>26.83</v>
      </c>
      <c r="AH199" s="236" t="e">
        <f t="shared" si="10"/>
        <v>#REF!</v>
      </c>
      <c r="AI199" s="236" t="e">
        <f t="shared" si="11"/>
        <v>#REF!</v>
      </c>
      <c r="AJ199" s="236" t="e">
        <f t="shared" si="12"/>
        <v>#REF!</v>
      </c>
      <c r="AK199" s="236" t="e">
        <f t="shared" si="13"/>
        <v>#REF!</v>
      </c>
      <c r="AL199" s="235" t="e">
        <f t="shared" si="14"/>
        <v>#REF!</v>
      </c>
      <c r="AM199" s="236" t="e">
        <f t="shared" si="15"/>
        <v>#REF!</v>
      </c>
      <c r="AN199" s="241" t="e">
        <f t="shared" si="16"/>
        <v>#REF!</v>
      </c>
      <c r="AO199" s="241" t="e">
        <f t="shared" si="17"/>
        <v>#REF!</v>
      </c>
      <c r="AP199" s="236" t="e">
        <f t="shared" si="18"/>
        <v>#REF!</v>
      </c>
      <c r="AQ199" s="241" t="e">
        <f t="shared" si="19"/>
        <v>#REF!</v>
      </c>
      <c r="AR199" s="235" t="e">
        <f t="shared" si="20"/>
        <v>#REF!</v>
      </c>
      <c r="AS199" s="241">
        <v>160</v>
      </c>
      <c r="AT199" s="236" t="e">
        <f t="shared" si="21"/>
        <v>#REF!</v>
      </c>
    </row>
    <row r="200" spans="1:46" ht="12.75" customHeight="1">
      <c r="A200">
        <v>198</v>
      </c>
      <c r="B200" s="242" t="s">
        <v>1063</v>
      </c>
      <c r="C200" s="242" t="s">
        <v>589</v>
      </c>
      <c r="D200" s="233" t="s">
        <v>392</v>
      </c>
      <c r="F200" s="234"/>
      <c r="G200" s="234"/>
      <c r="H200" s="234"/>
      <c r="I200" s="235">
        <f t="shared" si="0"/>
        <v>0</v>
      </c>
      <c r="J200" s="236">
        <f t="shared" si="1"/>
        <v>0</v>
      </c>
      <c r="K200" s="237"/>
      <c r="L200" s="238">
        <v>0</v>
      </c>
      <c r="M200" s="238">
        <v>0</v>
      </c>
      <c r="N200" s="238">
        <v>0</v>
      </c>
      <c r="O200" s="239">
        <v>0</v>
      </c>
      <c r="P200" s="237">
        <v>0</v>
      </c>
      <c r="Q200" s="236">
        <v>0</v>
      </c>
      <c r="R200" s="236">
        <v>0</v>
      </c>
      <c r="S200" s="236">
        <v>0</v>
      </c>
      <c r="T200" s="236">
        <v>0</v>
      </c>
      <c r="U200" s="236">
        <v>0</v>
      </c>
      <c r="V200" s="236">
        <v>0</v>
      </c>
      <c r="W200" s="236">
        <v>0</v>
      </c>
      <c r="X200" s="236">
        <v>0</v>
      </c>
      <c r="Y200" s="236">
        <v>0</v>
      </c>
      <c r="Z200">
        <f t="shared" si="2"/>
        <v>0</v>
      </c>
      <c r="AA200">
        <f t="shared" si="3"/>
        <v>0</v>
      </c>
      <c r="AB200" s="240">
        <f t="shared" si="22"/>
        <v>0</v>
      </c>
      <c r="AC200" s="240">
        <f t="shared" si="5"/>
        <v>0</v>
      </c>
      <c r="AD200" s="240">
        <f t="shared" si="6"/>
        <v>0</v>
      </c>
      <c r="AE200" s="236">
        <f t="shared" si="7"/>
        <v>0</v>
      </c>
      <c r="AF200" s="240">
        <f t="shared" si="8"/>
        <v>0</v>
      </c>
      <c r="AG200">
        <f t="shared" si="9"/>
        <v>0</v>
      </c>
      <c r="AH200" s="236">
        <f t="shared" si="10"/>
        <v>0</v>
      </c>
      <c r="AI200" s="236">
        <f t="shared" si="11"/>
        <v>0</v>
      </c>
      <c r="AJ200" s="236">
        <f t="shared" si="12"/>
        <v>0</v>
      </c>
      <c r="AK200" s="236">
        <f t="shared" si="13"/>
        <v>0</v>
      </c>
      <c r="AL200" s="235">
        <f t="shared" si="14"/>
        <v>0</v>
      </c>
      <c r="AM200" s="236">
        <f t="shared" si="15"/>
        <v>0</v>
      </c>
      <c r="AN200" s="241">
        <f t="shared" si="16"/>
        <v>0</v>
      </c>
      <c r="AO200" s="241">
        <f t="shared" si="17"/>
        <v>0</v>
      </c>
      <c r="AP200" s="236">
        <f t="shared" si="18"/>
        <v>0</v>
      </c>
      <c r="AQ200" s="241">
        <f t="shared" si="19"/>
        <v>0</v>
      </c>
      <c r="AR200" s="235">
        <f t="shared" si="20"/>
        <v>0</v>
      </c>
      <c r="AS200" s="241">
        <v>0</v>
      </c>
      <c r="AT200" s="236">
        <f t="shared" si="21"/>
        <v>0</v>
      </c>
    </row>
    <row r="201" spans="1:46" ht="12.75" customHeight="1">
      <c r="A201">
        <v>199</v>
      </c>
      <c r="B201" s="242" t="s">
        <v>1075</v>
      </c>
      <c r="C201" s="242" t="s">
        <v>589</v>
      </c>
      <c r="D201" s="233" t="s">
        <v>393</v>
      </c>
      <c r="E201">
        <v>2006</v>
      </c>
      <c r="F201" s="241">
        <v>1645726.14</v>
      </c>
      <c r="G201" s="241">
        <v>15878.54</v>
      </c>
      <c r="H201" s="241">
        <v>683.78</v>
      </c>
      <c r="I201" s="235">
        <f t="shared" si="0"/>
        <v>1629163.8199999998</v>
      </c>
      <c r="J201" s="236">
        <f t="shared" si="1"/>
        <v>1629164</v>
      </c>
      <c r="K201" s="237">
        <v>0.02</v>
      </c>
      <c r="L201" s="238">
        <v>437068</v>
      </c>
      <c r="M201" s="238">
        <v>0</v>
      </c>
      <c r="N201" s="238">
        <v>0</v>
      </c>
      <c r="O201" s="239">
        <v>437167</v>
      </c>
      <c r="P201" s="237">
        <v>0.26829999999999998</v>
      </c>
      <c r="Q201" s="236">
        <v>0</v>
      </c>
      <c r="R201" s="236">
        <v>0</v>
      </c>
      <c r="S201" s="236">
        <v>1303584</v>
      </c>
      <c r="T201" s="236">
        <v>1253524</v>
      </c>
      <c r="U201" s="236">
        <v>888287</v>
      </c>
      <c r="V201" s="236">
        <v>481111</v>
      </c>
      <c r="W201" s="236">
        <v>401199</v>
      </c>
      <c r="X201" s="236">
        <v>417271</v>
      </c>
      <c r="Y201" s="236">
        <v>437167</v>
      </c>
      <c r="Z201">
        <f t="shared" si="2"/>
        <v>26.83</v>
      </c>
      <c r="AA201">
        <f t="shared" si="3"/>
        <v>26.83</v>
      </c>
      <c r="AB201" s="240">
        <f t="shared" si="22"/>
        <v>437068.18427999999</v>
      </c>
      <c r="AC201" s="240">
        <f t="shared" si="5"/>
        <v>437068.18427999999</v>
      </c>
      <c r="AD201" s="240">
        <f t="shared" si="6"/>
        <v>0.18427999998675659</v>
      </c>
      <c r="AE201" s="236">
        <f t="shared" si="7"/>
        <v>437068</v>
      </c>
      <c r="AF201" s="240">
        <f t="shared" si="8"/>
        <v>-0.18427999998675659</v>
      </c>
      <c r="AG201">
        <f t="shared" si="9"/>
        <v>26.83</v>
      </c>
      <c r="AH201" s="236">
        <f t="shared" si="10"/>
        <v>0</v>
      </c>
      <c r="AI201" s="236">
        <f t="shared" si="11"/>
        <v>437068</v>
      </c>
      <c r="AJ201" s="236">
        <f t="shared" si="12"/>
        <v>0</v>
      </c>
      <c r="AK201" s="236">
        <f t="shared" si="13"/>
        <v>437068</v>
      </c>
      <c r="AL201" s="235">
        <f t="shared" si="14"/>
        <v>26.83</v>
      </c>
      <c r="AM201" s="236">
        <f t="shared" si="15"/>
        <v>0</v>
      </c>
      <c r="AN201" s="241">
        <f t="shared" si="16"/>
        <v>437068</v>
      </c>
      <c r="AO201" s="241">
        <f t="shared" si="17"/>
        <v>0</v>
      </c>
      <c r="AP201" s="236">
        <f t="shared" si="18"/>
        <v>437068</v>
      </c>
      <c r="AQ201" s="241">
        <f t="shared" si="19"/>
        <v>0</v>
      </c>
      <c r="AR201" s="235">
        <f t="shared" si="20"/>
        <v>26.83</v>
      </c>
      <c r="AS201" s="241">
        <v>99</v>
      </c>
      <c r="AT201" s="236">
        <f t="shared" si="21"/>
        <v>437167</v>
      </c>
    </row>
    <row r="202" spans="1:46" ht="12.75" customHeight="1">
      <c r="A202">
        <v>200</v>
      </c>
      <c r="B202" s="242" t="s">
        <v>1085</v>
      </c>
      <c r="C202" s="242" t="s">
        <v>589</v>
      </c>
      <c r="D202" s="233" t="s">
        <v>394</v>
      </c>
      <c r="F202" s="234"/>
      <c r="G202" s="234"/>
      <c r="H202" s="234"/>
      <c r="I202" s="235">
        <f t="shared" si="0"/>
        <v>0</v>
      </c>
      <c r="J202" s="236">
        <f t="shared" si="1"/>
        <v>0</v>
      </c>
      <c r="K202" s="237"/>
      <c r="L202" s="238">
        <v>0</v>
      </c>
      <c r="M202" s="238">
        <v>0</v>
      </c>
      <c r="N202" s="238">
        <v>0</v>
      </c>
      <c r="O202" s="239">
        <v>0</v>
      </c>
      <c r="P202" s="237">
        <v>0</v>
      </c>
      <c r="Q202" s="236">
        <v>0</v>
      </c>
      <c r="R202" s="236">
        <v>0</v>
      </c>
      <c r="S202" s="236">
        <v>0</v>
      </c>
      <c r="T202" s="236">
        <v>0</v>
      </c>
      <c r="U202" s="236">
        <v>0</v>
      </c>
      <c r="V202" s="236">
        <v>0</v>
      </c>
      <c r="W202" s="236">
        <v>0</v>
      </c>
      <c r="X202" s="236">
        <v>0</v>
      </c>
      <c r="Y202" s="236">
        <v>0</v>
      </c>
      <c r="Z202">
        <f t="shared" si="2"/>
        <v>0</v>
      </c>
      <c r="AA202">
        <f t="shared" si="3"/>
        <v>0</v>
      </c>
      <c r="AB202" s="240">
        <f t="shared" si="22"/>
        <v>0</v>
      </c>
      <c r="AC202" s="240">
        <f t="shared" si="5"/>
        <v>0</v>
      </c>
      <c r="AD202" s="240">
        <f t="shared" si="6"/>
        <v>0</v>
      </c>
      <c r="AE202" s="236">
        <f t="shared" si="7"/>
        <v>0</v>
      </c>
      <c r="AF202" s="240">
        <f t="shared" si="8"/>
        <v>0</v>
      </c>
      <c r="AG202">
        <f t="shared" si="9"/>
        <v>0</v>
      </c>
      <c r="AH202" s="236">
        <f t="shared" si="10"/>
        <v>0</v>
      </c>
      <c r="AI202" s="236">
        <f t="shared" si="11"/>
        <v>0</v>
      </c>
      <c r="AJ202" s="236">
        <f t="shared" si="12"/>
        <v>0</v>
      </c>
      <c r="AK202" s="236">
        <f t="shared" si="13"/>
        <v>0</v>
      </c>
      <c r="AL202" s="235">
        <f t="shared" si="14"/>
        <v>0</v>
      </c>
      <c r="AM202" s="236">
        <f t="shared" si="15"/>
        <v>0</v>
      </c>
      <c r="AN202" s="241">
        <f t="shared" si="16"/>
        <v>0</v>
      </c>
      <c r="AO202" s="241">
        <f t="shared" si="17"/>
        <v>0</v>
      </c>
      <c r="AP202" s="236">
        <f t="shared" si="18"/>
        <v>0</v>
      </c>
      <c r="AQ202" s="241">
        <f t="shared" si="19"/>
        <v>0</v>
      </c>
      <c r="AR202" s="235">
        <f t="shared" si="20"/>
        <v>0</v>
      </c>
      <c r="AS202" s="241">
        <v>0</v>
      </c>
      <c r="AT202" s="236">
        <f t="shared" si="21"/>
        <v>0</v>
      </c>
    </row>
    <row r="203" spans="1:46" ht="12.75" customHeight="1">
      <c r="A203">
        <v>201</v>
      </c>
      <c r="B203" s="242" t="s">
        <v>1090</v>
      </c>
      <c r="C203" s="242" t="s">
        <v>589</v>
      </c>
      <c r="D203" s="233" t="s">
        <v>395</v>
      </c>
      <c r="F203" s="234"/>
      <c r="G203" s="234"/>
      <c r="H203" s="234"/>
      <c r="I203" s="235">
        <f t="shared" si="0"/>
        <v>0</v>
      </c>
      <c r="J203" s="236">
        <f t="shared" si="1"/>
        <v>0</v>
      </c>
      <c r="K203" s="237"/>
      <c r="L203" s="238">
        <v>0</v>
      </c>
      <c r="M203" s="238">
        <v>0</v>
      </c>
      <c r="N203" s="238">
        <v>0</v>
      </c>
      <c r="O203" s="239">
        <v>0</v>
      </c>
      <c r="P203" s="237">
        <v>0</v>
      </c>
      <c r="Q203" s="236">
        <v>0</v>
      </c>
      <c r="R203" s="236">
        <v>0</v>
      </c>
      <c r="S203" s="236">
        <v>0</v>
      </c>
      <c r="T203" s="236">
        <v>0</v>
      </c>
      <c r="U203" s="236">
        <v>0</v>
      </c>
      <c r="V203" s="236">
        <v>0</v>
      </c>
      <c r="W203" s="236">
        <v>0</v>
      </c>
      <c r="X203" s="236">
        <v>0</v>
      </c>
      <c r="Y203" s="236">
        <v>0</v>
      </c>
      <c r="Z203">
        <f t="shared" si="2"/>
        <v>0</v>
      </c>
      <c r="AA203">
        <f t="shared" si="3"/>
        <v>0</v>
      </c>
      <c r="AB203" s="240">
        <f t="shared" si="22"/>
        <v>0</v>
      </c>
      <c r="AC203" s="240">
        <f t="shared" si="5"/>
        <v>0</v>
      </c>
      <c r="AD203" s="240">
        <f t="shared" si="6"/>
        <v>0</v>
      </c>
      <c r="AE203" s="236">
        <f t="shared" si="7"/>
        <v>0</v>
      </c>
      <c r="AF203" s="240">
        <f t="shared" si="8"/>
        <v>0</v>
      </c>
      <c r="AG203">
        <f t="shared" si="9"/>
        <v>0</v>
      </c>
      <c r="AH203" s="236">
        <f t="shared" si="10"/>
        <v>0</v>
      </c>
      <c r="AI203" s="236">
        <f t="shared" si="11"/>
        <v>0</v>
      </c>
      <c r="AJ203" s="236">
        <f t="shared" si="12"/>
        <v>0</v>
      </c>
      <c r="AK203" s="236">
        <f t="shared" si="13"/>
        <v>0</v>
      </c>
      <c r="AL203" s="235">
        <f t="shared" si="14"/>
        <v>0</v>
      </c>
      <c r="AM203" s="236">
        <f t="shared" si="15"/>
        <v>0</v>
      </c>
      <c r="AN203" s="241">
        <f t="shared" si="16"/>
        <v>0</v>
      </c>
      <c r="AO203" s="241">
        <f t="shared" si="17"/>
        <v>0</v>
      </c>
      <c r="AP203" s="236">
        <f t="shared" si="18"/>
        <v>0</v>
      </c>
      <c r="AQ203" s="241">
        <f t="shared" si="19"/>
        <v>0</v>
      </c>
      <c r="AR203" s="235">
        <f t="shared" si="20"/>
        <v>0</v>
      </c>
      <c r="AS203" s="241">
        <v>0</v>
      </c>
      <c r="AT203" s="236">
        <f t="shared" si="21"/>
        <v>0</v>
      </c>
    </row>
    <row r="204" spans="1:46" ht="12.75" customHeight="1">
      <c r="A204">
        <v>202</v>
      </c>
      <c r="B204" s="242" t="s">
        <v>1096</v>
      </c>
      <c r="C204" s="242" t="s">
        <v>589</v>
      </c>
      <c r="D204" s="233" t="s">
        <v>396</v>
      </c>
      <c r="F204" s="234"/>
      <c r="G204" s="234"/>
      <c r="H204" s="234"/>
      <c r="I204" s="235">
        <f t="shared" si="0"/>
        <v>0</v>
      </c>
      <c r="J204" s="236">
        <f t="shared" si="1"/>
        <v>0</v>
      </c>
      <c r="K204" s="237"/>
      <c r="L204" s="238">
        <v>0</v>
      </c>
      <c r="M204" s="238">
        <v>0</v>
      </c>
      <c r="N204" s="238">
        <v>0</v>
      </c>
      <c r="O204" s="239">
        <v>0</v>
      </c>
      <c r="P204" s="237">
        <v>0</v>
      </c>
      <c r="Q204" s="236">
        <v>0</v>
      </c>
      <c r="R204" s="236">
        <v>0</v>
      </c>
      <c r="S204" s="236">
        <v>0</v>
      </c>
      <c r="T204" s="236">
        <v>0</v>
      </c>
      <c r="U204" s="236">
        <v>0</v>
      </c>
      <c r="V204" s="236">
        <v>0</v>
      </c>
      <c r="W204" s="236">
        <v>0</v>
      </c>
      <c r="X204" s="236">
        <v>0</v>
      </c>
      <c r="Y204" s="236">
        <v>0</v>
      </c>
      <c r="Z204">
        <f t="shared" si="2"/>
        <v>0</v>
      </c>
      <c r="AA204">
        <f t="shared" si="3"/>
        <v>0</v>
      </c>
      <c r="AB204" s="240">
        <f t="shared" si="22"/>
        <v>0</v>
      </c>
      <c r="AC204" s="240">
        <f t="shared" si="5"/>
        <v>0</v>
      </c>
      <c r="AD204" s="240">
        <f t="shared" si="6"/>
        <v>0</v>
      </c>
      <c r="AE204" s="236">
        <f t="shared" si="7"/>
        <v>0</v>
      </c>
      <c r="AF204" s="240">
        <f t="shared" si="8"/>
        <v>0</v>
      </c>
      <c r="AG204">
        <f t="shared" si="9"/>
        <v>0</v>
      </c>
      <c r="AH204" s="236">
        <f t="shared" si="10"/>
        <v>0</v>
      </c>
      <c r="AI204" s="236">
        <f t="shared" si="11"/>
        <v>0</v>
      </c>
      <c r="AJ204" s="236">
        <f t="shared" si="12"/>
        <v>0</v>
      </c>
      <c r="AK204" s="236">
        <f t="shared" si="13"/>
        <v>0</v>
      </c>
      <c r="AL204" s="235">
        <f t="shared" si="14"/>
        <v>0</v>
      </c>
      <c r="AM204" s="236">
        <f t="shared" si="15"/>
        <v>0</v>
      </c>
      <c r="AN204" s="241">
        <f t="shared" si="16"/>
        <v>0</v>
      </c>
      <c r="AO204" s="241">
        <f t="shared" si="17"/>
        <v>0</v>
      </c>
      <c r="AP204" s="236">
        <f t="shared" si="18"/>
        <v>0</v>
      </c>
      <c r="AQ204" s="241">
        <f t="shared" si="19"/>
        <v>0</v>
      </c>
      <c r="AR204" s="235">
        <f t="shared" si="20"/>
        <v>0</v>
      </c>
      <c r="AS204" s="241">
        <v>0</v>
      </c>
      <c r="AT204" s="236">
        <f t="shared" si="21"/>
        <v>0</v>
      </c>
    </row>
    <row r="205" spans="1:46" ht="12.75" customHeight="1">
      <c r="A205">
        <v>203</v>
      </c>
      <c r="B205" s="242" t="s">
        <v>1103</v>
      </c>
      <c r="C205" s="242" t="s">
        <v>589</v>
      </c>
      <c r="D205" s="233" t="s">
        <v>397</v>
      </c>
      <c r="F205" s="234"/>
      <c r="G205" s="234"/>
      <c r="H205" s="234"/>
      <c r="I205" s="235">
        <f t="shared" si="0"/>
        <v>0</v>
      </c>
      <c r="J205" s="236">
        <f t="shared" si="1"/>
        <v>0</v>
      </c>
      <c r="K205" s="237"/>
      <c r="L205" s="238">
        <v>0</v>
      </c>
      <c r="M205" s="238">
        <v>0</v>
      </c>
      <c r="N205" s="238">
        <v>0</v>
      </c>
      <c r="O205" s="239">
        <v>0</v>
      </c>
      <c r="P205" s="237">
        <v>0</v>
      </c>
      <c r="Q205" s="236">
        <v>0</v>
      </c>
      <c r="R205" s="236">
        <v>0</v>
      </c>
      <c r="S205" s="236">
        <v>0</v>
      </c>
      <c r="T205" s="236">
        <v>0</v>
      </c>
      <c r="U205" s="236">
        <v>0</v>
      </c>
      <c r="V205" s="236">
        <v>0</v>
      </c>
      <c r="W205" s="236">
        <v>0</v>
      </c>
      <c r="X205" s="236">
        <v>0</v>
      </c>
      <c r="Y205" s="236">
        <v>0</v>
      </c>
      <c r="Z205">
        <f t="shared" si="2"/>
        <v>0</v>
      </c>
      <c r="AA205">
        <f t="shared" si="3"/>
        <v>0</v>
      </c>
      <c r="AB205" s="240">
        <f t="shared" si="22"/>
        <v>0</v>
      </c>
      <c r="AC205" s="240">
        <f t="shared" si="5"/>
        <v>0</v>
      </c>
      <c r="AD205" s="240">
        <f t="shared" si="6"/>
        <v>0</v>
      </c>
      <c r="AE205" s="236">
        <f t="shared" si="7"/>
        <v>0</v>
      </c>
      <c r="AF205" s="240">
        <f t="shared" si="8"/>
        <v>0</v>
      </c>
      <c r="AG205">
        <f t="shared" si="9"/>
        <v>0</v>
      </c>
      <c r="AH205" s="236">
        <f t="shared" si="10"/>
        <v>0</v>
      </c>
      <c r="AI205" s="236">
        <f t="shared" si="11"/>
        <v>0</v>
      </c>
      <c r="AJ205" s="236">
        <f t="shared" si="12"/>
        <v>0</v>
      </c>
      <c r="AK205" s="236">
        <f t="shared" si="13"/>
        <v>0</v>
      </c>
      <c r="AL205" s="235">
        <f t="shared" si="14"/>
        <v>0</v>
      </c>
      <c r="AM205" s="236">
        <f t="shared" si="15"/>
        <v>0</v>
      </c>
      <c r="AN205" s="241">
        <f t="shared" si="16"/>
        <v>0</v>
      </c>
      <c r="AO205" s="241">
        <f t="shared" si="17"/>
        <v>0</v>
      </c>
      <c r="AP205" s="236">
        <f t="shared" si="18"/>
        <v>0</v>
      </c>
      <c r="AQ205" s="241">
        <f t="shared" si="19"/>
        <v>0</v>
      </c>
      <c r="AR205" s="235">
        <f t="shared" si="20"/>
        <v>0</v>
      </c>
      <c r="AS205" s="241">
        <v>0</v>
      </c>
      <c r="AT205" s="236">
        <f t="shared" si="21"/>
        <v>0</v>
      </c>
    </row>
    <row r="206" spans="1:46" ht="12.75" customHeight="1">
      <c r="A206">
        <v>204</v>
      </c>
      <c r="B206" s="242" t="s">
        <v>1110</v>
      </c>
      <c r="C206" s="242" t="s">
        <v>589</v>
      </c>
      <c r="D206" s="233" t="s">
        <v>398</v>
      </c>
      <c r="F206" s="234"/>
      <c r="G206" s="234"/>
      <c r="H206" s="234"/>
      <c r="I206" s="235">
        <f t="shared" si="0"/>
        <v>0</v>
      </c>
      <c r="J206" s="236">
        <f t="shared" si="1"/>
        <v>0</v>
      </c>
      <c r="K206" s="237"/>
      <c r="L206" s="238">
        <v>0</v>
      </c>
      <c r="M206" s="238">
        <v>0</v>
      </c>
      <c r="N206" s="238">
        <v>0</v>
      </c>
      <c r="O206" s="239">
        <v>0</v>
      </c>
      <c r="P206" s="237">
        <v>0</v>
      </c>
      <c r="Q206" s="236">
        <v>0</v>
      </c>
      <c r="R206" s="236">
        <v>0</v>
      </c>
      <c r="S206" s="236">
        <v>0</v>
      </c>
      <c r="T206" s="236">
        <v>0</v>
      </c>
      <c r="U206" s="236">
        <v>0</v>
      </c>
      <c r="V206" s="236">
        <v>0</v>
      </c>
      <c r="W206" s="236">
        <v>0</v>
      </c>
      <c r="X206" s="236">
        <v>0</v>
      </c>
      <c r="Y206" s="236">
        <v>0</v>
      </c>
      <c r="Z206">
        <f t="shared" si="2"/>
        <v>0</v>
      </c>
      <c r="AA206">
        <f t="shared" si="3"/>
        <v>0</v>
      </c>
      <c r="AB206" s="240">
        <f t="shared" si="22"/>
        <v>0</v>
      </c>
      <c r="AC206" s="240">
        <f t="shared" si="5"/>
        <v>0</v>
      </c>
      <c r="AD206" s="240">
        <f t="shared" si="6"/>
        <v>0</v>
      </c>
      <c r="AE206" s="236">
        <f t="shared" si="7"/>
        <v>0</v>
      </c>
      <c r="AF206" s="240">
        <f t="shared" si="8"/>
        <v>0</v>
      </c>
      <c r="AG206">
        <f t="shared" si="9"/>
        <v>0</v>
      </c>
      <c r="AH206" s="236">
        <f t="shared" si="10"/>
        <v>0</v>
      </c>
      <c r="AI206" s="236">
        <f t="shared" si="11"/>
        <v>0</v>
      </c>
      <c r="AJ206" s="236">
        <f t="shared" si="12"/>
        <v>0</v>
      </c>
      <c r="AK206" s="236">
        <f t="shared" si="13"/>
        <v>0</v>
      </c>
      <c r="AL206" s="235">
        <f t="shared" si="14"/>
        <v>0</v>
      </c>
      <c r="AM206" s="236">
        <f t="shared" si="15"/>
        <v>0</v>
      </c>
      <c r="AN206" s="241">
        <f t="shared" si="16"/>
        <v>0</v>
      </c>
      <c r="AO206" s="241">
        <f t="shared" si="17"/>
        <v>0</v>
      </c>
      <c r="AP206" s="236">
        <f t="shared" si="18"/>
        <v>0</v>
      </c>
      <c r="AQ206" s="241">
        <f t="shared" si="19"/>
        <v>0</v>
      </c>
      <c r="AR206" s="235">
        <f t="shared" si="20"/>
        <v>0</v>
      </c>
      <c r="AS206" s="241">
        <v>0</v>
      </c>
      <c r="AT206" s="236">
        <f t="shared" si="21"/>
        <v>0</v>
      </c>
    </row>
    <row r="207" spans="1:46" ht="12.75" customHeight="1">
      <c r="A207">
        <v>205</v>
      </c>
      <c r="B207" s="242" t="s">
        <v>1119</v>
      </c>
      <c r="C207" s="242" t="s">
        <v>589</v>
      </c>
      <c r="D207" s="233" t="s">
        <v>399</v>
      </c>
      <c r="F207" s="234"/>
      <c r="G207" s="234"/>
      <c r="H207" s="234"/>
      <c r="I207" s="235">
        <f t="shared" si="0"/>
        <v>0</v>
      </c>
      <c r="J207" s="236">
        <f t="shared" si="1"/>
        <v>0</v>
      </c>
      <c r="K207" s="237"/>
      <c r="L207" s="238">
        <v>0</v>
      </c>
      <c r="M207" s="238">
        <v>0</v>
      </c>
      <c r="N207" s="238">
        <v>0</v>
      </c>
      <c r="O207" s="239">
        <v>0</v>
      </c>
      <c r="P207" s="237">
        <v>0</v>
      </c>
      <c r="Q207" s="236">
        <v>0</v>
      </c>
      <c r="R207" s="236">
        <v>0</v>
      </c>
      <c r="S207" s="236">
        <v>0</v>
      </c>
      <c r="T207" s="236">
        <v>0</v>
      </c>
      <c r="U207" s="236">
        <v>0</v>
      </c>
      <c r="V207" s="236">
        <v>0</v>
      </c>
      <c r="W207" s="236">
        <v>0</v>
      </c>
      <c r="X207" s="236">
        <v>0</v>
      </c>
      <c r="Y207" s="236">
        <v>0</v>
      </c>
      <c r="Z207">
        <f t="shared" si="2"/>
        <v>0</v>
      </c>
      <c r="AA207">
        <f t="shared" si="3"/>
        <v>0</v>
      </c>
      <c r="AB207" s="240">
        <f t="shared" si="22"/>
        <v>0</v>
      </c>
      <c r="AC207" s="240">
        <f t="shared" si="5"/>
        <v>0</v>
      </c>
      <c r="AD207" s="240">
        <f t="shared" si="6"/>
        <v>0</v>
      </c>
      <c r="AE207" s="236">
        <f t="shared" si="7"/>
        <v>0</v>
      </c>
      <c r="AF207" s="240">
        <f t="shared" si="8"/>
        <v>0</v>
      </c>
      <c r="AG207">
        <f t="shared" si="9"/>
        <v>0</v>
      </c>
      <c r="AH207" s="236">
        <f t="shared" si="10"/>
        <v>0</v>
      </c>
      <c r="AI207" s="236">
        <f t="shared" si="11"/>
        <v>0</v>
      </c>
      <c r="AJ207" s="236">
        <f t="shared" si="12"/>
        <v>0</v>
      </c>
      <c r="AK207" s="236">
        <f t="shared" si="13"/>
        <v>0</v>
      </c>
      <c r="AL207" s="235">
        <f t="shared" si="14"/>
        <v>0</v>
      </c>
      <c r="AM207" s="236">
        <f t="shared" si="15"/>
        <v>0</v>
      </c>
      <c r="AN207" s="241">
        <f t="shared" si="16"/>
        <v>0</v>
      </c>
      <c r="AO207" s="241">
        <f t="shared" si="17"/>
        <v>0</v>
      </c>
      <c r="AP207" s="236">
        <f t="shared" si="18"/>
        <v>0</v>
      </c>
      <c r="AQ207" s="241">
        <f t="shared" si="19"/>
        <v>0</v>
      </c>
      <c r="AR207" s="235">
        <f t="shared" si="20"/>
        <v>0</v>
      </c>
      <c r="AS207" s="241">
        <v>0</v>
      </c>
      <c r="AT207" s="236">
        <f t="shared" si="21"/>
        <v>0</v>
      </c>
    </row>
    <row r="208" spans="1:46" ht="12.75" customHeight="1">
      <c r="A208">
        <v>206</v>
      </c>
      <c r="B208" s="242" t="s">
        <v>1126</v>
      </c>
      <c r="C208" s="242" t="s">
        <v>589</v>
      </c>
      <c r="D208" s="233" t="s">
        <v>400</v>
      </c>
      <c r="E208">
        <v>2004</v>
      </c>
      <c r="F208" s="241">
        <v>646815.43999999994</v>
      </c>
      <c r="G208" s="241">
        <v>10510.59</v>
      </c>
      <c r="H208" s="241">
        <v>204.59</v>
      </c>
      <c r="I208" s="235">
        <f t="shared" si="0"/>
        <v>636100.26</v>
      </c>
      <c r="J208" s="236">
        <f t="shared" si="1"/>
        <v>636100</v>
      </c>
      <c r="K208" s="237">
        <v>0.02</v>
      </c>
      <c r="L208" s="238">
        <v>170651</v>
      </c>
      <c r="M208" s="238">
        <v>0</v>
      </c>
      <c r="N208" s="238">
        <v>0</v>
      </c>
      <c r="O208" s="239">
        <v>170690</v>
      </c>
      <c r="P208" s="237">
        <v>0.26829999999999998</v>
      </c>
      <c r="Q208" s="236">
        <v>396341</v>
      </c>
      <c r="R208" s="236">
        <v>480381</v>
      </c>
      <c r="S208" s="236">
        <v>513222</v>
      </c>
      <c r="T208" s="236">
        <v>548713</v>
      </c>
      <c r="U208" s="236">
        <v>384707</v>
      </c>
      <c r="V208" s="236">
        <v>202956</v>
      </c>
      <c r="W208" s="236">
        <v>162332</v>
      </c>
      <c r="X208" s="236">
        <v>163915</v>
      </c>
      <c r="Y208" s="236">
        <v>170690</v>
      </c>
      <c r="Z208">
        <f t="shared" si="2"/>
        <v>26.83</v>
      </c>
      <c r="AA208">
        <f t="shared" si="3"/>
        <v>26.83</v>
      </c>
      <c r="AB208" s="240">
        <f t="shared" si="22"/>
        <v>170651.37213</v>
      </c>
      <c r="AC208" s="240">
        <f t="shared" si="5"/>
        <v>170651.37213</v>
      </c>
      <c r="AD208" s="240">
        <f t="shared" si="6"/>
        <v>0.3721300000033807</v>
      </c>
      <c r="AE208" s="236">
        <f t="shared" si="7"/>
        <v>170651</v>
      </c>
      <c r="AF208" s="240">
        <f t="shared" si="8"/>
        <v>-0.3721300000033807</v>
      </c>
      <c r="AG208">
        <f t="shared" si="9"/>
        <v>26.83</v>
      </c>
      <c r="AH208" s="236">
        <f t="shared" si="10"/>
        <v>0</v>
      </c>
      <c r="AI208" s="236">
        <f t="shared" si="11"/>
        <v>170651</v>
      </c>
      <c r="AJ208" s="236">
        <f t="shared" si="12"/>
        <v>0</v>
      </c>
      <c r="AK208" s="236">
        <f t="shared" si="13"/>
        <v>170651</v>
      </c>
      <c r="AL208" s="235">
        <f t="shared" si="14"/>
        <v>26.83</v>
      </c>
      <c r="AM208" s="236">
        <f t="shared" si="15"/>
        <v>0</v>
      </c>
      <c r="AN208" s="241">
        <f t="shared" si="16"/>
        <v>170651</v>
      </c>
      <c r="AO208" s="241">
        <f t="shared" si="17"/>
        <v>0</v>
      </c>
      <c r="AP208" s="236">
        <f t="shared" si="18"/>
        <v>170651</v>
      </c>
      <c r="AQ208" s="241">
        <f t="shared" si="19"/>
        <v>0</v>
      </c>
      <c r="AR208" s="235">
        <f t="shared" si="20"/>
        <v>26.83</v>
      </c>
      <c r="AS208" s="241">
        <v>39</v>
      </c>
      <c r="AT208" s="236">
        <f t="shared" si="21"/>
        <v>170690</v>
      </c>
    </row>
    <row r="209" spans="1:46" ht="12.75" customHeight="1">
      <c r="A209">
        <v>207</v>
      </c>
      <c r="B209" s="242" t="s">
        <v>1133</v>
      </c>
      <c r="C209" s="242" t="s">
        <v>589</v>
      </c>
      <c r="D209" s="233" t="s">
        <v>401</v>
      </c>
      <c r="E209">
        <v>2002</v>
      </c>
      <c r="F209" s="241">
        <v>2439608.7599999998</v>
      </c>
      <c r="G209" s="241">
        <v>2477.23</v>
      </c>
      <c r="H209" s="241">
        <v>6272.85</v>
      </c>
      <c r="I209" s="235">
        <f t="shared" si="0"/>
        <v>2430858.6799999997</v>
      </c>
      <c r="J209" s="236">
        <f t="shared" si="1"/>
        <v>2430859</v>
      </c>
      <c r="K209" s="237">
        <v>0.01</v>
      </c>
      <c r="L209" s="238">
        <v>652145</v>
      </c>
      <c r="M209" s="238">
        <v>0</v>
      </c>
      <c r="N209" s="238">
        <v>0</v>
      </c>
      <c r="O209" s="239">
        <v>652294</v>
      </c>
      <c r="P209" s="237">
        <v>0.26829999999999998</v>
      </c>
      <c r="Q209" s="236">
        <v>1830295</v>
      </c>
      <c r="R209" s="236">
        <v>1899326</v>
      </c>
      <c r="S209" s="236">
        <v>1973967</v>
      </c>
      <c r="T209" s="236">
        <v>2045105</v>
      </c>
      <c r="U209" s="236">
        <v>1429080</v>
      </c>
      <c r="V209" s="236">
        <v>763914</v>
      </c>
      <c r="W209" s="236">
        <v>616589</v>
      </c>
      <c r="X209" s="236">
        <v>625763</v>
      </c>
      <c r="Y209" s="236">
        <v>652294</v>
      </c>
      <c r="Z209">
        <f t="shared" si="2"/>
        <v>26.83</v>
      </c>
      <c r="AA209">
        <f t="shared" si="3"/>
        <v>26.83</v>
      </c>
      <c r="AB209" s="240">
        <f t="shared" si="22"/>
        <v>652144.98317000002</v>
      </c>
      <c r="AC209" s="240">
        <f t="shared" si="5"/>
        <v>652144.98317000002</v>
      </c>
      <c r="AD209" s="240">
        <f t="shared" si="6"/>
        <v>-1.6829999978654087E-2</v>
      </c>
      <c r="AE209" s="236">
        <f t="shared" si="7"/>
        <v>652145</v>
      </c>
      <c r="AF209" s="240">
        <f t="shared" si="8"/>
        <v>1.6829999978654087E-2</v>
      </c>
      <c r="AG209">
        <f t="shared" si="9"/>
        <v>26.83</v>
      </c>
      <c r="AH209" s="236">
        <f t="shared" si="10"/>
        <v>0</v>
      </c>
      <c r="AI209" s="236">
        <f t="shared" si="11"/>
        <v>652145</v>
      </c>
      <c r="AJ209" s="236">
        <f t="shared" si="12"/>
        <v>0</v>
      </c>
      <c r="AK209" s="236">
        <f t="shared" si="13"/>
        <v>652145</v>
      </c>
      <c r="AL209" s="235">
        <f t="shared" si="14"/>
        <v>26.83</v>
      </c>
      <c r="AM209" s="236">
        <f t="shared" si="15"/>
        <v>0</v>
      </c>
      <c r="AN209" s="241">
        <f t="shared" si="16"/>
        <v>652145</v>
      </c>
      <c r="AO209" s="241">
        <f t="shared" si="17"/>
        <v>0</v>
      </c>
      <c r="AP209" s="236">
        <f t="shared" si="18"/>
        <v>652145</v>
      </c>
      <c r="AQ209" s="241">
        <f t="shared" si="19"/>
        <v>0</v>
      </c>
      <c r="AR209" s="235">
        <f t="shared" si="20"/>
        <v>26.83</v>
      </c>
      <c r="AS209" s="241">
        <v>149</v>
      </c>
      <c r="AT209" s="236">
        <f t="shared" si="21"/>
        <v>652294</v>
      </c>
    </row>
    <row r="210" spans="1:46" ht="12.75" customHeight="1">
      <c r="A210">
        <v>208</v>
      </c>
      <c r="B210" s="242" t="s">
        <v>1140</v>
      </c>
      <c r="C210" s="242" t="s">
        <v>589</v>
      </c>
      <c r="D210" s="233" t="s">
        <v>402</v>
      </c>
      <c r="E210">
        <v>2002</v>
      </c>
      <c r="F210" s="241">
        <v>538088.99</v>
      </c>
      <c r="G210" s="241">
        <v>7996</v>
      </c>
      <c r="H210" s="241">
        <v>172.45</v>
      </c>
      <c r="I210" s="235">
        <f t="shared" si="0"/>
        <v>529920.54</v>
      </c>
      <c r="J210" s="236">
        <f t="shared" si="1"/>
        <v>529921</v>
      </c>
      <c r="K210" s="237">
        <v>0.03</v>
      </c>
      <c r="L210" s="238">
        <v>142166</v>
      </c>
      <c r="M210" s="238">
        <v>40441</v>
      </c>
      <c r="N210" s="238">
        <v>23622</v>
      </c>
      <c r="O210" s="239">
        <v>206363</v>
      </c>
      <c r="P210" s="237">
        <v>0.38919999999999999</v>
      </c>
      <c r="Q210" s="236">
        <v>309790</v>
      </c>
      <c r="R210" s="236">
        <v>337143</v>
      </c>
      <c r="S210" s="236">
        <v>404985</v>
      </c>
      <c r="T210" s="236">
        <v>435324</v>
      </c>
      <c r="U210" s="236">
        <v>387129</v>
      </c>
      <c r="V210" s="236">
        <v>238710</v>
      </c>
      <c r="W210" s="236">
        <v>191007</v>
      </c>
      <c r="X210" s="236">
        <v>192215</v>
      </c>
      <c r="Y210" s="236">
        <v>206363</v>
      </c>
      <c r="Z210">
        <f t="shared" si="2"/>
        <v>26.83</v>
      </c>
      <c r="AA210" t="e">
        <f t="shared" si="3"/>
        <v>#REF!</v>
      </c>
      <c r="AB210" s="240">
        <f t="shared" si="22"/>
        <v>142165.92637999999</v>
      </c>
      <c r="AC210" s="240">
        <f t="shared" si="5"/>
        <v>142165.92637999999</v>
      </c>
      <c r="AD210" s="240">
        <f t="shared" si="6"/>
        <v>-7.3620000010123476E-2</v>
      </c>
      <c r="AE210" s="236">
        <f t="shared" si="7"/>
        <v>142166</v>
      </c>
      <c r="AF210" s="240">
        <f t="shared" si="8"/>
        <v>7.3620000010123476E-2</v>
      </c>
      <c r="AG210">
        <f t="shared" si="9"/>
        <v>26.83</v>
      </c>
      <c r="AH210" s="236" t="e">
        <f t="shared" si="10"/>
        <v>#REF!</v>
      </c>
      <c r="AI210" s="236" t="e">
        <f t="shared" si="11"/>
        <v>#REF!</v>
      </c>
      <c r="AJ210" s="236" t="e">
        <f t="shared" si="12"/>
        <v>#REF!</v>
      </c>
      <c r="AK210" s="236" t="e">
        <f t="shared" si="13"/>
        <v>#REF!</v>
      </c>
      <c r="AL210" s="235" t="e">
        <f t="shared" si="14"/>
        <v>#REF!</v>
      </c>
      <c r="AM210" s="236" t="e">
        <f t="shared" si="15"/>
        <v>#REF!</v>
      </c>
      <c r="AN210" s="241" t="e">
        <f t="shared" si="16"/>
        <v>#REF!</v>
      </c>
      <c r="AO210" s="241" t="e">
        <f t="shared" si="17"/>
        <v>#REF!</v>
      </c>
      <c r="AP210" s="236" t="e">
        <f t="shared" si="18"/>
        <v>#REF!</v>
      </c>
      <c r="AQ210" s="241" t="e">
        <f t="shared" si="19"/>
        <v>#REF!</v>
      </c>
      <c r="AR210" s="235" t="e">
        <f t="shared" si="20"/>
        <v>#REF!</v>
      </c>
      <c r="AS210" s="241">
        <v>134</v>
      </c>
      <c r="AT210" s="236" t="e">
        <f t="shared" si="21"/>
        <v>#REF!</v>
      </c>
    </row>
    <row r="211" spans="1:46" ht="12.75" customHeight="1">
      <c r="A211">
        <v>209</v>
      </c>
      <c r="B211" s="242" t="s">
        <v>1146</v>
      </c>
      <c r="C211" s="242" t="s">
        <v>589</v>
      </c>
      <c r="D211" s="233" t="s">
        <v>403</v>
      </c>
      <c r="F211" s="234"/>
      <c r="G211" s="234"/>
      <c r="H211" s="234"/>
      <c r="I211" s="235">
        <f t="shared" si="0"/>
        <v>0</v>
      </c>
      <c r="J211" s="236">
        <f t="shared" si="1"/>
        <v>0</v>
      </c>
      <c r="K211" s="237"/>
      <c r="L211" s="238">
        <v>0</v>
      </c>
      <c r="M211" s="238">
        <v>0</v>
      </c>
      <c r="N211" s="238">
        <v>0</v>
      </c>
      <c r="O211" s="239">
        <v>0</v>
      </c>
      <c r="P211" s="237">
        <v>0</v>
      </c>
      <c r="Q211" s="236">
        <v>0</v>
      </c>
      <c r="R211" s="236">
        <v>0</v>
      </c>
      <c r="S211" s="236">
        <v>0</v>
      </c>
      <c r="T211" s="236">
        <v>0</v>
      </c>
      <c r="U211" s="236">
        <v>0</v>
      </c>
      <c r="V211" s="236">
        <v>0</v>
      </c>
      <c r="W211" s="236">
        <v>0</v>
      </c>
      <c r="X211" s="236">
        <v>0</v>
      </c>
      <c r="Y211" s="236">
        <v>0</v>
      </c>
      <c r="Z211">
        <f t="shared" si="2"/>
        <v>0</v>
      </c>
      <c r="AA211">
        <f t="shared" si="3"/>
        <v>0</v>
      </c>
      <c r="AB211" s="240">
        <f t="shared" si="22"/>
        <v>0</v>
      </c>
      <c r="AC211" s="240">
        <f t="shared" si="5"/>
        <v>0</v>
      </c>
      <c r="AD211" s="240">
        <f t="shared" si="6"/>
        <v>0</v>
      </c>
      <c r="AE211" s="236">
        <f t="shared" si="7"/>
        <v>0</v>
      </c>
      <c r="AF211" s="240">
        <f t="shared" si="8"/>
        <v>0</v>
      </c>
      <c r="AG211">
        <f t="shared" si="9"/>
        <v>0</v>
      </c>
      <c r="AH211" s="236">
        <f t="shared" si="10"/>
        <v>0</v>
      </c>
      <c r="AI211" s="236">
        <f t="shared" si="11"/>
        <v>0</v>
      </c>
      <c r="AJ211" s="236">
        <f t="shared" si="12"/>
        <v>0</v>
      </c>
      <c r="AK211" s="236">
        <f t="shared" si="13"/>
        <v>0</v>
      </c>
      <c r="AL211" s="235">
        <f t="shared" si="14"/>
        <v>0</v>
      </c>
      <c r="AM211" s="236">
        <f t="shared" si="15"/>
        <v>0</v>
      </c>
      <c r="AN211" s="241">
        <f t="shared" si="16"/>
        <v>0</v>
      </c>
      <c r="AO211" s="241">
        <f t="shared" si="17"/>
        <v>0</v>
      </c>
      <c r="AP211" s="236">
        <f t="shared" si="18"/>
        <v>0</v>
      </c>
      <c r="AQ211" s="241">
        <f t="shared" si="19"/>
        <v>0</v>
      </c>
      <c r="AR211" s="235">
        <f t="shared" si="20"/>
        <v>0</v>
      </c>
      <c r="AS211" s="241">
        <v>0</v>
      </c>
      <c r="AT211" s="236">
        <f t="shared" si="21"/>
        <v>0</v>
      </c>
    </row>
    <row r="212" spans="1:46" ht="12.75" customHeight="1">
      <c r="A212">
        <v>210</v>
      </c>
      <c r="B212" s="242" t="s">
        <v>1153</v>
      </c>
      <c r="C212" s="242" t="s">
        <v>589</v>
      </c>
      <c r="D212" s="233" t="s">
        <v>404</v>
      </c>
      <c r="E212">
        <v>2002</v>
      </c>
      <c r="F212" s="241">
        <v>1372342.08</v>
      </c>
      <c r="G212" s="241">
        <v>6513.9</v>
      </c>
      <c r="H212" s="241">
        <v>1779.44</v>
      </c>
      <c r="I212" s="235">
        <f t="shared" si="0"/>
        <v>1364048.7400000002</v>
      </c>
      <c r="J212" s="236">
        <f t="shared" si="1"/>
        <v>1364049</v>
      </c>
      <c r="K212" s="237">
        <v>0.03</v>
      </c>
      <c r="L212" s="238">
        <v>365944</v>
      </c>
      <c r="M212" s="238">
        <v>24265</v>
      </c>
      <c r="N212" s="238">
        <v>14173</v>
      </c>
      <c r="O212" s="239">
        <v>404528</v>
      </c>
      <c r="P212" s="237">
        <v>0.29649999999999999</v>
      </c>
      <c r="Q212" s="236">
        <v>1021824</v>
      </c>
      <c r="R212" s="236">
        <v>1051237</v>
      </c>
      <c r="S212" s="236">
        <v>1125960</v>
      </c>
      <c r="T212" s="236">
        <v>1189634</v>
      </c>
      <c r="U212" s="236">
        <v>901433</v>
      </c>
      <c r="V212" s="236">
        <v>489834</v>
      </c>
      <c r="W212" s="236">
        <v>386099</v>
      </c>
      <c r="X212" s="236">
        <v>389014</v>
      </c>
      <c r="Y212" s="236">
        <v>404528</v>
      </c>
      <c r="Z212">
        <f t="shared" si="2"/>
        <v>26.83</v>
      </c>
      <c r="AA212" t="e">
        <f t="shared" si="3"/>
        <v>#REF!</v>
      </c>
      <c r="AB212" s="240">
        <f t="shared" si="22"/>
        <v>365943.77220000001</v>
      </c>
      <c r="AC212" s="240">
        <f t="shared" si="5"/>
        <v>365943.77220000001</v>
      </c>
      <c r="AD212" s="240">
        <f t="shared" si="6"/>
        <v>-0.22779999999329448</v>
      </c>
      <c r="AE212" s="236">
        <f t="shared" si="7"/>
        <v>365944</v>
      </c>
      <c r="AF212" s="240">
        <f t="shared" si="8"/>
        <v>0.22779999999329448</v>
      </c>
      <c r="AG212">
        <f t="shared" si="9"/>
        <v>26.83</v>
      </c>
      <c r="AH212" s="236" t="e">
        <f t="shared" si="10"/>
        <v>#REF!</v>
      </c>
      <c r="AI212" s="236" t="e">
        <f t="shared" si="11"/>
        <v>#REF!</v>
      </c>
      <c r="AJ212" s="236" t="e">
        <f t="shared" si="12"/>
        <v>#REF!</v>
      </c>
      <c r="AK212" s="236" t="e">
        <f t="shared" si="13"/>
        <v>#REF!</v>
      </c>
      <c r="AL212" s="235" t="e">
        <f t="shared" si="14"/>
        <v>#REF!</v>
      </c>
      <c r="AM212" s="236" t="e">
        <f t="shared" si="15"/>
        <v>#REF!</v>
      </c>
      <c r="AN212" s="241" t="e">
        <f t="shared" si="16"/>
        <v>#REF!</v>
      </c>
      <c r="AO212" s="241" t="e">
        <f t="shared" si="17"/>
        <v>#REF!</v>
      </c>
      <c r="AP212" s="236" t="e">
        <f t="shared" si="18"/>
        <v>#REF!</v>
      </c>
      <c r="AQ212" s="241" t="e">
        <f t="shared" si="19"/>
        <v>#REF!</v>
      </c>
      <c r="AR212" s="235" t="e">
        <f t="shared" si="20"/>
        <v>#REF!</v>
      </c>
      <c r="AS212" s="241">
        <v>146</v>
      </c>
      <c r="AT212" s="236" t="e">
        <f t="shared" si="21"/>
        <v>#REF!</v>
      </c>
    </row>
    <row r="213" spans="1:46" ht="12.75" customHeight="1">
      <c r="A213">
        <v>211</v>
      </c>
      <c r="B213" s="242" t="s">
        <v>1159</v>
      </c>
      <c r="C213" s="242" t="s">
        <v>589</v>
      </c>
      <c r="D213" s="233" t="s">
        <v>405</v>
      </c>
      <c r="F213" s="234"/>
      <c r="G213" s="234"/>
      <c r="H213" s="234"/>
      <c r="I213" s="235">
        <f t="shared" si="0"/>
        <v>0</v>
      </c>
      <c r="J213" s="236">
        <f t="shared" si="1"/>
        <v>0</v>
      </c>
      <c r="K213" s="237"/>
      <c r="L213" s="238">
        <v>0</v>
      </c>
      <c r="M213" s="238">
        <v>0</v>
      </c>
      <c r="N213" s="238">
        <v>0</v>
      </c>
      <c r="O213" s="239">
        <v>0</v>
      </c>
      <c r="P213" s="237">
        <v>0</v>
      </c>
      <c r="Q213" s="236">
        <v>0</v>
      </c>
      <c r="R213" s="236">
        <v>0</v>
      </c>
      <c r="S213" s="236">
        <v>0</v>
      </c>
      <c r="T213" s="236">
        <v>0</v>
      </c>
      <c r="U213" s="236">
        <v>0</v>
      </c>
      <c r="V213" s="236">
        <v>0</v>
      </c>
      <c r="W213" s="236">
        <v>0</v>
      </c>
      <c r="X213" s="236">
        <v>0</v>
      </c>
      <c r="Y213" s="236">
        <v>0</v>
      </c>
      <c r="Z213">
        <f t="shared" si="2"/>
        <v>0</v>
      </c>
      <c r="AA213">
        <f t="shared" si="3"/>
        <v>0</v>
      </c>
      <c r="AB213" s="240">
        <f t="shared" si="22"/>
        <v>0</v>
      </c>
      <c r="AC213" s="240">
        <f t="shared" si="5"/>
        <v>0</v>
      </c>
      <c r="AD213" s="240">
        <f t="shared" si="6"/>
        <v>0</v>
      </c>
      <c r="AE213" s="236">
        <f t="shared" si="7"/>
        <v>0</v>
      </c>
      <c r="AF213" s="240">
        <f t="shared" si="8"/>
        <v>0</v>
      </c>
      <c r="AG213">
        <f t="shared" si="9"/>
        <v>0</v>
      </c>
      <c r="AH213" s="236">
        <f t="shared" si="10"/>
        <v>0</v>
      </c>
      <c r="AI213" s="236">
        <f t="shared" si="11"/>
        <v>0</v>
      </c>
      <c r="AJ213" s="236">
        <f t="shared" si="12"/>
        <v>0</v>
      </c>
      <c r="AK213" s="236">
        <f t="shared" si="13"/>
        <v>0</v>
      </c>
      <c r="AL213" s="235">
        <f t="shared" si="14"/>
        <v>0</v>
      </c>
      <c r="AM213" s="236">
        <f t="shared" si="15"/>
        <v>0</v>
      </c>
      <c r="AN213" s="241">
        <f t="shared" si="16"/>
        <v>0</v>
      </c>
      <c r="AO213" s="241">
        <f t="shared" si="17"/>
        <v>0</v>
      </c>
      <c r="AP213" s="236">
        <f t="shared" si="18"/>
        <v>0</v>
      </c>
      <c r="AQ213" s="241">
        <f t="shared" si="19"/>
        <v>0</v>
      </c>
      <c r="AR213" s="235">
        <f t="shared" si="20"/>
        <v>0</v>
      </c>
      <c r="AS213" s="241">
        <v>0</v>
      </c>
      <c r="AT213" s="236">
        <f t="shared" si="21"/>
        <v>0</v>
      </c>
    </row>
    <row r="214" spans="1:46" ht="12.75" customHeight="1">
      <c r="A214">
        <v>212</v>
      </c>
      <c r="B214" s="242" t="s">
        <v>1160</v>
      </c>
      <c r="C214" s="242" t="s">
        <v>589</v>
      </c>
      <c r="D214" s="233" t="s">
        <v>406</v>
      </c>
      <c r="F214" s="234"/>
      <c r="G214" s="234"/>
      <c r="H214" s="234"/>
      <c r="I214" s="235">
        <f t="shared" si="0"/>
        <v>0</v>
      </c>
      <c r="J214" s="236">
        <f t="shared" si="1"/>
        <v>0</v>
      </c>
      <c r="K214" s="237"/>
      <c r="L214" s="238">
        <v>0</v>
      </c>
      <c r="M214" s="238">
        <v>0</v>
      </c>
      <c r="N214" s="238">
        <v>0</v>
      </c>
      <c r="O214" s="239">
        <v>0</v>
      </c>
      <c r="P214" s="237">
        <v>0</v>
      </c>
      <c r="Q214" s="236">
        <v>0</v>
      </c>
      <c r="R214" s="236">
        <v>0</v>
      </c>
      <c r="S214" s="236">
        <v>0</v>
      </c>
      <c r="T214" s="236">
        <v>0</v>
      </c>
      <c r="U214" s="236">
        <v>0</v>
      </c>
      <c r="V214" s="236">
        <v>0</v>
      </c>
      <c r="W214" s="236">
        <v>0</v>
      </c>
      <c r="X214" s="236">
        <v>0</v>
      </c>
      <c r="Y214" s="236">
        <v>0</v>
      </c>
      <c r="Z214">
        <f t="shared" si="2"/>
        <v>0</v>
      </c>
      <c r="AA214">
        <f t="shared" si="3"/>
        <v>0</v>
      </c>
      <c r="AB214" s="240">
        <f t="shared" si="22"/>
        <v>0</v>
      </c>
      <c r="AC214" s="240">
        <f t="shared" si="5"/>
        <v>0</v>
      </c>
      <c r="AD214" s="240">
        <f t="shared" si="6"/>
        <v>0</v>
      </c>
      <c r="AE214" s="236">
        <f t="shared" si="7"/>
        <v>0</v>
      </c>
      <c r="AF214" s="240">
        <f t="shared" si="8"/>
        <v>0</v>
      </c>
      <c r="AG214">
        <f t="shared" si="9"/>
        <v>0</v>
      </c>
      <c r="AH214" s="236">
        <f t="shared" si="10"/>
        <v>0</v>
      </c>
      <c r="AI214" s="236">
        <f t="shared" si="11"/>
        <v>0</v>
      </c>
      <c r="AJ214" s="236">
        <f t="shared" si="12"/>
        <v>0</v>
      </c>
      <c r="AK214" s="236">
        <f t="shared" si="13"/>
        <v>0</v>
      </c>
      <c r="AL214" s="235">
        <f t="shared" si="14"/>
        <v>0</v>
      </c>
      <c r="AM214" s="236">
        <f t="shared" si="15"/>
        <v>0</v>
      </c>
      <c r="AN214" s="241">
        <f t="shared" si="16"/>
        <v>0</v>
      </c>
      <c r="AO214" s="241">
        <f t="shared" si="17"/>
        <v>0</v>
      </c>
      <c r="AP214" s="236">
        <f t="shared" si="18"/>
        <v>0</v>
      </c>
      <c r="AQ214" s="241">
        <f t="shared" si="19"/>
        <v>0</v>
      </c>
      <c r="AR214" s="235">
        <f t="shared" si="20"/>
        <v>0</v>
      </c>
      <c r="AS214" s="241">
        <v>0</v>
      </c>
      <c r="AT214" s="236">
        <f t="shared" si="21"/>
        <v>0</v>
      </c>
    </row>
    <row r="215" spans="1:46" ht="12.75" customHeight="1">
      <c r="A215">
        <v>213</v>
      </c>
      <c r="B215" s="242" t="s">
        <v>1163</v>
      </c>
      <c r="C215" s="242" t="s">
        <v>589</v>
      </c>
      <c r="D215" s="233" t="s">
        <v>407</v>
      </c>
      <c r="F215" s="234"/>
      <c r="G215" s="234"/>
      <c r="H215" s="234"/>
      <c r="I215" s="235">
        <f t="shared" si="0"/>
        <v>0</v>
      </c>
      <c r="J215" s="236">
        <f t="shared" si="1"/>
        <v>0</v>
      </c>
      <c r="K215" s="237"/>
      <c r="L215" s="238">
        <v>0</v>
      </c>
      <c r="M215" s="238">
        <v>0</v>
      </c>
      <c r="N215" s="238">
        <v>0</v>
      </c>
      <c r="O215" s="239">
        <v>0</v>
      </c>
      <c r="P215" s="237">
        <v>0</v>
      </c>
      <c r="Q215" s="236">
        <v>0</v>
      </c>
      <c r="R215" s="236">
        <v>0</v>
      </c>
      <c r="S215" s="236">
        <v>0</v>
      </c>
      <c r="T215" s="236">
        <v>0</v>
      </c>
      <c r="U215" s="236">
        <v>0</v>
      </c>
      <c r="V215" s="236">
        <v>0</v>
      </c>
      <c r="W215" s="236">
        <v>0</v>
      </c>
      <c r="X215" s="236">
        <v>0</v>
      </c>
      <c r="Y215" s="236">
        <v>0</v>
      </c>
      <c r="Z215">
        <f t="shared" si="2"/>
        <v>0</v>
      </c>
      <c r="AA215">
        <f t="shared" si="3"/>
        <v>0</v>
      </c>
      <c r="AB215" s="240">
        <f t="shared" si="22"/>
        <v>0</v>
      </c>
      <c r="AC215" s="240">
        <f t="shared" si="5"/>
        <v>0</v>
      </c>
      <c r="AD215" s="240">
        <f t="shared" si="6"/>
        <v>0</v>
      </c>
      <c r="AE215" s="236">
        <f t="shared" si="7"/>
        <v>0</v>
      </c>
      <c r="AF215" s="240">
        <f t="shared" si="8"/>
        <v>0</v>
      </c>
      <c r="AG215">
        <f t="shared" si="9"/>
        <v>0</v>
      </c>
      <c r="AH215" s="236">
        <f t="shared" si="10"/>
        <v>0</v>
      </c>
      <c r="AI215" s="236">
        <f t="shared" si="11"/>
        <v>0</v>
      </c>
      <c r="AJ215" s="236">
        <f t="shared" si="12"/>
        <v>0</v>
      </c>
      <c r="AK215" s="236">
        <f t="shared" si="13"/>
        <v>0</v>
      </c>
      <c r="AL215" s="235">
        <f t="shared" si="14"/>
        <v>0</v>
      </c>
      <c r="AM215" s="236">
        <f t="shared" si="15"/>
        <v>0</v>
      </c>
      <c r="AN215" s="241">
        <f t="shared" si="16"/>
        <v>0</v>
      </c>
      <c r="AO215" s="241">
        <f t="shared" si="17"/>
        <v>0</v>
      </c>
      <c r="AP215" s="236">
        <f t="shared" si="18"/>
        <v>0</v>
      </c>
      <c r="AQ215" s="241">
        <f t="shared" si="19"/>
        <v>0</v>
      </c>
      <c r="AR215" s="235">
        <f t="shared" si="20"/>
        <v>0</v>
      </c>
      <c r="AS215" s="241">
        <v>0</v>
      </c>
      <c r="AT215" s="236">
        <f t="shared" si="21"/>
        <v>0</v>
      </c>
    </row>
    <row r="216" spans="1:46" ht="12.75" customHeight="1">
      <c r="A216">
        <v>214</v>
      </c>
      <c r="B216" s="242" t="s">
        <v>1164</v>
      </c>
      <c r="C216" s="242" t="s">
        <v>589</v>
      </c>
      <c r="D216" s="233" t="s">
        <v>408</v>
      </c>
      <c r="E216">
        <v>2007</v>
      </c>
      <c r="F216" s="241">
        <v>909728.8</v>
      </c>
      <c r="G216" s="241">
        <v>21837.64</v>
      </c>
      <c r="H216" s="241">
        <v>0</v>
      </c>
      <c r="I216" s="235">
        <f t="shared" si="0"/>
        <v>887891.16</v>
      </c>
      <c r="J216" s="236">
        <f t="shared" si="1"/>
        <v>887891</v>
      </c>
      <c r="K216" s="237">
        <v>0.03</v>
      </c>
      <c r="L216" s="238">
        <v>238201</v>
      </c>
      <c r="M216" s="238">
        <v>32353</v>
      </c>
      <c r="N216" s="238">
        <v>18898</v>
      </c>
      <c r="O216" s="239">
        <v>289589</v>
      </c>
      <c r="P216" s="237">
        <v>0.32600000000000001</v>
      </c>
      <c r="Q216" s="236">
        <v>0</v>
      </c>
      <c r="R216" s="236">
        <v>0</v>
      </c>
      <c r="S216" s="236">
        <v>0</v>
      </c>
      <c r="T216" s="236">
        <v>714215</v>
      </c>
      <c r="U216" s="236">
        <v>588231</v>
      </c>
      <c r="V216" s="236">
        <v>338552</v>
      </c>
      <c r="W216" s="236">
        <v>281519</v>
      </c>
      <c r="X216" s="236">
        <v>277958</v>
      </c>
      <c r="Y216" s="236">
        <v>289589</v>
      </c>
      <c r="Z216">
        <f t="shared" si="2"/>
        <v>26.83</v>
      </c>
      <c r="AA216" t="e">
        <f t="shared" si="3"/>
        <v>#REF!</v>
      </c>
      <c r="AB216" s="240">
        <f t="shared" si="22"/>
        <v>238201.25365</v>
      </c>
      <c r="AC216" s="240">
        <f t="shared" si="5"/>
        <v>238201.25365</v>
      </c>
      <c r="AD216" s="240">
        <f t="shared" si="6"/>
        <v>0.25364999999874271</v>
      </c>
      <c r="AE216" s="236">
        <f t="shared" si="7"/>
        <v>238201</v>
      </c>
      <c r="AF216" s="240">
        <f t="shared" si="8"/>
        <v>-0.25364999999874271</v>
      </c>
      <c r="AG216">
        <f t="shared" si="9"/>
        <v>26.83</v>
      </c>
      <c r="AH216" s="236" t="e">
        <f t="shared" si="10"/>
        <v>#REF!</v>
      </c>
      <c r="AI216" s="236" t="e">
        <f t="shared" si="11"/>
        <v>#REF!</v>
      </c>
      <c r="AJ216" s="236" t="e">
        <f t="shared" si="12"/>
        <v>#REF!</v>
      </c>
      <c r="AK216" s="236" t="e">
        <f t="shared" si="13"/>
        <v>#REF!</v>
      </c>
      <c r="AL216" s="235" t="e">
        <f t="shared" si="14"/>
        <v>#REF!</v>
      </c>
      <c r="AM216" s="236" t="e">
        <f t="shared" si="15"/>
        <v>#REF!</v>
      </c>
      <c r="AN216" s="241" t="e">
        <f t="shared" si="16"/>
        <v>#REF!</v>
      </c>
      <c r="AO216" s="241" t="e">
        <f t="shared" si="17"/>
        <v>#REF!</v>
      </c>
      <c r="AP216" s="236" t="e">
        <f t="shared" si="18"/>
        <v>#REF!</v>
      </c>
      <c r="AQ216" s="241" t="e">
        <f t="shared" si="19"/>
        <v>#REF!</v>
      </c>
      <c r="AR216" s="235" t="e">
        <f t="shared" si="20"/>
        <v>#REF!</v>
      </c>
      <c r="AS216" s="241">
        <v>137</v>
      </c>
      <c r="AT216" s="236" t="e">
        <f t="shared" si="21"/>
        <v>#REF!</v>
      </c>
    </row>
    <row r="217" spans="1:46" ht="12.75" customHeight="1">
      <c r="A217">
        <v>215</v>
      </c>
      <c r="B217" s="242" t="s">
        <v>1165</v>
      </c>
      <c r="C217" s="242" t="s">
        <v>589</v>
      </c>
      <c r="D217" s="233" t="s">
        <v>409</v>
      </c>
      <c r="E217">
        <v>2006</v>
      </c>
      <c r="F217" s="241">
        <v>442947.97</v>
      </c>
      <c r="G217" s="241">
        <v>5893.98</v>
      </c>
      <c r="H217" s="241">
        <v>830.2</v>
      </c>
      <c r="I217" s="235">
        <f t="shared" si="0"/>
        <v>436223.79</v>
      </c>
      <c r="J217" s="236">
        <f t="shared" si="1"/>
        <v>436224</v>
      </c>
      <c r="K217" s="237">
        <v>1.4999999999999999E-2</v>
      </c>
      <c r="L217" s="238">
        <v>117029</v>
      </c>
      <c r="M217" s="238">
        <v>0</v>
      </c>
      <c r="N217" s="238">
        <v>0</v>
      </c>
      <c r="O217" s="239">
        <v>117056</v>
      </c>
      <c r="P217" s="237">
        <v>0.26829999999999998</v>
      </c>
      <c r="Q217" s="236">
        <v>0</v>
      </c>
      <c r="R217" s="236">
        <v>0</v>
      </c>
      <c r="S217" s="236">
        <v>327561</v>
      </c>
      <c r="T217" s="236">
        <v>353136</v>
      </c>
      <c r="U217" s="236">
        <v>250573</v>
      </c>
      <c r="V217" s="236">
        <v>134676</v>
      </c>
      <c r="W217" s="236">
        <v>109959</v>
      </c>
      <c r="X217" s="236">
        <v>110112</v>
      </c>
      <c r="Y217" s="236">
        <v>117056</v>
      </c>
      <c r="Z217">
        <f t="shared" si="2"/>
        <v>26.83</v>
      </c>
      <c r="AA217">
        <f t="shared" si="3"/>
        <v>26.83</v>
      </c>
      <c r="AB217" s="240">
        <f t="shared" si="22"/>
        <v>117029.12145000001</v>
      </c>
      <c r="AC217" s="240">
        <f t="shared" si="5"/>
        <v>117029.12145000001</v>
      </c>
      <c r="AD217" s="240">
        <f t="shared" si="6"/>
        <v>0.12145000000600703</v>
      </c>
      <c r="AE217" s="236">
        <f t="shared" si="7"/>
        <v>117029</v>
      </c>
      <c r="AF217" s="240">
        <f t="shared" si="8"/>
        <v>-0.12145000000600703</v>
      </c>
      <c r="AG217">
        <f t="shared" si="9"/>
        <v>26.83</v>
      </c>
      <c r="AH217" s="236">
        <f t="shared" si="10"/>
        <v>0</v>
      </c>
      <c r="AI217" s="236">
        <f t="shared" si="11"/>
        <v>117029</v>
      </c>
      <c r="AJ217" s="236">
        <f t="shared" si="12"/>
        <v>0</v>
      </c>
      <c r="AK217" s="236">
        <f t="shared" si="13"/>
        <v>117029</v>
      </c>
      <c r="AL217" s="235">
        <f t="shared" si="14"/>
        <v>26.83</v>
      </c>
      <c r="AM217" s="236">
        <f t="shared" si="15"/>
        <v>0</v>
      </c>
      <c r="AN217" s="241">
        <f t="shared" si="16"/>
        <v>117029</v>
      </c>
      <c r="AO217" s="241">
        <f t="shared" si="17"/>
        <v>0</v>
      </c>
      <c r="AP217" s="236">
        <f t="shared" si="18"/>
        <v>117029</v>
      </c>
      <c r="AQ217" s="241">
        <f t="shared" si="19"/>
        <v>0</v>
      </c>
      <c r="AR217" s="235">
        <f t="shared" si="20"/>
        <v>26.83</v>
      </c>
      <c r="AS217" s="241">
        <v>27</v>
      </c>
      <c r="AT217" s="236">
        <f t="shared" si="21"/>
        <v>117056</v>
      </c>
    </row>
    <row r="218" spans="1:46" ht="12.75" customHeight="1">
      <c r="A218">
        <v>216</v>
      </c>
      <c r="B218" s="242" t="s">
        <v>1166</v>
      </c>
      <c r="C218" s="242" t="s">
        <v>589</v>
      </c>
      <c r="D218" s="233" t="s">
        <v>410</v>
      </c>
      <c r="F218" s="234"/>
      <c r="G218" s="234"/>
      <c r="H218" s="234"/>
      <c r="I218" s="235">
        <f t="shared" si="0"/>
        <v>0</v>
      </c>
      <c r="J218" s="236">
        <f t="shared" si="1"/>
        <v>0</v>
      </c>
      <c r="K218" s="237"/>
      <c r="L218" s="238">
        <v>0</v>
      </c>
      <c r="M218" s="238">
        <v>0</v>
      </c>
      <c r="N218" s="238">
        <v>0</v>
      </c>
      <c r="O218" s="239">
        <v>0</v>
      </c>
      <c r="P218" s="237">
        <v>0</v>
      </c>
      <c r="Q218" s="236">
        <v>0</v>
      </c>
      <c r="R218" s="236">
        <v>0</v>
      </c>
      <c r="S218" s="236">
        <v>0</v>
      </c>
      <c r="T218" s="236">
        <v>0</v>
      </c>
      <c r="U218" s="236">
        <v>0</v>
      </c>
      <c r="V218" s="236">
        <v>0</v>
      </c>
      <c r="W218" s="236">
        <v>0</v>
      </c>
      <c r="X218" s="236">
        <v>0</v>
      </c>
      <c r="Y218" s="236">
        <v>0</v>
      </c>
      <c r="Z218">
        <f t="shared" si="2"/>
        <v>0</v>
      </c>
      <c r="AA218">
        <f t="shared" si="3"/>
        <v>0</v>
      </c>
      <c r="AB218" s="240">
        <f t="shared" si="22"/>
        <v>0</v>
      </c>
      <c r="AC218" s="240">
        <f t="shared" si="5"/>
        <v>0</v>
      </c>
      <c r="AD218" s="240">
        <f t="shared" si="6"/>
        <v>0</v>
      </c>
      <c r="AE218" s="236">
        <f t="shared" si="7"/>
        <v>0</v>
      </c>
      <c r="AF218" s="240">
        <f t="shared" si="8"/>
        <v>0</v>
      </c>
      <c r="AG218">
        <f t="shared" si="9"/>
        <v>0</v>
      </c>
      <c r="AH218" s="236">
        <f t="shared" si="10"/>
        <v>0</v>
      </c>
      <c r="AI218" s="236">
        <f t="shared" si="11"/>
        <v>0</v>
      </c>
      <c r="AJ218" s="236">
        <f t="shared" si="12"/>
        <v>0</v>
      </c>
      <c r="AK218" s="236">
        <f t="shared" si="13"/>
        <v>0</v>
      </c>
      <c r="AL218" s="235">
        <f t="shared" si="14"/>
        <v>0</v>
      </c>
      <c r="AM218" s="236">
        <f t="shared" si="15"/>
        <v>0</v>
      </c>
      <c r="AN218" s="241">
        <f t="shared" si="16"/>
        <v>0</v>
      </c>
      <c r="AO218" s="241">
        <f t="shared" si="17"/>
        <v>0</v>
      </c>
      <c r="AP218" s="236">
        <f t="shared" si="18"/>
        <v>0</v>
      </c>
      <c r="AQ218" s="241">
        <f t="shared" si="19"/>
        <v>0</v>
      </c>
      <c r="AR218" s="235">
        <f t="shared" si="20"/>
        <v>0</v>
      </c>
      <c r="AS218" s="241">
        <v>0</v>
      </c>
      <c r="AT218" s="236">
        <f t="shared" si="21"/>
        <v>0</v>
      </c>
    </row>
    <row r="219" spans="1:46" ht="12.75" customHeight="1">
      <c r="A219">
        <v>217</v>
      </c>
      <c r="B219" s="242" t="s">
        <v>1167</v>
      </c>
      <c r="C219" s="242" t="s">
        <v>589</v>
      </c>
      <c r="D219" s="233" t="s">
        <v>411</v>
      </c>
      <c r="E219">
        <v>2010</v>
      </c>
      <c r="F219" s="241">
        <v>18830.71</v>
      </c>
      <c r="G219" s="241">
        <v>282.47000000000003</v>
      </c>
      <c r="H219" s="241">
        <v>0</v>
      </c>
      <c r="I219" s="235">
        <f t="shared" si="0"/>
        <v>18548.239999999998</v>
      </c>
      <c r="J219" s="236">
        <f t="shared" si="1"/>
        <v>18548</v>
      </c>
      <c r="K219" s="237">
        <v>5.0000000000000001E-3</v>
      </c>
      <c r="L219" s="238">
        <v>4976</v>
      </c>
      <c r="M219" s="238">
        <v>0</v>
      </c>
      <c r="N219" s="238">
        <v>0</v>
      </c>
      <c r="O219" s="239">
        <v>4977</v>
      </c>
      <c r="P219" s="237">
        <v>0.26829999999999998</v>
      </c>
      <c r="Q219" s="236">
        <v>0</v>
      </c>
      <c r="R219" s="236">
        <v>0</v>
      </c>
      <c r="S219" s="236">
        <v>0</v>
      </c>
      <c r="T219" s="236">
        <v>0</v>
      </c>
      <c r="U219" s="236">
        <v>0</v>
      </c>
      <c r="V219" s="236">
        <v>95004</v>
      </c>
      <c r="W219" s="236">
        <v>4415</v>
      </c>
      <c r="X219" s="236">
        <v>4786</v>
      </c>
      <c r="Y219" s="236">
        <v>4977</v>
      </c>
      <c r="Z219">
        <f t="shared" si="2"/>
        <v>26.83</v>
      </c>
      <c r="AA219">
        <f t="shared" si="3"/>
        <v>26.83</v>
      </c>
      <c r="AB219" s="240">
        <f t="shared" si="22"/>
        <v>4976.0126600000003</v>
      </c>
      <c r="AC219" s="240">
        <f t="shared" si="5"/>
        <v>4976.0126600000003</v>
      </c>
      <c r="AD219" s="240">
        <f t="shared" si="6"/>
        <v>1.2660000000323635E-2</v>
      </c>
      <c r="AE219" s="236">
        <f t="shared" si="7"/>
        <v>4976</v>
      </c>
      <c r="AF219" s="240">
        <f t="shared" si="8"/>
        <v>-1.2660000000323635E-2</v>
      </c>
      <c r="AG219">
        <f t="shared" si="9"/>
        <v>26.83</v>
      </c>
      <c r="AH219" s="236">
        <f t="shared" si="10"/>
        <v>0</v>
      </c>
      <c r="AI219" s="236">
        <f t="shared" si="11"/>
        <v>4976</v>
      </c>
      <c r="AJ219" s="236">
        <f t="shared" si="12"/>
        <v>0</v>
      </c>
      <c r="AK219" s="236">
        <f t="shared" si="13"/>
        <v>4976</v>
      </c>
      <c r="AL219" s="235">
        <f t="shared" si="14"/>
        <v>26.83</v>
      </c>
      <c r="AM219" s="236">
        <f t="shared" si="15"/>
        <v>0</v>
      </c>
      <c r="AN219" s="241">
        <f t="shared" si="16"/>
        <v>4976</v>
      </c>
      <c r="AO219" s="241">
        <f t="shared" si="17"/>
        <v>0</v>
      </c>
      <c r="AP219" s="236">
        <f t="shared" si="18"/>
        <v>4976</v>
      </c>
      <c r="AQ219" s="241">
        <f t="shared" si="19"/>
        <v>0</v>
      </c>
      <c r="AR219" s="235">
        <f t="shared" si="20"/>
        <v>26.83</v>
      </c>
      <c r="AS219" s="241">
        <v>1</v>
      </c>
      <c r="AT219" s="236">
        <f t="shared" si="21"/>
        <v>4977</v>
      </c>
    </row>
    <row r="220" spans="1:46" ht="12.75" customHeight="1">
      <c r="A220">
        <v>218</v>
      </c>
      <c r="B220" s="242" t="s">
        <v>1168</v>
      </c>
      <c r="C220" s="242" t="s">
        <v>589</v>
      </c>
      <c r="D220" s="233" t="s">
        <v>412</v>
      </c>
      <c r="F220" s="234"/>
      <c r="G220" s="234"/>
      <c r="H220" s="234"/>
      <c r="I220" s="235">
        <f t="shared" si="0"/>
        <v>0</v>
      </c>
      <c r="J220" s="236">
        <f t="shared" si="1"/>
        <v>0</v>
      </c>
      <c r="K220" s="237"/>
      <c r="L220" s="238">
        <v>0</v>
      </c>
      <c r="M220" s="238">
        <v>0</v>
      </c>
      <c r="N220" s="238">
        <v>0</v>
      </c>
      <c r="O220" s="239">
        <v>0</v>
      </c>
      <c r="P220" s="237">
        <v>0</v>
      </c>
      <c r="Q220" s="236">
        <v>0</v>
      </c>
      <c r="R220" s="236">
        <v>0</v>
      </c>
      <c r="S220" s="236">
        <v>0</v>
      </c>
      <c r="T220" s="236">
        <v>0</v>
      </c>
      <c r="U220" s="236">
        <v>0</v>
      </c>
      <c r="V220" s="236">
        <v>0</v>
      </c>
      <c r="W220" s="236">
        <v>0</v>
      </c>
      <c r="X220" s="236">
        <v>0</v>
      </c>
      <c r="Y220" s="236">
        <v>0</v>
      </c>
      <c r="Z220">
        <f t="shared" si="2"/>
        <v>0</v>
      </c>
      <c r="AA220">
        <f t="shared" si="3"/>
        <v>0</v>
      </c>
      <c r="AB220" s="240">
        <f t="shared" si="22"/>
        <v>0</v>
      </c>
      <c r="AC220" s="240">
        <f t="shared" si="5"/>
        <v>0</v>
      </c>
      <c r="AD220" s="240">
        <f t="shared" si="6"/>
        <v>0</v>
      </c>
      <c r="AE220" s="236">
        <f t="shared" si="7"/>
        <v>0</v>
      </c>
      <c r="AF220" s="240">
        <f t="shared" si="8"/>
        <v>0</v>
      </c>
      <c r="AG220">
        <f t="shared" si="9"/>
        <v>0</v>
      </c>
      <c r="AH220" s="236">
        <f t="shared" si="10"/>
        <v>0</v>
      </c>
      <c r="AI220" s="236">
        <f t="shared" si="11"/>
        <v>0</v>
      </c>
      <c r="AJ220" s="236">
        <f t="shared" si="12"/>
        <v>0</v>
      </c>
      <c r="AK220" s="236">
        <f t="shared" si="13"/>
        <v>0</v>
      </c>
      <c r="AL220" s="235">
        <f t="shared" si="14"/>
        <v>0</v>
      </c>
      <c r="AM220" s="236">
        <f t="shared" si="15"/>
        <v>0</v>
      </c>
      <c r="AN220" s="241">
        <f t="shared" si="16"/>
        <v>0</v>
      </c>
      <c r="AO220" s="241">
        <f t="shared" si="17"/>
        <v>0</v>
      </c>
      <c r="AP220" s="236">
        <f t="shared" si="18"/>
        <v>0</v>
      </c>
      <c r="AQ220" s="241">
        <f t="shared" si="19"/>
        <v>0</v>
      </c>
      <c r="AR220" s="235">
        <f t="shared" si="20"/>
        <v>0</v>
      </c>
      <c r="AS220" s="241">
        <v>0</v>
      </c>
      <c r="AT220" s="236">
        <f t="shared" si="21"/>
        <v>0</v>
      </c>
    </row>
    <row r="221" spans="1:46" ht="12.75" customHeight="1">
      <c r="A221">
        <v>219</v>
      </c>
      <c r="B221" s="242" t="s">
        <v>1169</v>
      </c>
      <c r="C221" s="242" t="s">
        <v>589</v>
      </c>
      <c r="D221" s="233" t="s">
        <v>413</v>
      </c>
      <c r="E221">
        <v>2003</v>
      </c>
      <c r="F221" s="241">
        <v>788313.04</v>
      </c>
      <c r="G221" s="241">
        <v>1395</v>
      </c>
      <c r="H221" s="241">
        <v>307.98</v>
      </c>
      <c r="I221" s="235">
        <f t="shared" si="0"/>
        <v>786610.06</v>
      </c>
      <c r="J221" s="236">
        <f t="shared" si="1"/>
        <v>786610</v>
      </c>
      <c r="K221" s="237">
        <v>0.03</v>
      </c>
      <c r="L221" s="238">
        <v>211030</v>
      </c>
      <c r="M221" s="238">
        <v>28309</v>
      </c>
      <c r="N221" s="238">
        <v>16535</v>
      </c>
      <c r="O221" s="239">
        <v>255995</v>
      </c>
      <c r="P221" s="237">
        <v>0.32530000000000003</v>
      </c>
      <c r="Q221" s="236">
        <v>534732</v>
      </c>
      <c r="R221" s="236">
        <v>559835</v>
      </c>
      <c r="S221" s="236">
        <v>634135</v>
      </c>
      <c r="T221" s="236">
        <v>674734</v>
      </c>
      <c r="U221" s="236">
        <v>541215</v>
      </c>
      <c r="V221" s="236">
        <v>311164</v>
      </c>
      <c r="W221" s="236">
        <v>247788</v>
      </c>
      <c r="X221" s="236">
        <v>246566</v>
      </c>
      <c r="Y221" s="236">
        <v>255995</v>
      </c>
      <c r="Z221">
        <f t="shared" si="2"/>
        <v>26.83</v>
      </c>
      <c r="AA221" t="e">
        <f t="shared" si="3"/>
        <v>#REF!</v>
      </c>
      <c r="AB221" s="240">
        <f t="shared" si="22"/>
        <v>211029.83152000001</v>
      </c>
      <c r="AC221" s="240">
        <f t="shared" si="5"/>
        <v>211029.83152000001</v>
      </c>
      <c r="AD221" s="240">
        <f t="shared" si="6"/>
        <v>-0.16847999999299645</v>
      </c>
      <c r="AE221" s="236">
        <f t="shared" si="7"/>
        <v>211030</v>
      </c>
      <c r="AF221" s="240">
        <f t="shared" si="8"/>
        <v>0.16847999999299645</v>
      </c>
      <c r="AG221">
        <f t="shared" si="9"/>
        <v>26.83</v>
      </c>
      <c r="AH221" s="236" t="e">
        <f t="shared" si="10"/>
        <v>#REF!</v>
      </c>
      <c r="AI221" s="236" t="e">
        <f t="shared" si="11"/>
        <v>#REF!</v>
      </c>
      <c r="AJ221" s="236" t="e">
        <f t="shared" si="12"/>
        <v>#REF!</v>
      </c>
      <c r="AK221" s="236" t="e">
        <f t="shared" si="13"/>
        <v>#REF!</v>
      </c>
      <c r="AL221" s="235" t="e">
        <f t="shared" si="14"/>
        <v>#REF!</v>
      </c>
      <c r="AM221" s="236" t="e">
        <f t="shared" si="15"/>
        <v>#REF!</v>
      </c>
      <c r="AN221" s="241" t="e">
        <f t="shared" si="16"/>
        <v>#REF!</v>
      </c>
      <c r="AO221" s="241" t="e">
        <f t="shared" si="17"/>
        <v>#REF!</v>
      </c>
      <c r="AP221" s="236" t="e">
        <f t="shared" si="18"/>
        <v>#REF!</v>
      </c>
      <c r="AQ221" s="241" t="e">
        <f t="shared" si="19"/>
        <v>#REF!</v>
      </c>
      <c r="AR221" s="235" t="e">
        <f t="shared" si="20"/>
        <v>#REF!</v>
      </c>
      <c r="AS221" s="241">
        <v>121</v>
      </c>
      <c r="AT221" s="236" t="e">
        <f t="shared" si="21"/>
        <v>#REF!</v>
      </c>
    </row>
    <row r="222" spans="1:46" ht="12.75" customHeight="1">
      <c r="A222">
        <v>220</v>
      </c>
      <c r="B222" s="242" t="s">
        <v>1170</v>
      </c>
      <c r="C222" s="242" t="s">
        <v>589</v>
      </c>
      <c r="D222" s="233" t="s">
        <v>414</v>
      </c>
      <c r="F222" s="234"/>
      <c r="G222" s="234"/>
      <c r="H222" s="234"/>
      <c r="I222" s="235">
        <f t="shared" si="0"/>
        <v>0</v>
      </c>
      <c r="J222" s="236">
        <f t="shared" si="1"/>
        <v>0</v>
      </c>
      <c r="K222" s="237"/>
      <c r="L222" s="238">
        <v>0</v>
      </c>
      <c r="M222" s="238">
        <v>0</v>
      </c>
      <c r="N222" s="238">
        <v>0</v>
      </c>
      <c r="O222" s="239">
        <v>0</v>
      </c>
      <c r="P222" s="237">
        <v>0</v>
      </c>
      <c r="Q222" s="236">
        <v>0</v>
      </c>
      <c r="R222" s="236">
        <v>0</v>
      </c>
      <c r="S222" s="236">
        <v>0</v>
      </c>
      <c r="T222" s="236">
        <v>0</v>
      </c>
      <c r="U222" s="236">
        <v>0</v>
      </c>
      <c r="V222" s="236">
        <v>0</v>
      </c>
      <c r="W222" s="236">
        <v>0</v>
      </c>
      <c r="X222" s="236">
        <v>0</v>
      </c>
      <c r="Y222" s="236">
        <v>0</v>
      </c>
      <c r="Z222">
        <f t="shared" si="2"/>
        <v>0</v>
      </c>
      <c r="AA222">
        <f t="shared" si="3"/>
        <v>0</v>
      </c>
      <c r="AB222" s="240">
        <f t="shared" si="22"/>
        <v>0</v>
      </c>
      <c r="AC222" s="240">
        <f t="shared" si="5"/>
        <v>0</v>
      </c>
      <c r="AD222" s="240">
        <f t="shared" si="6"/>
        <v>0</v>
      </c>
      <c r="AE222" s="236">
        <f t="shared" si="7"/>
        <v>0</v>
      </c>
      <c r="AF222" s="240">
        <f t="shared" si="8"/>
        <v>0</v>
      </c>
      <c r="AG222">
        <f t="shared" si="9"/>
        <v>0</v>
      </c>
      <c r="AH222" s="236">
        <f t="shared" si="10"/>
        <v>0</v>
      </c>
      <c r="AI222" s="236">
        <f t="shared" si="11"/>
        <v>0</v>
      </c>
      <c r="AJ222" s="236">
        <f t="shared" si="12"/>
        <v>0</v>
      </c>
      <c r="AK222" s="236">
        <f t="shared" si="13"/>
        <v>0</v>
      </c>
      <c r="AL222" s="235">
        <f t="shared" si="14"/>
        <v>0</v>
      </c>
      <c r="AM222" s="236">
        <f t="shared" si="15"/>
        <v>0</v>
      </c>
      <c r="AN222" s="241">
        <f t="shared" si="16"/>
        <v>0</v>
      </c>
      <c r="AO222" s="241">
        <f t="shared" si="17"/>
        <v>0</v>
      </c>
      <c r="AP222" s="236">
        <f t="shared" si="18"/>
        <v>0</v>
      </c>
      <c r="AQ222" s="241">
        <f t="shared" si="19"/>
        <v>0</v>
      </c>
      <c r="AR222" s="235">
        <f t="shared" si="20"/>
        <v>0</v>
      </c>
      <c r="AS222" s="241">
        <v>0</v>
      </c>
      <c r="AT222" s="236">
        <f t="shared" si="21"/>
        <v>0</v>
      </c>
    </row>
    <row r="223" spans="1:46" ht="12.75" customHeight="1">
      <c r="A223">
        <v>221</v>
      </c>
      <c r="B223" s="242" t="s">
        <v>1171</v>
      </c>
      <c r="C223" s="242" t="s">
        <v>589</v>
      </c>
      <c r="D223" s="233" t="s">
        <v>415</v>
      </c>
      <c r="E223">
        <v>2006</v>
      </c>
      <c r="F223" s="241">
        <v>460382.59</v>
      </c>
      <c r="G223" s="241">
        <v>2589.41</v>
      </c>
      <c r="H223" s="241">
        <v>0</v>
      </c>
      <c r="I223" s="235">
        <f t="shared" si="0"/>
        <v>457793.18000000005</v>
      </c>
      <c r="J223" s="236">
        <f t="shared" si="1"/>
        <v>457793</v>
      </c>
      <c r="K223" s="237">
        <v>0.03</v>
      </c>
      <c r="L223" s="238">
        <v>122816</v>
      </c>
      <c r="M223" s="238">
        <v>28309</v>
      </c>
      <c r="N223" s="238">
        <v>16535</v>
      </c>
      <c r="O223" s="239">
        <v>167761</v>
      </c>
      <c r="P223" s="237">
        <v>0.36619999999999997</v>
      </c>
      <c r="Q223" s="236">
        <v>0</v>
      </c>
      <c r="R223" s="236">
        <v>0</v>
      </c>
      <c r="S223" s="236">
        <v>368308</v>
      </c>
      <c r="T223" s="236">
        <v>386785</v>
      </c>
      <c r="U223" s="236">
        <v>349968</v>
      </c>
      <c r="V223" s="236">
        <v>204942</v>
      </c>
      <c r="W223" s="236">
        <v>170600</v>
      </c>
      <c r="X223" s="236">
        <v>163328</v>
      </c>
      <c r="Y223" s="236">
        <v>167761</v>
      </c>
      <c r="Z223">
        <f t="shared" si="2"/>
        <v>26.83</v>
      </c>
      <c r="AA223" t="e">
        <f t="shared" si="3"/>
        <v>#REF!</v>
      </c>
      <c r="AB223" s="240">
        <f t="shared" si="22"/>
        <v>122815.60069000001</v>
      </c>
      <c r="AC223" s="240">
        <f t="shared" si="5"/>
        <v>122815.60069000001</v>
      </c>
      <c r="AD223" s="240">
        <f t="shared" si="6"/>
        <v>-0.39930999999342021</v>
      </c>
      <c r="AE223" s="236">
        <f t="shared" si="7"/>
        <v>122816</v>
      </c>
      <c r="AF223" s="240">
        <f t="shared" si="8"/>
        <v>0.39930999999342021</v>
      </c>
      <c r="AG223">
        <f t="shared" si="9"/>
        <v>26.83</v>
      </c>
      <c r="AH223" s="236" t="e">
        <f t="shared" si="10"/>
        <v>#REF!</v>
      </c>
      <c r="AI223" s="236" t="e">
        <f t="shared" si="11"/>
        <v>#REF!</v>
      </c>
      <c r="AJ223" s="236" t="e">
        <f t="shared" si="12"/>
        <v>#REF!</v>
      </c>
      <c r="AK223" s="236" t="e">
        <f t="shared" si="13"/>
        <v>#REF!</v>
      </c>
      <c r="AL223" s="235" t="e">
        <f t="shared" si="14"/>
        <v>#REF!</v>
      </c>
      <c r="AM223" s="236" t="e">
        <f t="shared" si="15"/>
        <v>#REF!</v>
      </c>
      <c r="AN223" s="241" t="e">
        <f t="shared" si="16"/>
        <v>#REF!</v>
      </c>
      <c r="AO223" s="241" t="e">
        <f t="shared" si="17"/>
        <v>#REF!</v>
      </c>
      <c r="AP223" s="236" t="e">
        <f t="shared" si="18"/>
        <v>#REF!</v>
      </c>
      <c r="AQ223" s="241" t="e">
        <f t="shared" si="19"/>
        <v>#REF!</v>
      </c>
      <c r="AR223" s="235" t="e">
        <f t="shared" si="20"/>
        <v>#REF!</v>
      </c>
      <c r="AS223" s="241">
        <v>101</v>
      </c>
      <c r="AT223" s="236" t="e">
        <f t="shared" si="21"/>
        <v>#REF!</v>
      </c>
    </row>
    <row r="224" spans="1:46" ht="12.75" customHeight="1">
      <c r="A224">
        <v>222</v>
      </c>
      <c r="B224" s="242" t="s">
        <v>1172</v>
      </c>
      <c r="C224" s="242" t="s">
        <v>589</v>
      </c>
      <c r="D224" s="233" t="s">
        <v>416</v>
      </c>
      <c r="F224" s="234"/>
      <c r="G224" s="234"/>
      <c r="H224" s="234"/>
      <c r="I224" s="235">
        <f t="shared" si="0"/>
        <v>0</v>
      </c>
      <c r="J224" s="236">
        <f t="shared" si="1"/>
        <v>0</v>
      </c>
      <c r="K224" s="237"/>
      <c r="L224" s="238">
        <v>0</v>
      </c>
      <c r="M224" s="238">
        <v>0</v>
      </c>
      <c r="N224" s="238">
        <v>0</v>
      </c>
      <c r="O224" s="239">
        <v>0</v>
      </c>
      <c r="P224" s="237">
        <v>0</v>
      </c>
      <c r="Q224" s="236">
        <v>0</v>
      </c>
      <c r="R224" s="236">
        <v>0</v>
      </c>
      <c r="S224" s="236">
        <v>0</v>
      </c>
      <c r="T224" s="236">
        <v>0</v>
      </c>
      <c r="U224" s="236">
        <v>0</v>
      </c>
      <c r="V224" s="236">
        <v>0</v>
      </c>
      <c r="W224" s="236">
        <v>0</v>
      </c>
      <c r="X224" s="236">
        <v>0</v>
      </c>
      <c r="Y224" s="236">
        <v>0</v>
      </c>
      <c r="Z224">
        <f t="shared" si="2"/>
        <v>0</v>
      </c>
      <c r="AA224">
        <f t="shared" si="3"/>
        <v>0</v>
      </c>
      <c r="AB224" s="240">
        <f t="shared" si="22"/>
        <v>0</v>
      </c>
      <c r="AC224" s="240">
        <f t="shared" si="5"/>
        <v>0</v>
      </c>
      <c r="AD224" s="240">
        <f t="shared" si="6"/>
        <v>0</v>
      </c>
      <c r="AE224" s="236">
        <f t="shared" si="7"/>
        <v>0</v>
      </c>
      <c r="AF224" s="240">
        <f t="shared" si="8"/>
        <v>0</v>
      </c>
      <c r="AG224">
        <f t="shared" si="9"/>
        <v>0</v>
      </c>
      <c r="AH224" s="236">
        <f t="shared" si="10"/>
        <v>0</v>
      </c>
      <c r="AI224" s="236">
        <f t="shared" si="11"/>
        <v>0</v>
      </c>
      <c r="AJ224" s="236">
        <f t="shared" si="12"/>
        <v>0</v>
      </c>
      <c r="AK224" s="236">
        <f t="shared" si="13"/>
        <v>0</v>
      </c>
      <c r="AL224" s="235">
        <f t="shared" si="14"/>
        <v>0</v>
      </c>
      <c r="AM224" s="236">
        <f t="shared" si="15"/>
        <v>0</v>
      </c>
      <c r="AN224" s="241">
        <f t="shared" si="16"/>
        <v>0</v>
      </c>
      <c r="AO224" s="241">
        <f t="shared" si="17"/>
        <v>0</v>
      </c>
      <c r="AP224" s="236">
        <f t="shared" si="18"/>
        <v>0</v>
      </c>
      <c r="AQ224" s="241">
        <f t="shared" si="19"/>
        <v>0</v>
      </c>
      <c r="AR224" s="235">
        <f t="shared" si="20"/>
        <v>0</v>
      </c>
      <c r="AS224" s="241">
        <v>0</v>
      </c>
      <c r="AT224" s="236">
        <f t="shared" si="21"/>
        <v>0</v>
      </c>
    </row>
    <row r="225" spans="1:46" ht="12.75" customHeight="1">
      <c r="A225">
        <v>223</v>
      </c>
      <c r="B225" s="242" t="s">
        <v>1173</v>
      </c>
      <c r="C225" s="242" t="s">
        <v>589</v>
      </c>
      <c r="D225" s="233" t="s">
        <v>417</v>
      </c>
      <c r="F225" s="234"/>
      <c r="G225" s="234"/>
      <c r="H225" s="234"/>
      <c r="I225" s="235">
        <f t="shared" si="0"/>
        <v>0</v>
      </c>
      <c r="J225" s="236">
        <f t="shared" si="1"/>
        <v>0</v>
      </c>
      <c r="K225" s="237"/>
      <c r="L225" s="238">
        <v>0</v>
      </c>
      <c r="M225" s="238">
        <v>0</v>
      </c>
      <c r="N225" s="238">
        <v>0</v>
      </c>
      <c r="O225" s="239">
        <v>0</v>
      </c>
      <c r="P225" s="237">
        <v>0</v>
      </c>
      <c r="Q225" s="236">
        <v>0</v>
      </c>
      <c r="R225" s="236">
        <v>0</v>
      </c>
      <c r="S225" s="236">
        <v>0</v>
      </c>
      <c r="T225" s="236">
        <v>0</v>
      </c>
      <c r="U225" s="236">
        <v>0</v>
      </c>
      <c r="V225" s="236">
        <v>0</v>
      </c>
      <c r="W225" s="236">
        <v>0</v>
      </c>
      <c r="X225" s="236">
        <v>0</v>
      </c>
      <c r="Y225" s="236">
        <v>0</v>
      </c>
      <c r="Z225">
        <f t="shared" si="2"/>
        <v>0</v>
      </c>
      <c r="AA225">
        <f t="shared" si="3"/>
        <v>0</v>
      </c>
      <c r="AB225" s="240">
        <f t="shared" si="22"/>
        <v>0</v>
      </c>
      <c r="AC225" s="240">
        <f t="shared" si="5"/>
        <v>0</v>
      </c>
      <c r="AD225" s="240">
        <f t="shared" si="6"/>
        <v>0</v>
      </c>
      <c r="AE225" s="236">
        <f t="shared" si="7"/>
        <v>0</v>
      </c>
      <c r="AF225" s="240">
        <f t="shared" si="8"/>
        <v>0</v>
      </c>
      <c r="AG225">
        <f t="shared" si="9"/>
        <v>0</v>
      </c>
      <c r="AH225" s="236">
        <f t="shared" si="10"/>
        <v>0</v>
      </c>
      <c r="AI225" s="236">
        <f t="shared" si="11"/>
        <v>0</v>
      </c>
      <c r="AJ225" s="236">
        <f t="shared" si="12"/>
        <v>0</v>
      </c>
      <c r="AK225" s="236">
        <f t="shared" si="13"/>
        <v>0</v>
      </c>
      <c r="AL225" s="235">
        <f t="shared" si="14"/>
        <v>0</v>
      </c>
      <c r="AM225" s="236">
        <f t="shared" si="15"/>
        <v>0</v>
      </c>
      <c r="AN225" s="241">
        <f t="shared" si="16"/>
        <v>0</v>
      </c>
      <c r="AO225" s="241">
        <f t="shared" si="17"/>
        <v>0</v>
      </c>
      <c r="AP225" s="236">
        <f t="shared" si="18"/>
        <v>0</v>
      </c>
      <c r="AQ225" s="241">
        <f t="shared" si="19"/>
        <v>0</v>
      </c>
      <c r="AR225" s="235">
        <f t="shared" si="20"/>
        <v>0</v>
      </c>
      <c r="AS225" s="241">
        <v>0</v>
      </c>
      <c r="AT225" s="236">
        <f t="shared" si="21"/>
        <v>0</v>
      </c>
    </row>
    <row r="226" spans="1:46" ht="12.75" customHeight="1">
      <c r="A226">
        <v>224</v>
      </c>
      <c r="B226" s="242" t="s">
        <v>1174</v>
      </c>
      <c r="C226" s="242" t="s">
        <v>589</v>
      </c>
      <c r="D226" s="233" t="s">
        <v>418</v>
      </c>
      <c r="E226">
        <v>2006</v>
      </c>
      <c r="F226" s="241">
        <v>630739.36</v>
      </c>
      <c r="G226" s="241">
        <v>3560.43</v>
      </c>
      <c r="H226" s="241">
        <v>183.29</v>
      </c>
      <c r="I226" s="235">
        <f t="shared" si="0"/>
        <v>626995.6399999999</v>
      </c>
      <c r="J226" s="236">
        <f t="shared" si="1"/>
        <v>626996</v>
      </c>
      <c r="K226" s="237">
        <v>0.03</v>
      </c>
      <c r="L226" s="238">
        <v>168209</v>
      </c>
      <c r="M226" s="238">
        <v>28309</v>
      </c>
      <c r="N226" s="238">
        <v>16535</v>
      </c>
      <c r="O226" s="239">
        <v>213164</v>
      </c>
      <c r="P226" s="237">
        <v>0.33979999999999999</v>
      </c>
      <c r="Q226" s="236">
        <v>0</v>
      </c>
      <c r="R226" s="236">
        <v>434981</v>
      </c>
      <c r="S226" s="236">
        <v>470249</v>
      </c>
      <c r="T226" s="236">
        <v>486393</v>
      </c>
      <c r="U226" s="236">
        <v>424149</v>
      </c>
      <c r="V226" s="236">
        <v>250538</v>
      </c>
      <c r="W226" s="236">
        <v>199820</v>
      </c>
      <c r="X226" s="236">
        <v>201226</v>
      </c>
      <c r="Y226" s="236">
        <v>213164</v>
      </c>
      <c r="Z226">
        <f t="shared" si="2"/>
        <v>26.83</v>
      </c>
      <c r="AA226" t="e">
        <f t="shared" si="3"/>
        <v>#REF!</v>
      </c>
      <c r="AB226" s="240">
        <f t="shared" si="22"/>
        <v>168208.97299000001</v>
      </c>
      <c r="AC226" s="240">
        <f t="shared" si="5"/>
        <v>168208.97299000001</v>
      </c>
      <c r="AD226" s="240">
        <f t="shared" si="6"/>
        <v>-2.7009999990696087E-2</v>
      </c>
      <c r="AE226" s="236">
        <f t="shared" si="7"/>
        <v>168209</v>
      </c>
      <c r="AF226" s="240">
        <f t="shared" si="8"/>
        <v>2.7009999990696087E-2</v>
      </c>
      <c r="AG226">
        <f t="shared" si="9"/>
        <v>26.83</v>
      </c>
      <c r="AH226" s="236" t="e">
        <f t="shared" si="10"/>
        <v>#REF!</v>
      </c>
      <c r="AI226" s="236" t="e">
        <f t="shared" si="11"/>
        <v>#REF!</v>
      </c>
      <c r="AJ226" s="236" t="e">
        <f t="shared" si="12"/>
        <v>#REF!</v>
      </c>
      <c r="AK226" s="236" t="e">
        <f t="shared" si="13"/>
        <v>#REF!</v>
      </c>
      <c r="AL226" s="235" t="e">
        <f t="shared" si="14"/>
        <v>#REF!</v>
      </c>
      <c r="AM226" s="236" t="e">
        <f t="shared" si="15"/>
        <v>#REF!</v>
      </c>
      <c r="AN226" s="241" t="e">
        <f t="shared" si="16"/>
        <v>#REF!</v>
      </c>
      <c r="AO226" s="241" t="e">
        <f t="shared" si="17"/>
        <v>#REF!</v>
      </c>
      <c r="AP226" s="236" t="e">
        <f t="shared" si="18"/>
        <v>#REF!</v>
      </c>
      <c r="AQ226" s="241" t="e">
        <f t="shared" si="19"/>
        <v>#REF!</v>
      </c>
      <c r="AR226" s="235" t="e">
        <f t="shared" si="20"/>
        <v>#REF!</v>
      </c>
      <c r="AS226" s="241">
        <v>111</v>
      </c>
      <c r="AT226" s="236" t="e">
        <f t="shared" si="21"/>
        <v>#REF!</v>
      </c>
    </row>
    <row r="227" spans="1:46" ht="12.75" customHeight="1">
      <c r="A227">
        <v>225</v>
      </c>
      <c r="B227" s="242" t="s">
        <v>1175</v>
      </c>
      <c r="C227" s="242" t="s">
        <v>589</v>
      </c>
      <c r="D227" s="233" t="s">
        <v>419</v>
      </c>
      <c r="F227" s="234"/>
      <c r="G227" s="234"/>
      <c r="H227" s="234"/>
      <c r="I227" s="235">
        <f t="shared" si="0"/>
        <v>0</v>
      </c>
      <c r="J227" s="236">
        <f t="shared" si="1"/>
        <v>0</v>
      </c>
      <c r="K227" s="237"/>
      <c r="L227" s="238">
        <v>0</v>
      </c>
      <c r="M227" s="238">
        <v>0</v>
      </c>
      <c r="N227" s="238">
        <v>0</v>
      </c>
      <c r="O227" s="239">
        <v>0</v>
      </c>
      <c r="P227" s="237">
        <v>0</v>
      </c>
      <c r="Q227" s="236">
        <v>0</v>
      </c>
      <c r="R227" s="236">
        <v>0</v>
      </c>
      <c r="S227" s="236">
        <v>0</v>
      </c>
      <c r="T227" s="236">
        <v>0</v>
      </c>
      <c r="U227" s="236">
        <v>0</v>
      </c>
      <c r="V227" s="236">
        <v>0</v>
      </c>
      <c r="W227" s="236">
        <v>0</v>
      </c>
      <c r="X227" s="236">
        <v>0</v>
      </c>
      <c r="Y227" s="236">
        <v>0</v>
      </c>
      <c r="Z227">
        <f t="shared" si="2"/>
        <v>0</v>
      </c>
      <c r="AA227">
        <f t="shared" si="3"/>
        <v>0</v>
      </c>
      <c r="AB227" s="240">
        <f t="shared" si="22"/>
        <v>0</v>
      </c>
      <c r="AC227" s="240">
        <f t="shared" si="5"/>
        <v>0</v>
      </c>
      <c r="AD227" s="240">
        <f t="shared" si="6"/>
        <v>0</v>
      </c>
      <c r="AE227" s="236">
        <f t="shared" si="7"/>
        <v>0</v>
      </c>
      <c r="AF227" s="240">
        <f t="shared" si="8"/>
        <v>0</v>
      </c>
      <c r="AG227">
        <f t="shared" si="9"/>
        <v>0</v>
      </c>
      <c r="AH227" s="236">
        <f t="shared" si="10"/>
        <v>0</v>
      </c>
      <c r="AI227" s="236">
        <f t="shared" si="11"/>
        <v>0</v>
      </c>
      <c r="AJ227" s="236">
        <f t="shared" si="12"/>
        <v>0</v>
      </c>
      <c r="AK227" s="236">
        <f t="shared" si="13"/>
        <v>0</v>
      </c>
      <c r="AL227" s="235">
        <f t="shared" si="14"/>
        <v>0</v>
      </c>
      <c r="AM227" s="236">
        <f t="shared" si="15"/>
        <v>0</v>
      </c>
      <c r="AN227" s="241">
        <f t="shared" si="16"/>
        <v>0</v>
      </c>
      <c r="AO227" s="241">
        <f t="shared" si="17"/>
        <v>0</v>
      </c>
      <c r="AP227" s="236">
        <f t="shared" si="18"/>
        <v>0</v>
      </c>
      <c r="AQ227" s="241">
        <f t="shared" si="19"/>
        <v>0</v>
      </c>
      <c r="AR227" s="235">
        <f t="shared" si="20"/>
        <v>0</v>
      </c>
      <c r="AS227" s="241">
        <v>0</v>
      </c>
      <c r="AT227" s="236">
        <f t="shared" si="21"/>
        <v>0</v>
      </c>
    </row>
    <row r="228" spans="1:46" ht="12.75" customHeight="1">
      <c r="A228">
        <v>226</v>
      </c>
      <c r="B228" s="242" t="s">
        <v>1176</v>
      </c>
      <c r="C228" s="242" t="s">
        <v>589</v>
      </c>
      <c r="D228" s="233" t="s">
        <v>420</v>
      </c>
      <c r="F228" s="234"/>
      <c r="G228" s="234"/>
      <c r="H228" s="234"/>
      <c r="I228" s="235">
        <f t="shared" si="0"/>
        <v>0</v>
      </c>
      <c r="J228" s="236">
        <f t="shared" si="1"/>
        <v>0</v>
      </c>
      <c r="K228" s="237"/>
      <c r="L228" s="238">
        <v>0</v>
      </c>
      <c r="M228" s="238">
        <v>0</v>
      </c>
      <c r="N228" s="238">
        <v>0</v>
      </c>
      <c r="O228" s="239">
        <v>0</v>
      </c>
      <c r="P228" s="237">
        <v>0</v>
      </c>
      <c r="Q228" s="236">
        <v>0</v>
      </c>
      <c r="R228" s="236">
        <v>0</v>
      </c>
      <c r="S228" s="236">
        <v>0</v>
      </c>
      <c r="T228" s="236">
        <v>0</v>
      </c>
      <c r="U228" s="236">
        <v>0</v>
      </c>
      <c r="V228" s="236">
        <v>0</v>
      </c>
      <c r="W228" s="236">
        <v>0</v>
      </c>
      <c r="X228" s="236">
        <v>0</v>
      </c>
      <c r="Y228" s="236">
        <v>0</v>
      </c>
      <c r="Z228">
        <f t="shared" si="2"/>
        <v>0</v>
      </c>
      <c r="AA228">
        <f t="shared" si="3"/>
        <v>0</v>
      </c>
      <c r="AB228" s="240">
        <f t="shared" si="22"/>
        <v>0</v>
      </c>
      <c r="AC228" s="240">
        <f t="shared" si="5"/>
        <v>0</v>
      </c>
      <c r="AD228" s="240">
        <f t="shared" si="6"/>
        <v>0</v>
      </c>
      <c r="AE228" s="236">
        <f t="shared" si="7"/>
        <v>0</v>
      </c>
      <c r="AF228" s="240">
        <f t="shared" si="8"/>
        <v>0</v>
      </c>
      <c r="AG228">
        <f t="shared" si="9"/>
        <v>0</v>
      </c>
      <c r="AH228" s="236">
        <f t="shared" si="10"/>
        <v>0</v>
      </c>
      <c r="AI228" s="236">
        <f t="shared" si="11"/>
        <v>0</v>
      </c>
      <c r="AJ228" s="236">
        <f t="shared" si="12"/>
        <v>0</v>
      </c>
      <c r="AK228" s="236">
        <f t="shared" si="13"/>
        <v>0</v>
      </c>
      <c r="AL228" s="235">
        <f t="shared" si="14"/>
        <v>0</v>
      </c>
      <c r="AM228" s="236">
        <f t="shared" si="15"/>
        <v>0</v>
      </c>
      <c r="AN228" s="241">
        <f t="shared" si="16"/>
        <v>0</v>
      </c>
      <c r="AO228" s="241">
        <f t="shared" si="17"/>
        <v>0</v>
      </c>
      <c r="AP228" s="236">
        <f t="shared" si="18"/>
        <v>0</v>
      </c>
      <c r="AQ228" s="241">
        <f t="shared" si="19"/>
        <v>0</v>
      </c>
      <c r="AR228" s="235">
        <f t="shared" si="20"/>
        <v>0</v>
      </c>
      <c r="AS228" s="241">
        <v>0</v>
      </c>
      <c r="AT228" s="236">
        <f t="shared" si="21"/>
        <v>0</v>
      </c>
    </row>
    <row r="229" spans="1:46" ht="12.75" customHeight="1">
      <c r="A229">
        <v>227</v>
      </c>
      <c r="B229" s="242" t="s">
        <v>1177</v>
      </c>
      <c r="C229" s="242" t="s">
        <v>589</v>
      </c>
      <c r="D229" s="233" t="s">
        <v>421</v>
      </c>
      <c r="F229" s="234"/>
      <c r="G229" s="234"/>
      <c r="H229" s="234"/>
      <c r="I229" s="235">
        <f t="shared" si="0"/>
        <v>0</v>
      </c>
      <c r="J229" s="236">
        <f t="shared" si="1"/>
        <v>0</v>
      </c>
      <c r="K229" s="237"/>
      <c r="L229" s="238">
        <v>0</v>
      </c>
      <c r="M229" s="238">
        <v>0</v>
      </c>
      <c r="N229" s="238">
        <v>0</v>
      </c>
      <c r="O229" s="239">
        <v>0</v>
      </c>
      <c r="P229" s="237">
        <v>0</v>
      </c>
      <c r="Q229" s="236">
        <v>0</v>
      </c>
      <c r="R229" s="236">
        <v>0</v>
      </c>
      <c r="S229" s="236">
        <v>0</v>
      </c>
      <c r="T229" s="236">
        <v>0</v>
      </c>
      <c r="U229" s="236">
        <v>0</v>
      </c>
      <c r="V229" s="236">
        <v>0</v>
      </c>
      <c r="W229" s="236">
        <v>0</v>
      </c>
      <c r="X229" s="236">
        <v>0</v>
      </c>
      <c r="Y229" s="236">
        <v>0</v>
      </c>
      <c r="Z229">
        <f t="shared" si="2"/>
        <v>0</v>
      </c>
      <c r="AA229">
        <f t="shared" si="3"/>
        <v>0</v>
      </c>
      <c r="AB229" s="240">
        <f t="shared" si="22"/>
        <v>0</v>
      </c>
      <c r="AC229" s="240">
        <f t="shared" si="5"/>
        <v>0</v>
      </c>
      <c r="AD229" s="240">
        <f t="shared" si="6"/>
        <v>0</v>
      </c>
      <c r="AE229" s="236">
        <f t="shared" si="7"/>
        <v>0</v>
      </c>
      <c r="AF229" s="240">
        <f t="shared" si="8"/>
        <v>0</v>
      </c>
      <c r="AG229">
        <f t="shared" si="9"/>
        <v>0</v>
      </c>
      <c r="AH229" s="236">
        <f t="shared" si="10"/>
        <v>0</v>
      </c>
      <c r="AI229" s="236">
        <f t="shared" si="11"/>
        <v>0</v>
      </c>
      <c r="AJ229" s="236">
        <f t="shared" si="12"/>
        <v>0</v>
      </c>
      <c r="AK229" s="236">
        <f t="shared" si="13"/>
        <v>0</v>
      </c>
      <c r="AL229" s="235">
        <f t="shared" si="14"/>
        <v>0</v>
      </c>
      <c r="AM229" s="236">
        <f t="shared" si="15"/>
        <v>0</v>
      </c>
      <c r="AN229" s="241">
        <f t="shared" si="16"/>
        <v>0</v>
      </c>
      <c r="AO229" s="241">
        <f t="shared" si="17"/>
        <v>0</v>
      </c>
      <c r="AP229" s="236">
        <f t="shared" si="18"/>
        <v>0</v>
      </c>
      <c r="AQ229" s="241">
        <f t="shared" si="19"/>
        <v>0</v>
      </c>
      <c r="AR229" s="235">
        <f t="shared" si="20"/>
        <v>0</v>
      </c>
      <c r="AS229" s="241">
        <v>0</v>
      </c>
      <c r="AT229" s="236">
        <f t="shared" si="21"/>
        <v>0</v>
      </c>
    </row>
    <row r="230" spans="1:46" ht="12.75" customHeight="1">
      <c r="A230">
        <v>228</v>
      </c>
      <c r="B230" s="242" t="s">
        <v>1178</v>
      </c>
      <c r="C230" s="242" t="s">
        <v>589</v>
      </c>
      <c r="D230" s="233" t="s">
        <v>422</v>
      </c>
      <c r="F230" s="234"/>
      <c r="G230" s="234"/>
      <c r="H230" s="234"/>
      <c r="I230" s="235">
        <f t="shared" si="0"/>
        <v>0</v>
      </c>
      <c r="J230" s="236">
        <f t="shared" si="1"/>
        <v>0</v>
      </c>
      <c r="K230" s="237"/>
      <c r="L230" s="238">
        <v>0</v>
      </c>
      <c r="M230" s="238">
        <v>0</v>
      </c>
      <c r="N230" s="238">
        <v>0</v>
      </c>
      <c r="O230" s="239">
        <v>0</v>
      </c>
      <c r="P230" s="237">
        <v>0</v>
      </c>
      <c r="Q230" s="236">
        <v>0</v>
      </c>
      <c r="R230" s="236">
        <v>0</v>
      </c>
      <c r="S230" s="236">
        <v>0</v>
      </c>
      <c r="T230" s="236">
        <v>0</v>
      </c>
      <c r="U230" s="236">
        <v>0</v>
      </c>
      <c r="V230" s="236">
        <v>0</v>
      </c>
      <c r="W230" s="236">
        <v>0</v>
      </c>
      <c r="X230" s="236">
        <v>0</v>
      </c>
      <c r="Y230" s="236">
        <v>0</v>
      </c>
      <c r="Z230">
        <f t="shared" si="2"/>
        <v>0</v>
      </c>
      <c r="AA230">
        <f t="shared" si="3"/>
        <v>0</v>
      </c>
      <c r="AB230" s="240">
        <f t="shared" si="22"/>
        <v>0</v>
      </c>
      <c r="AC230" s="240">
        <f t="shared" si="5"/>
        <v>0</v>
      </c>
      <c r="AD230" s="240">
        <f t="shared" si="6"/>
        <v>0</v>
      </c>
      <c r="AE230" s="236">
        <f t="shared" si="7"/>
        <v>0</v>
      </c>
      <c r="AF230" s="240">
        <f t="shared" si="8"/>
        <v>0</v>
      </c>
      <c r="AG230">
        <f t="shared" si="9"/>
        <v>0</v>
      </c>
      <c r="AH230" s="236">
        <f t="shared" si="10"/>
        <v>0</v>
      </c>
      <c r="AI230" s="236">
        <f t="shared" si="11"/>
        <v>0</v>
      </c>
      <c r="AJ230" s="236">
        <f t="shared" si="12"/>
        <v>0</v>
      </c>
      <c r="AK230" s="236">
        <f t="shared" si="13"/>
        <v>0</v>
      </c>
      <c r="AL230" s="235">
        <f t="shared" si="14"/>
        <v>0</v>
      </c>
      <c r="AM230" s="236">
        <f t="shared" si="15"/>
        <v>0</v>
      </c>
      <c r="AN230" s="241">
        <f t="shared" si="16"/>
        <v>0</v>
      </c>
      <c r="AO230" s="241">
        <f t="shared" si="17"/>
        <v>0</v>
      </c>
      <c r="AP230" s="236">
        <f t="shared" si="18"/>
        <v>0</v>
      </c>
      <c r="AQ230" s="241">
        <f t="shared" si="19"/>
        <v>0</v>
      </c>
      <c r="AR230" s="235">
        <f t="shared" si="20"/>
        <v>0</v>
      </c>
      <c r="AS230" s="241">
        <v>0</v>
      </c>
      <c r="AT230" s="236">
        <f t="shared" si="21"/>
        <v>0</v>
      </c>
    </row>
    <row r="231" spans="1:46" ht="12.75" customHeight="1">
      <c r="A231">
        <v>229</v>
      </c>
      <c r="B231" s="242" t="s">
        <v>1179</v>
      </c>
      <c r="C231" s="242" t="s">
        <v>589</v>
      </c>
      <c r="D231" s="233" t="s">
        <v>423</v>
      </c>
      <c r="E231">
        <v>2002</v>
      </c>
      <c r="F231" s="241">
        <v>679858.55</v>
      </c>
      <c r="G231" s="241">
        <v>5847.97</v>
      </c>
      <c r="H231" s="241">
        <v>3612.71</v>
      </c>
      <c r="I231" s="235">
        <f t="shared" si="0"/>
        <v>670397.87000000011</v>
      </c>
      <c r="J231" s="236">
        <f t="shared" si="1"/>
        <v>670398</v>
      </c>
      <c r="K231" s="237">
        <v>0.01</v>
      </c>
      <c r="L231" s="238">
        <v>179853</v>
      </c>
      <c r="M231" s="238">
        <v>0</v>
      </c>
      <c r="N231" s="238">
        <v>0</v>
      </c>
      <c r="O231" s="239">
        <v>179895</v>
      </c>
      <c r="P231" s="237">
        <v>0.26829999999999998</v>
      </c>
      <c r="Q231" s="236">
        <v>490281</v>
      </c>
      <c r="R231" s="236">
        <v>518116</v>
      </c>
      <c r="S231" s="236">
        <v>550595</v>
      </c>
      <c r="T231" s="236">
        <v>582110</v>
      </c>
      <c r="U231" s="236">
        <v>409935</v>
      </c>
      <c r="V231" s="236">
        <v>217563</v>
      </c>
      <c r="W231" s="236">
        <v>173471</v>
      </c>
      <c r="X231" s="236">
        <v>176213</v>
      </c>
      <c r="Y231" s="236">
        <v>179895</v>
      </c>
      <c r="Z231">
        <f t="shared" si="2"/>
        <v>26.83</v>
      </c>
      <c r="AA231">
        <f t="shared" si="3"/>
        <v>26.83</v>
      </c>
      <c r="AB231" s="240">
        <f t="shared" si="22"/>
        <v>179852.75675</v>
      </c>
      <c r="AC231" s="240">
        <f t="shared" si="5"/>
        <v>179852.75675</v>
      </c>
      <c r="AD231" s="240">
        <f t="shared" si="6"/>
        <v>-0.24324999999953434</v>
      </c>
      <c r="AE231" s="236">
        <f t="shared" si="7"/>
        <v>179853</v>
      </c>
      <c r="AF231" s="240">
        <f t="shared" si="8"/>
        <v>0.24324999999953434</v>
      </c>
      <c r="AG231">
        <f t="shared" si="9"/>
        <v>26.83</v>
      </c>
      <c r="AH231" s="236">
        <f t="shared" si="10"/>
        <v>0</v>
      </c>
      <c r="AI231" s="236">
        <f t="shared" si="11"/>
        <v>179853</v>
      </c>
      <c r="AJ231" s="236">
        <f t="shared" si="12"/>
        <v>0</v>
      </c>
      <c r="AK231" s="236">
        <f t="shared" si="13"/>
        <v>179853</v>
      </c>
      <c r="AL231" s="235">
        <f t="shared" si="14"/>
        <v>26.83</v>
      </c>
      <c r="AM231" s="236">
        <f t="shared" si="15"/>
        <v>0</v>
      </c>
      <c r="AN231" s="241">
        <f t="shared" si="16"/>
        <v>179853</v>
      </c>
      <c r="AO231" s="241">
        <f t="shared" si="17"/>
        <v>0</v>
      </c>
      <c r="AP231" s="236">
        <f t="shared" si="18"/>
        <v>179853</v>
      </c>
      <c r="AQ231" s="241">
        <f t="shared" si="19"/>
        <v>0</v>
      </c>
      <c r="AR231" s="235">
        <f t="shared" si="20"/>
        <v>26.83</v>
      </c>
      <c r="AS231" s="241">
        <v>42</v>
      </c>
      <c r="AT231" s="236">
        <f t="shared" si="21"/>
        <v>179895</v>
      </c>
    </row>
    <row r="232" spans="1:46" ht="12.75" customHeight="1">
      <c r="A232">
        <v>230</v>
      </c>
      <c r="B232" s="242" t="s">
        <v>1180</v>
      </c>
      <c r="C232" s="242" t="s">
        <v>589</v>
      </c>
      <c r="D232" s="233" t="s">
        <v>424</v>
      </c>
      <c r="E232">
        <v>2012</v>
      </c>
      <c r="F232" s="241">
        <v>63372.71</v>
      </c>
      <c r="G232" s="241">
        <v>893.25</v>
      </c>
      <c r="H232" s="241">
        <v>0</v>
      </c>
      <c r="I232" s="235">
        <f t="shared" si="0"/>
        <v>62479.46</v>
      </c>
      <c r="J232" s="236">
        <f t="shared" si="1"/>
        <v>62479</v>
      </c>
      <c r="K232" s="237">
        <v>0.03</v>
      </c>
      <c r="L232" s="238">
        <v>16762</v>
      </c>
      <c r="M232" s="238">
        <v>45717</v>
      </c>
      <c r="N232" s="238">
        <v>0</v>
      </c>
      <c r="O232" s="239">
        <v>62479</v>
      </c>
      <c r="P232" s="237">
        <v>1</v>
      </c>
      <c r="Q232" s="236">
        <v>0</v>
      </c>
      <c r="R232" s="236">
        <v>0</v>
      </c>
      <c r="S232" s="236">
        <v>0</v>
      </c>
      <c r="T232" s="236">
        <v>0</v>
      </c>
      <c r="U232" s="236">
        <v>0</v>
      </c>
      <c r="V232" s="236">
        <v>0</v>
      </c>
      <c r="W232" s="236">
        <v>0</v>
      </c>
      <c r="X232" s="236">
        <v>0</v>
      </c>
      <c r="Y232" s="236">
        <v>62479</v>
      </c>
      <c r="Z232">
        <f t="shared" si="2"/>
        <v>26.83</v>
      </c>
      <c r="AA232" t="e">
        <f t="shared" si="3"/>
        <v>#REF!</v>
      </c>
      <c r="AB232" s="240">
        <f t="shared" si="22"/>
        <v>16761.715260000001</v>
      </c>
      <c r="AC232" s="240">
        <f t="shared" si="5"/>
        <v>16761.715260000001</v>
      </c>
      <c r="AD232" s="240">
        <f t="shared" si="6"/>
        <v>-0.28473999999914668</v>
      </c>
      <c r="AE232" s="236">
        <f t="shared" si="7"/>
        <v>16762</v>
      </c>
      <c r="AF232" s="240">
        <f t="shared" si="8"/>
        <v>0.28473999999914668</v>
      </c>
      <c r="AG232">
        <f t="shared" si="9"/>
        <v>26.83</v>
      </c>
      <c r="AH232" s="236" t="e">
        <f t="shared" si="10"/>
        <v>#REF!</v>
      </c>
      <c r="AI232" s="236" t="e">
        <f t="shared" si="11"/>
        <v>#REF!</v>
      </c>
      <c r="AJ232" s="236" t="e">
        <f t="shared" si="12"/>
        <v>#REF!</v>
      </c>
      <c r="AK232" s="236" t="e">
        <f t="shared" si="13"/>
        <v>#REF!</v>
      </c>
      <c r="AL232" s="235" t="e">
        <f t="shared" si="14"/>
        <v>#REF!</v>
      </c>
      <c r="AM232" s="236" t="e">
        <f t="shared" si="15"/>
        <v>#REF!</v>
      </c>
      <c r="AN232" s="241" t="e">
        <f t="shared" si="16"/>
        <v>#REF!</v>
      </c>
      <c r="AO232" s="241" t="e">
        <f t="shared" si="17"/>
        <v>#REF!</v>
      </c>
      <c r="AP232" s="236" t="e">
        <f t="shared" si="18"/>
        <v>#REF!</v>
      </c>
      <c r="AQ232" s="241" t="e">
        <f t="shared" si="19"/>
        <v>#REF!</v>
      </c>
      <c r="AR232" s="235" t="e">
        <f t="shared" si="20"/>
        <v>#REF!</v>
      </c>
      <c r="AS232" s="241">
        <v>0</v>
      </c>
      <c r="AT232" s="236" t="e">
        <f t="shared" si="21"/>
        <v>#REF!</v>
      </c>
    </row>
    <row r="233" spans="1:46" ht="12.75" customHeight="1">
      <c r="A233">
        <v>231</v>
      </c>
      <c r="B233" s="242" t="s">
        <v>1181</v>
      </c>
      <c r="C233" s="242" t="s">
        <v>589</v>
      </c>
      <c r="D233" s="233" t="s">
        <v>425</v>
      </c>
      <c r="E233">
        <v>2008</v>
      </c>
      <c r="F233" s="241">
        <v>230082</v>
      </c>
      <c r="G233" s="241">
        <v>4528</v>
      </c>
      <c r="H233" s="241">
        <v>2</v>
      </c>
      <c r="I233" s="235">
        <f t="shared" si="0"/>
        <v>225552</v>
      </c>
      <c r="J233" s="236">
        <f t="shared" si="1"/>
        <v>225552</v>
      </c>
      <c r="K233" s="237">
        <v>0.01</v>
      </c>
      <c r="L233" s="238">
        <v>60510</v>
      </c>
      <c r="M233" s="238">
        <v>0</v>
      </c>
      <c r="N233" s="238">
        <v>0</v>
      </c>
      <c r="O233" s="239">
        <v>60523</v>
      </c>
      <c r="P233" s="237">
        <v>0.26829999999999998</v>
      </c>
      <c r="Q233" s="236">
        <v>0</v>
      </c>
      <c r="R233" s="236">
        <v>0</v>
      </c>
      <c r="S233" s="236">
        <v>0</v>
      </c>
      <c r="T233" s="236">
        <v>0</v>
      </c>
      <c r="U233" s="236">
        <v>141606</v>
      </c>
      <c r="V233" s="236">
        <v>74530</v>
      </c>
      <c r="W233" s="236">
        <v>58366</v>
      </c>
      <c r="X233" s="236">
        <v>58177</v>
      </c>
      <c r="Y233" s="236">
        <v>60523</v>
      </c>
      <c r="Z233">
        <f t="shared" si="2"/>
        <v>26.83</v>
      </c>
      <c r="AA233">
        <f t="shared" si="3"/>
        <v>26.83</v>
      </c>
      <c r="AB233" s="240">
        <f>ROUND(($J$357/$J$355)*J233,5)-1</f>
        <v>60509.545960000003</v>
      </c>
      <c r="AC233" s="240">
        <f t="shared" si="5"/>
        <v>60510.545960000003</v>
      </c>
      <c r="AD233" s="240">
        <f t="shared" si="6"/>
        <v>0.54596000000310596</v>
      </c>
      <c r="AE233" s="236">
        <f t="shared" si="7"/>
        <v>60510</v>
      </c>
      <c r="AF233" s="240">
        <f t="shared" si="8"/>
        <v>0.45403999999689404</v>
      </c>
      <c r="AG233">
        <f t="shared" si="9"/>
        <v>26.83</v>
      </c>
      <c r="AH233" s="236">
        <f t="shared" si="10"/>
        <v>0</v>
      </c>
      <c r="AI233" s="236">
        <f t="shared" si="11"/>
        <v>60510</v>
      </c>
      <c r="AJ233" s="236">
        <f t="shared" si="12"/>
        <v>0</v>
      </c>
      <c r="AK233" s="236">
        <f t="shared" si="13"/>
        <v>60510</v>
      </c>
      <c r="AL233" s="235">
        <f t="shared" si="14"/>
        <v>26.83</v>
      </c>
      <c r="AM233" s="236">
        <f t="shared" si="15"/>
        <v>0</v>
      </c>
      <c r="AN233" s="241">
        <f t="shared" si="16"/>
        <v>60510</v>
      </c>
      <c r="AO233" s="241">
        <f t="shared" si="17"/>
        <v>0</v>
      </c>
      <c r="AP233" s="236">
        <f t="shared" si="18"/>
        <v>60510</v>
      </c>
      <c r="AQ233" s="241">
        <f t="shared" si="19"/>
        <v>0</v>
      </c>
      <c r="AR233" s="235">
        <f t="shared" si="20"/>
        <v>26.83</v>
      </c>
      <c r="AS233" s="241">
        <v>13</v>
      </c>
      <c r="AT233" s="236">
        <f t="shared" si="21"/>
        <v>60523</v>
      </c>
    </row>
    <row r="234" spans="1:46" ht="12.75" customHeight="1">
      <c r="A234">
        <v>232</v>
      </c>
      <c r="B234" s="242" t="s">
        <v>1182</v>
      </c>
      <c r="C234" s="242" t="s">
        <v>589</v>
      </c>
      <c r="D234" s="233" t="s">
        <v>426</v>
      </c>
      <c r="F234" s="234"/>
      <c r="G234" s="234"/>
      <c r="H234" s="234"/>
      <c r="I234" s="235">
        <f t="shared" si="0"/>
        <v>0</v>
      </c>
      <c r="J234" s="236">
        <f t="shared" si="1"/>
        <v>0</v>
      </c>
      <c r="K234" s="237"/>
      <c r="L234" s="238">
        <v>0</v>
      </c>
      <c r="M234" s="238">
        <v>0</v>
      </c>
      <c r="N234" s="238">
        <v>0</v>
      </c>
      <c r="O234" s="239">
        <v>0</v>
      </c>
      <c r="P234" s="237">
        <v>0</v>
      </c>
      <c r="Q234" s="236">
        <v>0</v>
      </c>
      <c r="R234" s="236">
        <v>0</v>
      </c>
      <c r="S234" s="236">
        <v>0</v>
      </c>
      <c r="T234" s="236">
        <v>0</v>
      </c>
      <c r="U234" s="236">
        <v>0</v>
      </c>
      <c r="V234" s="236">
        <v>0</v>
      </c>
      <c r="W234" s="236">
        <v>0</v>
      </c>
      <c r="X234" s="236">
        <v>0</v>
      </c>
      <c r="Y234" s="236">
        <v>0</v>
      </c>
      <c r="Z234">
        <f t="shared" si="2"/>
        <v>0</v>
      </c>
      <c r="AA234">
        <f t="shared" si="3"/>
        <v>0</v>
      </c>
      <c r="AB234" s="240">
        <f t="shared" ref="AB234:AB337" si="23">ROUND(($J$357/$J$355)*J234,5)</f>
        <v>0</v>
      </c>
      <c r="AC234" s="240">
        <f t="shared" si="5"/>
        <v>0</v>
      </c>
      <c r="AD234" s="240">
        <f t="shared" si="6"/>
        <v>0</v>
      </c>
      <c r="AE234" s="236">
        <f t="shared" si="7"/>
        <v>0</v>
      </c>
      <c r="AF234" s="240">
        <f t="shared" si="8"/>
        <v>0</v>
      </c>
      <c r="AG234">
        <f t="shared" si="9"/>
        <v>0</v>
      </c>
      <c r="AH234" s="236">
        <f t="shared" si="10"/>
        <v>0</v>
      </c>
      <c r="AI234" s="236">
        <f t="shared" si="11"/>
        <v>0</v>
      </c>
      <c r="AJ234" s="236">
        <f t="shared" si="12"/>
        <v>0</v>
      </c>
      <c r="AK234" s="236">
        <f t="shared" si="13"/>
        <v>0</v>
      </c>
      <c r="AL234" s="235">
        <f t="shared" si="14"/>
        <v>0</v>
      </c>
      <c r="AM234" s="236">
        <f t="shared" si="15"/>
        <v>0</v>
      </c>
      <c r="AN234" s="241">
        <f t="shared" si="16"/>
        <v>0</v>
      </c>
      <c r="AO234" s="241">
        <f t="shared" si="17"/>
        <v>0</v>
      </c>
      <c r="AP234" s="236">
        <f t="shared" si="18"/>
        <v>0</v>
      </c>
      <c r="AQ234" s="241">
        <f t="shared" si="19"/>
        <v>0</v>
      </c>
      <c r="AR234" s="235">
        <f t="shared" si="20"/>
        <v>0</v>
      </c>
      <c r="AS234" s="241">
        <v>0</v>
      </c>
      <c r="AT234" s="236">
        <f t="shared" si="21"/>
        <v>0</v>
      </c>
    </row>
    <row r="235" spans="1:46" ht="12.75" customHeight="1">
      <c r="A235">
        <v>233</v>
      </c>
      <c r="B235" s="242" t="s">
        <v>1183</v>
      </c>
      <c r="C235" s="242" t="s">
        <v>589</v>
      </c>
      <c r="D235" s="233" t="s">
        <v>427</v>
      </c>
      <c r="F235" s="234"/>
      <c r="G235" s="234"/>
      <c r="H235" s="234"/>
      <c r="I235" s="235">
        <f t="shared" si="0"/>
        <v>0</v>
      </c>
      <c r="J235" s="236">
        <f t="shared" si="1"/>
        <v>0</v>
      </c>
      <c r="K235" s="237"/>
      <c r="L235" s="238">
        <v>0</v>
      </c>
      <c r="M235" s="238">
        <v>0</v>
      </c>
      <c r="N235" s="238">
        <v>0</v>
      </c>
      <c r="O235" s="239">
        <v>0</v>
      </c>
      <c r="P235" s="237">
        <v>0</v>
      </c>
      <c r="Q235" s="236">
        <v>0</v>
      </c>
      <c r="R235" s="236">
        <v>0</v>
      </c>
      <c r="S235" s="236">
        <v>0</v>
      </c>
      <c r="T235" s="236">
        <v>0</v>
      </c>
      <c r="U235" s="236">
        <v>0</v>
      </c>
      <c r="V235" s="236">
        <v>0</v>
      </c>
      <c r="W235" s="236">
        <v>0</v>
      </c>
      <c r="X235" s="236">
        <v>0</v>
      </c>
      <c r="Y235" s="236">
        <v>0</v>
      </c>
      <c r="Z235">
        <f t="shared" si="2"/>
        <v>0</v>
      </c>
      <c r="AA235">
        <f t="shared" si="3"/>
        <v>0</v>
      </c>
      <c r="AB235" s="240">
        <f t="shared" si="23"/>
        <v>0</v>
      </c>
      <c r="AC235" s="240">
        <f t="shared" si="5"/>
        <v>0</v>
      </c>
      <c r="AD235" s="240">
        <f t="shared" si="6"/>
        <v>0</v>
      </c>
      <c r="AE235" s="236">
        <f t="shared" si="7"/>
        <v>0</v>
      </c>
      <c r="AF235" s="240">
        <f t="shared" si="8"/>
        <v>0</v>
      </c>
      <c r="AG235">
        <f t="shared" si="9"/>
        <v>0</v>
      </c>
      <c r="AH235" s="236">
        <f t="shared" si="10"/>
        <v>0</v>
      </c>
      <c r="AI235" s="236">
        <f t="shared" si="11"/>
        <v>0</v>
      </c>
      <c r="AJ235" s="236">
        <f t="shared" si="12"/>
        <v>0</v>
      </c>
      <c r="AK235" s="236">
        <f t="shared" si="13"/>
        <v>0</v>
      </c>
      <c r="AL235" s="235">
        <f t="shared" si="14"/>
        <v>0</v>
      </c>
      <c r="AM235" s="236">
        <f t="shared" si="15"/>
        <v>0</v>
      </c>
      <c r="AN235" s="241">
        <f t="shared" si="16"/>
        <v>0</v>
      </c>
      <c r="AO235" s="241">
        <f t="shared" si="17"/>
        <v>0</v>
      </c>
      <c r="AP235" s="236">
        <f t="shared" si="18"/>
        <v>0</v>
      </c>
      <c r="AQ235" s="241">
        <f t="shared" si="19"/>
        <v>0</v>
      </c>
      <c r="AR235" s="235">
        <f t="shared" si="20"/>
        <v>0</v>
      </c>
      <c r="AS235" s="241">
        <v>0</v>
      </c>
      <c r="AT235" s="236">
        <f t="shared" si="21"/>
        <v>0</v>
      </c>
    </row>
    <row r="236" spans="1:46" ht="12.75" customHeight="1">
      <c r="A236">
        <v>234</v>
      </c>
      <c r="B236" s="242" t="s">
        <v>1184</v>
      </c>
      <c r="C236" s="242" t="s">
        <v>589</v>
      </c>
      <c r="D236" s="233" t="s">
        <v>428</v>
      </c>
      <c r="F236" s="234"/>
      <c r="G236" s="234"/>
      <c r="H236" s="234"/>
      <c r="I236" s="235">
        <f t="shared" si="0"/>
        <v>0</v>
      </c>
      <c r="J236" s="236">
        <f t="shared" si="1"/>
        <v>0</v>
      </c>
      <c r="K236" s="237"/>
      <c r="L236" s="238">
        <v>0</v>
      </c>
      <c r="M236" s="238">
        <v>0</v>
      </c>
      <c r="N236" s="238">
        <v>0</v>
      </c>
      <c r="O236" s="239">
        <v>0</v>
      </c>
      <c r="P236" s="237">
        <v>0</v>
      </c>
      <c r="Q236" s="236">
        <v>0</v>
      </c>
      <c r="R236" s="236">
        <v>0</v>
      </c>
      <c r="S236" s="236">
        <v>0</v>
      </c>
      <c r="T236" s="236">
        <v>0</v>
      </c>
      <c r="U236" s="236">
        <v>0</v>
      </c>
      <c r="V236" s="236">
        <v>0</v>
      </c>
      <c r="W236" s="236">
        <v>0</v>
      </c>
      <c r="X236" s="236">
        <v>0</v>
      </c>
      <c r="Y236" s="236">
        <v>0</v>
      </c>
      <c r="Z236">
        <f t="shared" si="2"/>
        <v>0</v>
      </c>
      <c r="AA236">
        <f t="shared" si="3"/>
        <v>0</v>
      </c>
      <c r="AB236" s="240">
        <f t="shared" si="23"/>
        <v>0</v>
      </c>
      <c r="AC236" s="240">
        <f t="shared" si="5"/>
        <v>0</v>
      </c>
      <c r="AD236" s="240">
        <f t="shared" si="6"/>
        <v>0</v>
      </c>
      <c r="AE236" s="236">
        <f t="shared" si="7"/>
        <v>0</v>
      </c>
      <c r="AF236" s="240">
        <f t="shared" si="8"/>
        <v>0</v>
      </c>
      <c r="AG236">
        <f t="shared" si="9"/>
        <v>0</v>
      </c>
      <c r="AH236" s="236">
        <f t="shared" si="10"/>
        <v>0</v>
      </c>
      <c r="AI236" s="236">
        <f t="shared" si="11"/>
        <v>0</v>
      </c>
      <c r="AJ236" s="236">
        <f t="shared" si="12"/>
        <v>0</v>
      </c>
      <c r="AK236" s="236">
        <f t="shared" si="13"/>
        <v>0</v>
      </c>
      <c r="AL236" s="235">
        <f t="shared" si="14"/>
        <v>0</v>
      </c>
      <c r="AM236" s="236">
        <f t="shared" si="15"/>
        <v>0</v>
      </c>
      <c r="AN236" s="241">
        <f t="shared" si="16"/>
        <v>0</v>
      </c>
      <c r="AO236" s="241">
        <f t="shared" si="17"/>
        <v>0</v>
      </c>
      <c r="AP236" s="236">
        <f t="shared" si="18"/>
        <v>0</v>
      </c>
      <c r="AQ236" s="241">
        <f t="shared" si="19"/>
        <v>0</v>
      </c>
      <c r="AR236" s="235">
        <f t="shared" si="20"/>
        <v>0</v>
      </c>
      <c r="AS236" s="241">
        <v>0</v>
      </c>
      <c r="AT236" s="236">
        <f t="shared" si="21"/>
        <v>0</v>
      </c>
    </row>
    <row r="237" spans="1:46" ht="12.75" customHeight="1">
      <c r="A237">
        <v>235</v>
      </c>
      <c r="B237" s="242" t="s">
        <v>1185</v>
      </c>
      <c r="C237" s="242" t="s">
        <v>589</v>
      </c>
      <c r="D237" s="233" t="s">
        <v>429</v>
      </c>
      <c r="E237">
        <v>2008</v>
      </c>
      <c r="F237" s="241">
        <v>38889.83</v>
      </c>
      <c r="G237" s="241">
        <v>939.84</v>
      </c>
      <c r="H237" s="241">
        <v>0</v>
      </c>
      <c r="I237" s="235">
        <f t="shared" si="0"/>
        <v>37949.990000000005</v>
      </c>
      <c r="J237" s="236">
        <f t="shared" si="1"/>
        <v>37950</v>
      </c>
      <c r="K237" s="237">
        <v>0.03</v>
      </c>
      <c r="L237" s="238">
        <v>10181</v>
      </c>
      <c r="M237" s="238">
        <v>27769</v>
      </c>
      <c r="N237" s="238">
        <v>0</v>
      </c>
      <c r="O237" s="239">
        <v>17754</v>
      </c>
      <c r="P237" s="237">
        <v>1</v>
      </c>
      <c r="Q237" s="236">
        <v>0</v>
      </c>
      <c r="R237" s="236">
        <v>0</v>
      </c>
      <c r="S237" s="236">
        <v>0</v>
      </c>
      <c r="T237" s="236">
        <v>0</v>
      </c>
      <c r="U237" s="236">
        <v>37823.46</v>
      </c>
      <c r="V237" s="236">
        <v>38413</v>
      </c>
      <c r="W237" s="236">
        <v>38758</v>
      </c>
      <c r="X237" s="236">
        <v>59413</v>
      </c>
      <c r="Y237" s="236">
        <v>17754</v>
      </c>
      <c r="Z237">
        <f t="shared" si="2"/>
        <v>26.83</v>
      </c>
      <c r="AA237" t="e">
        <f t="shared" si="3"/>
        <v>#REF!</v>
      </c>
      <c r="AB237" s="240">
        <f t="shared" si="23"/>
        <v>10181.13437</v>
      </c>
      <c r="AC237" s="240">
        <f t="shared" si="5"/>
        <v>10181.13437</v>
      </c>
      <c r="AD237" s="240">
        <f t="shared" si="6"/>
        <v>0.13436999999976251</v>
      </c>
      <c r="AE237" s="236">
        <f t="shared" si="7"/>
        <v>10181</v>
      </c>
      <c r="AF237" s="240">
        <f t="shared" si="8"/>
        <v>-0.13436999999976251</v>
      </c>
      <c r="AG237">
        <f t="shared" si="9"/>
        <v>26.83</v>
      </c>
      <c r="AH237" s="236" t="e">
        <f t="shared" si="10"/>
        <v>#REF!</v>
      </c>
      <c r="AI237" s="236" t="e">
        <f t="shared" si="11"/>
        <v>#REF!</v>
      </c>
      <c r="AJ237" s="236" t="e">
        <f t="shared" si="12"/>
        <v>#REF!</v>
      </c>
      <c r="AK237" s="236" t="e">
        <f t="shared" si="13"/>
        <v>#REF!</v>
      </c>
      <c r="AL237" s="235" t="e">
        <f t="shared" si="14"/>
        <v>#REF!</v>
      </c>
      <c r="AM237" s="236" t="e">
        <f t="shared" si="15"/>
        <v>#REF!</v>
      </c>
      <c r="AN237" s="241" t="e">
        <f t="shared" si="16"/>
        <v>#REF!</v>
      </c>
      <c r="AO237" s="241" t="e">
        <f t="shared" si="17"/>
        <v>#REF!</v>
      </c>
      <c r="AP237" s="236" t="e">
        <f t="shared" si="18"/>
        <v>#REF!</v>
      </c>
      <c r="AQ237" s="241" t="e">
        <f t="shared" si="19"/>
        <v>#REF!</v>
      </c>
      <c r="AR237" s="235" t="e">
        <f t="shared" si="20"/>
        <v>#REF!</v>
      </c>
      <c r="AS237" s="241">
        <v>-20196</v>
      </c>
      <c r="AT237" s="236" t="e">
        <f t="shared" si="21"/>
        <v>#REF!</v>
      </c>
    </row>
    <row r="238" spans="1:46" ht="12.75" customHeight="1">
      <c r="A238">
        <v>236</v>
      </c>
      <c r="B238" s="242" t="s">
        <v>1186</v>
      </c>
      <c r="C238" s="242" t="s">
        <v>589</v>
      </c>
      <c r="D238" s="233" t="s">
        <v>430</v>
      </c>
      <c r="F238" s="234"/>
      <c r="G238" s="234"/>
      <c r="H238" s="234"/>
      <c r="I238" s="235">
        <f t="shared" si="0"/>
        <v>0</v>
      </c>
      <c r="J238" s="236">
        <f t="shared" si="1"/>
        <v>0</v>
      </c>
      <c r="K238" s="237"/>
      <c r="L238" s="238">
        <v>0</v>
      </c>
      <c r="M238" s="238">
        <v>0</v>
      </c>
      <c r="N238" s="238">
        <v>0</v>
      </c>
      <c r="O238" s="239">
        <v>0</v>
      </c>
      <c r="P238" s="237">
        <v>0</v>
      </c>
      <c r="Q238" s="236">
        <v>0</v>
      </c>
      <c r="R238" s="236">
        <v>0</v>
      </c>
      <c r="S238" s="236">
        <v>0</v>
      </c>
      <c r="T238" s="236">
        <v>0</v>
      </c>
      <c r="U238" s="236">
        <v>0</v>
      </c>
      <c r="V238" s="236">
        <v>0</v>
      </c>
      <c r="W238" s="236">
        <v>0</v>
      </c>
      <c r="X238" s="236">
        <v>0</v>
      </c>
      <c r="Y238" s="236">
        <v>0</v>
      </c>
      <c r="Z238">
        <f t="shared" si="2"/>
        <v>0</v>
      </c>
      <c r="AA238">
        <f t="shared" si="3"/>
        <v>0</v>
      </c>
      <c r="AB238" s="240">
        <f t="shared" si="23"/>
        <v>0</v>
      </c>
      <c r="AC238" s="240">
        <f t="shared" si="5"/>
        <v>0</v>
      </c>
      <c r="AD238" s="240">
        <f t="shared" si="6"/>
        <v>0</v>
      </c>
      <c r="AE238" s="236">
        <f t="shared" si="7"/>
        <v>0</v>
      </c>
      <c r="AF238" s="240">
        <f t="shared" si="8"/>
        <v>0</v>
      </c>
      <c r="AG238">
        <f t="shared" si="9"/>
        <v>0</v>
      </c>
      <c r="AH238" s="236">
        <f t="shared" si="10"/>
        <v>0</v>
      </c>
      <c r="AI238" s="236">
        <f t="shared" si="11"/>
        <v>0</v>
      </c>
      <c r="AJ238" s="236">
        <f t="shared" si="12"/>
        <v>0</v>
      </c>
      <c r="AK238" s="236">
        <f t="shared" si="13"/>
        <v>0</v>
      </c>
      <c r="AL238" s="235">
        <f t="shared" si="14"/>
        <v>0</v>
      </c>
      <c r="AM238" s="236">
        <f t="shared" si="15"/>
        <v>0</v>
      </c>
      <c r="AN238" s="241">
        <f t="shared" si="16"/>
        <v>0</v>
      </c>
      <c r="AO238" s="241">
        <f t="shared" si="17"/>
        <v>0</v>
      </c>
      <c r="AP238" s="236">
        <f t="shared" si="18"/>
        <v>0</v>
      </c>
      <c r="AQ238" s="241">
        <f t="shared" si="19"/>
        <v>0</v>
      </c>
      <c r="AR238" s="235">
        <f t="shared" si="20"/>
        <v>0</v>
      </c>
      <c r="AS238" s="241">
        <v>0</v>
      </c>
      <c r="AT238" s="236">
        <f t="shared" si="21"/>
        <v>0</v>
      </c>
    </row>
    <row r="239" spans="1:46" ht="12.75" customHeight="1">
      <c r="A239">
        <v>237</v>
      </c>
      <c r="B239" s="242" t="s">
        <v>1187</v>
      </c>
      <c r="C239" s="242" t="s">
        <v>589</v>
      </c>
      <c r="D239" s="233" t="s">
        <v>431</v>
      </c>
      <c r="F239" s="234"/>
      <c r="G239" s="234"/>
      <c r="H239" s="234"/>
      <c r="I239" s="235">
        <f t="shared" si="0"/>
        <v>0</v>
      </c>
      <c r="J239" s="236">
        <f t="shared" si="1"/>
        <v>0</v>
      </c>
      <c r="K239" s="237"/>
      <c r="L239" s="238">
        <v>0</v>
      </c>
      <c r="M239" s="238">
        <v>0</v>
      </c>
      <c r="N239" s="238">
        <v>0</v>
      </c>
      <c r="O239" s="239">
        <v>0</v>
      </c>
      <c r="P239" s="237">
        <v>0</v>
      </c>
      <c r="Q239" s="236">
        <v>0</v>
      </c>
      <c r="R239" s="236">
        <v>0</v>
      </c>
      <c r="S239" s="236">
        <v>0</v>
      </c>
      <c r="T239" s="236">
        <v>0</v>
      </c>
      <c r="U239" s="236">
        <v>0</v>
      </c>
      <c r="V239" s="236">
        <v>0</v>
      </c>
      <c r="W239" s="236">
        <v>0</v>
      </c>
      <c r="X239" s="236">
        <v>0</v>
      </c>
      <c r="Y239" s="236">
        <v>0</v>
      </c>
      <c r="Z239">
        <f t="shared" si="2"/>
        <v>0</v>
      </c>
      <c r="AA239">
        <f t="shared" si="3"/>
        <v>0</v>
      </c>
      <c r="AB239" s="240">
        <f t="shared" si="23"/>
        <v>0</v>
      </c>
      <c r="AC239" s="240">
        <f t="shared" si="5"/>
        <v>0</v>
      </c>
      <c r="AD239" s="240">
        <f t="shared" si="6"/>
        <v>0</v>
      </c>
      <c r="AE239" s="236">
        <f t="shared" si="7"/>
        <v>0</v>
      </c>
      <c r="AF239" s="240">
        <f t="shared" si="8"/>
        <v>0</v>
      </c>
      <c r="AG239">
        <f t="shared" si="9"/>
        <v>0</v>
      </c>
      <c r="AH239" s="236">
        <f t="shared" si="10"/>
        <v>0</v>
      </c>
      <c r="AI239" s="236">
        <f t="shared" si="11"/>
        <v>0</v>
      </c>
      <c r="AJ239" s="236">
        <f t="shared" si="12"/>
        <v>0</v>
      </c>
      <c r="AK239" s="236">
        <f t="shared" si="13"/>
        <v>0</v>
      </c>
      <c r="AL239" s="235">
        <f t="shared" si="14"/>
        <v>0</v>
      </c>
      <c r="AM239" s="236">
        <f t="shared" si="15"/>
        <v>0</v>
      </c>
      <c r="AN239" s="241">
        <f t="shared" si="16"/>
        <v>0</v>
      </c>
      <c r="AO239" s="241">
        <f t="shared" si="17"/>
        <v>0</v>
      </c>
      <c r="AP239" s="236">
        <f t="shared" si="18"/>
        <v>0</v>
      </c>
      <c r="AQ239" s="241">
        <f t="shared" si="19"/>
        <v>0</v>
      </c>
      <c r="AR239" s="235">
        <f t="shared" si="20"/>
        <v>0</v>
      </c>
      <c r="AS239" s="241">
        <v>0</v>
      </c>
      <c r="AT239" s="236">
        <f t="shared" si="21"/>
        <v>0</v>
      </c>
    </row>
    <row r="240" spans="1:46" ht="12.75" customHeight="1">
      <c r="A240">
        <v>238</v>
      </c>
      <c r="B240" s="242" t="s">
        <v>1188</v>
      </c>
      <c r="C240" s="242" t="s">
        <v>589</v>
      </c>
      <c r="D240" s="233" t="s">
        <v>432</v>
      </c>
      <c r="F240" s="234"/>
      <c r="G240" s="234"/>
      <c r="H240" s="234"/>
      <c r="I240" s="235">
        <f t="shared" si="0"/>
        <v>0</v>
      </c>
      <c r="J240" s="236">
        <f t="shared" si="1"/>
        <v>0</v>
      </c>
      <c r="K240" s="237"/>
      <c r="L240" s="238">
        <v>0</v>
      </c>
      <c r="M240" s="238">
        <v>0</v>
      </c>
      <c r="N240" s="238">
        <v>0</v>
      </c>
      <c r="O240" s="239">
        <v>0</v>
      </c>
      <c r="P240" s="237">
        <v>0</v>
      </c>
      <c r="Q240" s="236">
        <v>0</v>
      </c>
      <c r="R240" s="236">
        <v>0</v>
      </c>
      <c r="S240" s="236">
        <v>0</v>
      </c>
      <c r="T240" s="236">
        <v>0</v>
      </c>
      <c r="U240" s="236">
        <v>0</v>
      </c>
      <c r="V240" s="236">
        <v>0</v>
      </c>
      <c r="W240" s="236">
        <v>0</v>
      </c>
      <c r="X240" s="236">
        <v>0</v>
      </c>
      <c r="Y240" s="236">
        <v>0</v>
      </c>
      <c r="Z240">
        <f t="shared" si="2"/>
        <v>0</v>
      </c>
      <c r="AA240">
        <f t="shared" si="3"/>
        <v>0</v>
      </c>
      <c r="AB240" s="240">
        <f t="shared" si="23"/>
        <v>0</v>
      </c>
      <c r="AC240" s="240">
        <f t="shared" si="5"/>
        <v>0</v>
      </c>
      <c r="AD240" s="240">
        <f t="shared" si="6"/>
        <v>0</v>
      </c>
      <c r="AE240" s="236">
        <f t="shared" si="7"/>
        <v>0</v>
      </c>
      <c r="AF240" s="240">
        <f t="shared" si="8"/>
        <v>0</v>
      </c>
      <c r="AG240">
        <f t="shared" si="9"/>
        <v>0</v>
      </c>
      <c r="AH240" s="236">
        <f t="shared" si="10"/>
        <v>0</v>
      </c>
      <c r="AI240" s="236">
        <f t="shared" si="11"/>
        <v>0</v>
      </c>
      <c r="AJ240" s="236">
        <f t="shared" si="12"/>
        <v>0</v>
      </c>
      <c r="AK240" s="236">
        <f t="shared" si="13"/>
        <v>0</v>
      </c>
      <c r="AL240" s="235">
        <f t="shared" si="14"/>
        <v>0</v>
      </c>
      <c r="AM240" s="236">
        <f t="shared" si="15"/>
        <v>0</v>
      </c>
      <c r="AN240" s="241">
        <f t="shared" si="16"/>
        <v>0</v>
      </c>
      <c r="AO240" s="241">
        <f t="shared" si="17"/>
        <v>0</v>
      </c>
      <c r="AP240" s="236">
        <f t="shared" si="18"/>
        <v>0</v>
      </c>
      <c r="AQ240" s="241">
        <f t="shared" si="19"/>
        <v>0</v>
      </c>
      <c r="AR240" s="235">
        <f t="shared" si="20"/>
        <v>0</v>
      </c>
      <c r="AS240" s="241">
        <v>0</v>
      </c>
      <c r="AT240" s="236">
        <f t="shared" si="21"/>
        <v>0</v>
      </c>
    </row>
    <row r="241" spans="1:46" ht="12.75" customHeight="1">
      <c r="A241">
        <v>239</v>
      </c>
      <c r="B241" s="242" t="s">
        <v>1189</v>
      </c>
      <c r="C241" s="242" t="s">
        <v>589</v>
      </c>
      <c r="D241" s="233" t="s">
        <v>433</v>
      </c>
      <c r="E241">
        <v>2003</v>
      </c>
      <c r="F241" s="241">
        <v>1774341.84</v>
      </c>
      <c r="G241" s="241">
        <v>7971.15</v>
      </c>
      <c r="H241" s="241">
        <v>666.92</v>
      </c>
      <c r="I241" s="235">
        <f t="shared" si="0"/>
        <v>1765703.7700000003</v>
      </c>
      <c r="J241" s="236">
        <f t="shared" si="1"/>
        <v>1765704</v>
      </c>
      <c r="K241" s="237">
        <v>1.4999999999999999E-2</v>
      </c>
      <c r="L241" s="238">
        <v>473699</v>
      </c>
      <c r="M241" s="238">
        <v>0</v>
      </c>
      <c r="N241" s="238">
        <v>0</v>
      </c>
      <c r="O241" s="239">
        <v>473804</v>
      </c>
      <c r="P241" s="237">
        <v>0.26829999999999998</v>
      </c>
      <c r="Q241" s="236">
        <v>1081593</v>
      </c>
      <c r="R241" s="236">
        <v>1095674</v>
      </c>
      <c r="S241" s="236">
        <v>1197325</v>
      </c>
      <c r="T241" s="236">
        <v>1258952</v>
      </c>
      <c r="U241" s="236">
        <v>991055</v>
      </c>
      <c r="V241" s="236">
        <v>537596</v>
      </c>
      <c r="W241" s="236">
        <v>439750</v>
      </c>
      <c r="X241" s="236">
        <v>442947</v>
      </c>
      <c r="Y241" s="236">
        <v>473804</v>
      </c>
      <c r="Z241">
        <f t="shared" si="2"/>
        <v>26.83</v>
      </c>
      <c r="AA241">
        <f t="shared" si="3"/>
        <v>26.83</v>
      </c>
      <c r="AB241" s="240">
        <f t="shared" si="23"/>
        <v>473698.80579999997</v>
      </c>
      <c r="AC241" s="240">
        <f t="shared" si="5"/>
        <v>473698.80579999997</v>
      </c>
      <c r="AD241" s="240">
        <f t="shared" si="6"/>
        <v>-0.19420000002719462</v>
      </c>
      <c r="AE241" s="236">
        <f t="shared" si="7"/>
        <v>473699</v>
      </c>
      <c r="AF241" s="240">
        <f t="shared" si="8"/>
        <v>0.19420000002719462</v>
      </c>
      <c r="AG241">
        <f t="shared" si="9"/>
        <v>26.83</v>
      </c>
      <c r="AH241" s="236">
        <f t="shared" si="10"/>
        <v>0</v>
      </c>
      <c r="AI241" s="236">
        <f t="shared" si="11"/>
        <v>473699</v>
      </c>
      <c r="AJ241" s="236">
        <f t="shared" si="12"/>
        <v>0</v>
      </c>
      <c r="AK241" s="236">
        <f t="shared" si="13"/>
        <v>473699</v>
      </c>
      <c r="AL241" s="235">
        <f t="shared" si="14"/>
        <v>26.83</v>
      </c>
      <c r="AM241" s="236">
        <f t="shared" si="15"/>
        <v>0</v>
      </c>
      <c r="AN241" s="241">
        <f t="shared" si="16"/>
        <v>473699</v>
      </c>
      <c r="AO241" s="241">
        <f t="shared" si="17"/>
        <v>0</v>
      </c>
      <c r="AP241" s="236">
        <f t="shared" si="18"/>
        <v>473699</v>
      </c>
      <c r="AQ241" s="241">
        <f t="shared" si="19"/>
        <v>0</v>
      </c>
      <c r="AR241" s="235">
        <f t="shared" si="20"/>
        <v>26.83</v>
      </c>
      <c r="AS241" s="241">
        <v>105</v>
      </c>
      <c r="AT241" s="236">
        <f t="shared" si="21"/>
        <v>473804</v>
      </c>
    </row>
    <row r="242" spans="1:46" ht="12.75" customHeight="1">
      <c r="A242">
        <v>240</v>
      </c>
      <c r="B242" s="242" t="s">
        <v>1190</v>
      </c>
      <c r="C242" s="242" t="s">
        <v>589</v>
      </c>
      <c r="D242" s="233" t="s">
        <v>434</v>
      </c>
      <c r="E242">
        <v>2009</v>
      </c>
      <c r="F242" s="241">
        <v>59528.81</v>
      </c>
      <c r="G242" s="241">
        <v>804.84</v>
      </c>
      <c r="H242" s="241">
        <v>0</v>
      </c>
      <c r="I242" s="235">
        <f t="shared" si="0"/>
        <v>58723.97</v>
      </c>
      <c r="J242" s="236">
        <f t="shared" si="1"/>
        <v>58724</v>
      </c>
      <c r="K242" s="237">
        <v>1.4999999999999999E-2</v>
      </c>
      <c r="L242" s="238">
        <v>15754</v>
      </c>
      <c r="M242" s="238">
        <v>0</v>
      </c>
      <c r="N242" s="238">
        <v>0</v>
      </c>
      <c r="O242" s="239">
        <v>15758</v>
      </c>
      <c r="P242" s="237">
        <v>0.26829999999999998</v>
      </c>
      <c r="Q242" s="236">
        <v>0</v>
      </c>
      <c r="R242" s="236">
        <v>0</v>
      </c>
      <c r="S242" s="236">
        <v>0</v>
      </c>
      <c r="T242" s="236">
        <v>0</v>
      </c>
      <c r="U242" s="236">
        <v>0</v>
      </c>
      <c r="V242" s="236">
        <v>20379</v>
      </c>
      <c r="W242" s="236">
        <v>15562</v>
      </c>
      <c r="X242" s="236">
        <v>15421</v>
      </c>
      <c r="Y242" s="236">
        <v>15758</v>
      </c>
      <c r="Z242">
        <f t="shared" si="2"/>
        <v>26.83</v>
      </c>
      <c r="AA242">
        <f t="shared" si="3"/>
        <v>26.83</v>
      </c>
      <c r="AB242" s="240">
        <f t="shared" si="23"/>
        <v>15754.33293</v>
      </c>
      <c r="AC242" s="240">
        <f t="shared" si="5"/>
        <v>15754.33293</v>
      </c>
      <c r="AD242" s="240">
        <f t="shared" si="6"/>
        <v>0.33293000000048778</v>
      </c>
      <c r="AE242" s="236">
        <f t="shared" si="7"/>
        <v>15754</v>
      </c>
      <c r="AF242" s="240">
        <f t="shared" si="8"/>
        <v>-0.33293000000048778</v>
      </c>
      <c r="AG242">
        <f t="shared" si="9"/>
        <v>26.83</v>
      </c>
      <c r="AH242" s="236">
        <f t="shared" si="10"/>
        <v>0</v>
      </c>
      <c r="AI242" s="236">
        <f t="shared" si="11"/>
        <v>15754</v>
      </c>
      <c r="AJ242" s="236">
        <f t="shared" si="12"/>
        <v>0</v>
      </c>
      <c r="AK242" s="236">
        <f t="shared" si="13"/>
        <v>15754</v>
      </c>
      <c r="AL242" s="235">
        <f t="shared" si="14"/>
        <v>26.83</v>
      </c>
      <c r="AM242" s="236">
        <f t="shared" si="15"/>
        <v>0</v>
      </c>
      <c r="AN242" s="241">
        <f t="shared" si="16"/>
        <v>15754</v>
      </c>
      <c r="AO242" s="241">
        <f t="shared" si="17"/>
        <v>0</v>
      </c>
      <c r="AP242" s="236">
        <f t="shared" si="18"/>
        <v>15754</v>
      </c>
      <c r="AQ242" s="241">
        <f t="shared" si="19"/>
        <v>0</v>
      </c>
      <c r="AR242" s="235">
        <f t="shared" si="20"/>
        <v>26.83</v>
      </c>
      <c r="AS242" s="241">
        <v>4</v>
      </c>
      <c r="AT242" s="236">
        <f t="shared" si="21"/>
        <v>15758</v>
      </c>
    </row>
    <row r="243" spans="1:46" ht="12.75" customHeight="1">
      <c r="A243">
        <v>241</v>
      </c>
      <c r="B243" s="242" t="s">
        <v>1191</v>
      </c>
      <c r="C243" s="242" t="s">
        <v>589</v>
      </c>
      <c r="D243" s="233" t="s">
        <v>435</v>
      </c>
      <c r="F243" s="234"/>
      <c r="G243" s="234"/>
      <c r="H243" s="234"/>
      <c r="I243" s="235">
        <f t="shared" si="0"/>
        <v>0</v>
      </c>
      <c r="J243" s="236">
        <f t="shared" si="1"/>
        <v>0</v>
      </c>
      <c r="K243" s="237"/>
      <c r="L243" s="238">
        <v>0</v>
      </c>
      <c r="M243" s="238">
        <v>0</v>
      </c>
      <c r="N243" s="238">
        <v>0</v>
      </c>
      <c r="O243" s="239">
        <v>0</v>
      </c>
      <c r="P243" s="237">
        <v>0</v>
      </c>
      <c r="Q243" s="236">
        <v>0</v>
      </c>
      <c r="R243" s="236">
        <v>0</v>
      </c>
      <c r="S243" s="236">
        <v>0</v>
      </c>
      <c r="T243" s="236">
        <v>0</v>
      </c>
      <c r="U243" s="236">
        <v>0</v>
      </c>
      <c r="V243" s="236">
        <v>0</v>
      </c>
      <c r="W243" s="236">
        <v>0</v>
      </c>
      <c r="X243" s="236">
        <v>0</v>
      </c>
      <c r="Y243" s="236">
        <v>0</v>
      </c>
      <c r="Z243">
        <f t="shared" si="2"/>
        <v>0</v>
      </c>
      <c r="AA243">
        <f t="shared" si="3"/>
        <v>0</v>
      </c>
      <c r="AB243" s="240">
        <f t="shared" si="23"/>
        <v>0</v>
      </c>
      <c r="AC243" s="240">
        <f t="shared" si="5"/>
        <v>0</v>
      </c>
      <c r="AD243" s="240">
        <f t="shared" si="6"/>
        <v>0</v>
      </c>
      <c r="AE243" s="236">
        <f t="shared" si="7"/>
        <v>0</v>
      </c>
      <c r="AF243" s="240">
        <f t="shared" si="8"/>
        <v>0</v>
      </c>
      <c r="AG243">
        <f t="shared" si="9"/>
        <v>0</v>
      </c>
      <c r="AH243" s="236">
        <f t="shared" si="10"/>
        <v>0</v>
      </c>
      <c r="AI243" s="236">
        <f t="shared" si="11"/>
        <v>0</v>
      </c>
      <c r="AJ243" s="236">
        <f t="shared" si="12"/>
        <v>0</v>
      </c>
      <c r="AK243" s="236">
        <f t="shared" si="13"/>
        <v>0</v>
      </c>
      <c r="AL243" s="235">
        <f t="shared" si="14"/>
        <v>0</v>
      </c>
      <c r="AM243" s="236">
        <f t="shared" si="15"/>
        <v>0</v>
      </c>
      <c r="AN243" s="241">
        <f t="shared" si="16"/>
        <v>0</v>
      </c>
      <c r="AO243" s="241">
        <f t="shared" si="17"/>
        <v>0</v>
      </c>
      <c r="AP243" s="236">
        <f t="shared" si="18"/>
        <v>0</v>
      </c>
      <c r="AQ243" s="241">
        <f t="shared" si="19"/>
        <v>0</v>
      </c>
      <c r="AR243" s="235">
        <f t="shared" si="20"/>
        <v>0</v>
      </c>
      <c r="AS243" s="241">
        <v>0</v>
      </c>
      <c r="AT243" s="236">
        <f t="shared" si="21"/>
        <v>0</v>
      </c>
    </row>
    <row r="244" spans="1:46" ht="12.75" customHeight="1">
      <c r="A244">
        <v>242</v>
      </c>
      <c r="B244" s="242" t="s">
        <v>1192</v>
      </c>
      <c r="C244" s="242" t="s">
        <v>589</v>
      </c>
      <c r="D244" s="233" t="s">
        <v>436</v>
      </c>
      <c r="E244">
        <v>2005</v>
      </c>
      <c r="F244" s="241">
        <v>405106.63</v>
      </c>
      <c r="G244" s="241">
        <v>5658.6</v>
      </c>
      <c r="H244" s="241">
        <v>847.15</v>
      </c>
      <c r="I244" s="235">
        <f t="shared" si="0"/>
        <v>398600.88</v>
      </c>
      <c r="J244" s="236">
        <f t="shared" si="1"/>
        <v>398601</v>
      </c>
      <c r="K244" s="237">
        <v>0.03</v>
      </c>
      <c r="L244" s="238">
        <v>106936</v>
      </c>
      <c r="M244" s="238">
        <v>32353</v>
      </c>
      <c r="N244" s="238">
        <v>18898</v>
      </c>
      <c r="O244" s="239">
        <v>158284</v>
      </c>
      <c r="P244" s="237">
        <v>0.39689999999999998</v>
      </c>
      <c r="Q244" s="236">
        <v>0</v>
      </c>
      <c r="R244" s="236">
        <v>281309</v>
      </c>
      <c r="S244" s="236">
        <v>312081</v>
      </c>
      <c r="T244" s="236">
        <v>326013</v>
      </c>
      <c r="U244" s="236">
        <v>303676</v>
      </c>
      <c r="V244" s="236">
        <v>183134</v>
      </c>
      <c r="W244" s="236">
        <v>148909</v>
      </c>
      <c r="X244" s="236">
        <v>143975</v>
      </c>
      <c r="Y244" s="236">
        <v>158284</v>
      </c>
      <c r="Z244">
        <f t="shared" si="2"/>
        <v>26.83</v>
      </c>
      <c r="AA244" t="e">
        <f t="shared" si="3"/>
        <v>#REF!</v>
      </c>
      <c r="AB244" s="240">
        <f t="shared" si="23"/>
        <v>106935.71385</v>
      </c>
      <c r="AC244" s="240">
        <f t="shared" si="5"/>
        <v>106935.71385</v>
      </c>
      <c r="AD244" s="240">
        <f t="shared" si="6"/>
        <v>-0.28614999999990687</v>
      </c>
      <c r="AE244" s="236">
        <f t="shared" si="7"/>
        <v>106936</v>
      </c>
      <c r="AF244" s="240">
        <f t="shared" si="8"/>
        <v>0.28614999999990687</v>
      </c>
      <c r="AG244">
        <f t="shared" si="9"/>
        <v>26.83</v>
      </c>
      <c r="AH244" s="236" t="e">
        <f t="shared" si="10"/>
        <v>#REF!</v>
      </c>
      <c r="AI244" s="236" t="e">
        <f t="shared" si="11"/>
        <v>#REF!</v>
      </c>
      <c r="AJ244" s="236" t="e">
        <f t="shared" si="12"/>
        <v>#REF!</v>
      </c>
      <c r="AK244" s="236" t="e">
        <f t="shared" si="13"/>
        <v>#REF!</v>
      </c>
      <c r="AL244" s="235" t="e">
        <f t="shared" si="14"/>
        <v>#REF!</v>
      </c>
      <c r="AM244" s="236" t="e">
        <f t="shared" si="15"/>
        <v>#REF!</v>
      </c>
      <c r="AN244" s="241" t="e">
        <f t="shared" si="16"/>
        <v>#REF!</v>
      </c>
      <c r="AO244" s="241" t="e">
        <f t="shared" si="17"/>
        <v>#REF!</v>
      </c>
      <c r="AP244" s="236" t="e">
        <f t="shared" si="18"/>
        <v>#REF!</v>
      </c>
      <c r="AQ244" s="241" t="e">
        <f t="shared" si="19"/>
        <v>#REF!</v>
      </c>
      <c r="AR244" s="235" t="e">
        <f t="shared" si="20"/>
        <v>#REF!</v>
      </c>
      <c r="AS244" s="241">
        <v>97</v>
      </c>
      <c r="AT244" s="236" t="e">
        <f t="shared" si="21"/>
        <v>#REF!</v>
      </c>
    </row>
    <row r="245" spans="1:46" ht="12.75" customHeight="1">
      <c r="A245">
        <v>243</v>
      </c>
      <c r="B245" s="242" t="s">
        <v>1193</v>
      </c>
      <c r="C245" s="242" t="s">
        <v>589</v>
      </c>
      <c r="D245" s="233" t="s">
        <v>437</v>
      </c>
      <c r="E245">
        <v>2007</v>
      </c>
      <c r="F245" s="241">
        <v>1292350.57</v>
      </c>
      <c r="G245" s="241">
        <v>15290.33</v>
      </c>
      <c r="H245" s="241">
        <v>11143.17</v>
      </c>
      <c r="I245" s="235">
        <f t="shared" si="0"/>
        <v>1265917.07</v>
      </c>
      <c r="J245" s="236">
        <f t="shared" si="1"/>
        <v>1265917</v>
      </c>
      <c r="K245" s="237">
        <v>0.01</v>
      </c>
      <c r="L245" s="238">
        <v>339617</v>
      </c>
      <c r="M245" s="238">
        <v>0</v>
      </c>
      <c r="N245" s="238">
        <v>0</v>
      </c>
      <c r="O245" s="239">
        <v>339694</v>
      </c>
      <c r="P245" s="237">
        <v>0.26829999999999998</v>
      </c>
      <c r="Q245" s="236">
        <v>0</v>
      </c>
      <c r="R245" s="236">
        <v>0</v>
      </c>
      <c r="S245" s="236">
        <v>0</v>
      </c>
      <c r="T245" s="236">
        <v>1122761</v>
      </c>
      <c r="U245" s="236">
        <v>761415</v>
      </c>
      <c r="V245" s="236">
        <v>434442</v>
      </c>
      <c r="W245" s="236">
        <v>336836</v>
      </c>
      <c r="X245" s="236">
        <v>323410</v>
      </c>
      <c r="Y245" s="236">
        <v>339694</v>
      </c>
      <c r="Z245">
        <f t="shared" si="2"/>
        <v>26.83</v>
      </c>
      <c r="AA245">
        <f t="shared" si="3"/>
        <v>26.83</v>
      </c>
      <c r="AB245" s="240">
        <f t="shared" si="23"/>
        <v>339617.15617999999</v>
      </c>
      <c r="AC245" s="240">
        <f t="shared" si="5"/>
        <v>339617.15617999999</v>
      </c>
      <c r="AD245" s="240">
        <f t="shared" si="6"/>
        <v>0.15617999999085441</v>
      </c>
      <c r="AE245" s="236">
        <f t="shared" si="7"/>
        <v>339617</v>
      </c>
      <c r="AF245" s="240">
        <f t="shared" si="8"/>
        <v>-0.15617999999085441</v>
      </c>
      <c r="AG245">
        <f t="shared" si="9"/>
        <v>26.83</v>
      </c>
      <c r="AH245" s="236">
        <f t="shared" si="10"/>
        <v>0</v>
      </c>
      <c r="AI245" s="236">
        <f t="shared" si="11"/>
        <v>339617</v>
      </c>
      <c r="AJ245" s="236">
        <f t="shared" si="12"/>
        <v>0</v>
      </c>
      <c r="AK245" s="236">
        <f t="shared" si="13"/>
        <v>339617</v>
      </c>
      <c r="AL245" s="235">
        <f t="shared" si="14"/>
        <v>26.83</v>
      </c>
      <c r="AM245" s="236">
        <f t="shared" si="15"/>
        <v>0</v>
      </c>
      <c r="AN245" s="241">
        <f t="shared" si="16"/>
        <v>339617</v>
      </c>
      <c r="AO245" s="241">
        <f t="shared" si="17"/>
        <v>0</v>
      </c>
      <c r="AP245" s="236">
        <f t="shared" si="18"/>
        <v>339617</v>
      </c>
      <c r="AQ245" s="241">
        <f t="shared" si="19"/>
        <v>0</v>
      </c>
      <c r="AR245" s="235">
        <f t="shared" si="20"/>
        <v>26.83</v>
      </c>
      <c r="AS245" s="241">
        <v>77</v>
      </c>
      <c r="AT245" s="236">
        <f t="shared" si="21"/>
        <v>339694</v>
      </c>
    </row>
    <row r="246" spans="1:46" ht="12.75" customHeight="1">
      <c r="A246">
        <v>244</v>
      </c>
      <c r="B246" s="242" t="s">
        <v>1194</v>
      </c>
      <c r="C246" s="242" t="s">
        <v>589</v>
      </c>
      <c r="D246" s="233" t="s">
        <v>438</v>
      </c>
      <c r="E246">
        <v>2006</v>
      </c>
      <c r="F246" s="241">
        <v>651854.02</v>
      </c>
      <c r="G246" s="241">
        <v>10121.450000000001</v>
      </c>
      <c r="H246" s="241">
        <v>3012.75</v>
      </c>
      <c r="I246" s="235">
        <f t="shared" si="0"/>
        <v>638719.82000000007</v>
      </c>
      <c r="J246" s="236">
        <f t="shared" si="1"/>
        <v>638720</v>
      </c>
      <c r="K246" s="237">
        <v>0.02</v>
      </c>
      <c r="L246" s="238">
        <v>171354</v>
      </c>
      <c r="M246" s="238">
        <v>0</v>
      </c>
      <c r="N246" s="238">
        <v>0</v>
      </c>
      <c r="O246" s="239">
        <v>171393</v>
      </c>
      <c r="P246" s="237">
        <v>0.26829999999999998</v>
      </c>
      <c r="Q246" s="236">
        <v>0</v>
      </c>
      <c r="R246" s="236">
        <v>0</v>
      </c>
      <c r="S246" s="236">
        <v>486043</v>
      </c>
      <c r="T246" s="236">
        <v>522236</v>
      </c>
      <c r="U246" s="236">
        <v>366741</v>
      </c>
      <c r="V246" s="236">
        <v>217209</v>
      </c>
      <c r="W246" s="236">
        <v>170140</v>
      </c>
      <c r="X246" s="236">
        <v>166586</v>
      </c>
      <c r="Y246" s="236">
        <v>171393</v>
      </c>
      <c r="Z246">
        <f t="shared" si="2"/>
        <v>26.83</v>
      </c>
      <c r="AA246">
        <f t="shared" si="3"/>
        <v>26.83</v>
      </c>
      <c r="AB246" s="240">
        <f t="shared" si="23"/>
        <v>171354.25940000001</v>
      </c>
      <c r="AC246" s="240">
        <f t="shared" si="5"/>
        <v>171354.25940000001</v>
      </c>
      <c r="AD246" s="240">
        <f t="shared" si="6"/>
        <v>0.25940000000991859</v>
      </c>
      <c r="AE246" s="236">
        <f t="shared" si="7"/>
        <v>171354</v>
      </c>
      <c r="AF246" s="240">
        <f t="shared" si="8"/>
        <v>-0.25940000000991859</v>
      </c>
      <c r="AG246">
        <f t="shared" si="9"/>
        <v>26.83</v>
      </c>
      <c r="AH246" s="236">
        <f t="shared" si="10"/>
        <v>0</v>
      </c>
      <c r="AI246" s="236">
        <f t="shared" si="11"/>
        <v>171354</v>
      </c>
      <c r="AJ246" s="236">
        <f t="shared" si="12"/>
        <v>0</v>
      </c>
      <c r="AK246" s="236">
        <f t="shared" si="13"/>
        <v>171354</v>
      </c>
      <c r="AL246" s="235">
        <f t="shared" si="14"/>
        <v>26.83</v>
      </c>
      <c r="AM246" s="236">
        <f t="shared" si="15"/>
        <v>0</v>
      </c>
      <c r="AN246" s="241">
        <f t="shared" si="16"/>
        <v>171354</v>
      </c>
      <c r="AO246" s="241">
        <f t="shared" si="17"/>
        <v>0</v>
      </c>
      <c r="AP246" s="236">
        <f t="shared" si="18"/>
        <v>171354</v>
      </c>
      <c r="AQ246" s="241">
        <f t="shared" si="19"/>
        <v>0</v>
      </c>
      <c r="AR246" s="235">
        <f t="shared" si="20"/>
        <v>26.83</v>
      </c>
      <c r="AS246" s="241">
        <v>39</v>
      </c>
      <c r="AT246" s="236">
        <f t="shared" si="21"/>
        <v>171393</v>
      </c>
    </row>
    <row r="247" spans="1:46" ht="12.75" customHeight="1">
      <c r="A247">
        <v>245</v>
      </c>
      <c r="B247" s="242" t="s">
        <v>1195</v>
      </c>
      <c r="C247" s="242" t="s">
        <v>589</v>
      </c>
      <c r="D247" s="233" t="s">
        <v>439</v>
      </c>
      <c r="F247" s="234"/>
      <c r="G247" s="234"/>
      <c r="H247" s="234"/>
      <c r="I247" s="235">
        <f t="shared" si="0"/>
        <v>0</v>
      </c>
      <c r="J247" s="236">
        <f t="shared" si="1"/>
        <v>0</v>
      </c>
      <c r="K247" s="237"/>
      <c r="L247" s="238">
        <v>0</v>
      </c>
      <c r="M247" s="238">
        <v>0</v>
      </c>
      <c r="N247" s="238">
        <v>0</v>
      </c>
      <c r="O247" s="239">
        <v>0</v>
      </c>
      <c r="P247" s="237">
        <v>0</v>
      </c>
      <c r="Q247" s="236">
        <v>0</v>
      </c>
      <c r="R247" s="236">
        <v>0</v>
      </c>
      <c r="S247" s="236">
        <v>0</v>
      </c>
      <c r="T247" s="236">
        <v>0</v>
      </c>
      <c r="U247" s="236">
        <v>0</v>
      </c>
      <c r="V247" s="236">
        <v>0</v>
      </c>
      <c r="W247" s="236">
        <v>0</v>
      </c>
      <c r="X247" s="236">
        <v>0</v>
      </c>
      <c r="Y247" s="236">
        <v>0</v>
      </c>
      <c r="Z247">
        <f t="shared" si="2"/>
        <v>0</v>
      </c>
      <c r="AA247">
        <f t="shared" si="3"/>
        <v>0</v>
      </c>
      <c r="AB247" s="240">
        <f t="shared" si="23"/>
        <v>0</v>
      </c>
      <c r="AC247" s="240">
        <f t="shared" si="5"/>
        <v>0</v>
      </c>
      <c r="AD247" s="240">
        <f t="shared" si="6"/>
        <v>0</v>
      </c>
      <c r="AE247" s="236">
        <f t="shared" si="7"/>
        <v>0</v>
      </c>
      <c r="AF247" s="240">
        <f t="shared" si="8"/>
        <v>0</v>
      </c>
      <c r="AG247">
        <f t="shared" si="9"/>
        <v>0</v>
      </c>
      <c r="AH247" s="236">
        <f t="shared" si="10"/>
        <v>0</v>
      </c>
      <c r="AI247" s="236">
        <f t="shared" si="11"/>
        <v>0</v>
      </c>
      <c r="AJ247" s="236">
        <f t="shared" si="12"/>
        <v>0</v>
      </c>
      <c r="AK247" s="236">
        <f t="shared" si="13"/>
        <v>0</v>
      </c>
      <c r="AL247" s="235">
        <f t="shared" si="14"/>
        <v>0</v>
      </c>
      <c r="AM247" s="236">
        <f t="shared" si="15"/>
        <v>0</v>
      </c>
      <c r="AN247" s="241">
        <f t="shared" si="16"/>
        <v>0</v>
      </c>
      <c r="AO247" s="241">
        <f t="shared" si="17"/>
        <v>0</v>
      </c>
      <c r="AP247" s="236">
        <f t="shared" si="18"/>
        <v>0</v>
      </c>
      <c r="AQ247" s="241">
        <f t="shared" si="19"/>
        <v>0</v>
      </c>
      <c r="AR247" s="235">
        <f t="shared" si="20"/>
        <v>0</v>
      </c>
      <c r="AS247" s="241">
        <v>0</v>
      </c>
      <c r="AT247" s="236">
        <f t="shared" si="21"/>
        <v>0</v>
      </c>
    </row>
    <row r="248" spans="1:46" ht="12.75" customHeight="1">
      <c r="A248">
        <v>246</v>
      </c>
      <c r="B248" s="242" t="s">
        <v>1196</v>
      </c>
      <c r="C248" s="242" t="s">
        <v>589</v>
      </c>
      <c r="D248" s="233" t="s">
        <v>440</v>
      </c>
      <c r="F248" s="234"/>
      <c r="G248" s="234"/>
      <c r="H248" s="234"/>
      <c r="I248" s="235">
        <f t="shared" si="0"/>
        <v>0</v>
      </c>
      <c r="J248" s="236">
        <f t="shared" si="1"/>
        <v>0</v>
      </c>
      <c r="K248" s="237"/>
      <c r="L248" s="238">
        <v>0</v>
      </c>
      <c r="M248" s="238">
        <v>0</v>
      </c>
      <c r="N248" s="238">
        <v>0</v>
      </c>
      <c r="O248" s="239">
        <v>0</v>
      </c>
      <c r="P248" s="237">
        <v>0</v>
      </c>
      <c r="Q248" s="236">
        <v>0</v>
      </c>
      <c r="R248" s="236">
        <v>0</v>
      </c>
      <c r="S248" s="236">
        <v>0</v>
      </c>
      <c r="T248" s="236">
        <v>0</v>
      </c>
      <c r="U248" s="236">
        <v>0</v>
      </c>
      <c r="V248" s="236">
        <v>0</v>
      </c>
      <c r="W248" s="236">
        <v>0</v>
      </c>
      <c r="X248" s="236">
        <v>0</v>
      </c>
      <c r="Y248" s="236">
        <v>0</v>
      </c>
      <c r="Z248">
        <f t="shared" si="2"/>
        <v>0</v>
      </c>
      <c r="AA248">
        <f t="shared" si="3"/>
        <v>0</v>
      </c>
      <c r="AB248" s="240">
        <f t="shared" si="23"/>
        <v>0</v>
      </c>
      <c r="AC248" s="240">
        <f t="shared" si="5"/>
        <v>0</v>
      </c>
      <c r="AD248" s="240">
        <f t="shared" si="6"/>
        <v>0</v>
      </c>
      <c r="AE248" s="236">
        <f t="shared" si="7"/>
        <v>0</v>
      </c>
      <c r="AF248" s="240">
        <f t="shared" si="8"/>
        <v>0</v>
      </c>
      <c r="AG248">
        <f t="shared" si="9"/>
        <v>0</v>
      </c>
      <c r="AH248" s="236">
        <f t="shared" si="10"/>
        <v>0</v>
      </c>
      <c r="AI248" s="236">
        <f t="shared" si="11"/>
        <v>0</v>
      </c>
      <c r="AJ248" s="236">
        <f t="shared" si="12"/>
        <v>0</v>
      </c>
      <c r="AK248" s="236">
        <f t="shared" si="13"/>
        <v>0</v>
      </c>
      <c r="AL248" s="235">
        <f t="shared" si="14"/>
        <v>0</v>
      </c>
      <c r="AM248" s="236">
        <f t="shared" si="15"/>
        <v>0</v>
      </c>
      <c r="AN248" s="241">
        <f t="shared" si="16"/>
        <v>0</v>
      </c>
      <c r="AO248" s="241">
        <f t="shared" si="17"/>
        <v>0</v>
      </c>
      <c r="AP248" s="236">
        <f t="shared" si="18"/>
        <v>0</v>
      </c>
      <c r="AQ248" s="241">
        <f t="shared" si="19"/>
        <v>0</v>
      </c>
      <c r="AR248" s="235">
        <f t="shared" si="20"/>
        <v>0</v>
      </c>
      <c r="AS248" s="241">
        <v>0</v>
      </c>
      <c r="AT248" s="236">
        <f t="shared" si="21"/>
        <v>0</v>
      </c>
    </row>
    <row r="249" spans="1:46" ht="12.75" customHeight="1">
      <c r="A249">
        <v>247</v>
      </c>
      <c r="B249" s="242" t="s">
        <v>1197</v>
      </c>
      <c r="C249" s="242" t="s">
        <v>589</v>
      </c>
      <c r="D249" s="233" t="s">
        <v>441</v>
      </c>
      <c r="E249">
        <v>2010</v>
      </c>
      <c r="F249" s="241">
        <v>172259.84</v>
      </c>
      <c r="G249" s="241">
        <v>3018.1</v>
      </c>
      <c r="H249" s="241">
        <v>67.34</v>
      </c>
      <c r="I249" s="235">
        <f t="shared" si="0"/>
        <v>169174.39999999999</v>
      </c>
      <c r="J249" s="236">
        <f t="shared" si="1"/>
        <v>169174</v>
      </c>
      <c r="K249" s="237">
        <v>0.01</v>
      </c>
      <c r="L249" s="238">
        <v>45386</v>
      </c>
      <c r="M249" s="238">
        <v>0</v>
      </c>
      <c r="N249" s="238">
        <v>0</v>
      </c>
      <c r="O249" s="239">
        <v>45396</v>
      </c>
      <c r="P249" s="237">
        <v>0.26829999999999998</v>
      </c>
      <c r="Q249" s="236">
        <v>0</v>
      </c>
      <c r="R249" s="236">
        <v>0</v>
      </c>
      <c r="S249" s="236">
        <v>0</v>
      </c>
      <c r="T249" s="236">
        <v>0</v>
      </c>
      <c r="U249" s="236">
        <v>0</v>
      </c>
      <c r="V249" s="236">
        <v>0</v>
      </c>
      <c r="W249" s="236">
        <v>43123</v>
      </c>
      <c r="X249" s="236">
        <v>43730</v>
      </c>
      <c r="Y249" s="236">
        <v>45396</v>
      </c>
      <c r="Z249">
        <f t="shared" si="2"/>
        <v>26.83</v>
      </c>
      <c r="AA249">
        <f t="shared" si="3"/>
        <v>26.83</v>
      </c>
      <c r="AB249" s="240">
        <f t="shared" si="23"/>
        <v>45385.592250000002</v>
      </c>
      <c r="AC249" s="240">
        <f t="shared" si="5"/>
        <v>45385.592250000002</v>
      </c>
      <c r="AD249" s="240">
        <f t="shared" si="6"/>
        <v>-0.4077499999984866</v>
      </c>
      <c r="AE249" s="236">
        <f t="shared" si="7"/>
        <v>45386</v>
      </c>
      <c r="AF249" s="240">
        <f t="shared" si="8"/>
        <v>0.4077499999984866</v>
      </c>
      <c r="AG249">
        <f t="shared" si="9"/>
        <v>26.83</v>
      </c>
      <c r="AH249" s="236">
        <f t="shared" si="10"/>
        <v>0</v>
      </c>
      <c r="AI249" s="236">
        <f t="shared" si="11"/>
        <v>45386</v>
      </c>
      <c r="AJ249" s="236">
        <f t="shared" si="12"/>
        <v>0</v>
      </c>
      <c r="AK249" s="236">
        <f t="shared" si="13"/>
        <v>45386</v>
      </c>
      <c r="AL249" s="235">
        <f t="shared" si="14"/>
        <v>26.83</v>
      </c>
      <c r="AM249" s="236">
        <f t="shared" si="15"/>
        <v>0</v>
      </c>
      <c r="AN249" s="241">
        <f t="shared" si="16"/>
        <v>45386</v>
      </c>
      <c r="AO249" s="241">
        <f t="shared" si="17"/>
        <v>0</v>
      </c>
      <c r="AP249" s="236">
        <f t="shared" si="18"/>
        <v>45386</v>
      </c>
      <c r="AQ249" s="241">
        <f t="shared" si="19"/>
        <v>0</v>
      </c>
      <c r="AR249" s="235">
        <f t="shared" si="20"/>
        <v>26.83</v>
      </c>
      <c r="AS249" s="241">
        <v>10</v>
      </c>
      <c r="AT249" s="236">
        <f t="shared" si="21"/>
        <v>45396</v>
      </c>
    </row>
    <row r="250" spans="1:46" ht="12.75" customHeight="1">
      <c r="A250">
        <v>248</v>
      </c>
      <c r="B250" s="242" t="s">
        <v>1198</v>
      </c>
      <c r="C250" s="242" t="s">
        <v>589</v>
      </c>
      <c r="D250" s="233" t="s">
        <v>442</v>
      </c>
      <c r="F250" s="234"/>
      <c r="G250" s="234"/>
      <c r="H250" s="234"/>
      <c r="I250" s="235">
        <f t="shared" si="0"/>
        <v>0</v>
      </c>
      <c r="J250" s="236">
        <f t="shared" si="1"/>
        <v>0</v>
      </c>
      <c r="K250" s="237"/>
      <c r="L250" s="238">
        <v>0</v>
      </c>
      <c r="M250" s="238">
        <v>0</v>
      </c>
      <c r="N250" s="238">
        <v>0</v>
      </c>
      <c r="O250" s="239">
        <v>0</v>
      </c>
      <c r="P250" s="237">
        <v>0</v>
      </c>
      <c r="Q250" s="236">
        <v>0</v>
      </c>
      <c r="R250" s="236">
        <v>0</v>
      </c>
      <c r="S250" s="236">
        <v>0</v>
      </c>
      <c r="T250" s="236">
        <v>0</v>
      </c>
      <c r="U250" s="236">
        <v>0</v>
      </c>
      <c r="V250" s="236">
        <v>0</v>
      </c>
      <c r="W250" s="236">
        <v>0</v>
      </c>
      <c r="X250" s="236">
        <v>0</v>
      </c>
      <c r="Y250" s="236">
        <v>0</v>
      </c>
      <c r="Z250">
        <f t="shared" si="2"/>
        <v>0</v>
      </c>
      <c r="AA250">
        <f t="shared" si="3"/>
        <v>0</v>
      </c>
      <c r="AB250" s="240">
        <f t="shared" si="23"/>
        <v>0</v>
      </c>
      <c r="AC250" s="240">
        <f t="shared" si="5"/>
        <v>0</v>
      </c>
      <c r="AD250" s="240">
        <f t="shared" si="6"/>
        <v>0</v>
      </c>
      <c r="AE250" s="236">
        <f t="shared" si="7"/>
        <v>0</v>
      </c>
      <c r="AF250" s="240">
        <f t="shared" si="8"/>
        <v>0</v>
      </c>
      <c r="AG250">
        <f t="shared" si="9"/>
        <v>0</v>
      </c>
      <c r="AH250" s="236">
        <f t="shared" si="10"/>
        <v>0</v>
      </c>
      <c r="AI250" s="236">
        <f t="shared" si="11"/>
        <v>0</v>
      </c>
      <c r="AJ250" s="236">
        <f t="shared" si="12"/>
        <v>0</v>
      </c>
      <c r="AK250" s="236">
        <f t="shared" si="13"/>
        <v>0</v>
      </c>
      <c r="AL250" s="235">
        <f t="shared" si="14"/>
        <v>0</v>
      </c>
      <c r="AM250" s="236">
        <f t="shared" si="15"/>
        <v>0</v>
      </c>
      <c r="AN250" s="241">
        <f t="shared" si="16"/>
        <v>0</v>
      </c>
      <c r="AO250" s="241">
        <f t="shared" si="17"/>
        <v>0</v>
      </c>
      <c r="AP250" s="236">
        <f t="shared" si="18"/>
        <v>0</v>
      </c>
      <c r="AQ250" s="241">
        <f t="shared" si="19"/>
        <v>0</v>
      </c>
      <c r="AR250" s="235">
        <f t="shared" si="20"/>
        <v>0</v>
      </c>
      <c r="AS250" s="241">
        <v>0</v>
      </c>
      <c r="AT250" s="236">
        <f t="shared" si="21"/>
        <v>0</v>
      </c>
    </row>
    <row r="251" spans="1:46" ht="12.75" customHeight="1">
      <c r="A251">
        <v>249</v>
      </c>
      <c r="B251" s="242" t="s">
        <v>1199</v>
      </c>
      <c r="C251" s="242" t="s">
        <v>589</v>
      </c>
      <c r="D251" s="233" t="s">
        <v>443</v>
      </c>
      <c r="F251" s="234"/>
      <c r="G251" s="234"/>
      <c r="H251" s="234"/>
      <c r="I251" s="235">
        <f t="shared" si="0"/>
        <v>0</v>
      </c>
      <c r="J251" s="236">
        <f t="shared" si="1"/>
        <v>0</v>
      </c>
      <c r="K251" s="237"/>
      <c r="L251" s="238">
        <v>0</v>
      </c>
      <c r="M251" s="238">
        <v>0</v>
      </c>
      <c r="N251" s="238">
        <v>0</v>
      </c>
      <c r="O251" s="239">
        <v>0</v>
      </c>
      <c r="P251" s="237">
        <v>0</v>
      </c>
      <c r="Q251" s="236">
        <v>0</v>
      </c>
      <c r="R251" s="236">
        <v>0</v>
      </c>
      <c r="S251" s="236">
        <v>0</v>
      </c>
      <c r="T251" s="236">
        <v>0</v>
      </c>
      <c r="U251" s="236">
        <v>0</v>
      </c>
      <c r="V251" s="236">
        <v>0</v>
      </c>
      <c r="W251" s="236">
        <v>0</v>
      </c>
      <c r="X251" s="236">
        <v>0</v>
      </c>
      <c r="Y251" s="236">
        <v>0</v>
      </c>
      <c r="Z251">
        <f t="shared" si="2"/>
        <v>0</v>
      </c>
      <c r="AA251">
        <f t="shared" si="3"/>
        <v>0</v>
      </c>
      <c r="AB251" s="240">
        <f t="shared" si="23"/>
        <v>0</v>
      </c>
      <c r="AC251" s="240">
        <f t="shared" si="5"/>
        <v>0</v>
      </c>
      <c r="AD251" s="240">
        <f t="shared" si="6"/>
        <v>0</v>
      </c>
      <c r="AE251" s="236">
        <f t="shared" si="7"/>
        <v>0</v>
      </c>
      <c r="AF251" s="240">
        <f t="shared" si="8"/>
        <v>0</v>
      </c>
      <c r="AG251">
        <f t="shared" si="9"/>
        <v>0</v>
      </c>
      <c r="AH251" s="236">
        <f t="shared" si="10"/>
        <v>0</v>
      </c>
      <c r="AI251" s="236">
        <f t="shared" si="11"/>
        <v>0</v>
      </c>
      <c r="AJ251" s="236">
        <f t="shared" si="12"/>
        <v>0</v>
      </c>
      <c r="AK251" s="236">
        <f t="shared" si="13"/>
        <v>0</v>
      </c>
      <c r="AL251" s="235">
        <f t="shared" si="14"/>
        <v>0</v>
      </c>
      <c r="AM251" s="236">
        <f t="shared" si="15"/>
        <v>0</v>
      </c>
      <c r="AN251" s="241">
        <f t="shared" si="16"/>
        <v>0</v>
      </c>
      <c r="AO251" s="241">
        <f t="shared" si="17"/>
        <v>0</v>
      </c>
      <c r="AP251" s="236">
        <f t="shared" si="18"/>
        <v>0</v>
      </c>
      <c r="AQ251" s="241">
        <f t="shared" si="19"/>
        <v>0</v>
      </c>
      <c r="AR251" s="235">
        <f t="shared" si="20"/>
        <v>0</v>
      </c>
      <c r="AS251" s="241">
        <v>0</v>
      </c>
      <c r="AT251" s="236">
        <f t="shared" si="21"/>
        <v>0</v>
      </c>
    </row>
    <row r="252" spans="1:46" ht="12.75" customHeight="1">
      <c r="A252">
        <v>250</v>
      </c>
      <c r="B252" s="242" t="s">
        <v>1200</v>
      </c>
      <c r="C252" s="242" t="s">
        <v>589</v>
      </c>
      <c r="D252" s="233" t="s">
        <v>444</v>
      </c>
      <c r="F252" s="234"/>
      <c r="G252" s="234"/>
      <c r="H252" s="234"/>
      <c r="I252" s="235">
        <f t="shared" si="0"/>
        <v>0</v>
      </c>
      <c r="J252" s="236">
        <f t="shared" si="1"/>
        <v>0</v>
      </c>
      <c r="K252" s="237"/>
      <c r="L252" s="238">
        <v>0</v>
      </c>
      <c r="M252" s="238">
        <v>0</v>
      </c>
      <c r="N252" s="238">
        <v>0</v>
      </c>
      <c r="O252" s="239">
        <v>0</v>
      </c>
      <c r="P252" s="237">
        <v>0</v>
      </c>
      <c r="Q252" s="236">
        <v>0</v>
      </c>
      <c r="R252" s="236">
        <v>0</v>
      </c>
      <c r="S252" s="236">
        <v>0</v>
      </c>
      <c r="T252" s="236">
        <v>0</v>
      </c>
      <c r="U252" s="236">
        <v>0</v>
      </c>
      <c r="V252" s="236">
        <v>0</v>
      </c>
      <c r="W252" s="236">
        <v>0</v>
      </c>
      <c r="X252" s="236">
        <v>0</v>
      </c>
      <c r="Y252" s="236">
        <v>0</v>
      </c>
      <c r="Z252">
        <f t="shared" si="2"/>
        <v>0</v>
      </c>
      <c r="AA252">
        <f t="shared" si="3"/>
        <v>0</v>
      </c>
      <c r="AB252" s="240">
        <f t="shared" si="23"/>
        <v>0</v>
      </c>
      <c r="AC252" s="240">
        <f t="shared" si="5"/>
        <v>0</v>
      </c>
      <c r="AD252" s="240">
        <f t="shared" si="6"/>
        <v>0</v>
      </c>
      <c r="AE252" s="236">
        <f t="shared" si="7"/>
        <v>0</v>
      </c>
      <c r="AF252" s="240">
        <f t="shared" si="8"/>
        <v>0</v>
      </c>
      <c r="AG252">
        <f t="shared" si="9"/>
        <v>0</v>
      </c>
      <c r="AH252" s="236">
        <f t="shared" si="10"/>
        <v>0</v>
      </c>
      <c r="AI252" s="236">
        <f t="shared" si="11"/>
        <v>0</v>
      </c>
      <c r="AJ252" s="236">
        <f t="shared" si="12"/>
        <v>0</v>
      </c>
      <c r="AK252" s="236">
        <f t="shared" si="13"/>
        <v>0</v>
      </c>
      <c r="AL252" s="235">
        <f t="shared" si="14"/>
        <v>0</v>
      </c>
      <c r="AM252" s="236">
        <f t="shared" si="15"/>
        <v>0</v>
      </c>
      <c r="AN252" s="241">
        <f t="shared" si="16"/>
        <v>0</v>
      </c>
      <c r="AO252" s="241">
        <f t="shared" si="17"/>
        <v>0</v>
      </c>
      <c r="AP252" s="236">
        <f t="shared" si="18"/>
        <v>0</v>
      </c>
      <c r="AQ252" s="241">
        <f t="shared" si="19"/>
        <v>0</v>
      </c>
      <c r="AR252" s="235">
        <f t="shared" si="20"/>
        <v>0</v>
      </c>
      <c r="AS252" s="241">
        <v>0</v>
      </c>
      <c r="AT252" s="236">
        <f t="shared" si="21"/>
        <v>0</v>
      </c>
    </row>
    <row r="253" spans="1:46" ht="12.75" customHeight="1">
      <c r="A253">
        <v>251</v>
      </c>
      <c r="B253" s="242" t="s">
        <v>1201</v>
      </c>
      <c r="C253" s="242" t="s">
        <v>589</v>
      </c>
      <c r="D253" s="233" t="s">
        <v>445</v>
      </c>
      <c r="F253" s="234"/>
      <c r="G253" s="234"/>
      <c r="H253" s="234"/>
      <c r="I253" s="235">
        <f t="shared" si="0"/>
        <v>0</v>
      </c>
      <c r="J253" s="236">
        <f t="shared" si="1"/>
        <v>0</v>
      </c>
      <c r="K253" s="237"/>
      <c r="L253" s="238">
        <v>0</v>
      </c>
      <c r="M253" s="238">
        <v>0</v>
      </c>
      <c r="N253" s="238">
        <v>0</v>
      </c>
      <c r="O253" s="239">
        <v>0</v>
      </c>
      <c r="P253" s="237">
        <v>0</v>
      </c>
      <c r="Q253" s="236">
        <v>0</v>
      </c>
      <c r="R253" s="236">
        <v>0</v>
      </c>
      <c r="S253" s="236">
        <v>0</v>
      </c>
      <c r="T253" s="236">
        <v>0</v>
      </c>
      <c r="U253" s="236">
        <v>0</v>
      </c>
      <c r="V253" s="236">
        <v>0</v>
      </c>
      <c r="W253" s="236">
        <v>0</v>
      </c>
      <c r="X253" s="236">
        <v>0</v>
      </c>
      <c r="Y253" s="236">
        <v>0</v>
      </c>
      <c r="Z253">
        <f t="shared" si="2"/>
        <v>0</v>
      </c>
      <c r="AA253">
        <f t="shared" si="3"/>
        <v>0</v>
      </c>
      <c r="AB253" s="240">
        <f t="shared" si="23"/>
        <v>0</v>
      </c>
      <c r="AC253" s="240">
        <f t="shared" si="5"/>
        <v>0</v>
      </c>
      <c r="AD253" s="240">
        <f t="shared" si="6"/>
        <v>0</v>
      </c>
      <c r="AE253" s="236">
        <f t="shared" si="7"/>
        <v>0</v>
      </c>
      <c r="AF253" s="240">
        <f t="shared" si="8"/>
        <v>0</v>
      </c>
      <c r="AG253">
        <f t="shared" si="9"/>
        <v>0</v>
      </c>
      <c r="AH253" s="236">
        <f t="shared" si="10"/>
        <v>0</v>
      </c>
      <c r="AI253" s="236">
        <f t="shared" si="11"/>
        <v>0</v>
      </c>
      <c r="AJ253" s="236">
        <f t="shared" si="12"/>
        <v>0</v>
      </c>
      <c r="AK253" s="236">
        <f t="shared" si="13"/>
        <v>0</v>
      </c>
      <c r="AL253" s="235">
        <f t="shared" si="14"/>
        <v>0</v>
      </c>
      <c r="AM253" s="236">
        <f t="shared" si="15"/>
        <v>0</v>
      </c>
      <c r="AN253" s="241">
        <f t="shared" si="16"/>
        <v>0</v>
      </c>
      <c r="AO253" s="241">
        <f t="shared" si="17"/>
        <v>0</v>
      </c>
      <c r="AP253" s="236">
        <f t="shared" si="18"/>
        <v>0</v>
      </c>
      <c r="AQ253" s="241">
        <f t="shared" si="19"/>
        <v>0</v>
      </c>
      <c r="AR253" s="235">
        <f t="shared" si="20"/>
        <v>0</v>
      </c>
      <c r="AS253" s="241">
        <v>0</v>
      </c>
      <c r="AT253" s="236">
        <f t="shared" si="21"/>
        <v>0</v>
      </c>
    </row>
    <row r="254" spans="1:46" ht="12.75" customHeight="1">
      <c r="A254">
        <v>252</v>
      </c>
      <c r="B254" s="242" t="s">
        <v>1202</v>
      </c>
      <c r="C254" s="242" t="s">
        <v>589</v>
      </c>
      <c r="D254" s="233" t="s">
        <v>446</v>
      </c>
      <c r="E254">
        <v>2003</v>
      </c>
      <c r="F254" s="241">
        <v>427029.29</v>
      </c>
      <c r="G254" s="241">
        <v>6494.05</v>
      </c>
      <c r="H254" s="241">
        <v>260.98</v>
      </c>
      <c r="I254" s="235">
        <f t="shared" si="0"/>
        <v>420274.26</v>
      </c>
      <c r="J254" s="236">
        <f t="shared" si="1"/>
        <v>420274</v>
      </c>
      <c r="K254" s="237">
        <v>0.03</v>
      </c>
      <c r="L254" s="238">
        <v>112750</v>
      </c>
      <c r="M254" s="238">
        <v>28309</v>
      </c>
      <c r="N254" s="238">
        <v>16535</v>
      </c>
      <c r="O254" s="239">
        <v>157694</v>
      </c>
      <c r="P254" s="237">
        <v>0.375</v>
      </c>
      <c r="Q254" s="236">
        <v>299695</v>
      </c>
      <c r="R254" s="236">
        <v>330388</v>
      </c>
      <c r="S254" s="236">
        <v>342760</v>
      </c>
      <c r="T254" s="236">
        <v>319086</v>
      </c>
      <c r="U254" s="236">
        <v>325227</v>
      </c>
      <c r="V254" s="236">
        <v>189570</v>
      </c>
      <c r="W254" s="236">
        <v>149668</v>
      </c>
      <c r="X254" s="236">
        <v>156398</v>
      </c>
      <c r="Y254" s="236">
        <v>157694</v>
      </c>
      <c r="Z254">
        <f t="shared" si="2"/>
        <v>26.83</v>
      </c>
      <c r="AA254" t="e">
        <f t="shared" si="3"/>
        <v>#REF!</v>
      </c>
      <c r="AB254" s="240">
        <f t="shared" si="23"/>
        <v>112750.09396</v>
      </c>
      <c r="AC254" s="240">
        <f t="shared" si="5"/>
        <v>112750.09396</v>
      </c>
      <c r="AD254" s="240">
        <f t="shared" si="6"/>
        <v>9.3959999998332933E-2</v>
      </c>
      <c r="AE254" s="236">
        <f t="shared" si="7"/>
        <v>112750</v>
      </c>
      <c r="AF254" s="240">
        <f t="shared" si="8"/>
        <v>-9.3959999998332933E-2</v>
      </c>
      <c r="AG254">
        <f t="shared" si="9"/>
        <v>26.83</v>
      </c>
      <c r="AH254" s="236" t="e">
        <f t="shared" si="10"/>
        <v>#REF!</v>
      </c>
      <c r="AI254" s="236" t="e">
        <f t="shared" si="11"/>
        <v>#REF!</v>
      </c>
      <c r="AJ254" s="236" t="e">
        <f t="shared" si="12"/>
        <v>#REF!</v>
      </c>
      <c r="AK254" s="236" t="e">
        <f t="shared" si="13"/>
        <v>#REF!</v>
      </c>
      <c r="AL254" s="235" t="e">
        <f t="shared" si="14"/>
        <v>#REF!</v>
      </c>
      <c r="AM254" s="236" t="e">
        <f t="shared" si="15"/>
        <v>#REF!</v>
      </c>
      <c r="AN254" s="241" t="e">
        <f t="shared" si="16"/>
        <v>#REF!</v>
      </c>
      <c r="AO254" s="241" t="e">
        <f t="shared" si="17"/>
        <v>#REF!</v>
      </c>
      <c r="AP254" s="236" t="e">
        <f t="shared" si="18"/>
        <v>#REF!</v>
      </c>
      <c r="AQ254" s="241" t="e">
        <f t="shared" si="19"/>
        <v>#REF!</v>
      </c>
      <c r="AR254" s="235" t="e">
        <f t="shared" si="20"/>
        <v>#REF!</v>
      </c>
      <c r="AS254" s="241">
        <v>100</v>
      </c>
      <c r="AT254" s="236" t="e">
        <f t="shared" si="21"/>
        <v>#REF!</v>
      </c>
    </row>
    <row r="255" spans="1:46" ht="12.75" customHeight="1">
      <c r="A255">
        <v>253</v>
      </c>
      <c r="B255" s="242" t="s">
        <v>1203</v>
      </c>
      <c r="C255" s="242" t="s">
        <v>589</v>
      </c>
      <c r="D255" s="233" t="s">
        <v>447</v>
      </c>
      <c r="F255" s="234"/>
      <c r="G255" s="234"/>
      <c r="H255" s="234"/>
      <c r="I255" s="235">
        <f t="shared" si="0"/>
        <v>0</v>
      </c>
      <c r="J255" s="236">
        <f t="shared" si="1"/>
        <v>0</v>
      </c>
      <c r="K255" s="237"/>
      <c r="L255" s="238">
        <v>0</v>
      </c>
      <c r="M255" s="238">
        <v>0</v>
      </c>
      <c r="N255" s="238">
        <v>0</v>
      </c>
      <c r="O255" s="239">
        <v>0</v>
      </c>
      <c r="P255" s="237">
        <v>0</v>
      </c>
      <c r="Q255" s="236">
        <v>0</v>
      </c>
      <c r="R255" s="236">
        <v>0</v>
      </c>
      <c r="S255" s="236">
        <v>0</v>
      </c>
      <c r="T255" s="236">
        <v>0</v>
      </c>
      <c r="U255" s="236">
        <v>0</v>
      </c>
      <c r="V255" s="236">
        <v>0</v>
      </c>
      <c r="W255" s="236">
        <v>0</v>
      </c>
      <c r="X255" s="236">
        <v>0</v>
      </c>
      <c r="Y255" s="236">
        <v>0</v>
      </c>
      <c r="Z255">
        <f t="shared" si="2"/>
        <v>0</v>
      </c>
      <c r="AA255">
        <f t="shared" si="3"/>
        <v>0</v>
      </c>
      <c r="AB255" s="240">
        <f t="shared" si="23"/>
        <v>0</v>
      </c>
      <c r="AC255" s="240">
        <f t="shared" si="5"/>
        <v>0</v>
      </c>
      <c r="AD255" s="240">
        <f t="shared" si="6"/>
        <v>0</v>
      </c>
      <c r="AE255" s="236">
        <f t="shared" si="7"/>
        <v>0</v>
      </c>
      <c r="AF255" s="240">
        <f t="shared" si="8"/>
        <v>0</v>
      </c>
      <c r="AG255">
        <f t="shared" si="9"/>
        <v>0</v>
      </c>
      <c r="AH255" s="236">
        <f t="shared" si="10"/>
        <v>0</v>
      </c>
      <c r="AI255" s="236">
        <f t="shared" si="11"/>
        <v>0</v>
      </c>
      <c r="AJ255" s="236">
        <f t="shared" si="12"/>
        <v>0</v>
      </c>
      <c r="AK255" s="236">
        <f t="shared" si="13"/>
        <v>0</v>
      </c>
      <c r="AL255" s="235">
        <f t="shared" si="14"/>
        <v>0</v>
      </c>
      <c r="AM255" s="236">
        <f t="shared" si="15"/>
        <v>0</v>
      </c>
      <c r="AN255" s="241">
        <f t="shared" si="16"/>
        <v>0</v>
      </c>
      <c r="AO255" s="241">
        <f t="shared" si="17"/>
        <v>0</v>
      </c>
      <c r="AP255" s="236">
        <f t="shared" si="18"/>
        <v>0</v>
      </c>
      <c r="AQ255" s="241">
        <f t="shared" si="19"/>
        <v>0</v>
      </c>
      <c r="AR255" s="235">
        <f t="shared" si="20"/>
        <v>0</v>
      </c>
      <c r="AS255" s="241">
        <v>0</v>
      </c>
      <c r="AT255" s="236">
        <f t="shared" si="21"/>
        <v>0</v>
      </c>
    </row>
    <row r="256" spans="1:46" ht="12.75" customHeight="1">
      <c r="A256">
        <v>254</v>
      </c>
      <c r="B256" s="242" t="s">
        <v>1204</v>
      </c>
      <c r="C256" s="242" t="s">
        <v>589</v>
      </c>
      <c r="D256" s="233" t="s">
        <v>448</v>
      </c>
      <c r="E256">
        <v>2002</v>
      </c>
      <c r="F256" s="241">
        <v>343501.5</v>
      </c>
      <c r="G256" s="241">
        <v>6949.2</v>
      </c>
      <c r="H256" s="241">
        <v>86.81</v>
      </c>
      <c r="I256" s="235">
        <f t="shared" si="0"/>
        <v>336465.49</v>
      </c>
      <c r="J256" s="236">
        <f t="shared" si="1"/>
        <v>336465</v>
      </c>
      <c r="K256" s="237">
        <v>0.03</v>
      </c>
      <c r="L256" s="238">
        <v>90266</v>
      </c>
      <c r="M256" s="238">
        <v>40441</v>
      </c>
      <c r="N256" s="238">
        <v>23622</v>
      </c>
      <c r="O256" s="239">
        <v>154453</v>
      </c>
      <c r="P256" s="237">
        <v>0.4587</v>
      </c>
      <c r="Q256" s="236">
        <v>226855</v>
      </c>
      <c r="R256" s="236">
        <v>238895</v>
      </c>
      <c r="S256" s="236">
        <v>256382</v>
      </c>
      <c r="T256" s="236">
        <v>264974</v>
      </c>
      <c r="U256" s="236">
        <v>289340.99</v>
      </c>
      <c r="V256" s="236">
        <v>184847</v>
      </c>
      <c r="W256" s="236">
        <v>148279</v>
      </c>
      <c r="X256" s="236">
        <v>149683</v>
      </c>
      <c r="Y256" s="236">
        <v>154453</v>
      </c>
      <c r="Z256">
        <f t="shared" si="2"/>
        <v>26.83</v>
      </c>
      <c r="AA256" t="e">
        <f t="shared" si="3"/>
        <v>#REF!</v>
      </c>
      <c r="AB256" s="240">
        <f t="shared" si="23"/>
        <v>90266.017800000001</v>
      </c>
      <c r="AC256" s="240">
        <f t="shared" si="5"/>
        <v>90266.017800000001</v>
      </c>
      <c r="AD256" s="240">
        <f t="shared" si="6"/>
        <v>1.780000000144355E-2</v>
      </c>
      <c r="AE256" s="236">
        <f t="shared" si="7"/>
        <v>90266</v>
      </c>
      <c r="AF256" s="240">
        <f t="shared" si="8"/>
        <v>-1.780000000144355E-2</v>
      </c>
      <c r="AG256">
        <f t="shared" si="9"/>
        <v>26.83</v>
      </c>
      <c r="AH256" s="236" t="e">
        <f t="shared" si="10"/>
        <v>#REF!</v>
      </c>
      <c r="AI256" s="236" t="e">
        <f t="shared" si="11"/>
        <v>#REF!</v>
      </c>
      <c r="AJ256" s="236" t="e">
        <f t="shared" si="12"/>
        <v>#REF!</v>
      </c>
      <c r="AK256" s="236" t="e">
        <f t="shared" si="13"/>
        <v>#REF!</v>
      </c>
      <c r="AL256" s="235" t="e">
        <f t="shared" si="14"/>
        <v>#REF!</v>
      </c>
      <c r="AM256" s="236" t="e">
        <f t="shared" si="15"/>
        <v>#REF!</v>
      </c>
      <c r="AN256" s="241" t="e">
        <f t="shared" si="16"/>
        <v>#REF!</v>
      </c>
      <c r="AO256" s="241" t="e">
        <f t="shared" si="17"/>
        <v>#REF!</v>
      </c>
      <c r="AP256" s="236" t="e">
        <f t="shared" si="18"/>
        <v>#REF!</v>
      </c>
      <c r="AQ256" s="241" t="e">
        <f t="shared" si="19"/>
        <v>#REF!</v>
      </c>
      <c r="AR256" s="235" t="e">
        <f t="shared" si="20"/>
        <v>#REF!</v>
      </c>
      <c r="AS256" s="241">
        <v>124</v>
      </c>
      <c r="AT256" s="236" t="e">
        <f t="shared" si="21"/>
        <v>#REF!</v>
      </c>
    </row>
    <row r="257" spans="1:46" ht="12.75" customHeight="1">
      <c r="A257">
        <v>255</v>
      </c>
      <c r="B257" s="242" t="s">
        <v>1205</v>
      </c>
      <c r="C257" s="242" t="s">
        <v>589</v>
      </c>
      <c r="D257" s="233" t="s">
        <v>449</v>
      </c>
      <c r="E257">
        <v>2010</v>
      </c>
      <c r="F257" s="241">
        <v>19091.75</v>
      </c>
      <c r="G257" s="241">
        <v>219.91</v>
      </c>
      <c r="H257" s="241">
        <v>0</v>
      </c>
      <c r="I257" s="235">
        <f t="shared" si="0"/>
        <v>18871.84</v>
      </c>
      <c r="J257" s="236">
        <f t="shared" si="1"/>
        <v>18872</v>
      </c>
      <c r="K257" s="237">
        <v>0.03</v>
      </c>
      <c r="L257" s="238">
        <v>5063</v>
      </c>
      <c r="M257" s="238">
        <v>13809</v>
      </c>
      <c r="N257" s="238">
        <v>0</v>
      </c>
      <c r="O257" s="239">
        <v>18872</v>
      </c>
      <c r="P257" s="237">
        <v>1</v>
      </c>
      <c r="Q257" s="236">
        <v>0</v>
      </c>
      <c r="R257" s="236">
        <v>0</v>
      </c>
      <c r="S257" s="236">
        <v>0</v>
      </c>
      <c r="T257" s="236">
        <v>0</v>
      </c>
      <c r="U257" s="236">
        <v>0</v>
      </c>
      <c r="V257" s="236">
        <v>0</v>
      </c>
      <c r="W257" s="236">
        <v>18586</v>
      </c>
      <c r="X257" s="236">
        <v>18709</v>
      </c>
      <c r="Y257" s="236">
        <v>18872</v>
      </c>
      <c r="Z257">
        <f t="shared" si="2"/>
        <v>26.83</v>
      </c>
      <c r="AA257" t="e">
        <f t="shared" si="3"/>
        <v>#REF!</v>
      </c>
      <c r="AB257" s="240">
        <f t="shared" si="23"/>
        <v>5062.9345899999998</v>
      </c>
      <c r="AC257" s="240">
        <f t="shared" si="5"/>
        <v>5062.9345899999998</v>
      </c>
      <c r="AD257" s="240">
        <f t="shared" si="6"/>
        <v>-6.5410000000156288E-2</v>
      </c>
      <c r="AE257" s="236">
        <f t="shared" si="7"/>
        <v>5063</v>
      </c>
      <c r="AF257" s="240">
        <f t="shared" si="8"/>
        <v>6.5410000000156288E-2</v>
      </c>
      <c r="AG257">
        <f t="shared" si="9"/>
        <v>26.83</v>
      </c>
      <c r="AH257" s="236" t="e">
        <f t="shared" si="10"/>
        <v>#REF!</v>
      </c>
      <c r="AI257" s="236" t="e">
        <f t="shared" si="11"/>
        <v>#REF!</v>
      </c>
      <c r="AJ257" s="236" t="e">
        <f t="shared" si="12"/>
        <v>#REF!</v>
      </c>
      <c r="AK257" s="236" t="e">
        <f t="shared" si="13"/>
        <v>#REF!</v>
      </c>
      <c r="AL257" s="235" t="e">
        <f t="shared" si="14"/>
        <v>#REF!</v>
      </c>
      <c r="AM257" s="236" t="e">
        <f t="shared" si="15"/>
        <v>#REF!</v>
      </c>
      <c r="AN257" s="241" t="e">
        <f t="shared" si="16"/>
        <v>#REF!</v>
      </c>
      <c r="AO257" s="241" t="e">
        <f t="shared" si="17"/>
        <v>#REF!</v>
      </c>
      <c r="AP257" s="236" t="e">
        <f t="shared" si="18"/>
        <v>#REF!</v>
      </c>
      <c r="AQ257" s="241" t="e">
        <f t="shared" si="19"/>
        <v>#REF!</v>
      </c>
      <c r="AR257" s="235" t="e">
        <f t="shared" si="20"/>
        <v>#REF!</v>
      </c>
      <c r="AS257" s="241">
        <v>0</v>
      </c>
      <c r="AT257" s="236" t="e">
        <f t="shared" si="21"/>
        <v>#REF!</v>
      </c>
    </row>
    <row r="258" spans="1:46" ht="12.75" customHeight="1">
      <c r="A258">
        <v>256</v>
      </c>
      <c r="B258" s="242" t="s">
        <v>1206</v>
      </c>
      <c r="C258" s="242" t="s">
        <v>589</v>
      </c>
      <c r="D258" s="233" t="s">
        <v>450</v>
      </c>
      <c r="F258" s="234"/>
      <c r="G258" s="234"/>
      <c r="H258" s="234"/>
      <c r="I258" s="235">
        <f t="shared" si="0"/>
        <v>0</v>
      </c>
      <c r="J258" s="236">
        <f t="shared" si="1"/>
        <v>0</v>
      </c>
      <c r="K258" s="237"/>
      <c r="L258" s="238">
        <v>0</v>
      </c>
      <c r="M258" s="238">
        <v>0</v>
      </c>
      <c r="N258" s="238">
        <v>0</v>
      </c>
      <c r="O258" s="239">
        <v>0</v>
      </c>
      <c r="P258" s="237">
        <v>0</v>
      </c>
      <c r="Q258" s="236">
        <v>0</v>
      </c>
      <c r="R258" s="236">
        <v>0</v>
      </c>
      <c r="S258" s="236">
        <v>0</v>
      </c>
      <c r="T258" s="236">
        <v>0</v>
      </c>
      <c r="U258" s="236">
        <v>0</v>
      </c>
      <c r="V258" s="236">
        <v>0</v>
      </c>
      <c r="W258" s="236">
        <v>0</v>
      </c>
      <c r="X258" s="236">
        <v>0</v>
      </c>
      <c r="Y258" s="236">
        <v>0</v>
      </c>
      <c r="Z258">
        <f t="shared" si="2"/>
        <v>0</v>
      </c>
      <c r="AA258">
        <f t="shared" si="3"/>
        <v>0</v>
      </c>
      <c r="AB258" s="240">
        <f t="shared" si="23"/>
        <v>0</v>
      </c>
      <c r="AC258" s="240">
        <f t="shared" si="5"/>
        <v>0</v>
      </c>
      <c r="AD258" s="240">
        <f t="shared" si="6"/>
        <v>0</v>
      </c>
      <c r="AE258" s="236">
        <f t="shared" si="7"/>
        <v>0</v>
      </c>
      <c r="AF258" s="240">
        <f t="shared" si="8"/>
        <v>0</v>
      </c>
      <c r="AG258">
        <f t="shared" si="9"/>
        <v>0</v>
      </c>
      <c r="AH258" s="236">
        <f t="shared" si="10"/>
        <v>0</v>
      </c>
      <c r="AI258" s="236">
        <f t="shared" si="11"/>
        <v>0</v>
      </c>
      <c r="AJ258" s="236">
        <f t="shared" si="12"/>
        <v>0</v>
      </c>
      <c r="AK258" s="236">
        <f t="shared" si="13"/>
        <v>0</v>
      </c>
      <c r="AL258" s="235">
        <f t="shared" si="14"/>
        <v>0</v>
      </c>
      <c r="AM258" s="236">
        <f t="shared" si="15"/>
        <v>0</v>
      </c>
      <c r="AN258" s="241">
        <f t="shared" si="16"/>
        <v>0</v>
      </c>
      <c r="AO258" s="241">
        <f t="shared" si="17"/>
        <v>0</v>
      </c>
      <c r="AP258" s="236">
        <f t="shared" si="18"/>
        <v>0</v>
      </c>
      <c r="AQ258" s="241">
        <f t="shared" si="19"/>
        <v>0</v>
      </c>
      <c r="AR258" s="235">
        <f t="shared" si="20"/>
        <v>0</v>
      </c>
      <c r="AS258" s="241">
        <v>0</v>
      </c>
      <c r="AT258" s="236">
        <f t="shared" si="21"/>
        <v>0</v>
      </c>
    </row>
    <row r="259" spans="1:46" ht="12.75" customHeight="1">
      <c r="A259">
        <v>257</v>
      </c>
      <c r="B259" s="242" t="s">
        <v>1207</v>
      </c>
      <c r="C259" s="242" t="s">
        <v>589</v>
      </c>
      <c r="D259" s="233" t="s">
        <v>451</v>
      </c>
      <c r="F259" s="234"/>
      <c r="G259" s="234"/>
      <c r="H259" s="234"/>
      <c r="I259" s="235">
        <f t="shared" si="0"/>
        <v>0</v>
      </c>
      <c r="J259" s="236">
        <f t="shared" si="1"/>
        <v>0</v>
      </c>
      <c r="K259" s="237"/>
      <c r="L259" s="238">
        <v>0</v>
      </c>
      <c r="M259" s="238">
        <v>0</v>
      </c>
      <c r="N259" s="238">
        <v>0</v>
      </c>
      <c r="O259" s="239">
        <v>0</v>
      </c>
      <c r="P259" s="237">
        <v>0</v>
      </c>
      <c r="Q259" s="236">
        <v>0</v>
      </c>
      <c r="R259" s="236">
        <v>0</v>
      </c>
      <c r="S259" s="236">
        <v>0</v>
      </c>
      <c r="T259" s="236">
        <v>0</v>
      </c>
      <c r="U259" s="236">
        <v>0</v>
      </c>
      <c r="V259" s="236">
        <v>0</v>
      </c>
      <c r="W259" s="236">
        <v>0</v>
      </c>
      <c r="X259" s="236">
        <v>0</v>
      </c>
      <c r="Y259" s="236">
        <v>0</v>
      </c>
      <c r="Z259">
        <f t="shared" si="2"/>
        <v>0</v>
      </c>
      <c r="AA259">
        <f t="shared" si="3"/>
        <v>0</v>
      </c>
      <c r="AB259" s="240">
        <f t="shared" si="23"/>
        <v>0</v>
      </c>
      <c r="AC259" s="240">
        <f t="shared" si="5"/>
        <v>0</v>
      </c>
      <c r="AD259" s="240">
        <f t="shared" si="6"/>
        <v>0</v>
      </c>
      <c r="AE259" s="236">
        <f t="shared" si="7"/>
        <v>0</v>
      </c>
      <c r="AF259" s="240">
        <f t="shared" si="8"/>
        <v>0</v>
      </c>
      <c r="AG259">
        <f t="shared" si="9"/>
        <v>0</v>
      </c>
      <c r="AH259" s="236">
        <f t="shared" si="10"/>
        <v>0</v>
      </c>
      <c r="AI259" s="236">
        <f t="shared" si="11"/>
        <v>0</v>
      </c>
      <c r="AJ259" s="236">
        <f t="shared" si="12"/>
        <v>0</v>
      </c>
      <c r="AK259" s="236">
        <f t="shared" si="13"/>
        <v>0</v>
      </c>
      <c r="AL259" s="235">
        <f t="shared" si="14"/>
        <v>0</v>
      </c>
      <c r="AM259" s="236">
        <f t="shared" si="15"/>
        <v>0</v>
      </c>
      <c r="AN259" s="241">
        <f t="shared" si="16"/>
        <v>0</v>
      </c>
      <c r="AO259" s="241">
        <f t="shared" si="17"/>
        <v>0</v>
      </c>
      <c r="AP259" s="236">
        <f t="shared" si="18"/>
        <v>0</v>
      </c>
      <c r="AQ259" s="241">
        <f t="shared" si="19"/>
        <v>0</v>
      </c>
      <c r="AR259" s="235">
        <f t="shared" si="20"/>
        <v>0</v>
      </c>
      <c r="AS259" s="241">
        <v>0</v>
      </c>
      <c r="AT259" s="236">
        <f t="shared" si="21"/>
        <v>0</v>
      </c>
    </row>
    <row r="260" spans="1:46" ht="12.75" customHeight="1">
      <c r="A260">
        <v>258</v>
      </c>
      <c r="B260" s="242" t="s">
        <v>1208</v>
      </c>
      <c r="C260" s="242" t="s">
        <v>589</v>
      </c>
      <c r="D260" s="233" t="s">
        <v>452</v>
      </c>
      <c r="F260" s="234"/>
      <c r="G260" s="234"/>
      <c r="H260" s="234"/>
      <c r="I260" s="235">
        <f t="shared" si="0"/>
        <v>0</v>
      </c>
      <c r="J260" s="236">
        <f t="shared" si="1"/>
        <v>0</v>
      </c>
      <c r="K260" s="237"/>
      <c r="L260" s="238">
        <v>0</v>
      </c>
      <c r="M260" s="238">
        <v>0</v>
      </c>
      <c r="N260" s="238">
        <v>0</v>
      </c>
      <c r="O260" s="239">
        <v>0</v>
      </c>
      <c r="P260" s="237">
        <v>0</v>
      </c>
      <c r="Q260" s="236">
        <v>0</v>
      </c>
      <c r="R260" s="236">
        <v>0</v>
      </c>
      <c r="S260" s="236">
        <v>0</v>
      </c>
      <c r="T260" s="236">
        <v>0</v>
      </c>
      <c r="U260" s="236">
        <v>0</v>
      </c>
      <c r="V260" s="236">
        <v>0</v>
      </c>
      <c r="W260" s="236">
        <v>0</v>
      </c>
      <c r="X260" s="236">
        <v>0</v>
      </c>
      <c r="Y260" s="236">
        <v>0</v>
      </c>
      <c r="Z260">
        <f t="shared" si="2"/>
        <v>0</v>
      </c>
      <c r="AA260">
        <f t="shared" si="3"/>
        <v>0</v>
      </c>
      <c r="AB260" s="240">
        <f t="shared" si="23"/>
        <v>0</v>
      </c>
      <c r="AC260" s="240">
        <f t="shared" si="5"/>
        <v>0</v>
      </c>
      <c r="AD260" s="240">
        <f t="shared" si="6"/>
        <v>0</v>
      </c>
      <c r="AE260" s="236">
        <f t="shared" si="7"/>
        <v>0</v>
      </c>
      <c r="AF260" s="240">
        <f t="shared" si="8"/>
        <v>0</v>
      </c>
      <c r="AG260">
        <f t="shared" si="9"/>
        <v>0</v>
      </c>
      <c r="AH260" s="236">
        <f t="shared" si="10"/>
        <v>0</v>
      </c>
      <c r="AI260" s="236">
        <f t="shared" si="11"/>
        <v>0</v>
      </c>
      <c r="AJ260" s="236">
        <f t="shared" si="12"/>
        <v>0</v>
      </c>
      <c r="AK260" s="236">
        <f t="shared" si="13"/>
        <v>0</v>
      </c>
      <c r="AL260" s="235">
        <f t="shared" si="14"/>
        <v>0</v>
      </c>
      <c r="AM260" s="236">
        <f t="shared" si="15"/>
        <v>0</v>
      </c>
      <c r="AN260" s="241">
        <f t="shared" si="16"/>
        <v>0</v>
      </c>
      <c r="AO260" s="241">
        <f t="shared" si="17"/>
        <v>0</v>
      </c>
      <c r="AP260" s="236">
        <f t="shared" si="18"/>
        <v>0</v>
      </c>
      <c r="AQ260" s="241">
        <f t="shared" si="19"/>
        <v>0</v>
      </c>
      <c r="AR260" s="235">
        <f t="shared" si="20"/>
        <v>0</v>
      </c>
      <c r="AS260" s="241">
        <v>0</v>
      </c>
      <c r="AT260" s="236">
        <f t="shared" si="21"/>
        <v>0</v>
      </c>
    </row>
    <row r="261" spans="1:46" ht="12.75" customHeight="1">
      <c r="A261">
        <v>259</v>
      </c>
      <c r="B261" s="242" t="s">
        <v>1209</v>
      </c>
      <c r="C261" s="242" t="s">
        <v>589</v>
      </c>
      <c r="D261" s="233" t="s">
        <v>453</v>
      </c>
      <c r="F261" s="234"/>
      <c r="G261" s="234"/>
      <c r="H261" s="234"/>
      <c r="I261" s="235">
        <f t="shared" si="0"/>
        <v>0</v>
      </c>
      <c r="J261" s="236">
        <f t="shared" si="1"/>
        <v>0</v>
      </c>
      <c r="K261" s="237"/>
      <c r="L261" s="238">
        <v>0</v>
      </c>
      <c r="M261" s="238">
        <v>0</v>
      </c>
      <c r="N261" s="238">
        <v>0</v>
      </c>
      <c r="O261" s="239">
        <v>0</v>
      </c>
      <c r="P261" s="237">
        <v>0</v>
      </c>
      <c r="Q261" s="236">
        <v>0</v>
      </c>
      <c r="R261" s="236">
        <v>0</v>
      </c>
      <c r="S261" s="236">
        <v>0</v>
      </c>
      <c r="T261" s="236">
        <v>0</v>
      </c>
      <c r="U261" s="236">
        <v>0</v>
      </c>
      <c r="V261" s="236">
        <v>0</v>
      </c>
      <c r="W261" s="236">
        <v>0</v>
      </c>
      <c r="X261" s="236">
        <v>0</v>
      </c>
      <c r="Y261" s="236">
        <v>0</v>
      </c>
      <c r="Z261">
        <f t="shared" si="2"/>
        <v>0</v>
      </c>
      <c r="AA261">
        <f t="shared" si="3"/>
        <v>0</v>
      </c>
      <c r="AB261" s="240">
        <f t="shared" si="23"/>
        <v>0</v>
      </c>
      <c r="AC261" s="240">
        <f t="shared" si="5"/>
        <v>0</v>
      </c>
      <c r="AD261" s="240">
        <f t="shared" si="6"/>
        <v>0</v>
      </c>
      <c r="AE261" s="236">
        <f t="shared" si="7"/>
        <v>0</v>
      </c>
      <c r="AF261" s="240">
        <f t="shared" si="8"/>
        <v>0</v>
      </c>
      <c r="AG261">
        <f t="shared" si="9"/>
        <v>0</v>
      </c>
      <c r="AH261" s="236">
        <f t="shared" si="10"/>
        <v>0</v>
      </c>
      <c r="AI261" s="236">
        <f t="shared" si="11"/>
        <v>0</v>
      </c>
      <c r="AJ261" s="236">
        <f t="shared" si="12"/>
        <v>0</v>
      </c>
      <c r="AK261" s="236">
        <f t="shared" si="13"/>
        <v>0</v>
      </c>
      <c r="AL261" s="235">
        <f t="shared" si="14"/>
        <v>0</v>
      </c>
      <c r="AM261" s="236">
        <f t="shared" si="15"/>
        <v>0</v>
      </c>
      <c r="AN261" s="241">
        <f t="shared" si="16"/>
        <v>0</v>
      </c>
      <c r="AO261" s="241">
        <f t="shared" si="17"/>
        <v>0</v>
      </c>
      <c r="AP261" s="236">
        <f t="shared" si="18"/>
        <v>0</v>
      </c>
      <c r="AQ261" s="241">
        <f t="shared" si="19"/>
        <v>0</v>
      </c>
      <c r="AR261" s="235">
        <f t="shared" si="20"/>
        <v>0</v>
      </c>
      <c r="AS261" s="241">
        <v>0</v>
      </c>
      <c r="AT261" s="236">
        <f t="shared" si="21"/>
        <v>0</v>
      </c>
    </row>
    <row r="262" spans="1:46" ht="12.75" customHeight="1">
      <c r="A262">
        <v>260</v>
      </c>
      <c r="B262" s="242" t="s">
        <v>1210</v>
      </c>
      <c r="C262" s="242" t="s">
        <v>589</v>
      </c>
      <c r="D262" s="233" t="s">
        <v>454</v>
      </c>
      <c r="F262" s="234"/>
      <c r="G262" s="234"/>
      <c r="H262" s="234"/>
      <c r="I262" s="235">
        <f t="shared" si="0"/>
        <v>0</v>
      </c>
      <c r="J262" s="236">
        <f t="shared" si="1"/>
        <v>0</v>
      </c>
      <c r="K262" s="237"/>
      <c r="L262" s="238">
        <v>0</v>
      </c>
      <c r="M262" s="238">
        <v>0</v>
      </c>
      <c r="N262" s="238">
        <v>0</v>
      </c>
      <c r="O262" s="239">
        <v>0</v>
      </c>
      <c r="P262" s="237">
        <v>0</v>
      </c>
      <c r="Q262" s="236">
        <v>0</v>
      </c>
      <c r="R262" s="236">
        <v>0</v>
      </c>
      <c r="S262" s="236">
        <v>0</v>
      </c>
      <c r="T262" s="236">
        <v>0</v>
      </c>
      <c r="U262" s="236">
        <v>0</v>
      </c>
      <c r="V262" s="236">
        <v>0</v>
      </c>
      <c r="W262" s="236">
        <v>0</v>
      </c>
      <c r="X262" s="236">
        <v>0</v>
      </c>
      <c r="Y262" s="236">
        <v>0</v>
      </c>
      <c r="Z262">
        <f t="shared" si="2"/>
        <v>0</v>
      </c>
      <c r="AA262">
        <f t="shared" si="3"/>
        <v>0</v>
      </c>
      <c r="AB262" s="240">
        <f t="shared" si="23"/>
        <v>0</v>
      </c>
      <c r="AC262" s="240">
        <f t="shared" si="5"/>
        <v>0</v>
      </c>
      <c r="AD262" s="240">
        <f t="shared" si="6"/>
        <v>0</v>
      </c>
      <c r="AE262" s="236">
        <f t="shared" si="7"/>
        <v>0</v>
      </c>
      <c r="AF262" s="240">
        <f t="shared" si="8"/>
        <v>0</v>
      </c>
      <c r="AG262">
        <f t="shared" si="9"/>
        <v>0</v>
      </c>
      <c r="AH262" s="236">
        <f t="shared" si="10"/>
        <v>0</v>
      </c>
      <c r="AI262" s="236">
        <f t="shared" si="11"/>
        <v>0</v>
      </c>
      <c r="AJ262" s="236">
        <f t="shared" si="12"/>
        <v>0</v>
      </c>
      <c r="AK262" s="236">
        <f t="shared" si="13"/>
        <v>0</v>
      </c>
      <c r="AL262" s="235">
        <f t="shared" si="14"/>
        <v>0</v>
      </c>
      <c r="AM262" s="236">
        <f t="shared" si="15"/>
        <v>0</v>
      </c>
      <c r="AN262" s="241">
        <f t="shared" si="16"/>
        <v>0</v>
      </c>
      <c r="AO262" s="241">
        <f t="shared" si="17"/>
        <v>0</v>
      </c>
      <c r="AP262" s="236">
        <f t="shared" si="18"/>
        <v>0</v>
      </c>
      <c r="AQ262" s="241">
        <f t="shared" si="19"/>
        <v>0</v>
      </c>
      <c r="AR262" s="235">
        <f t="shared" si="20"/>
        <v>0</v>
      </c>
      <c r="AS262" s="241">
        <v>0</v>
      </c>
      <c r="AT262" s="236">
        <f t="shared" si="21"/>
        <v>0</v>
      </c>
    </row>
    <row r="263" spans="1:46" ht="12.75" customHeight="1">
      <c r="A263">
        <v>261</v>
      </c>
      <c r="B263" s="242" t="s">
        <v>1211</v>
      </c>
      <c r="C263" s="242" t="s">
        <v>589</v>
      </c>
      <c r="D263" s="233" t="s">
        <v>455</v>
      </c>
      <c r="E263">
        <v>2006</v>
      </c>
      <c r="F263" s="241">
        <v>1341287.81</v>
      </c>
      <c r="G263" s="241">
        <v>6787.41</v>
      </c>
      <c r="H263" s="241">
        <v>216.78</v>
      </c>
      <c r="I263" s="235">
        <f t="shared" si="0"/>
        <v>1334283.6200000001</v>
      </c>
      <c r="J263" s="236">
        <f t="shared" si="1"/>
        <v>1334284</v>
      </c>
      <c r="K263" s="237">
        <v>0.03</v>
      </c>
      <c r="L263" s="238">
        <v>357958</v>
      </c>
      <c r="M263" s="238">
        <v>20221</v>
      </c>
      <c r="N263" s="238">
        <v>11811</v>
      </c>
      <c r="O263" s="239">
        <v>390124</v>
      </c>
      <c r="P263" s="237">
        <v>0.2923</v>
      </c>
      <c r="Q263" s="236">
        <v>0</v>
      </c>
      <c r="R263" s="236">
        <v>1042173</v>
      </c>
      <c r="S263" s="236">
        <v>1132717</v>
      </c>
      <c r="T263" s="236">
        <v>1176759</v>
      </c>
      <c r="U263" s="236">
        <v>872536</v>
      </c>
      <c r="V263" s="236">
        <v>472490</v>
      </c>
      <c r="W263" s="236">
        <v>373572</v>
      </c>
      <c r="X263" s="236">
        <v>376464</v>
      </c>
      <c r="Y263" s="236">
        <v>390124</v>
      </c>
      <c r="Z263">
        <f t="shared" si="2"/>
        <v>26.83</v>
      </c>
      <c r="AA263" t="e">
        <f t="shared" si="3"/>
        <v>#REF!</v>
      </c>
      <c r="AB263" s="240">
        <f t="shared" si="23"/>
        <v>357958.48986999999</v>
      </c>
      <c r="AC263" s="240">
        <f t="shared" si="5"/>
        <v>357958.48986999999</v>
      </c>
      <c r="AD263" s="240">
        <f t="shared" si="6"/>
        <v>0.48986999999033287</v>
      </c>
      <c r="AE263" s="236">
        <f t="shared" si="7"/>
        <v>357958</v>
      </c>
      <c r="AF263" s="240">
        <f t="shared" si="8"/>
        <v>-0.48986999999033287</v>
      </c>
      <c r="AG263">
        <f t="shared" si="9"/>
        <v>26.83</v>
      </c>
      <c r="AH263" s="236" t="e">
        <f t="shared" si="10"/>
        <v>#REF!</v>
      </c>
      <c r="AI263" s="236" t="e">
        <f t="shared" si="11"/>
        <v>#REF!</v>
      </c>
      <c r="AJ263" s="236" t="e">
        <f t="shared" si="12"/>
        <v>#REF!</v>
      </c>
      <c r="AK263" s="236" t="e">
        <f t="shared" si="13"/>
        <v>#REF!</v>
      </c>
      <c r="AL263" s="235" t="e">
        <f t="shared" si="14"/>
        <v>#REF!</v>
      </c>
      <c r="AM263" s="236" t="e">
        <f t="shared" si="15"/>
        <v>#REF!</v>
      </c>
      <c r="AN263" s="241" t="e">
        <f t="shared" si="16"/>
        <v>#REF!</v>
      </c>
      <c r="AO263" s="241" t="e">
        <f t="shared" si="17"/>
        <v>#REF!</v>
      </c>
      <c r="AP263" s="236" t="e">
        <f t="shared" si="18"/>
        <v>#REF!</v>
      </c>
      <c r="AQ263" s="241" t="e">
        <f t="shared" si="19"/>
        <v>#REF!</v>
      </c>
      <c r="AR263" s="235" t="e">
        <f t="shared" si="20"/>
        <v>#REF!</v>
      </c>
      <c r="AS263" s="241">
        <v>134</v>
      </c>
      <c r="AT263" s="236" t="e">
        <f t="shared" si="21"/>
        <v>#REF!</v>
      </c>
    </row>
    <row r="264" spans="1:46" ht="12.75" customHeight="1">
      <c r="A264">
        <v>262</v>
      </c>
      <c r="B264" s="242" t="s">
        <v>1212</v>
      </c>
      <c r="C264" s="242" t="s">
        <v>589</v>
      </c>
      <c r="D264" s="233" t="s">
        <v>456</v>
      </c>
      <c r="F264" s="234"/>
      <c r="G264" s="234"/>
      <c r="H264" s="234"/>
      <c r="I264" s="235">
        <f t="shared" si="0"/>
        <v>0</v>
      </c>
      <c r="J264" s="236">
        <f t="shared" si="1"/>
        <v>0</v>
      </c>
      <c r="K264" s="237"/>
      <c r="L264" s="238">
        <v>0</v>
      </c>
      <c r="M264" s="238">
        <v>0</v>
      </c>
      <c r="N264" s="238">
        <v>0</v>
      </c>
      <c r="O264" s="239">
        <v>0</v>
      </c>
      <c r="P264" s="237">
        <v>0</v>
      </c>
      <c r="Q264" s="236">
        <v>0</v>
      </c>
      <c r="R264" s="236">
        <v>0</v>
      </c>
      <c r="S264" s="236">
        <v>0</v>
      </c>
      <c r="T264" s="236">
        <v>0</v>
      </c>
      <c r="U264" s="236">
        <v>0</v>
      </c>
      <c r="V264" s="236">
        <v>0</v>
      </c>
      <c r="W264" s="236">
        <v>0</v>
      </c>
      <c r="X264" s="236">
        <v>0</v>
      </c>
      <c r="Y264" s="236">
        <v>0</v>
      </c>
      <c r="Z264">
        <f t="shared" si="2"/>
        <v>0</v>
      </c>
      <c r="AA264">
        <f t="shared" si="3"/>
        <v>0</v>
      </c>
      <c r="AB264" s="240">
        <f t="shared" si="23"/>
        <v>0</v>
      </c>
      <c r="AC264" s="240">
        <f t="shared" si="5"/>
        <v>0</v>
      </c>
      <c r="AD264" s="240">
        <f t="shared" si="6"/>
        <v>0</v>
      </c>
      <c r="AE264" s="236">
        <f t="shared" si="7"/>
        <v>0</v>
      </c>
      <c r="AF264" s="240">
        <f t="shared" si="8"/>
        <v>0</v>
      </c>
      <c r="AG264">
        <f t="shared" si="9"/>
        <v>0</v>
      </c>
      <c r="AH264" s="236">
        <f t="shared" si="10"/>
        <v>0</v>
      </c>
      <c r="AI264" s="236">
        <f t="shared" si="11"/>
        <v>0</v>
      </c>
      <c r="AJ264" s="236">
        <f t="shared" si="12"/>
        <v>0</v>
      </c>
      <c r="AK264" s="236">
        <f t="shared" si="13"/>
        <v>0</v>
      </c>
      <c r="AL264" s="235">
        <f t="shared" si="14"/>
        <v>0</v>
      </c>
      <c r="AM264" s="236">
        <f t="shared" si="15"/>
        <v>0</v>
      </c>
      <c r="AN264" s="241">
        <f t="shared" si="16"/>
        <v>0</v>
      </c>
      <c r="AO264" s="241">
        <f t="shared" si="17"/>
        <v>0</v>
      </c>
      <c r="AP264" s="236">
        <f t="shared" si="18"/>
        <v>0</v>
      </c>
      <c r="AQ264" s="241">
        <f t="shared" si="19"/>
        <v>0</v>
      </c>
      <c r="AR264" s="235">
        <f t="shared" si="20"/>
        <v>0</v>
      </c>
      <c r="AS264" s="241">
        <v>0</v>
      </c>
      <c r="AT264" s="236">
        <f t="shared" si="21"/>
        <v>0</v>
      </c>
    </row>
    <row r="265" spans="1:46" ht="12.75" customHeight="1">
      <c r="A265">
        <v>263</v>
      </c>
      <c r="B265" s="242" t="s">
        <v>1213</v>
      </c>
      <c r="C265" s="242" t="s">
        <v>589</v>
      </c>
      <c r="D265" s="233" t="s">
        <v>457</v>
      </c>
      <c r="F265" s="234"/>
      <c r="G265" s="234"/>
      <c r="H265" s="234"/>
      <c r="I265" s="235">
        <f t="shared" si="0"/>
        <v>0</v>
      </c>
      <c r="J265" s="236">
        <f t="shared" si="1"/>
        <v>0</v>
      </c>
      <c r="K265" s="237"/>
      <c r="L265" s="238">
        <v>0</v>
      </c>
      <c r="M265" s="238">
        <v>0</v>
      </c>
      <c r="N265" s="238">
        <v>0</v>
      </c>
      <c r="O265" s="239">
        <v>0</v>
      </c>
      <c r="P265" s="237">
        <v>0</v>
      </c>
      <c r="Q265" s="236">
        <v>0</v>
      </c>
      <c r="R265" s="236">
        <v>0</v>
      </c>
      <c r="S265" s="236">
        <v>0</v>
      </c>
      <c r="T265" s="236">
        <v>0</v>
      </c>
      <c r="U265" s="236">
        <v>0</v>
      </c>
      <c r="V265" s="236">
        <v>0</v>
      </c>
      <c r="W265" s="236">
        <v>0</v>
      </c>
      <c r="X265" s="236">
        <v>0</v>
      </c>
      <c r="Y265" s="236">
        <v>0</v>
      </c>
      <c r="Z265">
        <f t="shared" si="2"/>
        <v>0</v>
      </c>
      <c r="AA265">
        <f t="shared" si="3"/>
        <v>0</v>
      </c>
      <c r="AB265" s="240">
        <f t="shared" si="23"/>
        <v>0</v>
      </c>
      <c r="AC265" s="240">
        <f t="shared" si="5"/>
        <v>0</v>
      </c>
      <c r="AD265" s="240">
        <f t="shared" si="6"/>
        <v>0</v>
      </c>
      <c r="AE265" s="236">
        <f t="shared" si="7"/>
        <v>0</v>
      </c>
      <c r="AF265" s="240">
        <f t="shared" si="8"/>
        <v>0</v>
      </c>
      <c r="AG265">
        <f t="shared" si="9"/>
        <v>0</v>
      </c>
      <c r="AH265" s="236">
        <f t="shared" si="10"/>
        <v>0</v>
      </c>
      <c r="AI265" s="236">
        <f t="shared" si="11"/>
        <v>0</v>
      </c>
      <c r="AJ265" s="236">
        <f t="shared" si="12"/>
        <v>0</v>
      </c>
      <c r="AK265" s="236">
        <f t="shared" si="13"/>
        <v>0</v>
      </c>
      <c r="AL265" s="235">
        <f t="shared" si="14"/>
        <v>0</v>
      </c>
      <c r="AM265" s="236">
        <f t="shared" si="15"/>
        <v>0</v>
      </c>
      <c r="AN265" s="241">
        <f t="shared" si="16"/>
        <v>0</v>
      </c>
      <c r="AO265" s="241">
        <f t="shared" si="17"/>
        <v>0</v>
      </c>
      <c r="AP265" s="236">
        <f t="shared" si="18"/>
        <v>0</v>
      </c>
      <c r="AQ265" s="241">
        <f t="shared" si="19"/>
        <v>0</v>
      </c>
      <c r="AR265" s="235">
        <f t="shared" si="20"/>
        <v>0</v>
      </c>
      <c r="AS265" s="241">
        <v>0</v>
      </c>
      <c r="AT265" s="236">
        <f t="shared" si="21"/>
        <v>0</v>
      </c>
    </row>
    <row r="266" spans="1:46" ht="12.75" customHeight="1">
      <c r="A266">
        <v>264</v>
      </c>
      <c r="B266" s="242" t="s">
        <v>1214</v>
      </c>
      <c r="C266" s="242" t="s">
        <v>589</v>
      </c>
      <c r="D266" s="233" t="s">
        <v>458</v>
      </c>
      <c r="E266">
        <v>2003</v>
      </c>
      <c r="F266" s="241">
        <v>1096661.1499999999</v>
      </c>
      <c r="G266" s="241">
        <v>17859.009999999998</v>
      </c>
      <c r="H266" s="241">
        <v>15.69</v>
      </c>
      <c r="I266" s="235">
        <f t="shared" si="0"/>
        <v>1078786.45</v>
      </c>
      <c r="J266" s="236">
        <f t="shared" si="1"/>
        <v>1078786</v>
      </c>
      <c r="K266" s="237">
        <v>0.03</v>
      </c>
      <c r="L266" s="238">
        <v>289414</v>
      </c>
      <c r="M266" s="238">
        <v>20221</v>
      </c>
      <c r="N266" s="238">
        <v>11811</v>
      </c>
      <c r="O266" s="239">
        <v>321562</v>
      </c>
      <c r="P266" s="237">
        <v>0.29799999999999999</v>
      </c>
      <c r="Q266" s="236">
        <v>686222</v>
      </c>
      <c r="R266" s="236">
        <v>721362</v>
      </c>
      <c r="S266" s="236">
        <v>785869</v>
      </c>
      <c r="T266" s="236">
        <v>843940</v>
      </c>
      <c r="U266" s="236">
        <v>683297</v>
      </c>
      <c r="V266" s="236">
        <v>376762</v>
      </c>
      <c r="W266" s="236">
        <v>299907</v>
      </c>
      <c r="X266" s="236">
        <v>299740</v>
      </c>
      <c r="Y266" s="236">
        <v>321562</v>
      </c>
      <c r="Z266">
        <f t="shared" si="2"/>
        <v>26.83</v>
      </c>
      <c r="AA266" t="e">
        <f t="shared" si="3"/>
        <v>#REF!</v>
      </c>
      <c r="AB266" s="240">
        <f t="shared" si="23"/>
        <v>289414.10333000001</v>
      </c>
      <c r="AC266" s="240">
        <f t="shared" si="5"/>
        <v>289414.10333000001</v>
      </c>
      <c r="AD266" s="240">
        <f t="shared" si="6"/>
        <v>0.10333000001264736</v>
      </c>
      <c r="AE266" s="236">
        <f t="shared" si="7"/>
        <v>289414</v>
      </c>
      <c r="AF266" s="240">
        <f t="shared" si="8"/>
        <v>-0.10333000001264736</v>
      </c>
      <c r="AG266">
        <f t="shared" si="9"/>
        <v>26.83</v>
      </c>
      <c r="AH266" s="236" t="e">
        <f t="shared" si="10"/>
        <v>#REF!</v>
      </c>
      <c r="AI266" s="236" t="e">
        <f t="shared" si="11"/>
        <v>#REF!</v>
      </c>
      <c r="AJ266" s="236" t="e">
        <f t="shared" si="12"/>
        <v>#REF!</v>
      </c>
      <c r="AK266" s="236" t="e">
        <f t="shared" si="13"/>
        <v>#REF!</v>
      </c>
      <c r="AL266" s="235" t="e">
        <f t="shared" si="14"/>
        <v>#REF!</v>
      </c>
      <c r="AM266" s="236" t="e">
        <f t="shared" si="15"/>
        <v>#REF!</v>
      </c>
      <c r="AN266" s="241" t="e">
        <f t="shared" si="16"/>
        <v>#REF!</v>
      </c>
      <c r="AO266" s="241" t="e">
        <f t="shared" si="17"/>
        <v>#REF!</v>
      </c>
      <c r="AP266" s="236" t="e">
        <f t="shared" si="18"/>
        <v>#REF!</v>
      </c>
      <c r="AQ266" s="241" t="e">
        <f t="shared" si="19"/>
        <v>#REF!</v>
      </c>
      <c r="AR266" s="235" t="e">
        <f t="shared" si="20"/>
        <v>#REF!</v>
      </c>
      <c r="AS266" s="241">
        <v>116</v>
      </c>
      <c r="AT266" s="236" t="e">
        <f t="shared" si="21"/>
        <v>#REF!</v>
      </c>
    </row>
    <row r="267" spans="1:46" ht="12.75" customHeight="1">
      <c r="A267">
        <v>265</v>
      </c>
      <c r="B267" s="242" t="s">
        <v>1215</v>
      </c>
      <c r="C267" s="242" t="s">
        <v>589</v>
      </c>
      <c r="D267" s="233" t="s">
        <v>459</v>
      </c>
      <c r="E267">
        <v>2010</v>
      </c>
      <c r="F267" s="241">
        <v>287301.39</v>
      </c>
      <c r="G267" s="241">
        <v>3654.23</v>
      </c>
      <c r="H267" s="241">
        <v>10879.68</v>
      </c>
      <c r="I267" s="235">
        <f t="shared" si="0"/>
        <v>272767.48000000004</v>
      </c>
      <c r="J267" s="236">
        <f t="shared" si="1"/>
        <v>272767</v>
      </c>
      <c r="K267" s="237">
        <v>1.2500000000000001E-2</v>
      </c>
      <c r="L267" s="238">
        <v>73177</v>
      </c>
      <c r="M267" s="238">
        <v>0</v>
      </c>
      <c r="N267" s="238">
        <v>0</v>
      </c>
      <c r="O267" s="239">
        <v>73194</v>
      </c>
      <c r="P267" s="237">
        <v>0.26829999999999998</v>
      </c>
      <c r="Q267" s="236">
        <v>0</v>
      </c>
      <c r="R267" s="236">
        <v>0</v>
      </c>
      <c r="S267" s="236">
        <v>0</v>
      </c>
      <c r="T267" s="236">
        <v>0</v>
      </c>
      <c r="U267" s="236">
        <v>0</v>
      </c>
      <c r="V267" s="236">
        <v>0</v>
      </c>
      <c r="W267" s="236">
        <v>73559</v>
      </c>
      <c r="X267" s="236">
        <v>71802</v>
      </c>
      <c r="Y267" s="236">
        <v>73194</v>
      </c>
      <c r="Z267">
        <f t="shared" si="2"/>
        <v>26.83</v>
      </c>
      <c r="AA267">
        <f t="shared" si="3"/>
        <v>26.83</v>
      </c>
      <c r="AB267" s="240">
        <f t="shared" si="23"/>
        <v>73177.272159999993</v>
      </c>
      <c r="AC267" s="240">
        <f t="shared" si="5"/>
        <v>73177.272159999993</v>
      </c>
      <c r="AD267" s="240">
        <f t="shared" si="6"/>
        <v>0.27215999999316409</v>
      </c>
      <c r="AE267" s="236">
        <f t="shared" si="7"/>
        <v>73177</v>
      </c>
      <c r="AF267" s="240">
        <f t="shared" si="8"/>
        <v>-0.27215999999316409</v>
      </c>
      <c r="AG267">
        <f t="shared" si="9"/>
        <v>26.83</v>
      </c>
      <c r="AH267" s="236">
        <f t="shared" si="10"/>
        <v>0</v>
      </c>
      <c r="AI267" s="236">
        <f t="shared" si="11"/>
        <v>73177</v>
      </c>
      <c r="AJ267" s="236">
        <f t="shared" si="12"/>
        <v>0</v>
      </c>
      <c r="AK267" s="236">
        <f t="shared" si="13"/>
        <v>73177</v>
      </c>
      <c r="AL267" s="235">
        <f t="shared" si="14"/>
        <v>26.83</v>
      </c>
      <c r="AM267" s="236">
        <f t="shared" si="15"/>
        <v>0</v>
      </c>
      <c r="AN267" s="241">
        <f t="shared" si="16"/>
        <v>73177</v>
      </c>
      <c r="AO267" s="241">
        <f t="shared" si="17"/>
        <v>0</v>
      </c>
      <c r="AP267" s="236">
        <f t="shared" si="18"/>
        <v>73177</v>
      </c>
      <c r="AQ267" s="241">
        <f t="shared" si="19"/>
        <v>0</v>
      </c>
      <c r="AR267" s="235">
        <f t="shared" si="20"/>
        <v>26.83</v>
      </c>
      <c r="AS267" s="241">
        <v>17</v>
      </c>
      <c r="AT267" s="236">
        <f t="shared" si="21"/>
        <v>73194</v>
      </c>
    </row>
    <row r="268" spans="1:46" ht="12.75" customHeight="1">
      <c r="A268">
        <v>266</v>
      </c>
      <c r="B268" s="242" t="s">
        <v>1216</v>
      </c>
      <c r="C268" s="242" t="s">
        <v>589</v>
      </c>
      <c r="D268" s="233" t="s">
        <v>460</v>
      </c>
      <c r="E268">
        <v>2006</v>
      </c>
      <c r="F268" s="241">
        <v>393581.05</v>
      </c>
      <c r="G268" s="241">
        <v>2466.12</v>
      </c>
      <c r="H268" s="241">
        <v>449.91</v>
      </c>
      <c r="I268" s="235">
        <f t="shared" si="0"/>
        <v>390665.02</v>
      </c>
      <c r="J268" s="236">
        <f t="shared" si="1"/>
        <v>390665</v>
      </c>
      <c r="K268" s="237">
        <v>0.01</v>
      </c>
      <c r="L268" s="238">
        <v>104807</v>
      </c>
      <c r="M268" s="238">
        <v>0</v>
      </c>
      <c r="N268" s="238">
        <v>0</v>
      </c>
      <c r="O268" s="239">
        <v>104831</v>
      </c>
      <c r="P268" s="237">
        <v>0.26829999999999998</v>
      </c>
      <c r="Q268" s="236">
        <v>0</v>
      </c>
      <c r="R268" s="236">
        <v>0</v>
      </c>
      <c r="S268" s="236">
        <v>315293</v>
      </c>
      <c r="T268" s="236">
        <v>333180</v>
      </c>
      <c r="U268" s="236">
        <v>241064</v>
      </c>
      <c r="V268" s="236">
        <v>128685</v>
      </c>
      <c r="W268" s="236">
        <v>98535</v>
      </c>
      <c r="X268" s="236">
        <v>99744</v>
      </c>
      <c r="Y268" s="236">
        <v>104831</v>
      </c>
      <c r="Z268">
        <f t="shared" si="2"/>
        <v>26.83</v>
      </c>
      <c r="AA268">
        <f t="shared" si="3"/>
        <v>26.83</v>
      </c>
      <c r="AB268" s="240">
        <f t="shared" si="23"/>
        <v>104806.66293000001</v>
      </c>
      <c r="AC268" s="240">
        <f t="shared" si="5"/>
        <v>104806.66293000001</v>
      </c>
      <c r="AD268" s="240">
        <f t="shared" si="6"/>
        <v>-0.33706999999412801</v>
      </c>
      <c r="AE268" s="236">
        <f t="shared" si="7"/>
        <v>104807</v>
      </c>
      <c r="AF268" s="240">
        <f t="shared" si="8"/>
        <v>0.33706999999412801</v>
      </c>
      <c r="AG268">
        <f t="shared" si="9"/>
        <v>26.83</v>
      </c>
      <c r="AH268" s="236">
        <f t="shared" si="10"/>
        <v>0</v>
      </c>
      <c r="AI268" s="236">
        <f t="shared" si="11"/>
        <v>104807</v>
      </c>
      <c r="AJ268" s="236">
        <f t="shared" si="12"/>
        <v>0</v>
      </c>
      <c r="AK268" s="236">
        <f t="shared" si="13"/>
        <v>104807</v>
      </c>
      <c r="AL268" s="235">
        <f t="shared" si="14"/>
        <v>26.83</v>
      </c>
      <c r="AM268" s="236">
        <f t="shared" si="15"/>
        <v>0</v>
      </c>
      <c r="AN268" s="241">
        <f t="shared" si="16"/>
        <v>104807</v>
      </c>
      <c r="AO268" s="241">
        <f t="shared" si="17"/>
        <v>0</v>
      </c>
      <c r="AP268" s="236">
        <f t="shared" si="18"/>
        <v>104807</v>
      </c>
      <c r="AQ268" s="241">
        <f t="shared" si="19"/>
        <v>0</v>
      </c>
      <c r="AR268" s="235">
        <f t="shared" si="20"/>
        <v>26.83</v>
      </c>
      <c r="AS268" s="241">
        <v>24</v>
      </c>
      <c r="AT268" s="236">
        <f t="shared" si="21"/>
        <v>104831</v>
      </c>
    </row>
    <row r="269" spans="1:46" ht="12.75" customHeight="1">
      <c r="A269">
        <v>267</v>
      </c>
      <c r="B269" s="242" t="s">
        <v>1217</v>
      </c>
      <c r="C269" s="242" t="s">
        <v>589</v>
      </c>
      <c r="D269" s="233" t="s">
        <v>461</v>
      </c>
      <c r="F269" s="234"/>
      <c r="G269" s="234"/>
      <c r="H269" s="234"/>
      <c r="I269" s="235">
        <f t="shared" si="0"/>
        <v>0</v>
      </c>
      <c r="J269" s="236">
        <f t="shared" si="1"/>
        <v>0</v>
      </c>
      <c r="K269" s="237"/>
      <c r="L269" s="238">
        <v>0</v>
      </c>
      <c r="M269" s="238">
        <v>0</v>
      </c>
      <c r="N269" s="238">
        <v>0</v>
      </c>
      <c r="O269" s="239">
        <v>0</v>
      </c>
      <c r="P269" s="237">
        <v>0</v>
      </c>
      <c r="Q269" s="236">
        <v>0</v>
      </c>
      <c r="R269" s="236">
        <v>0</v>
      </c>
      <c r="S269" s="236">
        <v>0</v>
      </c>
      <c r="T269" s="236">
        <v>0</v>
      </c>
      <c r="U269" s="236">
        <v>0</v>
      </c>
      <c r="V269" s="236">
        <v>0</v>
      </c>
      <c r="W269" s="236">
        <v>0</v>
      </c>
      <c r="X269" s="236">
        <v>0</v>
      </c>
      <c r="Y269" s="236">
        <v>0</v>
      </c>
      <c r="Z269">
        <f t="shared" si="2"/>
        <v>0</v>
      </c>
      <c r="AA269">
        <f t="shared" si="3"/>
        <v>0</v>
      </c>
      <c r="AB269" s="240">
        <f t="shared" si="23"/>
        <v>0</v>
      </c>
      <c r="AC269" s="240">
        <f t="shared" si="5"/>
        <v>0</v>
      </c>
      <c r="AD269" s="240">
        <f t="shared" si="6"/>
        <v>0</v>
      </c>
      <c r="AE269" s="236">
        <f t="shared" si="7"/>
        <v>0</v>
      </c>
      <c r="AF269" s="240">
        <f t="shared" si="8"/>
        <v>0</v>
      </c>
      <c r="AG269">
        <f t="shared" si="9"/>
        <v>0</v>
      </c>
      <c r="AH269" s="236">
        <f t="shared" si="10"/>
        <v>0</v>
      </c>
      <c r="AI269" s="236">
        <f t="shared" si="11"/>
        <v>0</v>
      </c>
      <c r="AJ269" s="236">
        <f t="shared" si="12"/>
        <v>0</v>
      </c>
      <c r="AK269" s="236">
        <f t="shared" si="13"/>
        <v>0</v>
      </c>
      <c r="AL269" s="235">
        <f t="shared" si="14"/>
        <v>0</v>
      </c>
      <c r="AM269" s="236">
        <f t="shared" si="15"/>
        <v>0</v>
      </c>
      <c r="AN269" s="241">
        <f t="shared" si="16"/>
        <v>0</v>
      </c>
      <c r="AO269" s="241">
        <f t="shared" si="17"/>
        <v>0</v>
      </c>
      <c r="AP269" s="236">
        <f t="shared" si="18"/>
        <v>0</v>
      </c>
      <c r="AQ269" s="241">
        <f t="shared" si="19"/>
        <v>0</v>
      </c>
      <c r="AR269" s="235">
        <f t="shared" si="20"/>
        <v>0</v>
      </c>
      <c r="AS269" s="241">
        <v>0</v>
      </c>
      <c r="AT269" s="236">
        <f t="shared" si="21"/>
        <v>0</v>
      </c>
    </row>
    <row r="270" spans="1:46" ht="12.75" customHeight="1">
      <c r="A270">
        <v>268</v>
      </c>
      <c r="B270" s="242" t="s">
        <v>1218</v>
      </c>
      <c r="C270" s="242" t="s">
        <v>589</v>
      </c>
      <c r="D270" s="233" t="s">
        <v>462</v>
      </c>
      <c r="F270" s="234"/>
      <c r="G270" s="234"/>
      <c r="H270" s="234"/>
      <c r="I270" s="235">
        <f t="shared" si="0"/>
        <v>0</v>
      </c>
      <c r="J270" s="236">
        <f t="shared" si="1"/>
        <v>0</v>
      </c>
      <c r="K270" s="237"/>
      <c r="L270" s="238">
        <v>0</v>
      </c>
      <c r="M270" s="238">
        <v>0</v>
      </c>
      <c r="N270" s="238">
        <v>0</v>
      </c>
      <c r="O270" s="239">
        <v>0</v>
      </c>
      <c r="P270" s="237">
        <v>0</v>
      </c>
      <c r="Q270" s="236">
        <v>0</v>
      </c>
      <c r="R270" s="236">
        <v>0</v>
      </c>
      <c r="S270" s="236">
        <v>0</v>
      </c>
      <c r="T270" s="236">
        <v>0</v>
      </c>
      <c r="U270" s="236">
        <v>0</v>
      </c>
      <c r="V270" s="236">
        <v>0</v>
      </c>
      <c r="W270" s="236">
        <v>0</v>
      </c>
      <c r="X270" s="236">
        <v>0</v>
      </c>
      <c r="Y270" s="236">
        <v>0</v>
      </c>
      <c r="Z270">
        <f t="shared" si="2"/>
        <v>0</v>
      </c>
      <c r="AA270">
        <f t="shared" si="3"/>
        <v>0</v>
      </c>
      <c r="AB270" s="240">
        <f t="shared" si="23"/>
        <v>0</v>
      </c>
      <c r="AC270" s="240">
        <f t="shared" si="5"/>
        <v>0</v>
      </c>
      <c r="AD270" s="240">
        <f t="shared" si="6"/>
        <v>0</v>
      </c>
      <c r="AE270" s="236">
        <f t="shared" si="7"/>
        <v>0</v>
      </c>
      <c r="AF270" s="240">
        <f t="shared" si="8"/>
        <v>0</v>
      </c>
      <c r="AG270">
        <f t="shared" si="9"/>
        <v>0</v>
      </c>
      <c r="AH270" s="236">
        <f t="shared" si="10"/>
        <v>0</v>
      </c>
      <c r="AI270" s="236">
        <f t="shared" si="11"/>
        <v>0</v>
      </c>
      <c r="AJ270" s="236">
        <f t="shared" si="12"/>
        <v>0</v>
      </c>
      <c r="AK270" s="236">
        <f t="shared" si="13"/>
        <v>0</v>
      </c>
      <c r="AL270" s="235">
        <f t="shared" si="14"/>
        <v>0</v>
      </c>
      <c r="AM270" s="236">
        <f t="shared" si="15"/>
        <v>0</v>
      </c>
      <c r="AN270" s="241">
        <f t="shared" si="16"/>
        <v>0</v>
      </c>
      <c r="AO270" s="241">
        <f t="shared" si="17"/>
        <v>0</v>
      </c>
      <c r="AP270" s="236">
        <f t="shared" si="18"/>
        <v>0</v>
      </c>
      <c r="AQ270" s="241">
        <f t="shared" si="19"/>
        <v>0</v>
      </c>
      <c r="AR270" s="235">
        <f t="shared" si="20"/>
        <v>0</v>
      </c>
      <c r="AS270" s="241">
        <v>0</v>
      </c>
      <c r="AT270" s="236">
        <f t="shared" si="21"/>
        <v>0</v>
      </c>
    </row>
    <row r="271" spans="1:46" ht="12.75" customHeight="1">
      <c r="A271">
        <v>269</v>
      </c>
      <c r="B271" s="242" t="s">
        <v>1219</v>
      </c>
      <c r="C271" s="242" t="s">
        <v>589</v>
      </c>
      <c r="D271" s="233" t="s">
        <v>463</v>
      </c>
      <c r="F271" s="234"/>
      <c r="G271" s="234"/>
      <c r="H271" s="234"/>
      <c r="I271" s="235">
        <f t="shared" si="0"/>
        <v>0</v>
      </c>
      <c r="J271" s="236">
        <f t="shared" si="1"/>
        <v>0</v>
      </c>
      <c r="K271" s="237"/>
      <c r="L271" s="238">
        <v>0</v>
      </c>
      <c r="M271" s="238">
        <v>0</v>
      </c>
      <c r="N271" s="238">
        <v>0</v>
      </c>
      <c r="O271" s="239">
        <v>0</v>
      </c>
      <c r="P271" s="237">
        <v>0</v>
      </c>
      <c r="Q271" s="236">
        <v>0</v>
      </c>
      <c r="R271" s="236">
        <v>0</v>
      </c>
      <c r="S271" s="236">
        <v>0</v>
      </c>
      <c r="T271" s="236">
        <v>0</v>
      </c>
      <c r="U271" s="236">
        <v>0</v>
      </c>
      <c r="V271" s="236">
        <v>0</v>
      </c>
      <c r="W271" s="236">
        <v>0</v>
      </c>
      <c r="X271" s="236">
        <v>0</v>
      </c>
      <c r="Y271" s="236">
        <v>0</v>
      </c>
      <c r="Z271">
        <f t="shared" si="2"/>
        <v>0</v>
      </c>
      <c r="AA271">
        <f t="shared" si="3"/>
        <v>0</v>
      </c>
      <c r="AB271" s="240">
        <f t="shared" si="23"/>
        <v>0</v>
      </c>
      <c r="AC271" s="240">
        <f t="shared" si="5"/>
        <v>0</v>
      </c>
      <c r="AD271" s="240">
        <f t="shared" si="6"/>
        <v>0</v>
      </c>
      <c r="AE271" s="236">
        <f t="shared" si="7"/>
        <v>0</v>
      </c>
      <c r="AF271" s="240">
        <f t="shared" si="8"/>
        <v>0</v>
      </c>
      <c r="AG271">
        <f t="shared" si="9"/>
        <v>0</v>
      </c>
      <c r="AH271" s="236">
        <f t="shared" si="10"/>
        <v>0</v>
      </c>
      <c r="AI271" s="236">
        <f t="shared" si="11"/>
        <v>0</v>
      </c>
      <c r="AJ271" s="236">
        <f t="shared" si="12"/>
        <v>0</v>
      </c>
      <c r="AK271" s="236">
        <f t="shared" si="13"/>
        <v>0</v>
      </c>
      <c r="AL271" s="235">
        <f t="shared" si="14"/>
        <v>0</v>
      </c>
      <c r="AM271" s="236">
        <f t="shared" si="15"/>
        <v>0</v>
      </c>
      <c r="AN271" s="241">
        <f t="shared" si="16"/>
        <v>0</v>
      </c>
      <c r="AO271" s="241">
        <f t="shared" si="17"/>
        <v>0</v>
      </c>
      <c r="AP271" s="236">
        <f t="shared" si="18"/>
        <v>0</v>
      </c>
      <c r="AQ271" s="241">
        <f t="shared" si="19"/>
        <v>0</v>
      </c>
      <c r="AR271" s="235">
        <f t="shared" si="20"/>
        <v>0</v>
      </c>
      <c r="AS271" s="241">
        <v>0</v>
      </c>
      <c r="AT271" s="236">
        <f t="shared" si="21"/>
        <v>0</v>
      </c>
    </row>
    <row r="272" spans="1:46" ht="12.75" customHeight="1">
      <c r="A272">
        <v>270</v>
      </c>
      <c r="B272" s="242" t="s">
        <v>1220</v>
      </c>
      <c r="C272" s="242" t="s">
        <v>589</v>
      </c>
      <c r="D272" s="233" t="s">
        <v>464</v>
      </c>
      <c r="F272" s="234"/>
      <c r="G272" s="234"/>
      <c r="H272" s="234"/>
      <c r="I272" s="235">
        <f t="shared" si="0"/>
        <v>0</v>
      </c>
      <c r="J272" s="236">
        <f t="shared" si="1"/>
        <v>0</v>
      </c>
      <c r="K272" s="237"/>
      <c r="L272" s="238">
        <v>0</v>
      </c>
      <c r="M272" s="238">
        <v>0</v>
      </c>
      <c r="N272" s="238">
        <v>0</v>
      </c>
      <c r="O272" s="239">
        <v>0</v>
      </c>
      <c r="P272" s="237">
        <v>0</v>
      </c>
      <c r="Q272" s="236">
        <v>0</v>
      </c>
      <c r="R272" s="236">
        <v>0</v>
      </c>
      <c r="S272" s="236">
        <v>0</v>
      </c>
      <c r="T272" s="236">
        <v>0</v>
      </c>
      <c r="U272" s="236">
        <v>0</v>
      </c>
      <c r="V272" s="236">
        <v>0</v>
      </c>
      <c r="W272" s="236">
        <v>0</v>
      </c>
      <c r="X272" s="236">
        <v>0</v>
      </c>
      <c r="Y272" s="236">
        <v>0</v>
      </c>
      <c r="Z272">
        <f t="shared" si="2"/>
        <v>0</v>
      </c>
      <c r="AA272">
        <f t="shared" si="3"/>
        <v>0</v>
      </c>
      <c r="AB272" s="240">
        <f t="shared" si="23"/>
        <v>0</v>
      </c>
      <c r="AC272" s="240">
        <f t="shared" si="5"/>
        <v>0</v>
      </c>
      <c r="AD272" s="240">
        <f t="shared" si="6"/>
        <v>0</v>
      </c>
      <c r="AE272" s="236">
        <f t="shared" si="7"/>
        <v>0</v>
      </c>
      <c r="AF272" s="240">
        <f t="shared" si="8"/>
        <v>0</v>
      </c>
      <c r="AG272">
        <f t="shared" si="9"/>
        <v>0</v>
      </c>
      <c r="AH272" s="236">
        <f t="shared" si="10"/>
        <v>0</v>
      </c>
      <c r="AI272" s="236">
        <f t="shared" si="11"/>
        <v>0</v>
      </c>
      <c r="AJ272" s="236">
        <f t="shared" si="12"/>
        <v>0</v>
      </c>
      <c r="AK272" s="236">
        <f t="shared" si="13"/>
        <v>0</v>
      </c>
      <c r="AL272" s="235">
        <f t="shared" si="14"/>
        <v>0</v>
      </c>
      <c r="AM272" s="236">
        <f t="shared" si="15"/>
        <v>0</v>
      </c>
      <c r="AN272" s="241">
        <f t="shared" si="16"/>
        <v>0</v>
      </c>
      <c r="AO272" s="241">
        <f t="shared" si="17"/>
        <v>0</v>
      </c>
      <c r="AP272" s="236">
        <f t="shared" si="18"/>
        <v>0</v>
      </c>
      <c r="AQ272" s="241">
        <f t="shared" si="19"/>
        <v>0</v>
      </c>
      <c r="AR272" s="235">
        <f t="shared" si="20"/>
        <v>0</v>
      </c>
      <c r="AS272" s="241">
        <v>0</v>
      </c>
      <c r="AT272" s="236">
        <f t="shared" si="21"/>
        <v>0</v>
      </c>
    </row>
    <row r="273" spans="1:46" ht="12.75" customHeight="1">
      <c r="A273">
        <v>271</v>
      </c>
      <c r="B273" s="242" t="s">
        <v>1221</v>
      </c>
      <c r="C273" s="242" t="s">
        <v>589</v>
      </c>
      <c r="D273" s="233" t="s">
        <v>465</v>
      </c>
      <c r="F273" s="234"/>
      <c r="G273" s="234"/>
      <c r="H273" s="234"/>
      <c r="I273" s="235">
        <f t="shared" si="0"/>
        <v>0</v>
      </c>
      <c r="J273" s="236">
        <f t="shared" si="1"/>
        <v>0</v>
      </c>
      <c r="K273" s="237"/>
      <c r="L273" s="238">
        <v>0</v>
      </c>
      <c r="M273" s="238">
        <v>0</v>
      </c>
      <c r="N273" s="238">
        <v>0</v>
      </c>
      <c r="O273" s="239">
        <v>0</v>
      </c>
      <c r="P273" s="237">
        <v>0</v>
      </c>
      <c r="Q273" s="236">
        <v>0</v>
      </c>
      <c r="R273" s="236">
        <v>0</v>
      </c>
      <c r="S273" s="236">
        <v>0</v>
      </c>
      <c r="T273" s="236">
        <v>0</v>
      </c>
      <c r="U273" s="236">
        <v>0</v>
      </c>
      <c r="V273" s="236">
        <v>0</v>
      </c>
      <c r="W273" s="236">
        <v>0</v>
      </c>
      <c r="X273" s="236">
        <v>0</v>
      </c>
      <c r="Y273" s="236">
        <v>0</v>
      </c>
      <c r="Z273">
        <f t="shared" si="2"/>
        <v>0</v>
      </c>
      <c r="AA273">
        <f t="shared" si="3"/>
        <v>0</v>
      </c>
      <c r="AB273" s="240">
        <f t="shared" si="23"/>
        <v>0</v>
      </c>
      <c r="AC273" s="240">
        <f t="shared" si="5"/>
        <v>0</v>
      </c>
      <c r="AD273" s="240">
        <f t="shared" si="6"/>
        <v>0</v>
      </c>
      <c r="AE273" s="236">
        <f t="shared" si="7"/>
        <v>0</v>
      </c>
      <c r="AF273" s="240">
        <f t="shared" si="8"/>
        <v>0</v>
      </c>
      <c r="AG273">
        <f t="shared" si="9"/>
        <v>0</v>
      </c>
      <c r="AH273" s="236">
        <f t="shared" si="10"/>
        <v>0</v>
      </c>
      <c r="AI273" s="236">
        <f t="shared" si="11"/>
        <v>0</v>
      </c>
      <c r="AJ273" s="236">
        <f t="shared" si="12"/>
        <v>0</v>
      </c>
      <c r="AK273" s="236">
        <f t="shared" si="13"/>
        <v>0</v>
      </c>
      <c r="AL273" s="235">
        <f t="shared" si="14"/>
        <v>0</v>
      </c>
      <c r="AM273" s="236">
        <f t="shared" si="15"/>
        <v>0</v>
      </c>
      <c r="AN273" s="241">
        <f t="shared" si="16"/>
        <v>0</v>
      </c>
      <c r="AO273" s="241">
        <f t="shared" si="17"/>
        <v>0</v>
      </c>
      <c r="AP273" s="236">
        <f t="shared" si="18"/>
        <v>0</v>
      </c>
      <c r="AQ273" s="241">
        <f t="shared" si="19"/>
        <v>0</v>
      </c>
      <c r="AR273" s="235">
        <f t="shared" si="20"/>
        <v>0</v>
      </c>
      <c r="AS273" s="241">
        <v>0</v>
      </c>
      <c r="AT273" s="236">
        <f t="shared" si="21"/>
        <v>0</v>
      </c>
    </row>
    <row r="274" spans="1:46" ht="12.75" customHeight="1">
      <c r="A274">
        <v>272</v>
      </c>
      <c r="B274" s="242" t="s">
        <v>1222</v>
      </c>
      <c r="C274" s="242" t="s">
        <v>589</v>
      </c>
      <c r="D274" s="233" t="s">
        <v>466</v>
      </c>
      <c r="E274">
        <v>2009</v>
      </c>
      <c r="F274" s="241">
        <v>36215.730000000003</v>
      </c>
      <c r="G274" s="241">
        <v>357.07</v>
      </c>
      <c r="H274" s="241">
        <v>0</v>
      </c>
      <c r="I274" s="235">
        <f t="shared" si="0"/>
        <v>35858.660000000003</v>
      </c>
      <c r="J274" s="236">
        <f t="shared" si="1"/>
        <v>35859</v>
      </c>
      <c r="K274" s="237">
        <v>1.4999999999999999E-2</v>
      </c>
      <c r="L274" s="238">
        <v>9620</v>
      </c>
      <c r="M274" s="238">
        <v>0</v>
      </c>
      <c r="N274" s="238">
        <v>0</v>
      </c>
      <c r="O274" s="239">
        <v>9622</v>
      </c>
      <c r="P274" s="237">
        <v>0.26829999999999998</v>
      </c>
      <c r="Q274" s="236">
        <v>0</v>
      </c>
      <c r="R274" s="236">
        <v>0</v>
      </c>
      <c r="S274" s="236">
        <v>0</v>
      </c>
      <c r="T274" s="236">
        <v>0</v>
      </c>
      <c r="U274" s="236">
        <v>0</v>
      </c>
      <c r="V274" s="236">
        <v>11979</v>
      </c>
      <c r="W274" s="236">
        <v>9157</v>
      </c>
      <c r="X274" s="236">
        <v>9341</v>
      </c>
      <c r="Y274" s="236">
        <v>9622</v>
      </c>
      <c r="Z274">
        <f t="shared" si="2"/>
        <v>26.83</v>
      </c>
      <c r="AA274">
        <f t="shared" si="3"/>
        <v>26.83</v>
      </c>
      <c r="AB274" s="240">
        <f t="shared" si="23"/>
        <v>9620.1659400000008</v>
      </c>
      <c r="AC274" s="240">
        <f t="shared" si="5"/>
        <v>9620.1659400000008</v>
      </c>
      <c r="AD274" s="240">
        <f t="shared" si="6"/>
        <v>0.16594000000077358</v>
      </c>
      <c r="AE274" s="236">
        <f t="shared" si="7"/>
        <v>9620</v>
      </c>
      <c r="AF274" s="240">
        <f t="shared" si="8"/>
        <v>-0.16594000000077358</v>
      </c>
      <c r="AG274">
        <f t="shared" si="9"/>
        <v>26.83</v>
      </c>
      <c r="AH274" s="236">
        <f t="shared" si="10"/>
        <v>0</v>
      </c>
      <c r="AI274" s="236">
        <f t="shared" si="11"/>
        <v>9620</v>
      </c>
      <c r="AJ274" s="236">
        <f t="shared" si="12"/>
        <v>0</v>
      </c>
      <c r="AK274" s="236">
        <f t="shared" si="13"/>
        <v>9620</v>
      </c>
      <c r="AL274" s="235">
        <f t="shared" si="14"/>
        <v>26.83</v>
      </c>
      <c r="AM274" s="236">
        <f t="shared" si="15"/>
        <v>0</v>
      </c>
      <c r="AN274" s="241">
        <f t="shared" si="16"/>
        <v>9620</v>
      </c>
      <c r="AO274" s="241">
        <f t="shared" si="17"/>
        <v>0</v>
      </c>
      <c r="AP274" s="236">
        <f t="shared" si="18"/>
        <v>9620</v>
      </c>
      <c r="AQ274" s="241">
        <f t="shared" si="19"/>
        <v>0</v>
      </c>
      <c r="AR274" s="235">
        <f t="shared" si="20"/>
        <v>26.83</v>
      </c>
      <c r="AS274" s="241">
        <v>2</v>
      </c>
      <c r="AT274" s="236">
        <f t="shared" si="21"/>
        <v>9622</v>
      </c>
    </row>
    <row r="275" spans="1:46" ht="12.75" customHeight="1">
      <c r="A275">
        <v>273</v>
      </c>
      <c r="B275" s="242" t="s">
        <v>1223</v>
      </c>
      <c r="C275" s="242" t="s">
        <v>589</v>
      </c>
      <c r="D275" s="233" t="s">
        <v>467</v>
      </c>
      <c r="F275" s="234"/>
      <c r="G275" s="234"/>
      <c r="H275" s="234"/>
      <c r="I275" s="235">
        <f t="shared" si="0"/>
        <v>0</v>
      </c>
      <c r="J275" s="236">
        <f t="shared" si="1"/>
        <v>0</v>
      </c>
      <c r="K275" s="237"/>
      <c r="L275" s="238">
        <v>0</v>
      </c>
      <c r="M275" s="238">
        <v>0</v>
      </c>
      <c r="N275" s="238">
        <v>0</v>
      </c>
      <c r="O275" s="239">
        <v>0</v>
      </c>
      <c r="P275" s="237">
        <v>0</v>
      </c>
      <c r="Q275" s="236">
        <v>0</v>
      </c>
      <c r="R275" s="236">
        <v>0</v>
      </c>
      <c r="S275" s="236">
        <v>0</v>
      </c>
      <c r="T275" s="236">
        <v>0</v>
      </c>
      <c r="U275" s="236">
        <v>0</v>
      </c>
      <c r="V275" s="236">
        <v>0</v>
      </c>
      <c r="W275" s="236">
        <v>0</v>
      </c>
      <c r="X275" s="236">
        <v>0</v>
      </c>
      <c r="Y275" s="236">
        <v>0</v>
      </c>
      <c r="Z275">
        <f t="shared" si="2"/>
        <v>0</v>
      </c>
      <c r="AA275">
        <f t="shared" si="3"/>
        <v>0</v>
      </c>
      <c r="AB275" s="240">
        <f t="shared" si="23"/>
        <v>0</v>
      </c>
      <c r="AC275" s="240">
        <f t="shared" si="5"/>
        <v>0</v>
      </c>
      <c r="AD275" s="240">
        <f t="shared" si="6"/>
        <v>0</v>
      </c>
      <c r="AE275" s="236">
        <f t="shared" si="7"/>
        <v>0</v>
      </c>
      <c r="AF275" s="240">
        <f t="shared" si="8"/>
        <v>0</v>
      </c>
      <c r="AG275">
        <f t="shared" si="9"/>
        <v>0</v>
      </c>
      <c r="AH275" s="236">
        <f t="shared" si="10"/>
        <v>0</v>
      </c>
      <c r="AI275" s="236">
        <f t="shared" si="11"/>
        <v>0</v>
      </c>
      <c r="AJ275" s="236">
        <f t="shared" si="12"/>
        <v>0</v>
      </c>
      <c r="AK275" s="236">
        <f t="shared" si="13"/>
        <v>0</v>
      </c>
      <c r="AL275" s="235">
        <f t="shared" si="14"/>
        <v>0</v>
      </c>
      <c r="AM275" s="236">
        <f t="shared" si="15"/>
        <v>0</v>
      </c>
      <c r="AN275" s="241">
        <f t="shared" si="16"/>
        <v>0</v>
      </c>
      <c r="AO275" s="241">
        <f t="shared" si="17"/>
        <v>0</v>
      </c>
      <c r="AP275" s="236">
        <f t="shared" si="18"/>
        <v>0</v>
      </c>
      <c r="AQ275" s="241">
        <f t="shared" si="19"/>
        <v>0</v>
      </c>
      <c r="AR275" s="235">
        <f t="shared" si="20"/>
        <v>0</v>
      </c>
      <c r="AS275" s="241">
        <v>0</v>
      </c>
      <c r="AT275" s="236">
        <f t="shared" si="21"/>
        <v>0</v>
      </c>
    </row>
    <row r="276" spans="1:46" ht="12.75" customHeight="1">
      <c r="A276">
        <v>274</v>
      </c>
      <c r="B276" s="242" t="s">
        <v>1224</v>
      </c>
      <c r="C276" s="242" t="s">
        <v>589</v>
      </c>
      <c r="D276" s="233" t="s">
        <v>468</v>
      </c>
      <c r="F276" s="234"/>
      <c r="G276" s="234"/>
      <c r="H276" s="234"/>
      <c r="I276" s="235">
        <f t="shared" si="0"/>
        <v>0</v>
      </c>
      <c r="J276" s="236">
        <f t="shared" si="1"/>
        <v>0</v>
      </c>
      <c r="K276" s="237"/>
      <c r="L276" s="238">
        <v>0</v>
      </c>
      <c r="M276" s="238">
        <v>0</v>
      </c>
      <c r="N276" s="238">
        <v>0</v>
      </c>
      <c r="O276" s="239">
        <v>0</v>
      </c>
      <c r="P276" s="237">
        <v>0</v>
      </c>
      <c r="Q276" s="236">
        <v>0</v>
      </c>
      <c r="R276" s="236">
        <v>0</v>
      </c>
      <c r="S276" s="236">
        <v>0</v>
      </c>
      <c r="T276" s="236">
        <v>0</v>
      </c>
      <c r="U276" s="236">
        <v>0</v>
      </c>
      <c r="V276" s="236">
        <v>0</v>
      </c>
      <c r="W276" s="236">
        <v>0</v>
      </c>
      <c r="X276" s="236">
        <v>0</v>
      </c>
      <c r="Y276" s="236">
        <v>0</v>
      </c>
      <c r="Z276">
        <f t="shared" si="2"/>
        <v>0</v>
      </c>
      <c r="AA276">
        <f t="shared" si="3"/>
        <v>0</v>
      </c>
      <c r="AB276" s="240">
        <f t="shared" si="23"/>
        <v>0</v>
      </c>
      <c r="AC276" s="240">
        <f t="shared" si="5"/>
        <v>0</v>
      </c>
      <c r="AD276" s="240">
        <f t="shared" si="6"/>
        <v>0</v>
      </c>
      <c r="AE276" s="236">
        <f t="shared" si="7"/>
        <v>0</v>
      </c>
      <c r="AF276" s="240">
        <f t="shared" si="8"/>
        <v>0</v>
      </c>
      <c r="AG276">
        <f t="shared" si="9"/>
        <v>0</v>
      </c>
      <c r="AH276" s="236">
        <f t="shared" si="10"/>
        <v>0</v>
      </c>
      <c r="AI276" s="236">
        <f t="shared" si="11"/>
        <v>0</v>
      </c>
      <c r="AJ276" s="236">
        <f t="shared" si="12"/>
        <v>0</v>
      </c>
      <c r="AK276" s="236">
        <f t="shared" si="13"/>
        <v>0</v>
      </c>
      <c r="AL276" s="235">
        <f t="shared" si="14"/>
        <v>0</v>
      </c>
      <c r="AM276" s="236">
        <f t="shared" si="15"/>
        <v>0</v>
      </c>
      <c r="AN276" s="241">
        <f t="shared" si="16"/>
        <v>0</v>
      </c>
      <c r="AO276" s="241">
        <f t="shared" si="17"/>
        <v>0</v>
      </c>
      <c r="AP276" s="236">
        <f t="shared" si="18"/>
        <v>0</v>
      </c>
      <c r="AQ276" s="241">
        <f t="shared" si="19"/>
        <v>0</v>
      </c>
      <c r="AR276" s="235">
        <f t="shared" si="20"/>
        <v>0</v>
      </c>
      <c r="AS276" s="241">
        <v>0</v>
      </c>
      <c r="AT276" s="236">
        <f t="shared" si="21"/>
        <v>0</v>
      </c>
    </row>
    <row r="277" spans="1:46" ht="12.75" customHeight="1">
      <c r="A277">
        <v>275</v>
      </c>
      <c r="B277" s="242" t="s">
        <v>1225</v>
      </c>
      <c r="C277" s="242" t="s">
        <v>589</v>
      </c>
      <c r="D277" s="233" t="s">
        <v>469</v>
      </c>
      <c r="F277" s="234"/>
      <c r="G277" s="234"/>
      <c r="H277" s="234"/>
      <c r="I277" s="235">
        <f t="shared" si="0"/>
        <v>0</v>
      </c>
      <c r="J277" s="236">
        <f t="shared" si="1"/>
        <v>0</v>
      </c>
      <c r="K277" s="237"/>
      <c r="L277" s="238">
        <v>0</v>
      </c>
      <c r="M277" s="238">
        <v>0</v>
      </c>
      <c r="N277" s="238">
        <v>0</v>
      </c>
      <c r="O277" s="239">
        <v>0</v>
      </c>
      <c r="P277" s="237">
        <v>0</v>
      </c>
      <c r="Q277" s="236">
        <v>0</v>
      </c>
      <c r="R277" s="236">
        <v>0</v>
      </c>
      <c r="S277" s="236">
        <v>0</v>
      </c>
      <c r="T277" s="236">
        <v>0</v>
      </c>
      <c r="U277" s="236">
        <v>0</v>
      </c>
      <c r="V277" s="236">
        <v>0</v>
      </c>
      <c r="W277" s="236">
        <v>0</v>
      </c>
      <c r="X277" s="236">
        <v>0</v>
      </c>
      <c r="Y277" s="236">
        <v>0</v>
      </c>
      <c r="Z277">
        <f t="shared" si="2"/>
        <v>0</v>
      </c>
      <c r="AA277">
        <f t="shared" si="3"/>
        <v>0</v>
      </c>
      <c r="AB277" s="240">
        <f t="shared" si="23"/>
        <v>0</v>
      </c>
      <c r="AC277" s="240">
        <f t="shared" si="5"/>
        <v>0</v>
      </c>
      <c r="AD277" s="240">
        <f t="shared" si="6"/>
        <v>0</v>
      </c>
      <c r="AE277" s="236">
        <f t="shared" si="7"/>
        <v>0</v>
      </c>
      <c r="AF277" s="240">
        <f t="shared" si="8"/>
        <v>0</v>
      </c>
      <c r="AG277">
        <f t="shared" si="9"/>
        <v>0</v>
      </c>
      <c r="AH277" s="236">
        <f t="shared" si="10"/>
        <v>0</v>
      </c>
      <c r="AI277" s="236">
        <f t="shared" si="11"/>
        <v>0</v>
      </c>
      <c r="AJ277" s="236">
        <f t="shared" si="12"/>
        <v>0</v>
      </c>
      <c r="AK277" s="236">
        <f t="shared" si="13"/>
        <v>0</v>
      </c>
      <c r="AL277" s="235">
        <f t="shared" si="14"/>
        <v>0</v>
      </c>
      <c r="AM277" s="236">
        <f t="shared" si="15"/>
        <v>0</v>
      </c>
      <c r="AN277" s="241">
        <f t="shared" si="16"/>
        <v>0</v>
      </c>
      <c r="AO277" s="241">
        <f t="shared" si="17"/>
        <v>0</v>
      </c>
      <c r="AP277" s="236">
        <f t="shared" si="18"/>
        <v>0</v>
      </c>
      <c r="AQ277" s="241">
        <f t="shared" si="19"/>
        <v>0</v>
      </c>
      <c r="AR277" s="235">
        <f t="shared" si="20"/>
        <v>0</v>
      </c>
      <c r="AS277" s="241">
        <v>0</v>
      </c>
      <c r="AT277" s="236">
        <f t="shared" si="21"/>
        <v>0</v>
      </c>
    </row>
    <row r="278" spans="1:46" ht="12.75" customHeight="1">
      <c r="A278">
        <v>276</v>
      </c>
      <c r="B278" s="242" t="s">
        <v>1226</v>
      </c>
      <c r="C278" s="242" t="s">
        <v>589</v>
      </c>
      <c r="D278" s="233" t="s">
        <v>470</v>
      </c>
      <c r="E278">
        <v>2002</v>
      </c>
      <c r="F278" s="241">
        <v>167908.64</v>
      </c>
      <c r="G278" s="241">
        <v>1431.09</v>
      </c>
      <c r="H278" s="241">
        <v>0</v>
      </c>
      <c r="I278" s="235">
        <f t="shared" si="0"/>
        <v>166477.55000000002</v>
      </c>
      <c r="J278" s="236">
        <f t="shared" si="1"/>
        <v>166478</v>
      </c>
      <c r="K278" s="237">
        <v>0.03</v>
      </c>
      <c r="L278" s="238">
        <v>44662</v>
      </c>
      <c r="M278" s="238">
        <v>52573</v>
      </c>
      <c r="N278" s="238">
        <v>30709</v>
      </c>
      <c r="O278" s="239">
        <v>128090</v>
      </c>
      <c r="P278" s="237">
        <v>0.76849999999999996</v>
      </c>
      <c r="Q278" s="236">
        <v>85347</v>
      </c>
      <c r="R278" s="236">
        <v>99960</v>
      </c>
      <c r="S278" s="236">
        <v>114660</v>
      </c>
      <c r="T278" s="236">
        <v>129942</v>
      </c>
      <c r="U278" s="236">
        <v>135411.28</v>
      </c>
      <c r="V278" s="236">
        <v>144815</v>
      </c>
      <c r="W278" s="236">
        <v>122592</v>
      </c>
      <c r="X278" s="236">
        <v>125248</v>
      </c>
      <c r="Y278" s="236">
        <v>128090</v>
      </c>
      <c r="Z278">
        <f t="shared" si="2"/>
        <v>26.83</v>
      </c>
      <c r="AA278" t="e">
        <f t="shared" si="3"/>
        <v>#REF!</v>
      </c>
      <c r="AB278" s="240">
        <f t="shared" si="23"/>
        <v>44662.315880000002</v>
      </c>
      <c r="AC278" s="240">
        <f t="shared" si="5"/>
        <v>44662.315880000002</v>
      </c>
      <c r="AD278" s="240">
        <f t="shared" si="6"/>
        <v>0.31588000000192551</v>
      </c>
      <c r="AE278" s="236">
        <f t="shared" si="7"/>
        <v>44662</v>
      </c>
      <c r="AF278" s="240">
        <f t="shared" si="8"/>
        <v>-0.31588000000192551</v>
      </c>
      <c r="AG278">
        <f t="shared" si="9"/>
        <v>26.83</v>
      </c>
      <c r="AH278" s="236" t="e">
        <f t="shared" si="10"/>
        <v>#REF!</v>
      </c>
      <c r="AI278" s="236" t="e">
        <f t="shared" si="11"/>
        <v>#REF!</v>
      </c>
      <c r="AJ278" s="236" t="e">
        <f t="shared" si="12"/>
        <v>#REF!</v>
      </c>
      <c r="AK278" s="236" t="e">
        <f t="shared" si="13"/>
        <v>#REF!</v>
      </c>
      <c r="AL278" s="235" t="e">
        <f t="shared" si="14"/>
        <v>#REF!</v>
      </c>
      <c r="AM278" s="236" t="e">
        <f t="shared" si="15"/>
        <v>#REF!</v>
      </c>
      <c r="AN278" s="241" t="e">
        <f t="shared" si="16"/>
        <v>#REF!</v>
      </c>
      <c r="AO278" s="241" t="e">
        <f t="shared" si="17"/>
        <v>#REF!</v>
      </c>
      <c r="AP278" s="236" t="e">
        <f t="shared" si="18"/>
        <v>#REF!</v>
      </c>
      <c r="AQ278" s="241" t="e">
        <f t="shared" si="19"/>
        <v>#REF!</v>
      </c>
      <c r="AR278" s="235" t="e">
        <f t="shared" si="20"/>
        <v>#REF!</v>
      </c>
      <c r="AS278" s="241">
        <v>146</v>
      </c>
      <c r="AT278" s="236" t="e">
        <f t="shared" si="21"/>
        <v>#REF!</v>
      </c>
    </row>
    <row r="279" spans="1:46" ht="12.75" customHeight="1">
      <c r="A279">
        <v>277</v>
      </c>
      <c r="B279" s="242" t="s">
        <v>1227</v>
      </c>
      <c r="C279" s="242" t="s">
        <v>589</v>
      </c>
      <c r="D279" s="233" t="s">
        <v>471</v>
      </c>
      <c r="E279">
        <v>2004</v>
      </c>
      <c r="F279" s="241">
        <v>266348.86</v>
      </c>
      <c r="G279" s="241">
        <v>1699.83</v>
      </c>
      <c r="H279" s="241">
        <v>547.23</v>
      </c>
      <c r="I279" s="235">
        <f t="shared" si="0"/>
        <v>264101.8</v>
      </c>
      <c r="J279" s="236">
        <f t="shared" si="1"/>
        <v>264102</v>
      </c>
      <c r="K279" s="237">
        <v>0.01</v>
      </c>
      <c r="L279" s="238">
        <v>70853</v>
      </c>
      <c r="M279" s="238">
        <v>0</v>
      </c>
      <c r="N279" s="238">
        <v>0</v>
      </c>
      <c r="O279" s="239">
        <v>70869</v>
      </c>
      <c r="P279" s="237">
        <v>0.26829999999999998</v>
      </c>
      <c r="Q279" s="236">
        <v>188653</v>
      </c>
      <c r="R279" s="236">
        <v>202990</v>
      </c>
      <c r="S279" s="236">
        <v>212542</v>
      </c>
      <c r="T279" s="236">
        <v>229176</v>
      </c>
      <c r="U279" s="236">
        <v>154952</v>
      </c>
      <c r="V279" s="236">
        <v>87329</v>
      </c>
      <c r="W279" s="236">
        <v>67354</v>
      </c>
      <c r="X279" s="236">
        <v>68247</v>
      </c>
      <c r="Y279" s="236">
        <v>70869</v>
      </c>
      <c r="Z279">
        <f t="shared" si="2"/>
        <v>26.83</v>
      </c>
      <c r="AA279">
        <f t="shared" si="3"/>
        <v>26.83</v>
      </c>
      <c r="AB279" s="240">
        <f t="shared" si="23"/>
        <v>70852.64688</v>
      </c>
      <c r="AC279" s="240">
        <f t="shared" si="5"/>
        <v>70852.64688</v>
      </c>
      <c r="AD279" s="240">
        <f t="shared" si="6"/>
        <v>-0.35311999999976251</v>
      </c>
      <c r="AE279" s="236">
        <f t="shared" si="7"/>
        <v>70853</v>
      </c>
      <c r="AF279" s="240">
        <f t="shared" si="8"/>
        <v>0.35311999999976251</v>
      </c>
      <c r="AG279">
        <f t="shared" si="9"/>
        <v>26.83</v>
      </c>
      <c r="AH279" s="236">
        <f t="shared" si="10"/>
        <v>0</v>
      </c>
      <c r="AI279" s="236">
        <f t="shared" si="11"/>
        <v>70853</v>
      </c>
      <c r="AJ279" s="236">
        <f t="shared" si="12"/>
        <v>0</v>
      </c>
      <c r="AK279" s="236">
        <f t="shared" si="13"/>
        <v>70853</v>
      </c>
      <c r="AL279" s="235">
        <f t="shared" si="14"/>
        <v>26.83</v>
      </c>
      <c r="AM279" s="236">
        <f t="shared" si="15"/>
        <v>0</v>
      </c>
      <c r="AN279" s="241">
        <f t="shared" si="16"/>
        <v>70853</v>
      </c>
      <c r="AO279" s="241">
        <f t="shared" si="17"/>
        <v>0</v>
      </c>
      <c r="AP279" s="236">
        <f t="shared" si="18"/>
        <v>70853</v>
      </c>
      <c r="AQ279" s="241">
        <f t="shared" si="19"/>
        <v>0</v>
      </c>
      <c r="AR279" s="235">
        <f t="shared" si="20"/>
        <v>26.83</v>
      </c>
      <c r="AS279" s="241">
        <v>16</v>
      </c>
      <c r="AT279" s="236">
        <f t="shared" si="21"/>
        <v>70869</v>
      </c>
    </row>
    <row r="280" spans="1:46" ht="12.75" customHeight="1">
      <c r="A280">
        <v>278</v>
      </c>
      <c r="B280" s="242" t="s">
        <v>1228</v>
      </c>
      <c r="C280" s="242" t="s">
        <v>589</v>
      </c>
      <c r="D280" s="233" t="s">
        <v>472</v>
      </c>
      <c r="F280" s="234"/>
      <c r="G280" s="234"/>
      <c r="H280" s="234"/>
      <c r="I280" s="235">
        <f t="shared" si="0"/>
        <v>0</v>
      </c>
      <c r="J280" s="236">
        <f t="shared" si="1"/>
        <v>0</v>
      </c>
      <c r="K280" s="237"/>
      <c r="L280" s="238">
        <v>0</v>
      </c>
      <c r="M280" s="238">
        <v>0</v>
      </c>
      <c r="N280" s="238">
        <v>0</v>
      </c>
      <c r="O280" s="239">
        <v>0</v>
      </c>
      <c r="P280" s="237">
        <v>0</v>
      </c>
      <c r="Q280" s="236">
        <v>0</v>
      </c>
      <c r="R280" s="236">
        <v>0</v>
      </c>
      <c r="S280" s="236">
        <v>0</v>
      </c>
      <c r="T280" s="236">
        <v>0</v>
      </c>
      <c r="U280" s="236">
        <v>0</v>
      </c>
      <c r="V280" s="236">
        <v>0</v>
      </c>
      <c r="W280" s="236">
        <v>0</v>
      </c>
      <c r="X280" s="236">
        <v>0</v>
      </c>
      <c r="Y280" s="236">
        <v>0</v>
      </c>
      <c r="Z280">
        <f t="shared" si="2"/>
        <v>0</v>
      </c>
      <c r="AA280">
        <f t="shared" si="3"/>
        <v>0</v>
      </c>
      <c r="AB280" s="240">
        <f t="shared" si="23"/>
        <v>0</v>
      </c>
      <c r="AC280" s="240">
        <f t="shared" si="5"/>
        <v>0</v>
      </c>
      <c r="AD280" s="240">
        <f t="shared" si="6"/>
        <v>0</v>
      </c>
      <c r="AE280" s="236">
        <f t="shared" si="7"/>
        <v>0</v>
      </c>
      <c r="AF280" s="240">
        <f t="shared" si="8"/>
        <v>0</v>
      </c>
      <c r="AG280">
        <f t="shared" si="9"/>
        <v>0</v>
      </c>
      <c r="AH280" s="236">
        <f t="shared" si="10"/>
        <v>0</v>
      </c>
      <c r="AI280" s="236">
        <f t="shared" si="11"/>
        <v>0</v>
      </c>
      <c r="AJ280" s="236">
        <f t="shared" si="12"/>
        <v>0</v>
      </c>
      <c r="AK280" s="236">
        <f t="shared" si="13"/>
        <v>0</v>
      </c>
      <c r="AL280" s="235">
        <f t="shared" si="14"/>
        <v>0</v>
      </c>
      <c r="AM280" s="236">
        <f t="shared" si="15"/>
        <v>0</v>
      </c>
      <c r="AN280" s="241">
        <f t="shared" si="16"/>
        <v>0</v>
      </c>
      <c r="AO280" s="241">
        <f t="shared" si="17"/>
        <v>0</v>
      </c>
      <c r="AP280" s="236">
        <f t="shared" si="18"/>
        <v>0</v>
      </c>
      <c r="AQ280" s="241">
        <f t="shared" si="19"/>
        <v>0</v>
      </c>
      <c r="AR280" s="235">
        <f t="shared" si="20"/>
        <v>0</v>
      </c>
      <c r="AS280" s="241">
        <v>0</v>
      </c>
      <c r="AT280" s="236">
        <f t="shared" si="21"/>
        <v>0</v>
      </c>
    </row>
    <row r="281" spans="1:46" ht="12.75" customHeight="1">
      <c r="A281">
        <v>279</v>
      </c>
      <c r="B281" s="242" t="s">
        <v>1229</v>
      </c>
      <c r="C281" s="242" t="s">
        <v>589</v>
      </c>
      <c r="D281" s="233" t="s">
        <v>473</v>
      </c>
      <c r="E281">
        <v>2004</v>
      </c>
      <c r="F281" s="241">
        <v>262716.14</v>
      </c>
      <c r="G281" s="241">
        <v>4201.71</v>
      </c>
      <c r="H281" s="241">
        <v>3163.44</v>
      </c>
      <c r="I281" s="235">
        <f t="shared" si="0"/>
        <v>255350.99000000002</v>
      </c>
      <c r="J281" s="236">
        <f t="shared" si="1"/>
        <v>255351</v>
      </c>
      <c r="K281" s="237">
        <v>0.03</v>
      </c>
      <c r="L281" s="238">
        <v>68505</v>
      </c>
      <c r="M281" s="238">
        <v>48529</v>
      </c>
      <c r="N281" s="238">
        <v>28346</v>
      </c>
      <c r="O281" s="239">
        <v>145520</v>
      </c>
      <c r="P281" s="237">
        <v>0.56930000000000003</v>
      </c>
      <c r="Q281" s="236">
        <v>140911</v>
      </c>
      <c r="R281" s="236">
        <v>155493</v>
      </c>
      <c r="S281" s="236">
        <v>186921</v>
      </c>
      <c r="T281" s="236">
        <v>213948</v>
      </c>
      <c r="U281" s="236">
        <v>224425.34</v>
      </c>
      <c r="V281" s="236">
        <v>176194</v>
      </c>
      <c r="W281" s="236">
        <v>139600</v>
      </c>
      <c r="X281" s="236">
        <v>139344</v>
      </c>
      <c r="Y281" s="236">
        <v>145520</v>
      </c>
      <c r="Z281">
        <f t="shared" si="2"/>
        <v>26.83</v>
      </c>
      <c r="AA281" t="e">
        <f t="shared" si="3"/>
        <v>#REF!</v>
      </c>
      <c r="AB281" s="240">
        <f t="shared" si="23"/>
        <v>68504.949729999993</v>
      </c>
      <c r="AC281" s="240">
        <f t="shared" si="5"/>
        <v>68504.949729999993</v>
      </c>
      <c r="AD281" s="240">
        <f t="shared" si="6"/>
        <v>-5.0270000007003546E-2</v>
      </c>
      <c r="AE281" s="236">
        <f t="shared" si="7"/>
        <v>68505</v>
      </c>
      <c r="AF281" s="240">
        <f t="shared" si="8"/>
        <v>5.0270000007003546E-2</v>
      </c>
      <c r="AG281">
        <f t="shared" si="9"/>
        <v>26.83</v>
      </c>
      <c r="AH281" s="236" t="e">
        <f t="shared" si="10"/>
        <v>#REF!</v>
      </c>
      <c r="AI281" s="236" t="e">
        <f t="shared" si="11"/>
        <v>#REF!</v>
      </c>
      <c r="AJ281" s="236" t="e">
        <f t="shared" si="12"/>
        <v>#REF!</v>
      </c>
      <c r="AK281" s="236" t="e">
        <f t="shared" si="13"/>
        <v>#REF!</v>
      </c>
      <c r="AL281" s="235" t="e">
        <f t="shared" si="14"/>
        <v>#REF!</v>
      </c>
      <c r="AM281" s="236" t="e">
        <f t="shared" si="15"/>
        <v>#REF!</v>
      </c>
      <c r="AN281" s="241" t="e">
        <f t="shared" si="16"/>
        <v>#REF!</v>
      </c>
      <c r="AO281" s="241" t="e">
        <f t="shared" si="17"/>
        <v>#REF!</v>
      </c>
      <c r="AP281" s="236" t="e">
        <f t="shared" si="18"/>
        <v>#REF!</v>
      </c>
      <c r="AQ281" s="241" t="e">
        <f t="shared" si="19"/>
        <v>#REF!</v>
      </c>
      <c r="AR281" s="235" t="e">
        <f t="shared" si="20"/>
        <v>#REF!</v>
      </c>
      <c r="AS281" s="241">
        <v>140</v>
      </c>
      <c r="AT281" s="236" t="e">
        <f t="shared" si="21"/>
        <v>#REF!</v>
      </c>
    </row>
    <row r="282" spans="1:46" ht="12.75" customHeight="1">
      <c r="A282">
        <v>280</v>
      </c>
      <c r="B282" s="242" t="s">
        <v>1230</v>
      </c>
      <c r="C282" s="242" t="s">
        <v>589</v>
      </c>
      <c r="D282" s="233" t="s">
        <v>474</v>
      </c>
      <c r="F282" s="234"/>
      <c r="G282" s="234"/>
      <c r="H282" s="234"/>
      <c r="I282" s="235">
        <f t="shared" si="0"/>
        <v>0</v>
      </c>
      <c r="J282" s="236">
        <f t="shared" si="1"/>
        <v>0</v>
      </c>
      <c r="K282" s="237"/>
      <c r="L282" s="238">
        <v>0</v>
      </c>
      <c r="M282" s="238">
        <v>0</v>
      </c>
      <c r="N282" s="238">
        <v>0</v>
      </c>
      <c r="O282" s="239">
        <v>0</v>
      </c>
      <c r="P282" s="237">
        <v>0</v>
      </c>
      <c r="Q282" s="236">
        <v>0</v>
      </c>
      <c r="R282" s="236">
        <v>0</v>
      </c>
      <c r="S282" s="236">
        <v>0</v>
      </c>
      <c r="T282" s="236">
        <v>0</v>
      </c>
      <c r="U282" s="236">
        <v>0</v>
      </c>
      <c r="V282" s="236">
        <v>0</v>
      </c>
      <c r="W282" s="236">
        <v>0</v>
      </c>
      <c r="X282" s="236">
        <v>0</v>
      </c>
      <c r="Y282" s="236">
        <v>0</v>
      </c>
      <c r="Z282">
        <f t="shared" si="2"/>
        <v>0</v>
      </c>
      <c r="AA282">
        <f t="shared" si="3"/>
        <v>0</v>
      </c>
      <c r="AB282" s="240">
        <f t="shared" si="23"/>
        <v>0</v>
      </c>
      <c r="AC282" s="240">
        <f t="shared" si="5"/>
        <v>0</v>
      </c>
      <c r="AD282" s="240">
        <f t="shared" si="6"/>
        <v>0</v>
      </c>
      <c r="AE282" s="236">
        <f t="shared" si="7"/>
        <v>0</v>
      </c>
      <c r="AF282" s="240">
        <f t="shared" si="8"/>
        <v>0</v>
      </c>
      <c r="AG282">
        <f t="shared" si="9"/>
        <v>0</v>
      </c>
      <c r="AH282" s="236">
        <f t="shared" si="10"/>
        <v>0</v>
      </c>
      <c r="AI282" s="236">
        <f t="shared" si="11"/>
        <v>0</v>
      </c>
      <c r="AJ282" s="236">
        <f t="shared" si="12"/>
        <v>0</v>
      </c>
      <c r="AK282" s="236">
        <f t="shared" si="13"/>
        <v>0</v>
      </c>
      <c r="AL282" s="235">
        <f t="shared" si="14"/>
        <v>0</v>
      </c>
      <c r="AM282" s="236">
        <f t="shared" si="15"/>
        <v>0</v>
      </c>
      <c r="AN282" s="241">
        <f t="shared" si="16"/>
        <v>0</v>
      </c>
      <c r="AO282" s="241">
        <f t="shared" si="17"/>
        <v>0</v>
      </c>
      <c r="AP282" s="236">
        <f t="shared" si="18"/>
        <v>0</v>
      </c>
      <c r="AQ282" s="241">
        <f t="shared" si="19"/>
        <v>0</v>
      </c>
      <c r="AR282" s="235">
        <f t="shared" si="20"/>
        <v>0</v>
      </c>
      <c r="AS282" s="241">
        <v>0</v>
      </c>
      <c r="AT282" s="236">
        <f t="shared" si="21"/>
        <v>0</v>
      </c>
    </row>
    <row r="283" spans="1:46" ht="12.75" customHeight="1">
      <c r="A283">
        <v>281</v>
      </c>
      <c r="B283" s="242" t="s">
        <v>1231</v>
      </c>
      <c r="C283" s="242" t="s">
        <v>589</v>
      </c>
      <c r="D283" s="233" t="s">
        <v>475</v>
      </c>
      <c r="F283" s="234"/>
      <c r="G283" s="234"/>
      <c r="H283" s="234"/>
      <c r="I283" s="235">
        <f t="shared" si="0"/>
        <v>0</v>
      </c>
      <c r="J283" s="236">
        <f t="shared" si="1"/>
        <v>0</v>
      </c>
      <c r="K283" s="237"/>
      <c r="L283" s="238">
        <v>0</v>
      </c>
      <c r="M283" s="238">
        <v>0</v>
      </c>
      <c r="N283" s="238">
        <v>0</v>
      </c>
      <c r="O283" s="239">
        <v>0</v>
      </c>
      <c r="P283" s="237">
        <v>0</v>
      </c>
      <c r="Q283" s="236">
        <v>0</v>
      </c>
      <c r="R283" s="236">
        <v>0</v>
      </c>
      <c r="S283" s="236">
        <v>0</v>
      </c>
      <c r="T283" s="236">
        <v>0</v>
      </c>
      <c r="U283" s="236">
        <v>0</v>
      </c>
      <c r="V283" s="236">
        <v>0</v>
      </c>
      <c r="W283" s="236">
        <v>0</v>
      </c>
      <c r="X283" s="236">
        <v>0</v>
      </c>
      <c r="Y283" s="236">
        <v>0</v>
      </c>
      <c r="Z283">
        <f t="shared" si="2"/>
        <v>0</v>
      </c>
      <c r="AA283">
        <f t="shared" si="3"/>
        <v>0</v>
      </c>
      <c r="AB283" s="240">
        <f t="shared" si="23"/>
        <v>0</v>
      </c>
      <c r="AC283" s="240">
        <f t="shared" si="5"/>
        <v>0</v>
      </c>
      <c r="AD283" s="240">
        <f t="shared" si="6"/>
        <v>0</v>
      </c>
      <c r="AE283" s="236">
        <f t="shared" si="7"/>
        <v>0</v>
      </c>
      <c r="AF283" s="240">
        <f t="shared" si="8"/>
        <v>0</v>
      </c>
      <c r="AG283">
        <f t="shared" si="9"/>
        <v>0</v>
      </c>
      <c r="AH283" s="236">
        <f t="shared" si="10"/>
        <v>0</v>
      </c>
      <c r="AI283" s="236">
        <f t="shared" si="11"/>
        <v>0</v>
      </c>
      <c r="AJ283" s="236">
        <f t="shared" si="12"/>
        <v>0</v>
      </c>
      <c r="AK283" s="236">
        <f t="shared" si="13"/>
        <v>0</v>
      </c>
      <c r="AL283" s="235">
        <f t="shared" si="14"/>
        <v>0</v>
      </c>
      <c r="AM283" s="236">
        <f t="shared" si="15"/>
        <v>0</v>
      </c>
      <c r="AN283" s="241">
        <f t="shared" si="16"/>
        <v>0</v>
      </c>
      <c r="AO283" s="241">
        <f t="shared" si="17"/>
        <v>0</v>
      </c>
      <c r="AP283" s="236">
        <f t="shared" si="18"/>
        <v>0</v>
      </c>
      <c r="AQ283" s="241">
        <f t="shared" si="19"/>
        <v>0</v>
      </c>
      <c r="AR283" s="235">
        <f t="shared" si="20"/>
        <v>0</v>
      </c>
      <c r="AS283" s="241">
        <v>0</v>
      </c>
      <c r="AT283" s="236">
        <f t="shared" si="21"/>
        <v>0</v>
      </c>
    </row>
    <row r="284" spans="1:46" ht="12.75" customHeight="1">
      <c r="A284">
        <v>282</v>
      </c>
      <c r="B284" s="242" t="s">
        <v>1232</v>
      </c>
      <c r="C284" s="242" t="s">
        <v>589</v>
      </c>
      <c r="D284" s="233" t="s">
        <v>476</v>
      </c>
      <c r="F284" s="234"/>
      <c r="G284" s="234"/>
      <c r="H284" s="234"/>
      <c r="I284" s="235">
        <f t="shared" si="0"/>
        <v>0</v>
      </c>
      <c r="J284" s="236">
        <f t="shared" si="1"/>
        <v>0</v>
      </c>
      <c r="K284" s="237"/>
      <c r="L284" s="238">
        <v>0</v>
      </c>
      <c r="M284" s="238">
        <v>0</v>
      </c>
      <c r="N284" s="238">
        <v>0</v>
      </c>
      <c r="O284" s="239">
        <v>0</v>
      </c>
      <c r="P284" s="237">
        <v>0</v>
      </c>
      <c r="Q284" s="236">
        <v>0</v>
      </c>
      <c r="R284" s="236">
        <v>0</v>
      </c>
      <c r="S284" s="236">
        <v>0</v>
      </c>
      <c r="T284" s="236">
        <v>0</v>
      </c>
      <c r="U284" s="236">
        <v>0</v>
      </c>
      <c r="V284" s="236">
        <v>0</v>
      </c>
      <c r="W284" s="236">
        <v>0</v>
      </c>
      <c r="X284" s="236">
        <v>0</v>
      </c>
      <c r="Y284" s="236">
        <v>0</v>
      </c>
      <c r="Z284">
        <f t="shared" si="2"/>
        <v>0</v>
      </c>
      <c r="AA284">
        <f t="shared" si="3"/>
        <v>0</v>
      </c>
      <c r="AB284" s="240">
        <f t="shared" si="23"/>
        <v>0</v>
      </c>
      <c r="AC284" s="240">
        <f t="shared" si="5"/>
        <v>0</v>
      </c>
      <c r="AD284" s="240">
        <f t="shared" si="6"/>
        <v>0</v>
      </c>
      <c r="AE284" s="236">
        <f t="shared" si="7"/>
        <v>0</v>
      </c>
      <c r="AF284" s="240">
        <f t="shared" si="8"/>
        <v>0</v>
      </c>
      <c r="AG284">
        <f t="shared" si="9"/>
        <v>0</v>
      </c>
      <c r="AH284" s="236">
        <f t="shared" si="10"/>
        <v>0</v>
      </c>
      <c r="AI284" s="236">
        <f t="shared" si="11"/>
        <v>0</v>
      </c>
      <c r="AJ284" s="236">
        <f t="shared" si="12"/>
        <v>0</v>
      </c>
      <c r="AK284" s="236">
        <f t="shared" si="13"/>
        <v>0</v>
      </c>
      <c r="AL284" s="235">
        <f t="shared" si="14"/>
        <v>0</v>
      </c>
      <c r="AM284" s="236">
        <f t="shared" si="15"/>
        <v>0</v>
      </c>
      <c r="AN284" s="241">
        <f t="shared" si="16"/>
        <v>0</v>
      </c>
      <c r="AO284" s="241">
        <f t="shared" si="17"/>
        <v>0</v>
      </c>
      <c r="AP284" s="236">
        <f t="shared" si="18"/>
        <v>0</v>
      </c>
      <c r="AQ284" s="241">
        <f t="shared" si="19"/>
        <v>0</v>
      </c>
      <c r="AR284" s="235">
        <f t="shared" si="20"/>
        <v>0</v>
      </c>
      <c r="AS284" s="241">
        <v>0</v>
      </c>
      <c r="AT284" s="236">
        <f t="shared" si="21"/>
        <v>0</v>
      </c>
    </row>
    <row r="285" spans="1:46" ht="12.75" customHeight="1">
      <c r="A285">
        <v>283</v>
      </c>
      <c r="B285" s="242" t="s">
        <v>1233</v>
      </c>
      <c r="C285" s="242" t="s">
        <v>589</v>
      </c>
      <c r="D285" s="233" t="s">
        <v>477</v>
      </c>
      <c r="E285">
        <v>2003</v>
      </c>
      <c r="F285" s="241">
        <v>146077</v>
      </c>
      <c r="G285" s="241">
        <v>1728</v>
      </c>
      <c r="H285" s="241">
        <v>123</v>
      </c>
      <c r="I285" s="235">
        <f t="shared" si="0"/>
        <v>144226</v>
      </c>
      <c r="J285" s="236">
        <f t="shared" si="1"/>
        <v>144226</v>
      </c>
      <c r="K285" s="237">
        <v>0.03</v>
      </c>
      <c r="L285" s="238">
        <v>38693</v>
      </c>
      <c r="M285" s="238">
        <v>32353</v>
      </c>
      <c r="N285" s="238">
        <v>18898</v>
      </c>
      <c r="O285" s="239">
        <v>90036</v>
      </c>
      <c r="P285" s="237">
        <v>0.62360000000000004</v>
      </c>
      <c r="Q285" s="236">
        <v>72980</v>
      </c>
      <c r="R285" s="236">
        <v>101571</v>
      </c>
      <c r="S285" s="236">
        <v>110902</v>
      </c>
      <c r="T285" s="236">
        <v>125395</v>
      </c>
      <c r="U285" s="236">
        <v>139520.01</v>
      </c>
      <c r="V285" s="236">
        <v>110325</v>
      </c>
      <c r="W285" s="236">
        <v>93683</v>
      </c>
      <c r="X285" s="236">
        <v>87783</v>
      </c>
      <c r="Y285" s="236">
        <v>90036</v>
      </c>
      <c r="Z285">
        <f t="shared" si="2"/>
        <v>26.83</v>
      </c>
      <c r="AA285" t="e">
        <f t="shared" si="3"/>
        <v>#REF!</v>
      </c>
      <c r="AB285" s="240">
        <f t="shared" si="23"/>
        <v>38692.603040000002</v>
      </c>
      <c r="AC285" s="240">
        <f t="shared" si="5"/>
        <v>38692.603040000002</v>
      </c>
      <c r="AD285" s="240">
        <f t="shared" si="6"/>
        <v>-0.39695999999821652</v>
      </c>
      <c r="AE285" s="236">
        <f t="shared" si="7"/>
        <v>38693</v>
      </c>
      <c r="AF285" s="240">
        <f t="shared" si="8"/>
        <v>0.39695999999821652</v>
      </c>
      <c r="AG285">
        <f t="shared" si="9"/>
        <v>26.83</v>
      </c>
      <c r="AH285" s="236" t="e">
        <f t="shared" si="10"/>
        <v>#REF!</v>
      </c>
      <c r="AI285" s="236" t="e">
        <f t="shared" si="11"/>
        <v>#REF!</v>
      </c>
      <c r="AJ285" s="236" t="e">
        <f t="shared" si="12"/>
        <v>#REF!</v>
      </c>
      <c r="AK285" s="236" t="e">
        <f t="shared" si="13"/>
        <v>#REF!</v>
      </c>
      <c r="AL285" s="235" t="e">
        <f t="shared" si="14"/>
        <v>#REF!</v>
      </c>
      <c r="AM285" s="236" t="e">
        <f t="shared" si="15"/>
        <v>#REF!</v>
      </c>
      <c r="AN285" s="241" t="e">
        <f t="shared" si="16"/>
        <v>#REF!</v>
      </c>
      <c r="AO285" s="241" t="e">
        <f t="shared" si="17"/>
        <v>#REF!</v>
      </c>
      <c r="AP285" s="236" t="e">
        <f t="shared" si="18"/>
        <v>#REF!</v>
      </c>
      <c r="AQ285" s="241" t="e">
        <f t="shared" si="19"/>
        <v>#REF!</v>
      </c>
      <c r="AR285" s="235" t="e">
        <f t="shared" si="20"/>
        <v>#REF!</v>
      </c>
      <c r="AS285" s="241">
        <v>92</v>
      </c>
      <c r="AT285" s="236" t="e">
        <f t="shared" si="21"/>
        <v>#REF!</v>
      </c>
    </row>
    <row r="286" spans="1:46" ht="12.75" customHeight="1">
      <c r="A286">
        <v>284</v>
      </c>
      <c r="B286" s="242" t="s">
        <v>1234</v>
      </c>
      <c r="C286" s="242" t="s">
        <v>589</v>
      </c>
      <c r="D286" s="233" t="s">
        <v>478</v>
      </c>
      <c r="F286" s="234"/>
      <c r="G286" s="234"/>
      <c r="H286" s="234"/>
      <c r="I286" s="235">
        <f t="shared" si="0"/>
        <v>0</v>
      </c>
      <c r="J286" s="236">
        <f t="shared" si="1"/>
        <v>0</v>
      </c>
      <c r="K286" s="237"/>
      <c r="L286" s="238">
        <v>0</v>
      </c>
      <c r="M286" s="238">
        <v>0</v>
      </c>
      <c r="N286" s="238">
        <v>0</v>
      </c>
      <c r="O286" s="239">
        <v>0</v>
      </c>
      <c r="P286" s="237">
        <v>0</v>
      </c>
      <c r="Q286" s="236">
        <v>0</v>
      </c>
      <c r="R286" s="236">
        <v>0</v>
      </c>
      <c r="S286" s="236">
        <v>0</v>
      </c>
      <c r="T286" s="236">
        <v>0</v>
      </c>
      <c r="U286" s="236">
        <v>0</v>
      </c>
      <c r="V286" s="236">
        <v>0</v>
      </c>
      <c r="W286" s="236">
        <v>0</v>
      </c>
      <c r="X286" s="236">
        <v>0</v>
      </c>
      <c r="Y286" s="236">
        <v>0</v>
      </c>
      <c r="Z286">
        <f t="shared" si="2"/>
        <v>0</v>
      </c>
      <c r="AA286">
        <f t="shared" si="3"/>
        <v>0</v>
      </c>
      <c r="AB286" s="240">
        <f t="shared" si="23"/>
        <v>0</v>
      </c>
      <c r="AC286" s="240">
        <f t="shared" si="5"/>
        <v>0</v>
      </c>
      <c r="AD286" s="240">
        <f t="shared" si="6"/>
        <v>0</v>
      </c>
      <c r="AE286" s="236">
        <f t="shared" si="7"/>
        <v>0</v>
      </c>
      <c r="AF286" s="240">
        <f t="shared" si="8"/>
        <v>0</v>
      </c>
      <c r="AG286">
        <f t="shared" si="9"/>
        <v>0</v>
      </c>
      <c r="AH286" s="236">
        <f t="shared" si="10"/>
        <v>0</v>
      </c>
      <c r="AI286" s="236">
        <f t="shared" si="11"/>
        <v>0</v>
      </c>
      <c r="AJ286" s="236">
        <f t="shared" si="12"/>
        <v>0</v>
      </c>
      <c r="AK286" s="236">
        <f t="shared" si="13"/>
        <v>0</v>
      </c>
      <c r="AL286" s="235">
        <f t="shared" si="14"/>
        <v>0</v>
      </c>
      <c r="AM286" s="236">
        <f t="shared" si="15"/>
        <v>0</v>
      </c>
      <c r="AN286" s="241">
        <f t="shared" si="16"/>
        <v>0</v>
      </c>
      <c r="AO286" s="241">
        <f t="shared" si="17"/>
        <v>0</v>
      </c>
      <c r="AP286" s="236">
        <f t="shared" si="18"/>
        <v>0</v>
      </c>
      <c r="AQ286" s="241">
        <f t="shared" si="19"/>
        <v>0</v>
      </c>
      <c r="AR286" s="235">
        <f t="shared" si="20"/>
        <v>0</v>
      </c>
      <c r="AS286" s="241">
        <v>0</v>
      </c>
      <c r="AT286" s="236">
        <f t="shared" si="21"/>
        <v>0</v>
      </c>
    </row>
    <row r="287" spans="1:46" ht="12.75" customHeight="1">
      <c r="A287">
        <v>285</v>
      </c>
      <c r="B287" s="242" t="s">
        <v>1235</v>
      </c>
      <c r="C287" s="242" t="s">
        <v>589</v>
      </c>
      <c r="D287" s="233" t="s">
        <v>479</v>
      </c>
      <c r="E287">
        <v>2009</v>
      </c>
      <c r="F287" s="241">
        <v>519719.31</v>
      </c>
      <c r="G287" s="241">
        <v>3701.98</v>
      </c>
      <c r="H287" s="241">
        <v>562.45000000000005</v>
      </c>
      <c r="I287" s="235">
        <f t="shared" si="0"/>
        <v>515454.88</v>
      </c>
      <c r="J287" s="236">
        <f t="shared" si="1"/>
        <v>515455</v>
      </c>
      <c r="K287" s="237">
        <v>1.4999999999999999E-2</v>
      </c>
      <c r="L287" s="238">
        <v>138285</v>
      </c>
      <c r="M287" s="238">
        <v>0</v>
      </c>
      <c r="N287" s="238">
        <v>0</v>
      </c>
      <c r="O287" s="239">
        <v>138317</v>
      </c>
      <c r="P287" s="237">
        <v>0.26829999999999998</v>
      </c>
      <c r="Q287" s="236">
        <v>0</v>
      </c>
      <c r="R287" s="236">
        <v>0</v>
      </c>
      <c r="S287" s="236">
        <v>0</v>
      </c>
      <c r="T287" s="236">
        <v>0</v>
      </c>
      <c r="U287" s="236">
        <v>0</v>
      </c>
      <c r="V287" s="236">
        <v>172490</v>
      </c>
      <c r="W287" s="236">
        <v>137764</v>
      </c>
      <c r="X287" s="236">
        <v>135068</v>
      </c>
      <c r="Y287" s="236">
        <v>138317</v>
      </c>
      <c r="Z287">
        <f t="shared" si="2"/>
        <v>26.83</v>
      </c>
      <c r="AA287">
        <f t="shared" si="3"/>
        <v>26.83</v>
      </c>
      <c r="AB287" s="240">
        <f t="shared" si="23"/>
        <v>138285.02283</v>
      </c>
      <c r="AC287" s="240">
        <f t="shared" si="5"/>
        <v>138285.02283</v>
      </c>
      <c r="AD287" s="240">
        <f t="shared" si="6"/>
        <v>2.283000000170432E-2</v>
      </c>
      <c r="AE287" s="236">
        <f t="shared" si="7"/>
        <v>138285</v>
      </c>
      <c r="AF287" s="240">
        <f t="shared" si="8"/>
        <v>-2.283000000170432E-2</v>
      </c>
      <c r="AG287">
        <f t="shared" si="9"/>
        <v>26.83</v>
      </c>
      <c r="AH287" s="236">
        <f t="shared" si="10"/>
        <v>0</v>
      </c>
      <c r="AI287" s="236">
        <f t="shared" si="11"/>
        <v>138285</v>
      </c>
      <c r="AJ287" s="236">
        <f t="shared" si="12"/>
        <v>0</v>
      </c>
      <c r="AK287" s="236">
        <f t="shared" si="13"/>
        <v>138285</v>
      </c>
      <c r="AL287" s="235">
        <f t="shared" si="14"/>
        <v>26.83</v>
      </c>
      <c r="AM287" s="236">
        <f t="shared" si="15"/>
        <v>0</v>
      </c>
      <c r="AN287" s="241">
        <f t="shared" si="16"/>
        <v>138285</v>
      </c>
      <c r="AO287" s="241">
        <f t="shared" si="17"/>
        <v>0</v>
      </c>
      <c r="AP287" s="236">
        <f t="shared" si="18"/>
        <v>138285</v>
      </c>
      <c r="AQ287" s="241">
        <f t="shared" si="19"/>
        <v>0</v>
      </c>
      <c r="AR287" s="235">
        <f t="shared" si="20"/>
        <v>26.83</v>
      </c>
      <c r="AS287" s="241">
        <v>32</v>
      </c>
      <c r="AT287" s="236">
        <f t="shared" si="21"/>
        <v>138317</v>
      </c>
    </row>
    <row r="288" spans="1:46" ht="12.75" customHeight="1">
      <c r="A288">
        <v>286</v>
      </c>
      <c r="B288" s="242" t="s">
        <v>1236</v>
      </c>
      <c r="C288" s="242" t="s">
        <v>589</v>
      </c>
      <c r="D288" s="233" t="s">
        <v>480</v>
      </c>
      <c r="E288">
        <v>2002</v>
      </c>
      <c r="F288" s="241">
        <v>467962.45</v>
      </c>
      <c r="G288" s="241">
        <v>9034.2000000000007</v>
      </c>
      <c r="H288" s="241">
        <v>0</v>
      </c>
      <c r="I288" s="235">
        <f t="shared" si="0"/>
        <v>458928.25</v>
      </c>
      <c r="J288" s="236">
        <f t="shared" si="1"/>
        <v>458928</v>
      </c>
      <c r="K288" s="237">
        <v>0.03</v>
      </c>
      <c r="L288" s="238">
        <v>123120</v>
      </c>
      <c r="M288" s="238">
        <v>32353</v>
      </c>
      <c r="N288" s="238">
        <v>18898</v>
      </c>
      <c r="O288" s="239">
        <v>174492</v>
      </c>
      <c r="P288" s="237">
        <v>0.38</v>
      </c>
      <c r="Q288" s="236">
        <v>302236</v>
      </c>
      <c r="R288" s="236">
        <v>331284</v>
      </c>
      <c r="S288" s="236">
        <v>364777</v>
      </c>
      <c r="T288" s="236">
        <v>390888</v>
      </c>
      <c r="U288" s="236">
        <v>369084</v>
      </c>
      <c r="V288" s="236">
        <v>219912</v>
      </c>
      <c r="W288" s="236">
        <v>176222</v>
      </c>
      <c r="X288" s="236">
        <v>172219</v>
      </c>
      <c r="Y288" s="236">
        <v>174492</v>
      </c>
      <c r="Z288">
        <f t="shared" si="2"/>
        <v>26.83</v>
      </c>
      <c r="AA288" t="e">
        <f t="shared" si="3"/>
        <v>#REF!</v>
      </c>
      <c r="AB288" s="240">
        <f t="shared" si="23"/>
        <v>123120.09574999999</v>
      </c>
      <c r="AC288" s="240">
        <f t="shared" si="5"/>
        <v>123120.09574999999</v>
      </c>
      <c r="AD288" s="240">
        <f t="shared" si="6"/>
        <v>9.5749999993131496E-2</v>
      </c>
      <c r="AE288" s="236">
        <f t="shared" si="7"/>
        <v>123120</v>
      </c>
      <c r="AF288" s="240">
        <f t="shared" si="8"/>
        <v>-9.5749999993131496E-2</v>
      </c>
      <c r="AG288">
        <f t="shared" si="9"/>
        <v>26.83</v>
      </c>
      <c r="AH288" s="236" t="e">
        <f t="shared" si="10"/>
        <v>#REF!</v>
      </c>
      <c r="AI288" s="236" t="e">
        <f t="shared" si="11"/>
        <v>#REF!</v>
      </c>
      <c r="AJ288" s="236" t="e">
        <f t="shared" si="12"/>
        <v>#REF!</v>
      </c>
      <c r="AK288" s="236" t="e">
        <f t="shared" si="13"/>
        <v>#REF!</v>
      </c>
      <c r="AL288" s="235" t="e">
        <f t="shared" si="14"/>
        <v>#REF!</v>
      </c>
      <c r="AM288" s="236" t="e">
        <f t="shared" si="15"/>
        <v>#REF!</v>
      </c>
      <c r="AN288" s="241" t="e">
        <f t="shared" si="16"/>
        <v>#REF!</v>
      </c>
      <c r="AO288" s="241" t="e">
        <f t="shared" si="17"/>
        <v>#REF!</v>
      </c>
      <c r="AP288" s="236" t="e">
        <f t="shared" si="18"/>
        <v>#REF!</v>
      </c>
      <c r="AQ288" s="241" t="e">
        <f t="shared" si="19"/>
        <v>#REF!</v>
      </c>
      <c r="AR288" s="235" t="e">
        <f t="shared" si="20"/>
        <v>#REF!</v>
      </c>
      <c r="AS288" s="241">
        <v>121</v>
      </c>
      <c r="AT288" s="236" t="e">
        <f t="shared" si="21"/>
        <v>#REF!</v>
      </c>
    </row>
    <row r="289" spans="1:46" ht="12.75" customHeight="1">
      <c r="A289">
        <v>287</v>
      </c>
      <c r="B289" s="242" t="s">
        <v>1237</v>
      </c>
      <c r="C289" s="242" t="s">
        <v>589</v>
      </c>
      <c r="D289" s="233" t="s">
        <v>481</v>
      </c>
      <c r="E289">
        <v>2002</v>
      </c>
      <c r="F289" s="241">
        <v>375695.67</v>
      </c>
      <c r="G289" s="241">
        <v>7859.3</v>
      </c>
      <c r="H289" s="241">
        <v>0</v>
      </c>
      <c r="I289" s="235">
        <f t="shared" si="0"/>
        <v>367836.37</v>
      </c>
      <c r="J289" s="236">
        <f t="shared" si="1"/>
        <v>367836</v>
      </c>
      <c r="K289" s="237">
        <v>0.03</v>
      </c>
      <c r="L289" s="238">
        <v>98682</v>
      </c>
      <c r="M289" s="238">
        <v>40441</v>
      </c>
      <c r="N289" s="238">
        <v>23622</v>
      </c>
      <c r="O289" s="239">
        <v>162860</v>
      </c>
      <c r="P289" s="237">
        <v>0.44240000000000002</v>
      </c>
      <c r="Q289" s="236">
        <v>213239</v>
      </c>
      <c r="R289" s="236">
        <v>271839</v>
      </c>
      <c r="S289" s="236">
        <v>295919</v>
      </c>
      <c r="T289" s="236">
        <v>323526</v>
      </c>
      <c r="U289" s="236">
        <v>327012</v>
      </c>
      <c r="V289" s="236">
        <v>199860</v>
      </c>
      <c r="W289" s="236">
        <v>153260</v>
      </c>
      <c r="X289" s="236">
        <v>150853</v>
      </c>
      <c r="Y289" s="236">
        <v>162860</v>
      </c>
      <c r="Z289">
        <f t="shared" si="2"/>
        <v>26.83</v>
      </c>
      <c r="AA289" t="e">
        <f t="shared" si="3"/>
        <v>#REF!</v>
      </c>
      <c r="AB289" s="240">
        <f t="shared" si="23"/>
        <v>98682.15393</v>
      </c>
      <c r="AC289" s="240">
        <f t="shared" si="5"/>
        <v>98682.15393</v>
      </c>
      <c r="AD289" s="240">
        <f t="shared" si="6"/>
        <v>0.15393000000040047</v>
      </c>
      <c r="AE289" s="236">
        <f t="shared" si="7"/>
        <v>98682</v>
      </c>
      <c r="AF289" s="240">
        <f t="shared" si="8"/>
        <v>-0.15393000000040047</v>
      </c>
      <c r="AG289">
        <f t="shared" si="9"/>
        <v>26.83</v>
      </c>
      <c r="AH289" s="236" t="e">
        <f t="shared" si="10"/>
        <v>#REF!</v>
      </c>
      <c r="AI289" s="236" t="e">
        <f t="shared" si="11"/>
        <v>#REF!</v>
      </c>
      <c r="AJ289" s="236" t="e">
        <f t="shared" si="12"/>
        <v>#REF!</v>
      </c>
      <c r="AK289" s="236" t="e">
        <f t="shared" si="13"/>
        <v>#REF!</v>
      </c>
      <c r="AL289" s="235" t="e">
        <f t="shared" si="14"/>
        <v>#REF!</v>
      </c>
      <c r="AM289" s="236" t="e">
        <f t="shared" si="15"/>
        <v>#REF!</v>
      </c>
      <c r="AN289" s="241" t="e">
        <f t="shared" si="16"/>
        <v>#REF!</v>
      </c>
      <c r="AO289" s="241" t="e">
        <f t="shared" si="17"/>
        <v>#REF!</v>
      </c>
      <c r="AP289" s="236" t="e">
        <f t="shared" si="18"/>
        <v>#REF!</v>
      </c>
      <c r="AQ289" s="241" t="e">
        <f t="shared" si="19"/>
        <v>#REF!</v>
      </c>
      <c r="AR289" s="235" t="e">
        <f t="shared" si="20"/>
        <v>#REF!</v>
      </c>
      <c r="AS289" s="241">
        <v>115</v>
      </c>
      <c r="AT289" s="236" t="e">
        <f t="shared" si="21"/>
        <v>#REF!</v>
      </c>
    </row>
    <row r="290" spans="1:46" ht="12.75" customHeight="1">
      <c r="A290">
        <v>288</v>
      </c>
      <c r="B290" s="242" t="s">
        <v>1238</v>
      </c>
      <c r="C290" s="242" t="s">
        <v>589</v>
      </c>
      <c r="D290" s="233" t="s">
        <v>482</v>
      </c>
      <c r="E290">
        <v>2003</v>
      </c>
      <c r="F290" s="241">
        <v>1572876.84</v>
      </c>
      <c r="G290" s="241">
        <v>35112.32</v>
      </c>
      <c r="H290" s="241">
        <v>2886.17</v>
      </c>
      <c r="I290" s="235">
        <f t="shared" si="0"/>
        <v>1534878.35</v>
      </c>
      <c r="J290" s="236">
        <f t="shared" si="1"/>
        <v>1534878</v>
      </c>
      <c r="K290" s="237">
        <v>0.03</v>
      </c>
      <c r="L290" s="238">
        <v>411773</v>
      </c>
      <c r="M290" s="238">
        <v>20221</v>
      </c>
      <c r="N290" s="238">
        <v>11811</v>
      </c>
      <c r="O290" s="239">
        <v>443953</v>
      </c>
      <c r="P290" s="237">
        <v>0.28910000000000002</v>
      </c>
      <c r="Q290" s="236">
        <v>1090772</v>
      </c>
      <c r="R290" s="236">
        <v>1105972</v>
      </c>
      <c r="S290" s="236">
        <v>1248806</v>
      </c>
      <c r="T290" s="236">
        <v>1307615</v>
      </c>
      <c r="U290" s="236">
        <v>965898</v>
      </c>
      <c r="V290" s="236">
        <v>539676</v>
      </c>
      <c r="W290" s="236">
        <v>431234</v>
      </c>
      <c r="X290" s="236">
        <v>431743</v>
      </c>
      <c r="Y290" s="236">
        <v>443953</v>
      </c>
      <c r="Z290">
        <f t="shared" si="2"/>
        <v>26.83</v>
      </c>
      <c r="AA290" t="e">
        <f t="shared" si="3"/>
        <v>#REF!</v>
      </c>
      <c r="AB290" s="240">
        <f t="shared" si="23"/>
        <v>411773.36385000002</v>
      </c>
      <c r="AC290" s="240">
        <f t="shared" si="5"/>
        <v>411773.36385000002</v>
      </c>
      <c r="AD290" s="240">
        <f t="shared" si="6"/>
        <v>0.3638500000233762</v>
      </c>
      <c r="AE290" s="236">
        <f t="shared" si="7"/>
        <v>411773</v>
      </c>
      <c r="AF290" s="240">
        <f t="shared" si="8"/>
        <v>-0.3638500000233762</v>
      </c>
      <c r="AG290">
        <f t="shared" si="9"/>
        <v>26.83</v>
      </c>
      <c r="AH290" s="236" t="e">
        <f t="shared" si="10"/>
        <v>#REF!</v>
      </c>
      <c r="AI290" s="236" t="e">
        <f t="shared" si="11"/>
        <v>#REF!</v>
      </c>
      <c r="AJ290" s="236" t="e">
        <f t="shared" si="12"/>
        <v>#REF!</v>
      </c>
      <c r="AK290" s="236" t="e">
        <f t="shared" si="13"/>
        <v>#REF!</v>
      </c>
      <c r="AL290" s="235" t="e">
        <f t="shared" si="14"/>
        <v>#REF!</v>
      </c>
      <c r="AM290" s="236" t="e">
        <f t="shared" si="15"/>
        <v>#REF!</v>
      </c>
      <c r="AN290" s="241" t="e">
        <f t="shared" si="16"/>
        <v>#REF!</v>
      </c>
      <c r="AO290" s="241" t="e">
        <f t="shared" si="17"/>
        <v>#REF!</v>
      </c>
      <c r="AP290" s="236" t="e">
        <f t="shared" si="18"/>
        <v>#REF!</v>
      </c>
      <c r="AQ290" s="241" t="e">
        <f t="shared" si="19"/>
        <v>#REF!</v>
      </c>
      <c r="AR290" s="235" t="e">
        <f t="shared" si="20"/>
        <v>#REF!</v>
      </c>
      <c r="AS290" s="241">
        <v>148</v>
      </c>
      <c r="AT290" s="236" t="e">
        <f t="shared" si="21"/>
        <v>#REF!</v>
      </c>
    </row>
    <row r="291" spans="1:46" ht="12.75" customHeight="1">
      <c r="A291">
        <v>289</v>
      </c>
      <c r="B291" s="242" t="s">
        <v>1239</v>
      </c>
      <c r="C291" s="242" t="s">
        <v>589</v>
      </c>
      <c r="D291" s="233" t="s">
        <v>483</v>
      </c>
      <c r="E291">
        <v>2012</v>
      </c>
      <c r="F291" s="241">
        <v>90358.99</v>
      </c>
      <c r="G291" s="241">
        <v>553.22</v>
      </c>
      <c r="H291" s="241">
        <v>0</v>
      </c>
      <c r="I291" s="235">
        <f t="shared" si="0"/>
        <v>89805.77</v>
      </c>
      <c r="J291" s="236">
        <f t="shared" si="1"/>
        <v>89806</v>
      </c>
      <c r="K291" s="237">
        <v>0.03</v>
      </c>
      <c r="L291" s="238">
        <v>24093</v>
      </c>
      <c r="M291" s="238">
        <v>56617</v>
      </c>
      <c r="N291" s="238">
        <v>9096</v>
      </c>
      <c r="O291" s="239">
        <v>89806</v>
      </c>
      <c r="P291" s="237">
        <v>1</v>
      </c>
      <c r="Q291" s="236">
        <v>0</v>
      </c>
      <c r="R291" s="236">
        <v>0</v>
      </c>
      <c r="S291" s="236">
        <v>0</v>
      </c>
      <c r="T291" s="236">
        <v>0</v>
      </c>
      <c r="U291" s="236">
        <v>0</v>
      </c>
      <c r="V291" s="236">
        <v>0</v>
      </c>
      <c r="W291" s="236">
        <v>0</v>
      </c>
      <c r="X291" s="236">
        <v>0</v>
      </c>
      <c r="Y291" s="236">
        <v>89806</v>
      </c>
      <c r="Z291">
        <f t="shared" si="2"/>
        <v>26.83</v>
      </c>
      <c r="AA291" t="e">
        <f t="shared" si="3"/>
        <v>#REF!</v>
      </c>
      <c r="AB291" s="240">
        <f t="shared" si="23"/>
        <v>24092.936839999998</v>
      </c>
      <c r="AC291" s="240">
        <f t="shared" si="5"/>
        <v>24092.936839999998</v>
      </c>
      <c r="AD291" s="240">
        <f t="shared" si="6"/>
        <v>-6.3160000001516892E-2</v>
      </c>
      <c r="AE291" s="236">
        <f t="shared" si="7"/>
        <v>24093</v>
      </c>
      <c r="AF291" s="240">
        <f t="shared" si="8"/>
        <v>6.3160000001516892E-2</v>
      </c>
      <c r="AG291">
        <f t="shared" si="9"/>
        <v>26.83</v>
      </c>
      <c r="AH291" s="236" t="e">
        <f t="shared" si="10"/>
        <v>#REF!</v>
      </c>
      <c r="AI291" s="236" t="e">
        <f t="shared" si="11"/>
        <v>#REF!</v>
      </c>
      <c r="AJ291" s="236" t="e">
        <f t="shared" si="12"/>
        <v>#REF!</v>
      </c>
      <c r="AK291" s="236" t="e">
        <f t="shared" si="13"/>
        <v>#REF!</v>
      </c>
      <c r="AL291" s="235" t="e">
        <f t="shared" si="14"/>
        <v>#REF!</v>
      </c>
      <c r="AM291" s="236" t="e">
        <f t="shared" si="15"/>
        <v>#REF!</v>
      </c>
      <c r="AN291" s="241" t="e">
        <f t="shared" si="16"/>
        <v>#REF!</v>
      </c>
      <c r="AO291" s="241" t="e">
        <f t="shared" si="17"/>
        <v>#REF!</v>
      </c>
      <c r="AP291" s="236" t="e">
        <f t="shared" si="18"/>
        <v>#REF!</v>
      </c>
      <c r="AQ291" s="241" t="e">
        <f t="shared" si="19"/>
        <v>#REF!</v>
      </c>
      <c r="AR291" s="235" t="e">
        <f t="shared" si="20"/>
        <v>#REF!</v>
      </c>
      <c r="AS291" s="241">
        <v>0</v>
      </c>
      <c r="AT291" s="236" t="e">
        <f t="shared" si="21"/>
        <v>#REF!</v>
      </c>
    </row>
    <row r="292" spans="1:46" ht="12.75" customHeight="1">
      <c r="A292">
        <v>290</v>
      </c>
      <c r="B292" s="242" t="s">
        <v>1240</v>
      </c>
      <c r="C292" s="242" t="s">
        <v>589</v>
      </c>
      <c r="D292" s="233" t="s">
        <v>484</v>
      </c>
      <c r="F292" s="234"/>
      <c r="G292" s="234"/>
      <c r="H292" s="234"/>
      <c r="I292" s="235">
        <f t="shared" si="0"/>
        <v>0</v>
      </c>
      <c r="J292" s="236">
        <f t="shared" si="1"/>
        <v>0</v>
      </c>
      <c r="K292" s="237"/>
      <c r="L292" s="238">
        <v>0</v>
      </c>
      <c r="M292" s="238">
        <v>0</v>
      </c>
      <c r="N292" s="238">
        <v>0</v>
      </c>
      <c r="O292" s="239">
        <v>0</v>
      </c>
      <c r="P292" s="237">
        <v>0</v>
      </c>
      <c r="Q292" s="236">
        <v>0</v>
      </c>
      <c r="R292" s="236">
        <v>0</v>
      </c>
      <c r="S292" s="236">
        <v>0</v>
      </c>
      <c r="T292" s="236">
        <v>0</v>
      </c>
      <c r="U292" s="236">
        <v>0</v>
      </c>
      <c r="V292" s="236">
        <v>0</v>
      </c>
      <c r="W292" s="236">
        <v>0</v>
      </c>
      <c r="X292" s="236">
        <v>0</v>
      </c>
      <c r="Y292" s="236">
        <v>0</v>
      </c>
      <c r="Z292">
        <f t="shared" si="2"/>
        <v>0</v>
      </c>
      <c r="AA292">
        <f t="shared" si="3"/>
        <v>0</v>
      </c>
      <c r="AB292" s="240">
        <f t="shared" si="23"/>
        <v>0</v>
      </c>
      <c r="AC292" s="240">
        <f t="shared" si="5"/>
        <v>0</v>
      </c>
      <c r="AD292" s="240">
        <f t="shared" si="6"/>
        <v>0</v>
      </c>
      <c r="AE292" s="236">
        <f t="shared" si="7"/>
        <v>0</v>
      </c>
      <c r="AF292" s="240">
        <f t="shared" si="8"/>
        <v>0</v>
      </c>
      <c r="AG292">
        <f t="shared" si="9"/>
        <v>0</v>
      </c>
      <c r="AH292" s="236">
        <f t="shared" si="10"/>
        <v>0</v>
      </c>
      <c r="AI292" s="236">
        <f t="shared" si="11"/>
        <v>0</v>
      </c>
      <c r="AJ292" s="236">
        <f t="shared" si="12"/>
        <v>0</v>
      </c>
      <c r="AK292" s="236">
        <f t="shared" si="13"/>
        <v>0</v>
      </c>
      <c r="AL292" s="235">
        <f t="shared" si="14"/>
        <v>0</v>
      </c>
      <c r="AM292" s="236">
        <f t="shared" si="15"/>
        <v>0</v>
      </c>
      <c r="AN292" s="241">
        <f t="shared" si="16"/>
        <v>0</v>
      </c>
      <c r="AO292" s="241">
        <f t="shared" si="17"/>
        <v>0</v>
      </c>
      <c r="AP292" s="236">
        <f t="shared" si="18"/>
        <v>0</v>
      </c>
      <c r="AQ292" s="241">
        <f t="shared" si="19"/>
        <v>0</v>
      </c>
      <c r="AR292" s="235">
        <f t="shared" si="20"/>
        <v>0</v>
      </c>
      <c r="AS292" s="241">
        <v>0</v>
      </c>
      <c r="AT292" s="236">
        <f t="shared" si="21"/>
        <v>0</v>
      </c>
    </row>
    <row r="293" spans="1:46" ht="12.75" customHeight="1">
      <c r="A293">
        <v>291</v>
      </c>
      <c r="B293" s="242" t="s">
        <v>1241</v>
      </c>
      <c r="C293" s="242" t="s">
        <v>589</v>
      </c>
      <c r="D293" s="233" t="s">
        <v>485</v>
      </c>
      <c r="F293" s="234"/>
      <c r="G293" s="234"/>
      <c r="H293" s="234"/>
      <c r="I293" s="235">
        <f t="shared" si="0"/>
        <v>0</v>
      </c>
      <c r="J293" s="236">
        <f t="shared" si="1"/>
        <v>0</v>
      </c>
      <c r="K293" s="237"/>
      <c r="L293" s="238">
        <v>0</v>
      </c>
      <c r="M293" s="238">
        <v>0</v>
      </c>
      <c r="N293" s="238">
        <v>0</v>
      </c>
      <c r="O293" s="239">
        <v>0</v>
      </c>
      <c r="P293" s="237">
        <v>0</v>
      </c>
      <c r="Q293" s="236">
        <v>0</v>
      </c>
      <c r="R293" s="236">
        <v>0</v>
      </c>
      <c r="S293" s="236">
        <v>0</v>
      </c>
      <c r="T293" s="236">
        <v>0</v>
      </c>
      <c r="U293" s="236">
        <v>0</v>
      </c>
      <c r="V293" s="236">
        <v>0</v>
      </c>
      <c r="W293" s="236">
        <v>0</v>
      </c>
      <c r="X293" s="236">
        <v>0</v>
      </c>
      <c r="Y293" s="236">
        <v>0</v>
      </c>
      <c r="Z293">
        <f t="shared" si="2"/>
        <v>0</v>
      </c>
      <c r="AA293">
        <f t="shared" si="3"/>
        <v>0</v>
      </c>
      <c r="AB293" s="240">
        <f t="shared" si="23"/>
        <v>0</v>
      </c>
      <c r="AC293" s="240">
        <f t="shared" si="5"/>
        <v>0</v>
      </c>
      <c r="AD293" s="240">
        <f t="shared" si="6"/>
        <v>0</v>
      </c>
      <c r="AE293" s="236">
        <f t="shared" si="7"/>
        <v>0</v>
      </c>
      <c r="AF293" s="240">
        <f t="shared" si="8"/>
        <v>0</v>
      </c>
      <c r="AG293">
        <f t="shared" si="9"/>
        <v>0</v>
      </c>
      <c r="AH293" s="236">
        <f t="shared" si="10"/>
        <v>0</v>
      </c>
      <c r="AI293" s="236">
        <f t="shared" si="11"/>
        <v>0</v>
      </c>
      <c r="AJ293" s="236">
        <f t="shared" si="12"/>
        <v>0</v>
      </c>
      <c r="AK293" s="236">
        <f t="shared" si="13"/>
        <v>0</v>
      </c>
      <c r="AL293" s="235">
        <f t="shared" si="14"/>
        <v>0</v>
      </c>
      <c r="AM293" s="236">
        <f t="shared" si="15"/>
        <v>0</v>
      </c>
      <c r="AN293" s="241">
        <f t="shared" si="16"/>
        <v>0</v>
      </c>
      <c r="AO293" s="241">
        <f t="shared" si="17"/>
        <v>0</v>
      </c>
      <c r="AP293" s="236">
        <f t="shared" si="18"/>
        <v>0</v>
      </c>
      <c r="AQ293" s="241">
        <f t="shared" si="19"/>
        <v>0</v>
      </c>
      <c r="AR293" s="235">
        <f t="shared" si="20"/>
        <v>0</v>
      </c>
      <c r="AS293" s="241">
        <v>0</v>
      </c>
      <c r="AT293" s="236">
        <f t="shared" si="21"/>
        <v>0</v>
      </c>
    </row>
    <row r="294" spans="1:46" ht="12.75" customHeight="1">
      <c r="A294">
        <v>292</v>
      </c>
      <c r="B294" s="242" t="s">
        <v>1242</v>
      </c>
      <c r="C294" s="242" t="s">
        <v>589</v>
      </c>
      <c r="D294" s="233" t="s">
        <v>486</v>
      </c>
      <c r="E294">
        <v>2010</v>
      </c>
      <c r="F294" s="241">
        <v>248671.11</v>
      </c>
      <c r="G294" s="241">
        <v>4445.67</v>
      </c>
      <c r="H294" s="241">
        <v>1151.26</v>
      </c>
      <c r="I294" s="235">
        <f t="shared" si="0"/>
        <v>243074.17999999996</v>
      </c>
      <c r="J294" s="236">
        <f t="shared" si="1"/>
        <v>243074</v>
      </c>
      <c r="K294" s="237">
        <v>1.4999999999999999E-2</v>
      </c>
      <c r="L294" s="238">
        <v>65211</v>
      </c>
      <c r="M294" s="238">
        <v>0</v>
      </c>
      <c r="N294" s="238">
        <v>0</v>
      </c>
      <c r="O294" s="239">
        <v>65226</v>
      </c>
      <c r="P294" s="237">
        <v>0.26829999999999998</v>
      </c>
      <c r="Q294" s="236">
        <v>0</v>
      </c>
      <c r="R294" s="236">
        <v>0</v>
      </c>
      <c r="S294" s="236">
        <v>0</v>
      </c>
      <c r="T294" s="236">
        <v>0</v>
      </c>
      <c r="U294" s="236">
        <v>0</v>
      </c>
      <c r="V294" s="236">
        <v>0</v>
      </c>
      <c r="W294" s="236">
        <v>61829</v>
      </c>
      <c r="X294" s="236">
        <v>61605</v>
      </c>
      <c r="Y294" s="236">
        <v>65226</v>
      </c>
      <c r="Z294">
        <f t="shared" si="2"/>
        <v>26.83</v>
      </c>
      <c r="AA294">
        <f t="shared" si="3"/>
        <v>26.83</v>
      </c>
      <c r="AB294" s="240">
        <f t="shared" si="23"/>
        <v>65211.305809999998</v>
      </c>
      <c r="AC294" s="240">
        <f t="shared" si="5"/>
        <v>65211.305809999998</v>
      </c>
      <c r="AD294" s="240">
        <f t="shared" si="6"/>
        <v>0.30580999999801861</v>
      </c>
      <c r="AE294" s="236">
        <f t="shared" si="7"/>
        <v>65211</v>
      </c>
      <c r="AF294" s="240">
        <f t="shared" si="8"/>
        <v>-0.30580999999801861</v>
      </c>
      <c r="AG294">
        <f t="shared" si="9"/>
        <v>26.83</v>
      </c>
      <c r="AH294" s="236">
        <f t="shared" si="10"/>
        <v>0</v>
      </c>
      <c r="AI294" s="236">
        <f t="shared" si="11"/>
        <v>65211</v>
      </c>
      <c r="AJ294" s="236">
        <f t="shared" si="12"/>
        <v>0</v>
      </c>
      <c r="AK294" s="236">
        <f t="shared" si="13"/>
        <v>65211</v>
      </c>
      <c r="AL294" s="235">
        <f t="shared" si="14"/>
        <v>26.83</v>
      </c>
      <c r="AM294" s="236">
        <f t="shared" si="15"/>
        <v>0</v>
      </c>
      <c r="AN294" s="241">
        <f t="shared" si="16"/>
        <v>65211</v>
      </c>
      <c r="AO294" s="241">
        <f t="shared" si="17"/>
        <v>0</v>
      </c>
      <c r="AP294" s="236">
        <f t="shared" si="18"/>
        <v>65211</v>
      </c>
      <c r="AQ294" s="241">
        <f t="shared" si="19"/>
        <v>0</v>
      </c>
      <c r="AR294" s="235">
        <f t="shared" si="20"/>
        <v>26.83</v>
      </c>
      <c r="AS294" s="241">
        <v>15</v>
      </c>
      <c r="AT294" s="236">
        <f t="shared" si="21"/>
        <v>65226</v>
      </c>
    </row>
    <row r="295" spans="1:46" ht="12.75" customHeight="1">
      <c r="A295">
        <v>293</v>
      </c>
      <c r="B295" s="242" t="s">
        <v>1243</v>
      </c>
      <c r="C295" s="242" t="s">
        <v>589</v>
      </c>
      <c r="D295" s="233" t="s">
        <v>487</v>
      </c>
      <c r="F295" s="234"/>
      <c r="G295" s="234"/>
      <c r="H295" s="234"/>
      <c r="I295" s="235">
        <f t="shared" si="0"/>
        <v>0</v>
      </c>
      <c r="J295" s="236">
        <f t="shared" si="1"/>
        <v>0</v>
      </c>
      <c r="K295" s="237"/>
      <c r="L295" s="238">
        <v>0</v>
      </c>
      <c r="M295" s="238">
        <v>0</v>
      </c>
      <c r="N295" s="238">
        <v>0</v>
      </c>
      <c r="O295" s="239">
        <v>0</v>
      </c>
      <c r="P295" s="237">
        <v>0</v>
      </c>
      <c r="Q295" s="236">
        <v>0</v>
      </c>
      <c r="R295" s="236">
        <v>0</v>
      </c>
      <c r="S295" s="236">
        <v>0</v>
      </c>
      <c r="T295" s="236">
        <v>0</v>
      </c>
      <c r="U295" s="236">
        <v>0</v>
      </c>
      <c r="V295" s="236">
        <v>0</v>
      </c>
      <c r="W295" s="236">
        <v>0</v>
      </c>
      <c r="X295" s="236">
        <v>0</v>
      </c>
      <c r="Y295" s="236">
        <v>0</v>
      </c>
      <c r="Z295">
        <f t="shared" si="2"/>
        <v>0</v>
      </c>
      <c r="AA295">
        <f t="shared" si="3"/>
        <v>0</v>
      </c>
      <c r="AB295" s="240">
        <f t="shared" si="23"/>
        <v>0</v>
      </c>
      <c r="AC295" s="240">
        <f t="shared" si="5"/>
        <v>0</v>
      </c>
      <c r="AD295" s="240">
        <f t="shared" si="6"/>
        <v>0</v>
      </c>
      <c r="AE295" s="236">
        <f t="shared" si="7"/>
        <v>0</v>
      </c>
      <c r="AF295" s="240">
        <f t="shared" si="8"/>
        <v>0</v>
      </c>
      <c r="AG295">
        <f t="shared" si="9"/>
        <v>0</v>
      </c>
      <c r="AH295" s="236">
        <f t="shared" si="10"/>
        <v>0</v>
      </c>
      <c r="AI295" s="236">
        <f t="shared" si="11"/>
        <v>0</v>
      </c>
      <c r="AJ295" s="236">
        <f t="shared" si="12"/>
        <v>0</v>
      </c>
      <c r="AK295" s="236">
        <f t="shared" si="13"/>
        <v>0</v>
      </c>
      <c r="AL295" s="235">
        <f t="shared" si="14"/>
        <v>0</v>
      </c>
      <c r="AM295" s="236">
        <f t="shared" si="15"/>
        <v>0</v>
      </c>
      <c r="AN295" s="241">
        <f t="shared" si="16"/>
        <v>0</v>
      </c>
      <c r="AO295" s="241">
        <f t="shared" si="17"/>
        <v>0</v>
      </c>
      <c r="AP295" s="236">
        <f t="shared" si="18"/>
        <v>0</v>
      </c>
      <c r="AQ295" s="241">
        <f t="shared" si="19"/>
        <v>0</v>
      </c>
      <c r="AR295" s="235">
        <f t="shared" si="20"/>
        <v>0</v>
      </c>
      <c r="AS295" s="241">
        <v>0</v>
      </c>
      <c r="AT295" s="236">
        <f t="shared" si="21"/>
        <v>0</v>
      </c>
    </row>
    <row r="296" spans="1:46" ht="12.75" customHeight="1">
      <c r="A296">
        <v>294</v>
      </c>
      <c r="B296" s="242" t="s">
        <v>1244</v>
      </c>
      <c r="C296" s="242" t="s">
        <v>589</v>
      </c>
      <c r="D296" s="233" t="s">
        <v>488</v>
      </c>
      <c r="E296">
        <v>2008</v>
      </c>
      <c r="F296" s="241">
        <v>108453.59</v>
      </c>
      <c r="G296" s="241">
        <v>5145.83</v>
      </c>
      <c r="H296" s="241">
        <v>4515.3999999999996</v>
      </c>
      <c r="I296" s="235">
        <f t="shared" si="0"/>
        <v>98792.36</v>
      </c>
      <c r="J296" s="236">
        <f t="shared" si="1"/>
        <v>98792</v>
      </c>
      <c r="K296" s="237">
        <v>0.03</v>
      </c>
      <c r="L296" s="238">
        <v>26504</v>
      </c>
      <c r="M296" s="238">
        <v>52573</v>
      </c>
      <c r="N296" s="238">
        <v>19715</v>
      </c>
      <c r="O296" s="239">
        <v>98792</v>
      </c>
      <c r="P296" s="237">
        <v>1</v>
      </c>
      <c r="Q296" s="236">
        <v>0</v>
      </c>
      <c r="R296" s="236">
        <v>0</v>
      </c>
      <c r="S296" s="236">
        <v>0</v>
      </c>
      <c r="T296" s="236">
        <v>0</v>
      </c>
      <c r="U296" s="236">
        <v>118073.95</v>
      </c>
      <c r="V296" s="236">
        <v>115710</v>
      </c>
      <c r="W296" s="236">
        <v>97263</v>
      </c>
      <c r="X296" s="236">
        <v>97263</v>
      </c>
      <c r="Y296" s="236">
        <v>98792</v>
      </c>
      <c r="Z296">
        <f t="shared" si="2"/>
        <v>26.83</v>
      </c>
      <c r="AA296" t="e">
        <f t="shared" si="3"/>
        <v>#REF!</v>
      </c>
      <c r="AB296" s="240">
        <f t="shared" si="23"/>
        <v>26503.679230000002</v>
      </c>
      <c r="AC296" s="240">
        <f t="shared" si="5"/>
        <v>26503.679230000002</v>
      </c>
      <c r="AD296" s="240">
        <f t="shared" si="6"/>
        <v>-0.32076999999844702</v>
      </c>
      <c r="AE296" s="236">
        <f t="shared" si="7"/>
        <v>26504</v>
      </c>
      <c r="AF296" s="240">
        <f t="shared" si="8"/>
        <v>0.32076999999844702</v>
      </c>
      <c r="AG296">
        <f t="shared" si="9"/>
        <v>26.83</v>
      </c>
      <c r="AH296" s="236" t="e">
        <f t="shared" si="10"/>
        <v>#REF!</v>
      </c>
      <c r="AI296" s="236" t="e">
        <f t="shared" si="11"/>
        <v>#REF!</v>
      </c>
      <c r="AJ296" s="236" t="e">
        <f t="shared" si="12"/>
        <v>#REF!</v>
      </c>
      <c r="AK296" s="236" t="e">
        <f t="shared" si="13"/>
        <v>#REF!</v>
      </c>
      <c r="AL296" s="235" t="e">
        <f t="shared" si="14"/>
        <v>#REF!</v>
      </c>
      <c r="AM296" s="236" t="e">
        <f t="shared" si="15"/>
        <v>#REF!</v>
      </c>
      <c r="AN296" s="241" t="e">
        <f t="shared" si="16"/>
        <v>#REF!</v>
      </c>
      <c r="AO296" s="241" t="e">
        <f t="shared" si="17"/>
        <v>#REF!</v>
      </c>
      <c r="AP296" s="236" t="e">
        <f t="shared" si="18"/>
        <v>#REF!</v>
      </c>
      <c r="AQ296" s="241" t="e">
        <f t="shared" si="19"/>
        <v>#REF!</v>
      </c>
      <c r="AR296" s="235" t="e">
        <f t="shared" si="20"/>
        <v>#REF!</v>
      </c>
      <c r="AS296" s="241">
        <v>0</v>
      </c>
      <c r="AT296" s="236" t="e">
        <f t="shared" si="21"/>
        <v>#REF!</v>
      </c>
    </row>
    <row r="297" spans="1:46" ht="12.75" customHeight="1">
      <c r="A297">
        <v>295</v>
      </c>
      <c r="B297" s="242" t="s">
        <v>1245</v>
      </c>
      <c r="C297" s="242" t="s">
        <v>589</v>
      </c>
      <c r="D297" s="233" t="s">
        <v>489</v>
      </c>
      <c r="E297">
        <v>2007</v>
      </c>
      <c r="F297" s="241">
        <v>669292.56000000006</v>
      </c>
      <c r="G297" s="241">
        <v>3663.04</v>
      </c>
      <c r="H297" s="241">
        <v>0</v>
      </c>
      <c r="I297" s="235">
        <f t="shared" si="0"/>
        <v>665629.52</v>
      </c>
      <c r="J297" s="236">
        <f t="shared" si="1"/>
        <v>665630</v>
      </c>
      <c r="K297" s="237">
        <v>1.4999999999999999E-2</v>
      </c>
      <c r="L297" s="238">
        <v>178574</v>
      </c>
      <c r="M297" s="238">
        <v>0</v>
      </c>
      <c r="N297" s="238">
        <v>0</v>
      </c>
      <c r="O297" s="239">
        <v>178610</v>
      </c>
      <c r="P297" s="237">
        <v>0.26829999999999998</v>
      </c>
      <c r="Q297" s="236">
        <v>0</v>
      </c>
      <c r="R297" s="236">
        <v>0</v>
      </c>
      <c r="S297" s="236">
        <v>0</v>
      </c>
      <c r="T297" s="236">
        <v>527848</v>
      </c>
      <c r="U297" s="236">
        <v>371095</v>
      </c>
      <c r="V297" s="236">
        <v>193036</v>
      </c>
      <c r="W297" s="236">
        <v>153518</v>
      </c>
      <c r="X297" s="236">
        <v>152811</v>
      </c>
      <c r="Y297" s="236">
        <v>178610</v>
      </c>
      <c r="Z297">
        <f t="shared" si="2"/>
        <v>26.83</v>
      </c>
      <c r="AA297">
        <f t="shared" si="3"/>
        <v>26.83</v>
      </c>
      <c r="AB297" s="240">
        <f t="shared" si="23"/>
        <v>178573.60923</v>
      </c>
      <c r="AC297" s="240">
        <f t="shared" si="5"/>
        <v>178573.60923</v>
      </c>
      <c r="AD297" s="240">
        <f t="shared" si="6"/>
        <v>-0.39076999999815598</v>
      </c>
      <c r="AE297" s="236">
        <f t="shared" si="7"/>
        <v>178574</v>
      </c>
      <c r="AF297" s="240">
        <f t="shared" si="8"/>
        <v>0.39076999999815598</v>
      </c>
      <c r="AG297">
        <f t="shared" si="9"/>
        <v>26.83</v>
      </c>
      <c r="AH297" s="236">
        <f t="shared" si="10"/>
        <v>0</v>
      </c>
      <c r="AI297" s="236">
        <f t="shared" si="11"/>
        <v>178574</v>
      </c>
      <c r="AJ297" s="236">
        <f t="shared" si="12"/>
        <v>0</v>
      </c>
      <c r="AK297" s="236">
        <f t="shared" si="13"/>
        <v>178574</v>
      </c>
      <c r="AL297" s="235">
        <f t="shared" si="14"/>
        <v>26.83</v>
      </c>
      <c r="AM297" s="236">
        <f t="shared" si="15"/>
        <v>0</v>
      </c>
      <c r="AN297" s="241">
        <f t="shared" si="16"/>
        <v>178574</v>
      </c>
      <c r="AO297" s="241">
        <f t="shared" si="17"/>
        <v>0</v>
      </c>
      <c r="AP297" s="236">
        <f t="shared" si="18"/>
        <v>178574</v>
      </c>
      <c r="AQ297" s="241">
        <f t="shared" si="19"/>
        <v>0</v>
      </c>
      <c r="AR297" s="235">
        <f t="shared" si="20"/>
        <v>26.83</v>
      </c>
      <c r="AS297" s="241">
        <v>36</v>
      </c>
      <c r="AT297" s="236">
        <f t="shared" si="21"/>
        <v>178610</v>
      </c>
    </row>
    <row r="298" spans="1:46" ht="12.75" customHeight="1">
      <c r="A298">
        <v>296</v>
      </c>
      <c r="B298" s="242" t="s">
        <v>1246</v>
      </c>
      <c r="C298" s="242" t="s">
        <v>589</v>
      </c>
      <c r="D298" s="233" t="s">
        <v>490</v>
      </c>
      <c r="E298">
        <v>2006</v>
      </c>
      <c r="F298" s="241">
        <v>441257.26</v>
      </c>
      <c r="G298" s="241">
        <v>1751.39</v>
      </c>
      <c r="H298" s="241">
        <v>108.71</v>
      </c>
      <c r="I298" s="235">
        <f t="shared" si="0"/>
        <v>439397.16</v>
      </c>
      <c r="J298" s="236">
        <f t="shared" si="1"/>
        <v>439397</v>
      </c>
      <c r="K298" s="237">
        <v>0.03</v>
      </c>
      <c r="L298" s="238">
        <v>117880</v>
      </c>
      <c r="M298" s="238">
        <v>28309</v>
      </c>
      <c r="N298" s="238">
        <v>16535</v>
      </c>
      <c r="O298" s="239">
        <v>162823</v>
      </c>
      <c r="P298" s="237">
        <v>0.37030000000000002</v>
      </c>
      <c r="Q298" s="236">
        <v>0</v>
      </c>
      <c r="R298" s="236">
        <v>0</v>
      </c>
      <c r="S298" s="236">
        <v>286756</v>
      </c>
      <c r="T298" s="236">
        <v>323223</v>
      </c>
      <c r="U298" s="236">
        <v>312865</v>
      </c>
      <c r="V298" s="236">
        <v>181149</v>
      </c>
      <c r="W298" s="236">
        <v>153020</v>
      </c>
      <c r="X298" s="236">
        <v>151058</v>
      </c>
      <c r="Y298" s="236">
        <v>162823</v>
      </c>
      <c r="Z298">
        <f t="shared" si="2"/>
        <v>26.83</v>
      </c>
      <c r="AA298" t="e">
        <f t="shared" si="3"/>
        <v>#REF!</v>
      </c>
      <c r="AB298" s="240">
        <f t="shared" si="23"/>
        <v>117880.36623</v>
      </c>
      <c r="AC298" s="240">
        <f t="shared" si="5"/>
        <v>117880.36623</v>
      </c>
      <c r="AD298" s="240">
        <f t="shared" si="6"/>
        <v>0.36622999999963213</v>
      </c>
      <c r="AE298" s="236">
        <f t="shared" si="7"/>
        <v>117880</v>
      </c>
      <c r="AF298" s="240">
        <f t="shared" si="8"/>
        <v>-0.36622999999963213</v>
      </c>
      <c r="AG298">
        <f t="shared" si="9"/>
        <v>26.83</v>
      </c>
      <c r="AH298" s="236" t="e">
        <f t="shared" si="10"/>
        <v>#REF!</v>
      </c>
      <c r="AI298" s="236" t="e">
        <f t="shared" si="11"/>
        <v>#REF!</v>
      </c>
      <c r="AJ298" s="236" t="e">
        <f t="shared" si="12"/>
        <v>#REF!</v>
      </c>
      <c r="AK298" s="236" t="e">
        <f t="shared" si="13"/>
        <v>#REF!</v>
      </c>
      <c r="AL298" s="235" t="e">
        <f t="shared" si="14"/>
        <v>#REF!</v>
      </c>
      <c r="AM298" s="236" t="e">
        <f t="shared" si="15"/>
        <v>#REF!</v>
      </c>
      <c r="AN298" s="241" t="e">
        <f t="shared" si="16"/>
        <v>#REF!</v>
      </c>
      <c r="AO298" s="241" t="e">
        <f t="shared" si="17"/>
        <v>#REF!</v>
      </c>
      <c r="AP298" s="236" t="e">
        <f t="shared" si="18"/>
        <v>#REF!</v>
      </c>
      <c r="AQ298" s="241" t="e">
        <f t="shared" si="19"/>
        <v>#REF!</v>
      </c>
      <c r="AR298" s="235" t="e">
        <f t="shared" si="20"/>
        <v>#REF!</v>
      </c>
      <c r="AS298" s="241">
        <v>99</v>
      </c>
      <c r="AT298" s="236" t="e">
        <f t="shared" si="21"/>
        <v>#REF!</v>
      </c>
    </row>
    <row r="299" spans="1:46" ht="12.75" customHeight="1">
      <c r="A299">
        <v>297</v>
      </c>
      <c r="B299" s="242" t="s">
        <v>1247</v>
      </c>
      <c r="C299" s="242" t="s">
        <v>589</v>
      </c>
      <c r="D299" s="233" t="s">
        <v>491</v>
      </c>
      <c r="F299" s="234"/>
      <c r="G299" s="234"/>
      <c r="H299" s="234"/>
      <c r="I299" s="235">
        <f t="shared" si="0"/>
        <v>0</v>
      </c>
      <c r="J299" s="236">
        <f t="shared" si="1"/>
        <v>0</v>
      </c>
      <c r="K299" s="237"/>
      <c r="L299" s="238">
        <v>0</v>
      </c>
      <c r="M299" s="238">
        <v>0</v>
      </c>
      <c r="N299" s="238">
        <v>0</v>
      </c>
      <c r="O299" s="239">
        <v>0</v>
      </c>
      <c r="P299" s="237">
        <v>0</v>
      </c>
      <c r="Q299" s="236">
        <v>0</v>
      </c>
      <c r="R299" s="236">
        <v>0</v>
      </c>
      <c r="S299" s="236">
        <v>0</v>
      </c>
      <c r="T299" s="236">
        <v>0</v>
      </c>
      <c r="U299" s="236">
        <v>0</v>
      </c>
      <c r="V299" s="236">
        <v>0</v>
      </c>
      <c r="W299" s="236">
        <v>0</v>
      </c>
      <c r="X299" s="236">
        <v>0</v>
      </c>
      <c r="Y299" s="236">
        <v>0</v>
      </c>
      <c r="Z299">
        <f t="shared" si="2"/>
        <v>0</v>
      </c>
      <c r="AA299">
        <f t="shared" si="3"/>
        <v>0</v>
      </c>
      <c r="AB299" s="240">
        <f t="shared" si="23"/>
        <v>0</v>
      </c>
      <c r="AC299" s="240">
        <f t="shared" si="5"/>
        <v>0</v>
      </c>
      <c r="AD299" s="240">
        <f t="shared" si="6"/>
        <v>0</v>
      </c>
      <c r="AE299" s="236">
        <f t="shared" si="7"/>
        <v>0</v>
      </c>
      <c r="AF299" s="240">
        <f t="shared" si="8"/>
        <v>0</v>
      </c>
      <c r="AG299">
        <f t="shared" si="9"/>
        <v>0</v>
      </c>
      <c r="AH299" s="236">
        <f t="shared" si="10"/>
        <v>0</v>
      </c>
      <c r="AI299" s="236">
        <f t="shared" si="11"/>
        <v>0</v>
      </c>
      <c r="AJ299" s="236">
        <f t="shared" si="12"/>
        <v>0</v>
      </c>
      <c r="AK299" s="236">
        <f t="shared" si="13"/>
        <v>0</v>
      </c>
      <c r="AL299" s="235">
        <f t="shared" si="14"/>
        <v>0</v>
      </c>
      <c r="AM299" s="236">
        <f t="shared" si="15"/>
        <v>0</v>
      </c>
      <c r="AN299" s="241">
        <f t="shared" si="16"/>
        <v>0</v>
      </c>
      <c r="AO299" s="241">
        <f t="shared" si="17"/>
        <v>0</v>
      </c>
      <c r="AP299" s="236">
        <f t="shared" si="18"/>
        <v>0</v>
      </c>
      <c r="AQ299" s="241">
        <f t="shared" si="19"/>
        <v>0</v>
      </c>
      <c r="AR299" s="235">
        <f t="shared" si="20"/>
        <v>0</v>
      </c>
      <c r="AS299" s="241">
        <v>0</v>
      </c>
      <c r="AT299" s="236">
        <f t="shared" si="21"/>
        <v>0</v>
      </c>
    </row>
    <row r="300" spans="1:46" ht="12.75" customHeight="1">
      <c r="A300">
        <v>298</v>
      </c>
      <c r="B300" s="242" t="s">
        <v>1248</v>
      </c>
      <c r="C300" s="242" t="s">
        <v>589</v>
      </c>
      <c r="D300" s="233" t="s">
        <v>492</v>
      </c>
      <c r="F300" s="234"/>
      <c r="G300" s="234"/>
      <c r="H300" s="234"/>
      <c r="I300" s="235">
        <f t="shared" si="0"/>
        <v>0</v>
      </c>
      <c r="J300" s="236">
        <f t="shared" si="1"/>
        <v>0</v>
      </c>
      <c r="K300" s="237"/>
      <c r="L300" s="238">
        <v>0</v>
      </c>
      <c r="M300" s="238">
        <v>0</v>
      </c>
      <c r="N300" s="238">
        <v>0</v>
      </c>
      <c r="O300" s="239">
        <v>0</v>
      </c>
      <c r="P300" s="237">
        <v>0</v>
      </c>
      <c r="Q300" s="236">
        <v>0</v>
      </c>
      <c r="R300" s="236">
        <v>0</v>
      </c>
      <c r="S300" s="236">
        <v>0</v>
      </c>
      <c r="T300" s="236">
        <v>0</v>
      </c>
      <c r="U300" s="236">
        <v>0</v>
      </c>
      <c r="V300" s="236">
        <v>0</v>
      </c>
      <c r="W300" s="236">
        <v>0</v>
      </c>
      <c r="X300" s="236">
        <v>0</v>
      </c>
      <c r="Y300" s="236">
        <v>0</v>
      </c>
      <c r="Z300">
        <f t="shared" si="2"/>
        <v>0</v>
      </c>
      <c r="AA300">
        <f t="shared" si="3"/>
        <v>0</v>
      </c>
      <c r="AB300" s="240">
        <f t="shared" si="23"/>
        <v>0</v>
      </c>
      <c r="AC300" s="240">
        <f t="shared" si="5"/>
        <v>0</v>
      </c>
      <c r="AD300" s="240">
        <f t="shared" si="6"/>
        <v>0</v>
      </c>
      <c r="AE300" s="236">
        <f t="shared" si="7"/>
        <v>0</v>
      </c>
      <c r="AF300" s="240">
        <f t="shared" si="8"/>
        <v>0</v>
      </c>
      <c r="AG300">
        <f t="shared" si="9"/>
        <v>0</v>
      </c>
      <c r="AH300" s="236">
        <f t="shared" si="10"/>
        <v>0</v>
      </c>
      <c r="AI300" s="236">
        <f t="shared" si="11"/>
        <v>0</v>
      </c>
      <c r="AJ300" s="236">
        <f t="shared" si="12"/>
        <v>0</v>
      </c>
      <c r="AK300" s="236">
        <f t="shared" si="13"/>
        <v>0</v>
      </c>
      <c r="AL300" s="235">
        <f t="shared" si="14"/>
        <v>0</v>
      </c>
      <c r="AM300" s="236">
        <f t="shared" si="15"/>
        <v>0</v>
      </c>
      <c r="AN300" s="241">
        <f t="shared" si="16"/>
        <v>0</v>
      </c>
      <c r="AO300" s="241">
        <f t="shared" si="17"/>
        <v>0</v>
      </c>
      <c r="AP300" s="236">
        <f t="shared" si="18"/>
        <v>0</v>
      </c>
      <c r="AQ300" s="241">
        <f t="shared" si="19"/>
        <v>0</v>
      </c>
      <c r="AR300" s="235">
        <f t="shared" si="20"/>
        <v>0</v>
      </c>
      <c r="AS300" s="241">
        <v>0</v>
      </c>
      <c r="AT300" s="236">
        <f t="shared" si="21"/>
        <v>0</v>
      </c>
    </row>
    <row r="301" spans="1:46" ht="12.75" customHeight="1">
      <c r="A301">
        <v>299</v>
      </c>
      <c r="B301" s="242" t="s">
        <v>1249</v>
      </c>
      <c r="C301" s="242" t="s">
        <v>589</v>
      </c>
      <c r="D301" s="233" t="s">
        <v>493</v>
      </c>
      <c r="F301" s="234"/>
      <c r="G301" s="234"/>
      <c r="H301" s="234"/>
      <c r="I301" s="235">
        <f t="shared" si="0"/>
        <v>0</v>
      </c>
      <c r="J301" s="236">
        <f t="shared" si="1"/>
        <v>0</v>
      </c>
      <c r="K301" s="237"/>
      <c r="L301" s="238">
        <v>0</v>
      </c>
      <c r="M301" s="238">
        <v>0</v>
      </c>
      <c r="N301" s="238">
        <v>0</v>
      </c>
      <c r="O301" s="239">
        <v>0</v>
      </c>
      <c r="P301" s="237">
        <v>0</v>
      </c>
      <c r="Q301" s="236">
        <v>0</v>
      </c>
      <c r="R301" s="236">
        <v>0</v>
      </c>
      <c r="S301" s="236">
        <v>0</v>
      </c>
      <c r="T301" s="236">
        <v>0</v>
      </c>
      <c r="U301" s="236">
        <v>0</v>
      </c>
      <c r="V301" s="236">
        <v>0</v>
      </c>
      <c r="W301" s="236">
        <v>0</v>
      </c>
      <c r="X301" s="236">
        <v>0</v>
      </c>
      <c r="Y301" s="236">
        <v>0</v>
      </c>
      <c r="Z301">
        <f t="shared" si="2"/>
        <v>0</v>
      </c>
      <c r="AA301">
        <f t="shared" si="3"/>
        <v>0</v>
      </c>
      <c r="AB301" s="240">
        <f t="shared" si="23"/>
        <v>0</v>
      </c>
      <c r="AC301" s="240">
        <f t="shared" si="5"/>
        <v>0</v>
      </c>
      <c r="AD301" s="240">
        <f t="shared" si="6"/>
        <v>0</v>
      </c>
      <c r="AE301" s="236">
        <f t="shared" si="7"/>
        <v>0</v>
      </c>
      <c r="AF301" s="240">
        <f t="shared" si="8"/>
        <v>0</v>
      </c>
      <c r="AG301">
        <f t="shared" si="9"/>
        <v>0</v>
      </c>
      <c r="AH301" s="236">
        <f t="shared" si="10"/>
        <v>0</v>
      </c>
      <c r="AI301" s="236">
        <f t="shared" si="11"/>
        <v>0</v>
      </c>
      <c r="AJ301" s="236">
        <f t="shared" si="12"/>
        <v>0</v>
      </c>
      <c r="AK301" s="236">
        <f t="shared" si="13"/>
        <v>0</v>
      </c>
      <c r="AL301" s="235">
        <f t="shared" si="14"/>
        <v>0</v>
      </c>
      <c r="AM301" s="236">
        <f t="shared" si="15"/>
        <v>0</v>
      </c>
      <c r="AN301" s="241">
        <f t="shared" si="16"/>
        <v>0</v>
      </c>
      <c r="AO301" s="241">
        <f t="shared" si="17"/>
        <v>0</v>
      </c>
      <c r="AP301" s="236">
        <f t="shared" si="18"/>
        <v>0</v>
      </c>
      <c r="AQ301" s="241">
        <f t="shared" si="19"/>
        <v>0</v>
      </c>
      <c r="AR301" s="235">
        <f t="shared" si="20"/>
        <v>0</v>
      </c>
      <c r="AS301" s="241">
        <v>0</v>
      </c>
      <c r="AT301" s="236">
        <f t="shared" si="21"/>
        <v>0</v>
      </c>
    </row>
    <row r="302" spans="1:46" ht="12.75" customHeight="1">
      <c r="A302">
        <v>300</v>
      </c>
      <c r="B302" s="242" t="s">
        <v>1250</v>
      </c>
      <c r="C302" s="242" t="s">
        <v>589</v>
      </c>
      <c r="D302" s="233" t="s">
        <v>494</v>
      </c>
      <c r="E302">
        <v>2006</v>
      </c>
      <c r="F302" s="241">
        <v>352138.91</v>
      </c>
      <c r="G302" s="241">
        <v>1366.98</v>
      </c>
      <c r="H302" s="241">
        <v>477.73</v>
      </c>
      <c r="I302" s="235">
        <f t="shared" si="0"/>
        <v>350294.2</v>
      </c>
      <c r="J302" s="236">
        <f t="shared" si="1"/>
        <v>350294</v>
      </c>
      <c r="K302" s="237">
        <v>0.03</v>
      </c>
      <c r="L302" s="238">
        <v>93976</v>
      </c>
      <c r="M302" s="238">
        <v>32353</v>
      </c>
      <c r="N302" s="238">
        <v>18898</v>
      </c>
      <c r="O302" s="239">
        <v>145331</v>
      </c>
      <c r="P302" s="237">
        <v>0.41460000000000002</v>
      </c>
      <c r="Q302" s="236">
        <v>0</v>
      </c>
      <c r="R302" s="236">
        <v>246726</v>
      </c>
      <c r="S302" s="236">
        <v>269955</v>
      </c>
      <c r="T302" s="236">
        <v>275795</v>
      </c>
      <c r="U302" s="236">
        <v>281388</v>
      </c>
      <c r="V302" s="236">
        <v>172650</v>
      </c>
      <c r="W302" s="236">
        <v>142687</v>
      </c>
      <c r="X302" s="236">
        <v>139912</v>
      </c>
      <c r="Y302" s="236">
        <v>145331</v>
      </c>
      <c r="Z302">
        <f t="shared" si="2"/>
        <v>26.83</v>
      </c>
      <c r="AA302" t="e">
        <f t="shared" si="3"/>
        <v>#REF!</v>
      </c>
      <c r="AB302" s="240">
        <f t="shared" si="23"/>
        <v>93976.028529999996</v>
      </c>
      <c r="AC302" s="240">
        <f t="shared" si="5"/>
        <v>93976.028529999996</v>
      </c>
      <c r="AD302" s="240">
        <f t="shared" si="6"/>
        <v>2.8529999995953403E-2</v>
      </c>
      <c r="AE302" s="236">
        <f t="shared" si="7"/>
        <v>93976</v>
      </c>
      <c r="AF302" s="240">
        <f t="shared" si="8"/>
        <v>-2.8529999995953403E-2</v>
      </c>
      <c r="AG302">
        <f t="shared" si="9"/>
        <v>26.83</v>
      </c>
      <c r="AH302" s="236" t="e">
        <f t="shared" si="10"/>
        <v>#REF!</v>
      </c>
      <c r="AI302" s="236" t="e">
        <f t="shared" si="11"/>
        <v>#REF!</v>
      </c>
      <c r="AJ302" s="236" t="e">
        <f t="shared" si="12"/>
        <v>#REF!</v>
      </c>
      <c r="AK302" s="236" t="e">
        <f t="shared" si="13"/>
        <v>#REF!</v>
      </c>
      <c r="AL302" s="235" t="e">
        <f t="shared" si="14"/>
        <v>#REF!</v>
      </c>
      <c r="AM302" s="236" t="e">
        <f t="shared" si="15"/>
        <v>#REF!</v>
      </c>
      <c r="AN302" s="241" t="e">
        <f t="shared" si="16"/>
        <v>#REF!</v>
      </c>
      <c r="AO302" s="241" t="e">
        <f t="shared" si="17"/>
        <v>#REF!</v>
      </c>
      <c r="AP302" s="236" t="e">
        <f t="shared" si="18"/>
        <v>#REF!</v>
      </c>
      <c r="AQ302" s="241" t="e">
        <f t="shared" si="19"/>
        <v>#REF!</v>
      </c>
      <c r="AR302" s="235" t="e">
        <f t="shared" si="20"/>
        <v>#REF!</v>
      </c>
      <c r="AS302" s="241">
        <v>104</v>
      </c>
      <c r="AT302" s="236" t="e">
        <f t="shared" si="21"/>
        <v>#REF!</v>
      </c>
    </row>
    <row r="303" spans="1:46" ht="12.75" customHeight="1">
      <c r="A303">
        <v>301</v>
      </c>
      <c r="B303" s="242" t="s">
        <v>1251</v>
      </c>
      <c r="C303" s="242" t="s">
        <v>589</v>
      </c>
      <c r="D303" s="233" t="s">
        <v>495</v>
      </c>
      <c r="E303">
        <v>2002</v>
      </c>
      <c r="F303" s="241">
        <v>427434.84</v>
      </c>
      <c r="G303" s="241">
        <v>7924.41</v>
      </c>
      <c r="H303" s="241">
        <v>639.75</v>
      </c>
      <c r="I303" s="235">
        <f t="shared" si="0"/>
        <v>418870.68000000005</v>
      </c>
      <c r="J303" s="236">
        <f t="shared" si="1"/>
        <v>418871</v>
      </c>
      <c r="K303" s="237">
        <v>0.03</v>
      </c>
      <c r="L303" s="238">
        <v>112374</v>
      </c>
      <c r="M303" s="238">
        <v>44485</v>
      </c>
      <c r="N303" s="238">
        <v>25984</v>
      </c>
      <c r="O303" s="239">
        <v>182982</v>
      </c>
      <c r="P303" s="237">
        <v>0.4365</v>
      </c>
      <c r="Q303" s="236">
        <v>310487</v>
      </c>
      <c r="R303" s="236">
        <v>328691</v>
      </c>
      <c r="S303" s="236">
        <v>357681</v>
      </c>
      <c r="T303" s="236">
        <v>375208</v>
      </c>
      <c r="U303" s="236">
        <v>357231</v>
      </c>
      <c r="V303" s="236">
        <v>223756</v>
      </c>
      <c r="W303" s="236">
        <v>174457</v>
      </c>
      <c r="X303" s="236">
        <v>173450</v>
      </c>
      <c r="Y303" s="236">
        <v>182982</v>
      </c>
      <c r="Z303">
        <f t="shared" si="2"/>
        <v>26.83</v>
      </c>
      <c r="AA303" t="e">
        <f t="shared" si="3"/>
        <v>#REF!</v>
      </c>
      <c r="AB303" s="240">
        <f t="shared" si="23"/>
        <v>112373.70051</v>
      </c>
      <c r="AC303" s="240">
        <f t="shared" si="5"/>
        <v>112373.70051</v>
      </c>
      <c r="AD303" s="240">
        <f t="shared" si="6"/>
        <v>-0.29949000000488013</v>
      </c>
      <c r="AE303" s="236">
        <f t="shared" si="7"/>
        <v>112374</v>
      </c>
      <c r="AF303" s="240">
        <f t="shared" si="8"/>
        <v>0.29949000000488013</v>
      </c>
      <c r="AG303">
        <f t="shared" si="9"/>
        <v>26.83</v>
      </c>
      <c r="AH303" s="236" t="e">
        <f t="shared" si="10"/>
        <v>#REF!</v>
      </c>
      <c r="AI303" s="236" t="e">
        <f t="shared" si="11"/>
        <v>#REF!</v>
      </c>
      <c r="AJ303" s="236" t="e">
        <f t="shared" si="12"/>
        <v>#REF!</v>
      </c>
      <c r="AK303" s="236" t="e">
        <f t="shared" si="13"/>
        <v>#REF!</v>
      </c>
      <c r="AL303" s="235" t="e">
        <f t="shared" si="14"/>
        <v>#REF!</v>
      </c>
      <c r="AM303" s="236" t="e">
        <f t="shared" si="15"/>
        <v>#REF!</v>
      </c>
      <c r="AN303" s="241" t="e">
        <f t="shared" si="16"/>
        <v>#REF!</v>
      </c>
      <c r="AO303" s="241" t="e">
        <f t="shared" si="17"/>
        <v>#REF!</v>
      </c>
      <c r="AP303" s="236" t="e">
        <f t="shared" si="18"/>
        <v>#REF!</v>
      </c>
      <c r="AQ303" s="241" t="e">
        <f t="shared" si="19"/>
        <v>#REF!</v>
      </c>
      <c r="AR303" s="235" t="e">
        <f t="shared" si="20"/>
        <v>#REF!</v>
      </c>
      <c r="AS303" s="241">
        <v>139</v>
      </c>
      <c r="AT303" s="236" t="e">
        <f t="shared" si="21"/>
        <v>#REF!</v>
      </c>
    </row>
    <row r="304" spans="1:46" ht="12.75" customHeight="1">
      <c r="A304">
        <v>302</v>
      </c>
      <c r="B304" s="242" t="s">
        <v>1252</v>
      </c>
      <c r="C304" s="242" t="s">
        <v>589</v>
      </c>
      <c r="D304" s="233" t="s">
        <v>496</v>
      </c>
      <c r="F304" s="234"/>
      <c r="G304" s="234"/>
      <c r="H304" s="234"/>
      <c r="I304" s="235">
        <f t="shared" si="0"/>
        <v>0</v>
      </c>
      <c r="J304" s="236">
        <f t="shared" si="1"/>
        <v>0</v>
      </c>
      <c r="K304" s="237"/>
      <c r="L304" s="238">
        <v>0</v>
      </c>
      <c r="M304" s="238">
        <v>0</v>
      </c>
      <c r="N304" s="238">
        <v>0</v>
      </c>
      <c r="O304" s="239">
        <v>0</v>
      </c>
      <c r="P304" s="237">
        <v>0</v>
      </c>
      <c r="Q304" s="236">
        <v>0</v>
      </c>
      <c r="R304" s="236">
        <v>0</v>
      </c>
      <c r="S304" s="236">
        <v>0</v>
      </c>
      <c r="T304" s="236">
        <v>0</v>
      </c>
      <c r="U304" s="236">
        <v>0</v>
      </c>
      <c r="V304" s="236">
        <v>0</v>
      </c>
      <c r="W304" s="236">
        <v>0</v>
      </c>
      <c r="X304" s="236">
        <v>0</v>
      </c>
      <c r="Y304" s="236">
        <v>0</v>
      </c>
      <c r="Z304">
        <f t="shared" si="2"/>
        <v>0</v>
      </c>
      <c r="AA304">
        <f t="shared" si="3"/>
        <v>0</v>
      </c>
      <c r="AB304" s="240">
        <f t="shared" si="23"/>
        <v>0</v>
      </c>
      <c r="AC304" s="240">
        <f t="shared" si="5"/>
        <v>0</v>
      </c>
      <c r="AD304" s="240">
        <f t="shared" si="6"/>
        <v>0</v>
      </c>
      <c r="AE304" s="236">
        <f t="shared" si="7"/>
        <v>0</v>
      </c>
      <c r="AF304" s="240">
        <f t="shared" si="8"/>
        <v>0</v>
      </c>
      <c r="AG304">
        <f t="shared" si="9"/>
        <v>0</v>
      </c>
      <c r="AH304" s="236">
        <f t="shared" si="10"/>
        <v>0</v>
      </c>
      <c r="AI304" s="236">
        <f t="shared" si="11"/>
        <v>0</v>
      </c>
      <c r="AJ304" s="236">
        <f t="shared" si="12"/>
        <v>0</v>
      </c>
      <c r="AK304" s="236">
        <f t="shared" si="13"/>
        <v>0</v>
      </c>
      <c r="AL304" s="235">
        <f t="shared" si="14"/>
        <v>0</v>
      </c>
      <c r="AM304" s="236">
        <f t="shared" si="15"/>
        <v>0</v>
      </c>
      <c r="AN304" s="241">
        <f t="shared" si="16"/>
        <v>0</v>
      </c>
      <c r="AO304" s="241">
        <f t="shared" si="17"/>
        <v>0</v>
      </c>
      <c r="AP304" s="236">
        <f t="shared" si="18"/>
        <v>0</v>
      </c>
      <c r="AQ304" s="241">
        <f t="shared" si="19"/>
        <v>0</v>
      </c>
      <c r="AR304" s="235">
        <f t="shared" si="20"/>
        <v>0</v>
      </c>
      <c r="AS304" s="241">
        <v>0</v>
      </c>
      <c r="AT304" s="236">
        <f t="shared" si="21"/>
        <v>0</v>
      </c>
    </row>
    <row r="305" spans="1:46" ht="12.75" customHeight="1">
      <c r="A305">
        <v>303</v>
      </c>
      <c r="B305" s="242" t="s">
        <v>1253</v>
      </c>
      <c r="C305" s="242" t="s">
        <v>589</v>
      </c>
      <c r="D305" s="233" t="s">
        <v>497</v>
      </c>
      <c r="E305">
        <v>2004</v>
      </c>
      <c r="F305" s="241">
        <v>319908.69</v>
      </c>
      <c r="G305" s="241">
        <v>3530.45</v>
      </c>
      <c r="H305" s="241">
        <v>77.91</v>
      </c>
      <c r="I305" s="235">
        <f t="shared" si="0"/>
        <v>316300.33</v>
      </c>
      <c r="J305" s="236">
        <f t="shared" si="1"/>
        <v>316300</v>
      </c>
      <c r="K305" s="237">
        <v>0.03</v>
      </c>
      <c r="L305" s="238">
        <v>84856</v>
      </c>
      <c r="M305" s="238">
        <v>44485</v>
      </c>
      <c r="N305" s="238">
        <v>25984</v>
      </c>
      <c r="O305" s="239">
        <v>155437</v>
      </c>
      <c r="P305" s="237">
        <v>0.49109999999999998</v>
      </c>
      <c r="Q305" s="236">
        <v>177832</v>
      </c>
      <c r="R305" s="236">
        <v>223744</v>
      </c>
      <c r="S305" s="236">
        <v>241693</v>
      </c>
      <c r="T305" s="236">
        <v>251203</v>
      </c>
      <c r="U305" s="236">
        <v>275221</v>
      </c>
      <c r="V305" s="236">
        <v>167506</v>
      </c>
      <c r="W305" s="236">
        <v>140278</v>
      </c>
      <c r="X305" s="236">
        <v>137947</v>
      </c>
      <c r="Y305" s="236">
        <v>155437</v>
      </c>
      <c r="Z305">
        <f t="shared" si="2"/>
        <v>26.83</v>
      </c>
      <c r="AA305" t="e">
        <f t="shared" si="3"/>
        <v>#REF!</v>
      </c>
      <c r="AB305" s="240">
        <f t="shared" si="23"/>
        <v>84856.200289999993</v>
      </c>
      <c r="AC305" s="240">
        <f t="shared" si="5"/>
        <v>84856.200289999993</v>
      </c>
      <c r="AD305" s="240">
        <f t="shared" si="6"/>
        <v>0.20028999999340158</v>
      </c>
      <c r="AE305" s="236">
        <f t="shared" si="7"/>
        <v>84856</v>
      </c>
      <c r="AF305" s="240">
        <f t="shared" si="8"/>
        <v>-0.20028999999340158</v>
      </c>
      <c r="AG305">
        <f t="shared" si="9"/>
        <v>26.83</v>
      </c>
      <c r="AH305" s="236" t="e">
        <f t="shared" si="10"/>
        <v>#REF!</v>
      </c>
      <c r="AI305" s="236" t="e">
        <f t="shared" si="11"/>
        <v>#REF!</v>
      </c>
      <c r="AJ305" s="236" t="e">
        <f t="shared" si="12"/>
        <v>#REF!</v>
      </c>
      <c r="AK305" s="236" t="e">
        <f t="shared" si="13"/>
        <v>#REF!</v>
      </c>
      <c r="AL305" s="235" t="e">
        <f t="shared" si="14"/>
        <v>#REF!</v>
      </c>
      <c r="AM305" s="236" t="e">
        <f t="shared" si="15"/>
        <v>#REF!</v>
      </c>
      <c r="AN305" s="241" t="e">
        <f t="shared" si="16"/>
        <v>#REF!</v>
      </c>
      <c r="AO305" s="241" t="e">
        <f t="shared" si="17"/>
        <v>#REF!</v>
      </c>
      <c r="AP305" s="236" t="e">
        <f t="shared" si="18"/>
        <v>#REF!</v>
      </c>
      <c r="AQ305" s="241" t="e">
        <f t="shared" si="19"/>
        <v>#REF!</v>
      </c>
      <c r="AR305" s="235" t="e">
        <f t="shared" si="20"/>
        <v>#REF!</v>
      </c>
      <c r="AS305" s="241">
        <v>112</v>
      </c>
      <c r="AT305" s="236" t="e">
        <f t="shared" si="21"/>
        <v>#REF!</v>
      </c>
    </row>
    <row r="306" spans="1:46" ht="12.75" customHeight="1">
      <c r="A306">
        <v>304</v>
      </c>
      <c r="B306" s="242" t="s">
        <v>1254</v>
      </c>
      <c r="C306" s="242" t="s">
        <v>589</v>
      </c>
      <c r="D306" s="233" t="s">
        <v>498</v>
      </c>
      <c r="F306" s="234"/>
      <c r="G306" s="234"/>
      <c r="H306" s="234"/>
      <c r="I306" s="235">
        <f t="shared" si="0"/>
        <v>0</v>
      </c>
      <c r="J306" s="236">
        <f t="shared" si="1"/>
        <v>0</v>
      </c>
      <c r="K306" s="237"/>
      <c r="L306" s="238">
        <v>0</v>
      </c>
      <c r="M306" s="238">
        <v>0</v>
      </c>
      <c r="N306" s="238">
        <v>0</v>
      </c>
      <c r="O306" s="239">
        <v>0</v>
      </c>
      <c r="P306" s="237">
        <v>0</v>
      </c>
      <c r="Q306" s="236">
        <v>0</v>
      </c>
      <c r="R306" s="236">
        <v>0</v>
      </c>
      <c r="S306" s="236">
        <v>0</v>
      </c>
      <c r="T306" s="236">
        <v>0</v>
      </c>
      <c r="U306" s="236">
        <v>0</v>
      </c>
      <c r="V306" s="236">
        <v>0</v>
      </c>
      <c r="W306" s="236">
        <v>0</v>
      </c>
      <c r="X306" s="236">
        <v>0</v>
      </c>
      <c r="Y306" s="236">
        <v>0</v>
      </c>
      <c r="Z306">
        <f t="shared" si="2"/>
        <v>0</v>
      </c>
      <c r="AA306">
        <f t="shared" si="3"/>
        <v>0</v>
      </c>
      <c r="AB306" s="240">
        <f t="shared" si="23"/>
        <v>0</v>
      </c>
      <c r="AC306" s="240">
        <f t="shared" si="5"/>
        <v>0</v>
      </c>
      <c r="AD306" s="240">
        <f t="shared" si="6"/>
        <v>0</v>
      </c>
      <c r="AE306" s="236">
        <f t="shared" si="7"/>
        <v>0</v>
      </c>
      <c r="AF306" s="240">
        <f t="shared" si="8"/>
        <v>0</v>
      </c>
      <c r="AG306">
        <f t="shared" si="9"/>
        <v>0</v>
      </c>
      <c r="AH306" s="236">
        <f t="shared" si="10"/>
        <v>0</v>
      </c>
      <c r="AI306" s="236">
        <f t="shared" si="11"/>
        <v>0</v>
      </c>
      <c r="AJ306" s="236">
        <f t="shared" si="12"/>
        <v>0</v>
      </c>
      <c r="AK306" s="236">
        <f t="shared" si="13"/>
        <v>0</v>
      </c>
      <c r="AL306" s="235">
        <f t="shared" si="14"/>
        <v>0</v>
      </c>
      <c r="AM306" s="236">
        <f t="shared" si="15"/>
        <v>0</v>
      </c>
      <c r="AN306" s="241">
        <f t="shared" si="16"/>
        <v>0</v>
      </c>
      <c r="AO306" s="241">
        <f t="shared" si="17"/>
        <v>0</v>
      </c>
      <c r="AP306" s="236">
        <f t="shared" si="18"/>
        <v>0</v>
      </c>
      <c r="AQ306" s="241">
        <f t="shared" si="19"/>
        <v>0</v>
      </c>
      <c r="AR306" s="235">
        <f t="shared" si="20"/>
        <v>0</v>
      </c>
      <c r="AS306" s="241">
        <v>0</v>
      </c>
      <c r="AT306" s="236">
        <f t="shared" si="21"/>
        <v>0</v>
      </c>
    </row>
    <row r="307" spans="1:46" ht="12.75" customHeight="1">
      <c r="A307">
        <v>305</v>
      </c>
      <c r="B307" s="242" t="s">
        <v>1255</v>
      </c>
      <c r="C307" s="242" t="s">
        <v>589</v>
      </c>
      <c r="D307" s="233" t="s">
        <v>499</v>
      </c>
      <c r="F307" s="234"/>
      <c r="G307" s="234"/>
      <c r="H307" s="234"/>
      <c r="I307" s="235">
        <f t="shared" si="0"/>
        <v>0</v>
      </c>
      <c r="J307" s="236">
        <f t="shared" si="1"/>
        <v>0</v>
      </c>
      <c r="K307" s="237"/>
      <c r="L307" s="238">
        <v>0</v>
      </c>
      <c r="M307" s="238">
        <v>0</v>
      </c>
      <c r="N307" s="238">
        <v>0</v>
      </c>
      <c r="O307" s="239">
        <v>0</v>
      </c>
      <c r="P307" s="237">
        <v>0</v>
      </c>
      <c r="Q307" s="236">
        <v>0</v>
      </c>
      <c r="R307" s="236">
        <v>0</v>
      </c>
      <c r="S307" s="236">
        <v>0</v>
      </c>
      <c r="T307" s="236">
        <v>0</v>
      </c>
      <c r="U307" s="236">
        <v>0</v>
      </c>
      <c r="V307" s="236">
        <v>0</v>
      </c>
      <c r="W307" s="236">
        <v>0</v>
      </c>
      <c r="X307" s="236">
        <v>0</v>
      </c>
      <c r="Y307" s="236">
        <v>0</v>
      </c>
      <c r="Z307">
        <f t="shared" si="2"/>
        <v>0</v>
      </c>
      <c r="AA307">
        <f t="shared" si="3"/>
        <v>0</v>
      </c>
      <c r="AB307" s="240">
        <f t="shared" si="23"/>
        <v>0</v>
      </c>
      <c r="AC307" s="240">
        <f t="shared" si="5"/>
        <v>0</v>
      </c>
      <c r="AD307" s="240">
        <f t="shared" si="6"/>
        <v>0</v>
      </c>
      <c r="AE307" s="236">
        <f t="shared" si="7"/>
        <v>0</v>
      </c>
      <c r="AF307" s="240">
        <f t="shared" si="8"/>
        <v>0</v>
      </c>
      <c r="AG307">
        <f t="shared" si="9"/>
        <v>0</v>
      </c>
      <c r="AH307" s="236">
        <f t="shared" si="10"/>
        <v>0</v>
      </c>
      <c r="AI307" s="236">
        <f t="shared" si="11"/>
        <v>0</v>
      </c>
      <c r="AJ307" s="236">
        <f t="shared" si="12"/>
        <v>0</v>
      </c>
      <c r="AK307" s="236">
        <f t="shared" si="13"/>
        <v>0</v>
      </c>
      <c r="AL307" s="235">
        <f t="shared" si="14"/>
        <v>0</v>
      </c>
      <c r="AM307" s="236">
        <f t="shared" si="15"/>
        <v>0</v>
      </c>
      <c r="AN307" s="241">
        <f t="shared" si="16"/>
        <v>0</v>
      </c>
      <c r="AO307" s="241">
        <f t="shared" si="17"/>
        <v>0</v>
      </c>
      <c r="AP307" s="236">
        <f t="shared" si="18"/>
        <v>0</v>
      </c>
      <c r="AQ307" s="241">
        <f t="shared" si="19"/>
        <v>0</v>
      </c>
      <c r="AR307" s="235">
        <f t="shared" si="20"/>
        <v>0</v>
      </c>
      <c r="AS307" s="241">
        <v>0</v>
      </c>
      <c r="AT307" s="236">
        <f t="shared" si="21"/>
        <v>0</v>
      </c>
    </row>
    <row r="308" spans="1:46" ht="12.75" customHeight="1">
      <c r="A308">
        <v>306</v>
      </c>
      <c r="B308" s="242" t="s">
        <v>1256</v>
      </c>
      <c r="C308" s="242" t="s">
        <v>589</v>
      </c>
      <c r="D308" s="233" t="s">
        <v>500</v>
      </c>
      <c r="F308" s="234"/>
      <c r="G308" s="234"/>
      <c r="H308" s="234"/>
      <c r="I308" s="235">
        <f t="shared" si="0"/>
        <v>0</v>
      </c>
      <c r="J308" s="236">
        <f t="shared" si="1"/>
        <v>0</v>
      </c>
      <c r="K308" s="237"/>
      <c r="L308" s="238">
        <v>0</v>
      </c>
      <c r="M308" s="238">
        <v>0</v>
      </c>
      <c r="N308" s="238">
        <v>0</v>
      </c>
      <c r="O308" s="239">
        <v>0</v>
      </c>
      <c r="P308" s="237">
        <v>0</v>
      </c>
      <c r="Q308" s="236">
        <v>0</v>
      </c>
      <c r="R308" s="236">
        <v>0</v>
      </c>
      <c r="S308" s="236">
        <v>0</v>
      </c>
      <c r="T308" s="236">
        <v>0</v>
      </c>
      <c r="U308" s="236">
        <v>0</v>
      </c>
      <c r="V308" s="236">
        <v>0</v>
      </c>
      <c r="W308" s="236">
        <v>0</v>
      </c>
      <c r="X308" s="236">
        <v>0</v>
      </c>
      <c r="Y308" s="236">
        <v>0</v>
      </c>
      <c r="Z308">
        <f t="shared" si="2"/>
        <v>0</v>
      </c>
      <c r="AA308">
        <f t="shared" si="3"/>
        <v>0</v>
      </c>
      <c r="AB308" s="240">
        <f t="shared" si="23"/>
        <v>0</v>
      </c>
      <c r="AC308" s="240">
        <f t="shared" si="5"/>
        <v>0</v>
      </c>
      <c r="AD308" s="240">
        <f t="shared" si="6"/>
        <v>0</v>
      </c>
      <c r="AE308" s="236">
        <f t="shared" si="7"/>
        <v>0</v>
      </c>
      <c r="AF308" s="240">
        <f t="shared" si="8"/>
        <v>0</v>
      </c>
      <c r="AG308">
        <f t="shared" si="9"/>
        <v>0</v>
      </c>
      <c r="AH308" s="236">
        <f t="shared" si="10"/>
        <v>0</v>
      </c>
      <c r="AI308" s="236">
        <f t="shared" si="11"/>
        <v>0</v>
      </c>
      <c r="AJ308" s="236">
        <f t="shared" si="12"/>
        <v>0</v>
      </c>
      <c r="AK308" s="236">
        <f t="shared" si="13"/>
        <v>0</v>
      </c>
      <c r="AL308" s="235">
        <f t="shared" si="14"/>
        <v>0</v>
      </c>
      <c r="AM308" s="236">
        <f t="shared" si="15"/>
        <v>0</v>
      </c>
      <c r="AN308" s="241">
        <f t="shared" si="16"/>
        <v>0</v>
      </c>
      <c r="AO308" s="241">
        <f t="shared" si="17"/>
        <v>0</v>
      </c>
      <c r="AP308" s="236">
        <f t="shared" si="18"/>
        <v>0</v>
      </c>
      <c r="AQ308" s="241">
        <f t="shared" si="19"/>
        <v>0</v>
      </c>
      <c r="AR308" s="235">
        <f t="shared" si="20"/>
        <v>0</v>
      </c>
      <c r="AS308" s="241">
        <v>0</v>
      </c>
      <c r="AT308" s="236">
        <f t="shared" si="21"/>
        <v>0</v>
      </c>
    </row>
    <row r="309" spans="1:46" ht="12.75" customHeight="1">
      <c r="A309">
        <v>307</v>
      </c>
      <c r="B309" s="242" t="s">
        <v>1257</v>
      </c>
      <c r="C309" s="242" t="s">
        <v>589</v>
      </c>
      <c r="D309" s="233" t="s">
        <v>501</v>
      </c>
      <c r="F309" s="234"/>
      <c r="G309" s="234"/>
      <c r="H309" s="234"/>
      <c r="I309" s="235">
        <f t="shared" si="0"/>
        <v>0</v>
      </c>
      <c r="J309" s="236">
        <f t="shared" si="1"/>
        <v>0</v>
      </c>
      <c r="K309" s="237"/>
      <c r="L309" s="238">
        <v>0</v>
      </c>
      <c r="M309" s="238">
        <v>0</v>
      </c>
      <c r="N309" s="238">
        <v>0</v>
      </c>
      <c r="O309" s="239">
        <v>0</v>
      </c>
      <c r="P309" s="237">
        <v>0</v>
      </c>
      <c r="Q309" s="236">
        <v>0</v>
      </c>
      <c r="R309" s="236">
        <v>0</v>
      </c>
      <c r="S309" s="236">
        <v>0</v>
      </c>
      <c r="T309" s="236">
        <v>0</v>
      </c>
      <c r="U309" s="236">
        <v>0</v>
      </c>
      <c r="V309" s="236">
        <v>0</v>
      </c>
      <c r="W309" s="236">
        <v>0</v>
      </c>
      <c r="X309" s="236">
        <v>0</v>
      </c>
      <c r="Y309" s="236">
        <v>0</v>
      </c>
      <c r="Z309">
        <f t="shared" si="2"/>
        <v>0</v>
      </c>
      <c r="AA309">
        <f t="shared" si="3"/>
        <v>0</v>
      </c>
      <c r="AB309" s="240">
        <f t="shared" si="23"/>
        <v>0</v>
      </c>
      <c r="AC309" s="240">
        <f t="shared" si="5"/>
        <v>0</v>
      </c>
      <c r="AD309" s="240">
        <f t="shared" si="6"/>
        <v>0</v>
      </c>
      <c r="AE309" s="236">
        <f t="shared" si="7"/>
        <v>0</v>
      </c>
      <c r="AF309" s="240">
        <f t="shared" si="8"/>
        <v>0</v>
      </c>
      <c r="AG309">
        <f t="shared" si="9"/>
        <v>0</v>
      </c>
      <c r="AH309" s="236">
        <f t="shared" si="10"/>
        <v>0</v>
      </c>
      <c r="AI309" s="236">
        <f t="shared" si="11"/>
        <v>0</v>
      </c>
      <c r="AJ309" s="236">
        <f t="shared" si="12"/>
        <v>0</v>
      </c>
      <c r="AK309" s="236">
        <f t="shared" si="13"/>
        <v>0</v>
      </c>
      <c r="AL309" s="235">
        <f t="shared" si="14"/>
        <v>0</v>
      </c>
      <c r="AM309" s="236">
        <f t="shared" si="15"/>
        <v>0</v>
      </c>
      <c r="AN309" s="241">
        <f t="shared" si="16"/>
        <v>0</v>
      </c>
      <c r="AO309" s="241">
        <f t="shared" si="17"/>
        <v>0</v>
      </c>
      <c r="AP309" s="236">
        <f t="shared" si="18"/>
        <v>0</v>
      </c>
      <c r="AQ309" s="241">
        <f t="shared" si="19"/>
        <v>0</v>
      </c>
      <c r="AR309" s="235">
        <f t="shared" si="20"/>
        <v>0</v>
      </c>
      <c r="AS309" s="241">
        <v>0</v>
      </c>
      <c r="AT309" s="236">
        <f t="shared" si="21"/>
        <v>0</v>
      </c>
    </row>
    <row r="310" spans="1:46" ht="12.75" customHeight="1">
      <c r="A310">
        <v>308</v>
      </c>
      <c r="B310" s="242" t="s">
        <v>1258</v>
      </c>
      <c r="C310" s="242" t="s">
        <v>589</v>
      </c>
      <c r="D310" s="233" t="s">
        <v>502</v>
      </c>
      <c r="E310">
        <v>2006</v>
      </c>
      <c r="F310" s="241">
        <v>2445079.84</v>
      </c>
      <c r="G310" s="241">
        <v>50245.49</v>
      </c>
      <c r="H310" s="241">
        <v>2034.31</v>
      </c>
      <c r="I310" s="235">
        <f t="shared" si="0"/>
        <v>2392800.0399999996</v>
      </c>
      <c r="J310" s="236">
        <f t="shared" si="1"/>
        <v>2392800</v>
      </c>
      <c r="K310" s="237">
        <v>0.02</v>
      </c>
      <c r="L310" s="238">
        <v>641935</v>
      </c>
      <c r="M310" s="238">
        <v>0</v>
      </c>
      <c r="N310" s="238">
        <v>0</v>
      </c>
      <c r="O310" s="239">
        <v>642082</v>
      </c>
      <c r="P310" s="237">
        <v>0.26829999999999998</v>
      </c>
      <c r="Q310" s="236">
        <v>0</v>
      </c>
      <c r="R310" s="236">
        <v>0</v>
      </c>
      <c r="S310" s="236">
        <v>1813306</v>
      </c>
      <c r="T310" s="236">
        <v>1894850</v>
      </c>
      <c r="U310" s="236">
        <v>1306958</v>
      </c>
      <c r="V310" s="236">
        <v>729210</v>
      </c>
      <c r="W310" s="236">
        <v>604435</v>
      </c>
      <c r="X310" s="236">
        <v>619472</v>
      </c>
      <c r="Y310" s="236">
        <v>642082</v>
      </c>
      <c r="Z310">
        <f t="shared" si="2"/>
        <v>26.83</v>
      </c>
      <c r="AA310">
        <f t="shared" si="3"/>
        <v>26.83</v>
      </c>
      <c r="AB310" s="240">
        <f t="shared" si="23"/>
        <v>641934.60655000003</v>
      </c>
      <c r="AC310" s="240">
        <f t="shared" si="5"/>
        <v>641934.60655000003</v>
      </c>
      <c r="AD310" s="240">
        <f t="shared" si="6"/>
        <v>-0.39344999997410923</v>
      </c>
      <c r="AE310" s="236">
        <f t="shared" si="7"/>
        <v>641935</v>
      </c>
      <c r="AF310" s="240">
        <f t="shared" si="8"/>
        <v>0.39344999997410923</v>
      </c>
      <c r="AG310">
        <f t="shared" si="9"/>
        <v>26.83</v>
      </c>
      <c r="AH310" s="236">
        <f t="shared" si="10"/>
        <v>0</v>
      </c>
      <c r="AI310" s="236">
        <f t="shared" si="11"/>
        <v>641935</v>
      </c>
      <c r="AJ310" s="236">
        <f t="shared" si="12"/>
        <v>0</v>
      </c>
      <c r="AK310" s="236">
        <f t="shared" si="13"/>
        <v>641935</v>
      </c>
      <c r="AL310" s="235">
        <f t="shared" si="14"/>
        <v>26.83</v>
      </c>
      <c r="AM310" s="236">
        <f t="shared" si="15"/>
        <v>0</v>
      </c>
      <c r="AN310" s="241">
        <f t="shared" si="16"/>
        <v>641935</v>
      </c>
      <c r="AO310" s="241">
        <f t="shared" si="17"/>
        <v>0</v>
      </c>
      <c r="AP310" s="236">
        <f t="shared" si="18"/>
        <v>641935</v>
      </c>
      <c r="AQ310" s="241">
        <f t="shared" si="19"/>
        <v>0</v>
      </c>
      <c r="AR310" s="235">
        <f t="shared" si="20"/>
        <v>26.83</v>
      </c>
      <c r="AS310" s="241">
        <v>147</v>
      </c>
      <c r="AT310" s="236">
        <f t="shared" si="21"/>
        <v>642082</v>
      </c>
    </row>
    <row r="311" spans="1:46" ht="12.75" customHeight="1">
      <c r="A311">
        <v>309</v>
      </c>
      <c r="B311" s="242" t="s">
        <v>1259</v>
      </c>
      <c r="C311" s="242" t="s">
        <v>589</v>
      </c>
      <c r="D311" s="233" t="s">
        <v>503</v>
      </c>
      <c r="F311" s="234"/>
      <c r="G311" s="234"/>
      <c r="H311" s="234"/>
      <c r="I311" s="235">
        <f t="shared" si="0"/>
        <v>0</v>
      </c>
      <c r="J311" s="236">
        <f t="shared" si="1"/>
        <v>0</v>
      </c>
      <c r="K311" s="237"/>
      <c r="L311" s="238">
        <v>0</v>
      </c>
      <c r="M311" s="238">
        <v>0</v>
      </c>
      <c r="N311" s="238">
        <v>0</v>
      </c>
      <c r="O311" s="239">
        <v>0</v>
      </c>
      <c r="P311" s="237">
        <v>0</v>
      </c>
      <c r="Q311" s="236">
        <v>0</v>
      </c>
      <c r="R311" s="236">
        <v>0</v>
      </c>
      <c r="S311" s="236">
        <v>0</v>
      </c>
      <c r="T311" s="236">
        <v>0</v>
      </c>
      <c r="U311" s="236">
        <v>0</v>
      </c>
      <c r="V311" s="236">
        <v>0</v>
      </c>
      <c r="W311" s="236">
        <v>0</v>
      </c>
      <c r="X311" s="236">
        <v>0</v>
      </c>
      <c r="Y311" s="236">
        <v>0</v>
      </c>
      <c r="Z311">
        <f t="shared" si="2"/>
        <v>0</v>
      </c>
      <c r="AA311">
        <f t="shared" si="3"/>
        <v>0</v>
      </c>
      <c r="AB311" s="240">
        <f t="shared" si="23"/>
        <v>0</v>
      </c>
      <c r="AC311" s="240">
        <f t="shared" si="5"/>
        <v>0</v>
      </c>
      <c r="AD311" s="240">
        <f t="shared" si="6"/>
        <v>0</v>
      </c>
      <c r="AE311" s="236">
        <f t="shared" si="7"/>
        <v>0</v>
      </c>
      <c r="AF311" s="240">
        <f t="shared" si="8"/>
        <v>0</v>
      </c>
      <c r="AG311">
        <f t="shared" si="9"/>
        <v>0</v>
      </c>
      <c r="AH311" s="236">
        <f t="shared" si="10"/>
        <v>0</v>
      </c>
      <c r="AI311" s="236">
        <f t="shared" si="11"/>
        <v>0</v>
      </c>
      <c r="AJ311" s="236">
        <f t="shared" si="12"/>
        <v>0</v>
      </c>
      <c r="AK311" s="236">
        <f t="shared" si="13"/>
        <v>0</v>
      </c>
      <c r="AL311" s="235">
        <f t="shared" si="14"/>
        <v>0</v>
      </c>
      <c r="AM311" s="236">
        <f t="shared" si="15"/>
        <v>0</v>
      </c>
      <c r="AN311" s="241">
        <f t="shared" si="16"/>
        <v>0</v>
      </c>
      <c r="AO311" s="241">
        <f t="shared" si="17"/>
        <v>0</v>
      </c>
      <c r="AP311" s="236">
        <f t="shared" si="18"/>
        <v>0</v>
      </c>
      <c r="AQ311" s="241">
        <f t="shared" si="19"/>
        <v>0</v>
      </c>
      <c r="AR311" s="235">
        <f t="shared" si="20"/>
        <v>0</v>
      </c>
      <c r="AS311" s="241">
        <v>0</v>
      </c>
      <c r="AT311" s="236">
        <f t="shared" si="21"/>
        <v>0</v>
      </c>
    </row>
    <row r="312" spans="1:46" ht="12.75" customHeight="1">
      <c r="A312">
        <v>310</v>
      </c>
      <c r="B312" s="242" t="s">
        <v>1260</v>
      </c>
      <c r="C312" s="242" t="s">
        <v>589</v>
      </c>
      <c r="D312" s="233" t="s">
        <v>504</v>
      </c>
      <c r="E312">
        <v>2003</v>
      </c>
      <c r="F312" s="241">
        <v>605759.31000000006</v>
      </c>
      <c r="G312" s="241">
        <v>7547.85</v>
      </c>
      <c r="H312" s="241">
        <v>611.83000000000004</v>
      </c>
      <c r="I312" s="235">
        <f t="shared" si="0"/>
        <v>597599.63000000012</v>
      </c>
      <c r="J312" s="236">
        <f t="shared" si="1"/>
        <v>597600</v>
      </c>
      <c r="K312" s="237">
        <v>0.03</v>
      </c>
      <c r="L312" s="238">
        <v>160323</v>
      </c>
      <c r="M312" s="238">
        <v>24265</v>
      </c>
      <c r="N312" s="238">
        <v>14173</v>
      </c>
      <c r="O312" s="239">
        <v>198862</v>
      </c>
      <c r="P312" s="237">
        <v>0.33260000000000001</v>
      </c>
      <c r="Q312" s="236">
        <v>349938</v>
      </c>
      <c r="R312" s="236">
        <v>436112</v>
      </c>
      <c r="S312" s="236">
        <v>519385</v>
      </c>
      <c r="T312" s="236">
        <v>540480</v>
      </c>
      <c r="U312" s="236">
        <v>442642</v>
      </c>
      <c r="V312" s="236">
        <v>251396</v>
      </c>
      <c r="W312" s="236">
        <v>197198</v>
      </c>
      <c r="X312" s="236">
        <v>195008</v>
      </c>
      <c r="Y312" s="236">
        <v>198862</v>
      </c>
      <c r="Z312">
        <f t="shared" si="2"/>
        <v>26.83</v>
      </c>
      <c r="AA312" t="e">
        <f t="shared" si="3"/>
        <v>#REF!</v>
      </c>
      <c r="AB312" s="240">
        <f t="shared" si="23"/>
        <v>160322.68509000001</v>
      </c>
      <c r="AC312" s="240">
        <f t="shared" si="5"/>
        <v>160322.68509000001</v>
      </c>
      <c r="AD312" s="240">
        <f t="shared" si="6"/>
        <v>-0.314909999986412</v>
      </c>
      <c r="AE312" s="236">
        <f t="shared" si="7"/>
        <v>160323</v>
      </c>
      <c r="AF312" s="240">
        <f t="shared" si="8"/>
        <v>0.314909999986412</v>
      </c>
      <c r="AG312">
        <f t="shared" si="9"/>
        <v>26.83</v>
      </c>
      <c r="AH312" s="236" t="e">
        <f t="shared" si="10"/>
        <v>#REF!</v>
      </c>
      <c r="AI312" s="236" t="e">
        <f t="shared" si="11"/>
        <v>#REF!</v>
      </c>
      <c r="AJ312" s="236" t="e">
        <f t="shared" si="12"/>
        <v>#REF!</v>
      </c>
      <c r="AK312" s="236" t="e">
        <f t="shared" si="13"/>
        <v>#REF!</v>
      </c>
      <c r="AL312" s="235" t="e">
        <f t="shared" si="14"/>
        <v>#REF!</v>
      </c>
      <c r="AM312" s="236" t="e">
        <f t="shared" si="15"/>
        <v>#REF!</v>
      </c>
      <c r="AN312" s="241" t="e">
        <f t="shared" si="16"/>
        <v>#REF!</v>
      </c>
      <c r="AO312" s="241" t="e">
        <f t="shared" si="17"/>
        <v>#REF!</v>
      </c>
      <c r="AP312" s="236" t="e">
        <f t="shared" si="18"/>
        <v>#REF!</v>
      </c>
      <c r="AQ312" s="241" t="e">
        <f t="shared" si="19"/>
        <v>#REF!</v>
      </c>
      <c r="AR312" s="235" t="e">
        <f t="shared" si="20"/>
        <v>#REF!</v>
      </c>
      <c r="AS312" s="241">
        <v>101</v>
      </c>
      <c r="AT312" s="236" t="e">
        <f t="shared" si="21"/>
        <v>#REF!</v>
      </c>
    </row>
    <row r="313" spans="1:46" ht="12.75" customHeight="1">
      <c r="A313">
        <v>311</v>
      </c>
      <c r="B313" s="242" t="s">
        <v>1261</v>
      </c>
      <c r="C313" s="242" t="s">
        <v>589</v>
      </c>
      <c r="D313" s="233" t="s">
        <v>505</v>
      </c>
      <c r="F313" s="234"/>
      <c r="G313" s="234"/>
      <c r="H313" s="234"/>
      <c r="I313" s="235">
        <f t="shared" si="0"/>
        <v>0</v>
      </c>
      <c r="J313" s="236">
        <f t="shared" si="1"/>
        <v>0</v>
      </c>
      <c r="K313" s="237"/>
      <c r="L313" s="238">
        <v>0</v>
      </c>
      <c r="M313" s="238">
        <v>0</v>
      </c>
      <c r="N313" s="238">
        <v>0</v>
      </c>
      <c r="O313" s="239">
        <v>0</v>
      </c>
      <c r="P313" s="237">
        <v>0</v>
      </c>
      <c r="Q313" s="236">
        <v>0</v>
      </c>
      <c r="R313" s="236">
        <v>0</v>
      </c>
      <c r="S313" s="236">
        <v>0</v>
      </c>
      <c r="T313" s="236">
        <v>0</v>
      </c>
      <c r="U313" s="236">
        <v>0</v>
      </c>
      <c r="V313" s="236">
        <v>0</v>
      </c>
      <c r="W313" s="236">
        <v>0</v>
      </c>
      <c r="X313" s="236">
        <v>0</v>
      </c>
      <c r="Y313" s="236">
        <v>0</v>
      </c>
      <c r="Z313">
        <f t="shared" si="2"/>
        <v>0</v>
      </c>
      <c r="AA313">
        <f t="shared" si="3"/>
        <v>0</v>
      </c>
      <c r="AB313" s="240">
        <f t="shared" si="23"/>
        <v>0</v>
      </c>
      <c r="AC313" s="240">
        <f t="shared" si="5"/>
        <v>0</v>
      </c>
      <c r="AD313" s="240">
        <f t="shared" si="6"/>
        <v>0</v>
      </c>
      <c r="AE313" s="236">
        <f t="shared" si="7"/>
        <v>0</v>
      </c>
      <c r="AF313" s="240">
        <f t="shared" si="8"/>
        <v>0</v>
      </c>
      <c r="AG313">
        <f t="shared" si="9"/>
        <v>0</v>
      </c>
      <c r="AH313" s="236">
        <f t="shared" si="10"/>
        <v>0</v>
      </c>
      <c r="AI313" s="236">
        <f t="shared" si="11"/>
        <v>0</v>
      </c>
      <c r="AJ313" s="236">
        <f t="shared" si="12"/>
        <v>0</v>
      </c>
      <c r="AK313" s="236">
        <f t="shared" si="13"/>
        <v>0</v>
      </c>
      <c r="AL313" s="235">
        <f t="shared" si="14"/>
        <v>0</v>
      </c>
      <c r="AM313" s="236">
        <f t="shared" si="15"/>
        <v>0</v>
      </c>
      <c r="AN313" s="241">
        <f t="shared" si="16"/>
        <v>0</v>
      </c>
      <c r="AO313" s="241">
        <f t="shared" si="17"/>
        <v>0</v>
      </c>
      <c r="AP313" s="236">
        <f t="shared" si="18"/>
        <v>0</v>
      </c>
      <c r="AQ313" s="241">
        <f t="shared" si="19"/>
        <v>0</v>
      </c>
      <c r="AR313" s="235">
        <f t="shared" si="20"/>
        <v>0</v>
      </c>
      <c r="AS313" s="241">
        <v>0</v>
      </c>
      <c r="AT313" s="236">
        <f t="shared" si="21"/>
        <v>0</v>
      </c>
    </row>
    <row r="314" spans="1:46" ht="12.75" customHeight="1">
      <c r="A314">
        <v>312</v>
      </c>
      <c r="B314" s="242" t="s">
        <v>1262</v>
      </c>
      <c r="C314" s="242" t="s">
        <v>589</v>
      </c>
      <c r="D314" s="233" t="s">
        <v>506</v>
      </c>
      <c r="F314" s="234"/>
      <c r="G314" s="234"/>
      <c r="H314" s="234"/>
      <c r="I314" s="235">
        <f t="shared" si="0"/>
        <v>0</v>
      </c>
      <c r="J314" s="236">
        <f t="shared" si="1"/>
        <v>0</v>
      </c>
      <c r="K314" s="237"/>
      <c r="L314" s="238">
        <v>0</v>
      </c>
      <c r="M314" s="238">
        <v>0</v>
      </c>
      <c r="N314" s="238">
        <v>0</v>
      </c>
      <c r="O314" s="239">
        <v>0</v>
      </c>
      <c r="P314" s="237">
        <v>0</v>
      </c>
      <c r="Q314" s="236">
        <v>0</v>
      </c>
      <c r="R314" s="236">
        <v>0</v>
      </c>
      <c r="S314" s="236">
        <v>0</v>
      </c>
      <c r="T314" s="236">
        <v>0</v>
      </c>
      <c r="U314" s="236">
        <v>0</v>
      </c>
      <c r="V314" s="236">
        <v>0</v>
      </c>
      <c r="W314" s="236">
        <v>0</v>
      </c>
      <c r="X314" s="236">
        <v>0</v>
      </c>
      <c r="Y314" s="236">
        <v>0</v>
      </c>
      <c r="Z314">
        <f t="shared" si="2"/>
        <v>0</v>
      </c>
      <c r="AA314">
        <f t="shared" si="3"/>
        <v>0</v>
      </c>
      <c r="AB314" s="240">
        <f t="shared" si="23"/>
        <v>0</v>
      </c>
      <c r="AC314" s="240">
        <f t="shared" si="5"/>
        <v>0</v>
      </c>
      <c r="AD314" s="240">
        <f t="shared" si="6"/>
        <v>0</v>
      </c>
      <c r="AE314" s="236">
        <f t="shared" si="7"/>
        <v>0</v>
      </c>
      <c r="AF314" s="240">
        <f t="shared" si="8"/>
        <v>0</v>
      </c>
      <c r="AG314">
        <f t="shared" si="9"/>
        <v>0</v>
      </c>
      <c r="AH314" s="236">
        <f t="shared" si="10"/>
        <v>0</v>
      </c>
      <c r="AI314" s="236">
        <f t="shared" si="11"/>
        <v>0</v>
      </c>
      <c r="AJ314" s="236">
        <f t="shared" si="12"/>
        <v>0</v>
      </c>
      <c r="AK314" s="236">
        <f t="shared" si="13"/>
        <v>0</v>
      </c>
      <c r="AL314" s="235">
        <f t="shared" si="14"/>
        <v>0</v>
      </c>
      <c r="AM314" s="236">
        <f t="shared" si="15"/>
        <v>0</v>
      </c>
      <c r="AN314" s="241">
        <f t="shared" si="16"/>
        <v>0</v>
      </c>
      <c r="AO314" s="241">
        <f t="shared" si="17"/>
        <v>0</v>
      </c>
      <c r="AP314" s="236">
        <f t="shared" si="18"/>
        <v>0</v>
      </c>
      <c r="AQ314" s="241">
        <f t="shared" si="19"/>
        <v>0</v>
      </c>
      <c r="AR314" s="235">
        <f t="shared" si="20"/>
        <v>0</v>
      </c>
      <c r="AS314" s="241">
        <v>0</v>
      </c>
      <c r="AT314" s="236">
        <f t="shared" si="21"/>
        <v>0</v>
      </c>
    </row>
    <row r="315" spans="1:46" ht="12.75" customHeight="1">
      <c r="A315">
        <v>313</v>
      </c>
      <c r="B315" s="242" t="s">
        <v>1263</v>
      </c>
      <c r="C315" s="242" t="s">
        <v>589</v>
      </c>
      <c r="D315" s="233" t="s">
        <v>507</v>
      </c>
      <c r="F315" s="234"/>
      <c r="G315" s="234"/>
      <c r="H315" s="234"/>
      <c r="I315" s="235">
        <f t="shared" si="0"/>
        <v>0</v>
      </c>
      <c r="J315" s="236">
        <f t="shared" si="1"/>
        <v>0</v>
      </c>
      <c r="K315" s="237"/>
      <c r="L315" s="238">
        <v>0</v>
      </c>
      <c r="M315" s="238">
        <v>0</v>
      </c>
      <c r="N315" s="238">
        <v>0</v>
      </c>
      <c r="O315" s="239">
        <v>0</v>
      </c>
      <c r="P315" s="237">
        <v>0</v>
      </c>
      <c r="Q315" s="236">
        <v>0</v>
      </c>
      <c r="R315" s="236">
        <v>0</v>
      </c>
      <c r="S315" s="236">
        <v>0</v>
      </c>
      <c r="T315" s="236">
        <v>0</v>
      </c>
      <c r="U315" s="236">
        <v>0</v>
      </c>
      <c r="V315" s="236">
        <v>0</v>
      </c>
      <c r="W315" s="236">
        <v>0</v>
      </c>
      <c r="X315" s="236">
        <v>0</v>
      </c>
      <c r="Y315" s="236">
        <v>0</v>
      </c>
      <c r="Z315">
        <f t="shared" si="2"/>
        <v>0</v>
      </c>
      <c r="AA315">
        <f t="shared" si="3"/>
        <v>0</v>
      </c>
      <c r="AB315" s="240">
        <f t="shared" si="23"/>
        <v>0</v>
      </c>
      <c r="AC315" s="240">
        <f t="shared" si="5"/>
        <v>0</v>
      </c>
      <c r="AD315" s="240">
        <f t="shared" si="6"/>
        <v>0</v>
      </c>
      <c r="AE315" s="236">
        <f t="shared" si="7"/>
        <v>0</v>
      </c>
      <c r="AF315" s="240">
        <f t="shared" si="8"/>
        <v>0</v>
      </c>
      <c r="AG315">
        <f t="shared" si="9"/>
        <v>0</v>
      </c>
      <c r="AH315" s="236">
        <f t="shared" si="10"/>
        <v>0</v>
      </c>
      <c r="AI315" s="236">
        <f t="shared" si="11"/>
        <v>0</v>
      </c>
      <c r="AJ315" s="236">
        <f t="shared" si="12"/>
        <v>0</v>
      </c>
      <c r="AK315" s="236">
        <f t="shared" si="13"/>
        <v>0</v>
      </c>
      <c r="AL315" s="235">
        <f t="shared" si="14"/>
        <v>0</v>
      </c>
      <c r="AM315" s="236">
        <f t="shared" si="15"/>
        <v>0</v>
      </c>
      <c r="AN315" s="241">
        <f t="shared" si="16"/>
        <v>0</v>
      </c>
      <c r="AO315" s="241">
        <f t="shared" si="17"/>
        <v>0</v>
      </c>
      <c r="AP315" s="236">
        <f t="shared" si="18"/>
        <v>0</v>
      </c>
      <c r="AQ315" s="241">
        <f t="shared" si="19"/>
        <v>0</v>
      </c>
      <c r="AR315" s="235">
        <f t="shared" si="20"/>
        <v>0</v>
      </c>
      <c r="AS315" s="241">
        <v>0</v>
      </c>
      <c r="AT315" s="236">
        <f t="shared" si="21"/>
        <v>0</v>
      </c>
    </row>
    <row r="316" spans="1:46" ht="12.75" customHeight="1">
      <c r="A316">
        <v>314</v>
      </c>
      <c r="B316" s="242" t="s">
        <v>1264</v>
      </c>
      <c r="C316" s="242" t="s">
        <v>589</v>
      </c>
      <c r="D316" s="233" t="s">
        <v>508</v>
      </c>
      <c r="F316" s="234"/>
      <c r="G316" s="234"/>
      <c r="H316" s="234"/>
      <c r="I316" s="235">
        <f t="shared" si="0"/>
        <v>0</v>
      </c>
      <c r="J316" s="236">
        <f t="shared" si="1"/>
        <v>0</v>
      </c>
      <c r="K316" s="237"/>
      <c r="L316" s="238">
        <v>0</v>
      </c>
      <c r="M316" s="238">
        <v>0</v>
      </c>
      <c r="N316" s="238">
        <v>0</v>
      </c>
      <c r="O316" s="239">
        <v>0</v>
      </c>
      <c r="P316" s="237">
        <v>0</v>
      </c>
      <c r="Q316" s="236">
        <v>0</v>
      </c>
      <c r="R316" s="236">
        <v>0</v>
      </c>
      <c r="S316" s="236">
        <v>0</v>
      </c>
      <c r="T316" s="236">
        <v>0</v>
      </c>
      <c r="U316" s="236">
        <v>0</v>
      </c>
      <c r="V316" s="236">
        <v>0</v>
      </c>
      <c r="W316" s="236">
        <v>0</v>
      </c>
      <c r="X316" s="236">
        <v>0</v>
      </c>
      <c r="Y316" s="236">
        <v>0</v>
      </c>
      <c r="Z316">
        <f t="shared" si="2"/>
        <v>0</v>
      </c>
      <c r="AA316">
        <f t="shared" si="3"/>
        <v>0</v>
      </c>
      <c r="AB316" s="240">
        <f t="shared" si="23"/>
        <v>0</v>
      </c>
      <c r="AC316" s="240">
        <f t="shared" si="5"/>
        <v>0</v>
      </c>
      <c r="AD316" s="240">
        <f t="shared" si="6"/>
        <v>0</v>
      </c>
      <c r="AE316" s="236">
        <f t="shared" si="7"/>
        <v>0</v>
      </c>
      <c r="AF316" s="240">
        <f t="shared" si="8"/>
        <v>0</v>
      </c>
      <c r="AG316">
        <f t="shared" si="9"/>
        <v>0</v>
      </c>
      <c r="AH316" s="236">
        <f t="shared" si="10"/>
        <v>0</v>
      </c>
      <c r="AI316" s="236">
        <f t="shared" si="11"/>
        <v>0</v>
      </c>
      <c r="AJ316" s="236">
        <f t="shared" si="12"/>
        <v>0</v>
      </c>
      <c r="AK316" s="236">
        <f t="shared" si="13"/>
        <v>0</v>
      </c>
      <c r="AL316" s="235">
        <f t="shared" si="14"/>
        <v>0</v>
      </c>
      <c r="AM316" s="236">
        <f t="shared" si="15"/>
        <v>0</v>
      </c>
      <c r="AN316" s="241">
        <f t="shared" si="16"/>
        <v>0</v>
      </c>
      <c r="AO316" s="241">
        <f t="shared" si="17"/>
        <v>0</v>
      </c>
      <c r="AP316" s="236">
        <f t="shared" si="18"/>
        <v>0</v>
      </c>
      <c r="AQ316" s="241">
        <f t="shared" si="19"/>
        <v>0</v>
      </c>
      <c r="AR316" s="235">
        <f t="shared" si="20"/>
        <v>0</v>
      </c>
      <c r="AS316" s="241">
        <v>0</v>
      </c>
      <c r="AT316" s="236">
        <f t="shared" si="21"/>
        <v>0</v>
      </c>
    </row>
    <row r="317" spans="1:46" ht="12.75" customHeight="1">
      <c r="A317">
        <v>315</v>
      </c>
      <c r="B317" s="242" t="s">
        <v>1265</v>
      </c>
      <c r="C317" s="242" t="s">
        <v>589</v>
      </c>
      <c r="D317" s="233" t="s">
        <v>509</v>
      </c>
      <c r="E317">
        <v>2002</v>
      </c>
      <c r="F317" s="241">
        <v>678255.93</v>
      </c>
      <c r="G317" s="241">
        <v>8279.49</v>
      </c>
      <c r="H317" s="241">
        <v>461.42</v>
      </c>
      <c r="I317" s="235">
        <f t="shared" si="0"/>
        <v>669515.02</v>
      </c>
      <c r="J317" s="236">
        <f t="shared" si="1"/>
        <v>669515</v>
      </c>
      <c r="K317" s="237">
        <v>1.4999999999999999E-2</v>
      </c>
      <c r="L317" s="238">
        <v>179616</v>
      </c>
      <c r="M317" s="238">
        <v>0</v>
      </c>
      <c r="N317" s="238">
        <v>0</v>
      </c>
      <c r="O317" s="239">
        <v>179660</v>
      </c>
      <c r="P317" s="237">
        <v>0.26829999999999998</v>
      </c>
      <c r="Q317" s="236">
        <v>447456</v>
      </c>
      <c r="R317" s="236">
        <v>465413</v>
      </c>
      <c r="S317" s="236">
        <v>526703</v>
      </c>
      <c r="T317" s="236">
        <v>577711</v>
      </c>
      <c r="U317" s="236">
        <v>401077</v>
      </c>
      <c r="V317" s="236">
        <v>224375</v>
      </c>
      <c r="W317" s="236">
        <v>179104</v>
      </c>
      <c r="X317" s="236">
        <v>183029</v>
      </c>
      <c r="Y317" s="236">
        <v>179660</v>
      </c>
      <c r="Z317">
        <f t="shared" si="2"/>
        <v>26.83</v>
      </c>
      <c r="AA317">
        <f t="shared" si="3"/>
        <v>26.83</v>
      </c>
      <c r="AB317" s="240">
        <f t="shared" si="23"/>
        <v>179615.86765</v>
      </c>
      <c r="AC317" s="240">
        <f t="shared" si="5"/>
        <v>179615.86765</v>
      </c>
      <c r="AD317" s="240">
        <f t="shared" si="6"/>
        <v>-0.1323499999998603</v>
      </c>
      <c r="AE317" s="236">
        <f t="shared" si="7"/>
        <v>179616</v>
      </c>
      <c r="AF317" s="240">
        <f t="shared" si="8"/>
        <v>0.1323499999998603</v>
      </c>
      <c r="AG317">
        <f t="shared" si="9"/>
        <v>26.83</v>
      </c>
      <c r="AH317" s="236">
        <f t="shared" si="10"/>
        <v>0</v>
      </c>
      <c r="AI317" s="236">
        <f t="shared" si="11"/>
        <v>179616</v>
      </c>
      <c r="AJ317" s="236">
        <f t="shared" si="12"/>
        <v>0</v>
      </c>
      <c r="AK317" s="236">
        <f t="shared" si="13"/>
        <v>179616</v>
      </c>
      <c r="AL317" s="235">
        <f t="shared" si="14"/>
        <v>26.83</v>
      </c>
      <c r="AM317" s="236">
        <f t="shared" si="15"/>
        <v>0</v>
      </c>
      <c r="AN317" s="241">
        <f t="shared" si="16"/>
        <v>179616</v>
      </c>
      <c r="AO317" s="241">
        <f t="shared" si="17"/>
        <v>0</v>
      </c>
      <c r="AP317" s="236">
        <f t="shared" si="18"/>
        <v>179616</v>
      </c>
      <c r="AQ317" s="241">
        <f t="shared" si="19"/>
        <v>0</v>
      </c>
      <c r="AR317" s="235">
        <f t="shared" si="20"/>
        <v>26.83</v>
      </c>
      <c r="AS317" s="241">
        <v>44</v>
      </c>
      <c r="AT317" s="236">
        <f t="shared" si="21"/>
        <v>179660</v>
      </c>
    </row>
    <row r="318" spans="1:46" ht="12.75" customHeight="1">
      <c r="A318">
        <v>316</v>
      </c>
      <c r="B318" s="242" t="s">
        <v>1266</v>
      </c>
      <c r="C318" s="242" t="s">
        <v>589</v>
      </c>
      <c r="D318" s="233" t="s">
        <v>510</v>
      </c>
      <c r="F318" s="234"/>
      <c r="G318" s="234"/>
      <c r="H318" s="234"/>
      <c r="I318" s="235">
        <f t="shared" si="0"/>
        <v>0</v>
      </c>
      <c r="J318" s="236">
        <f t="shared" si="1"/>
        <v>0</v>
      </c>
      <c r="K318" s="237"/>
      <c r="L318" s="238">
        <v>0</v>
      </c>
      <c r="M318" s="238">
        <v>0</v>
      </c>
      <c r="N318" s="238">
        <v>0</v>
      </c>
      <c r="O318" s="239">
        <v>0</v>
      </c>
      <c r="P318" s="237">
        <v>0</v>
      </c>
      <c r="Q318" s="236">
        <v>0</v>
      </c>
      <c r="R318" s="236">
        <v>0</v>
      </c>
      <c r="S318" s="236">
        <v>0</v>
      </c>
      <c r="T318" s="236">
        <v>0</v>
      </c>
      <c r="U318" s="236">
        <v>0</v>
      </c>
      <c r="V318" s="236">
        <v>0</v>
      </c>
      <c r="W318" s="236">
        <v>0</v>
      </c>
      <c r="X318" s="236">
        <v>0</v>
      </c>
      <c r="Y318" s="236">
        <v>0</v>
      </c>
      <c r="Z318">
        <f t="shared" si="2"/>
        <v>0</v>
      </c>
      <c r="AA318">
        <f t="shared" si="3"/>
        <v>0</v>
      </c>
      <c r="AB318" s="240">
        <f t="shared" si="23"/>
        <v>0</v>
      </c>
      <c r="AC318" s="240">
        <f t="shared" si="5"/>
        <v>0</v>
      </c>
      <c r="AD318" s="240">
        <f t="shared" si="6"/>
        <v>0</v>
      </c>
      <c r="AE318" s="236">
        <f t="shared" si="7"/>
        <v>0</v>
      </c>
      <c r="AF318" s="240">
        <f t="shared" si="8"/>
        <v>0</v>
      </c>
      <c r="AG318">
        <f t="shared" si="9"/>
        <v>0</v>
      </c>
      <c r="AH318" s="236">
        <f t="shared" si="10"/>
        <v>0</v>
      </c>
      <c r="AI318" s="236">
        <f t="shared" si="11"/>
        <v>0</v>
      </c>
      <c r="AJ318" s="236">
        <f t="shared" si="12"/>
        <v>0</v>
      </c>
      <c r="AK318" s="236">
        <f t="shared" si="13"/>
        <v>0</v>
      </c>
      <c r="AL318" s="235">
        <f t="shared" si="14"/>
        <v>0</v>
      </c>
      <c r="AM318" s="236">
        <f t="shared" si="15"/>
        <v>0</v>
      </c>
      <c r="AN318" s="241">
        <f t="shared" si="16"/>
        <v>0</v>
      </c>
      <c r="AO318" s="241">
        <f t="shared" si="17"/>
        <v>0</v>
      </c>
      <c r="AP318" s="236">
        <f t="shared" si="18"/>
        <v>0</v>
      </c>
      <c r="AQ318" s="241">
        <f t="shared" si="19"/>
        <v>0</v>
      </c>
      <c r="AR318" s="235">
        <f t="shared" si="20"/>
        <v>0</v>
      </c>
      <c r="AS318" s="241">
        <v>0</v>
      </c>
      <c r="AT318" s="236">
        <f t="shared" si="21"/>
        <v>0</v>
      </c>
    </row>
    <row r="319" spans="1:46" ht="12.75" customHeight="1">
      <c r="A319">
        <v>317</v>
      </c>
      <c r="B319" s="242" t="s">
        <v>1267</v>
      </c>
      <c r="C319" s="242" t="s">
        <v>589</v>
      </c>
      <c r="D319" s="233" t="s">
        <v>511</v>
      </c>
      <c r="E319">
        <v>2003</v>
      </c>
      <c r="F319" s="241">
        <v>944741</v>
      </c>
      <c r="G319" s="241">
        <v>6415</v>
      </c>
      <c r="H319" s="241">
        <v>2070</v>
      </c>
      <c r="I319" s="235">
        <f t="shared" si="0"/>
        <v>936256</v>
      </c>
      <c r="J319" s="236">
        <f t="shared" si="1"/>
        <v>936256</v>
      </c>
      <c r="K319" s="237">
        <v>0.01</v>
      </c>
      <c r="L319" s="238">
        <v>251176</v>
      </c>
      <c r="M319" s="238">
        <v>0</v>
      </c>
      <c r="N319" s="238">
        <v>0</v>
      </c>
      <c r="O319" s="239">
        <v>251233</v>
      </c>
      <c r="P319" s="237">
        <v>0.26829999999999998</v>
      </c>
      <c r="Q319" s="236">
        <v>559717</v>
      </c>
      <c r="R319" s="236">
        <v>586852</v>
      </c>
      <c r="S319" s="236">
        <v>640420</v>
      </c>
      <c r="T319" s="236">
        <v>710976</v>
      </c>
      <c r="U319" s="236">
        <v>510994</v>
      </c>
      <c r="V319" s="236">
        <v>277307</v>
      </c>
      <c r="W319" s="236">
        <v>227925</v>
      </c>
      <c r="X319" s="236">
        <v>236724</v>
      </c>
      <c r="Y319" s="236">
        <v>251233</v>
      </c>
      <c r="Z319">
        <f t="shared" si="2"/>
        <v>26.83</v>
      </c>
      <c r="AA319">
        <f t="shared" si="3"/>
        <v>26.83</v>
      </c>
      <c r="AB319" s="240">
        <f t="shared" si="23"/>
        <v>251176.49908000001</v>
      </c>
      <c r="AC319" s="240">
        <f t="shared" si="5"/>
        <v>251176.49908000001</v>
      </c>
      <c r="AD319" s="240">
        <f t="shared" si="6"/>
        <v>0.49908000000868924</v>
      </c>
      <c r="AE319" s="236">
        <f t="shared" si="7"/>
        <v>251176</v>
      </c>
      <c r="AF319" s="240">
        <f t="shared" si="8"/>
        <v>-0.49908000000868924</v>
      </c>
      <c r="AG319">
        <f t="shared" si="9"/>
        <v>26.83</v>
      </c>
      <c r="AH319" s="236">
        <f t="shared" si="10"/>
        <v>0</v>
      </c>
      <c r="AI319" s="236">
        <f t="shared" si="11"/>
        <v>251176</v>
      </c>
      <c r="AJ319" s="236">
        <f t="shared" si="12"/>
        <v>0</v>
      </c>
      <c r="AK319" s="236">
        <f t="shared" si="13"/>
        <v>251176</v>
      </c>
      <c r="AL319" s="235">
        <f t="shared" si="14"/>
        <v>26.83</v>
      </c>
      <c r="AM319" s="236">
        <f t="shared" si="15"/>
        <v>0</v>
      </c>
      <c r="AN319" s="241">
        <f t="shared" si="16"/>
        <v>251176</v>
      </c>
      <c r="AO319" s="241">
        <f t="shared" si="17"/>
        <v>0</v>
      </c>
      <c r="AP319" s="236">
        <f t="shared" si="18"/>
        <v>251176</v>
      </c>
      <c r="AQ319" s="241">
        <f t="shared" si="19"/>
        <v>0</v>
      </c>
      <c r="AR319" s="235">
        <f t="shared" si="20"/>
        <v>26.83</v>
      </c>
      <c r="AS319" s="241">
        <v>57</v>
      </c>
      <c r="AT319" s="236">
        <f t="shared" si="21"/>
        <v>251233</v>
      </c>
    </row>
    <row r="320" spans="1:46" ht="12.75" customHeight="1">
      <c r="A320">
        <v>318</v>
      </c>
      <c r="B320" s="242" t="s">
        <v>1268</v>
      </c>
      <c r="C320" s="242" t="s">
        <v>589</v>
      </c>
      <c r="D320" s="233" t="s">
        <v>512</v>
      </c>
      <c r="E320">
        <v>2006</v>
      </c>
      <c r="F320" s="241">
        <v>396589.87</v>
      </c>
      <c r="G320" s="241">
        <v>1483.68</v>
      </c>
      <c r="H320" s="241">
        <v>177.73</v>
      </c>
      <c r="I320" s="235">
        <f t="shared" si="0"/>
        <v>394928.46</v>
      </c>
      <c r="J320" s="236">
        <f t="shared" si="1"/>
        <v>394928</v>
      </c>
      <c r="K320" s="237">
        <v>0.03</v>
      </c>
      <c r="L320" s="238">
        <v>105950</v>
      </c>
      <c r="M320" s="238">
        <v>32353</v>
      </c>
      <c r="N320" s="238">
        <v>18898</v>
      </c>
      <c r="O320" s="239">
        <v>157309</v>
      </c>
      <c r="P320" s="237">
        <v>0.39799999999999996</v>
      </c>
      <c r="Q320" s="236">
        <v>0</v>
      </c>
      <c r="R320" s="236">
        <v>290133</v>
      </c>
      <c r="S320" s="236">
        <v>308324</v>
      </c>
      <c r="T320" s="236">
        <v>332702</v>
      </c>
      <c r="U320" s="236">
        <v>311144</v>
      </c>
      <c r="V320" s="236">
        <v>186280</v>
      </c>
      <c r="W320" s="236">
        <v>156669</v>
      </c>
      <c r="X320" s="236">
        <v>155067</v>
      </c>
      <c r="Y320" s="236">
        <v>157309</v>
      </c>
      <c r="Z320">
        <f t="shared" si="2"/>
        <v>26.83</v>
      </c>
      <c r="AA320" t="e">
        <f t="shared" si="3"/>
        <v>#REF!</v>
      </c>
      <c r="AB320" s="240">
        <f t="shared" si="23"/>
        <v>105950.33027999999</v>
      </c>
      <c r="AC320" s="240">
        <f t="shared" si="5"/>
        <v>105950.33027999999</v>
      </c>
      <c r="AD320" s="240">
        <f t="shared" si="6"/>
        <v>0.33027999999467283</v>
      </c>
      <c r="AE320" s="236">
        <f t="shared" si="7"/>
        <v>105950</v>
      </c>
      <c r="AF320" s="240">
        <f t="shared" si="8"/>
        <v>-0.33027999999467283</v>
      </c>
      <c r="AG320">
        <f t="shared" si="9"/>
        <v>26.83</v>
      </c>
      <c r="AH320" s="236" t="e">
        <f t="shared" si="10"/>
        <v>#REF!</v>
      </c>
      <c r="AI320" s="236" t="e">
        <f t="shared" si="11"/>
        <v>#REF!</v>
      </c>
      <c r="AJ320" s="236" t="e">
        <f t="shared" si="12"/>
        <v>#REF!</v>
      </c>
      <c r="AK320" s="236" t="e">
        <f t="shared" si="13"/>
        <v>#REF!</v>
      </c>
      <c r="AL320" s="235" t="e">
        <f t="shared" si="14"/>
        <v>#REF!</v>
      </c>
      <c r="AM320" s="236" t="e">
        <f t="shared" si="15"/>
        <v>#REF!</v>
      </c>
      <c r="AN320" s="241" t="e">
        <f t="shared" si="16"/>
        <v>#REF!</v>
      </c>
      <c r="AO320" s="241" t="e">
        <f t="shared" si="17"/>
        <v>#REF!</v>
      </c>
      <c r="AP320" s="236" t="e">
        <f t="shared" si="18"/>
        <v>#REF!</v>
      </c>
      <c r="AQ320" s="241" t="e">
        <f t="shared" si="19"/>
        <v>#REF!</v>
      </c>
      <c r="AR320" s="235" t="e">
        <f t="shared" si="20"/>
        <v>#REF!</v>
      </c>
      <c r="AS320" s="241">
        <v>108</v>
      </c>
      <c r="AT320" s="236" t="e">
        <f t="shared" si="21"/>
        <v>#REF!</v>
      </c>
    </row>
    <row r="321" spans="1:46" ht="12.75" customHeight="1">
      <c r="A321">
        <v>319</v>
      </c>
      <c r="B321" s="242" t="s">
        <v>1269</v>
      </c>
      <c r="C321" s="242" t="s">
        <v>589</v>
      </c>
      <c r="D321" s="233" t="s">
        <v>513</v>
      </c>
      <c r="F321" s="234"/>
      <c r="G321" s="234"/>
      <c r="H321" s="234"/>
      <c r="I321" s="235">
        <f t="shared" si="0"/>
        <v>0</v>
      </c>
      <c r="J321" s="236">
        <f t="shared" si="1"/>
        <v>0</v>
      </c>
      <c r="K321" s="237"/>
      <c r="L321" s="238">
        <v>0</v>
      </c>
      <c r="M321" s="238">
        <v>0</v>
      </c>
      <c r="N321" s="238">
        <v>0</v>
      </c>
      <c r="O321" s="239">
        <v>0</v>
      </c>
      <c r="P321" s="237">
        <v>0</v>
      </c>
      <c r="Q321" s="236">
        <v>0</v>
      </c>
      <c r="R321" s="236">
        <v>0</v>
      </c>
      <c r="S321" s="236">
        <v>0</v>
      </c>
      <c r="T321" s="236">
        <v>0</v>
      </c>
      <c r="U321" s="236">
        <v>0</v>
      </c>
      <c r="V321" s="236">
        <v>0</v>
      </c>
      <c r="W321" s="236">
        <v>0</v>
      </c>
      <c r="X321" s="236">
        <v>0</v>
      </c>
      <c r="Y321" s="236">
        <v>0</v>
      </c>
      <c r="Z321">
        <f t="shared" si="2"/>
        <v>0</v>
      </c>
      <c r="AA321">
        <f t="shared" si="3"/>
        <v>0</v>
      </c>
      <c r="AB321" s="240">
        <f t="shared" si="23"/>
        <v>0</v>
      </c>
      <c r="AC321" s="240">
        <f t="shared" si="5"/>
        <v>0</v>
      </c>
      <c r="AD321" s="240">
        <f t="shared" si="6"/>
        <v>0</v>
      </c>
      <c r="AE321" s="236">
        <f t="shared" si="7"/>
        <v>0</v>
      </c>
      <c r="AF321" s="240">
        <f t="shared" si="8"/>
        <v>0</v>
      </c>
      <c r="AG321">
        <f t="shared" si="9"/>
        <v>0</v>
      </c>
      <c r="AH321" s="236">
        <f t="shared" si="10"/>
        <v>0</v>
      </c>
      <c r="AI321" s="236">
        <f t="shared" si="11"/>
        <v>0</v>
      </c>
      <c r="AJ321" s="236">
        <f t="shared" si="12"/>
        <v>0</v>
      </c>
      <c r="AK321" s="236">
        <f t="shared" si="13"/>
        <v>0</v>
      </c>
      <c r="AL321" s="235">
        <f t="shared" si="14"/>
        <v>0</v>
      </c>
      <c r="AM321" s="236">
        <f t="shared" si="15"/>
        <v>0</v>
      </c>
      <c r="AN321" s="241">
        <f t="shared" si="16"/>
        <v>0</v>
      </c>
      <c r="AO321" s="241">
        <f t="shared" si="17"/>
        <v>0</v>
      </c>
      <c r="AP321" s="236">
        <f t="shared" si="18"/>
        <v>0</v>
      </c>
      <c r="AQ321" s="241">
        <f t="shared" si="19"/>
        <v>0</v>
      </c>
      <c r="AR321" s="235">
        <f t="shared" si="20"/>
        <v>0</v>
      </c>
      <c r="AS321" s="241">
        <v>0</v>
      </c>
      <c r="AT321" s="236">
        <f t="shared" si="21"/>
        <v>0</v>
      </c>
    </row>
    <row r="322" spans="1:46" ht="12.75" customHeight="1">
      <c r="A322">
        <v>320</v>
      </c>
      <c r="B322" s="242" t="s">
        <v>1270</v>
      </c>
      <c r="C322" s="242" t="s">
        <v>589</v>
      </c>
      <c r="D322" s="233" t="s">
        <v>514</v>
      </c>
      <c r="E322">
        <v>2006</v>
      </c>
      <c r="F322" s="241">
        <v>300062.83</v>
      </c>
      <c r="G322" s="241">
        <v>10797.29</v>
      </c>
      <c r="H322" s="241">
        <v>539.29</v>
      </c>
      <c r="I322" s="235">
        <f t="shared" si="0"/>
        <v>288726.25000000006</v>
      </c>
      <c r="J322" s="236">
        <f t="shared" si="1"/>
        <v>288726</v>
      </c>
      <c r="K322" s="237">
        <v>0.03</v>
      </c>
      <c r="L322" s="238">
        <v>77459</v>
      </c>
      <c r="M322" s="238">
        <v>40441</v>
      </c>
      <c r="N322" s="238">
        <v>23622</v>
      </c>
      <c r="O322" s="239">
        <v>141644</v>
      </c>
      <c r="P322" s="237">
        <v>0.49020000000000002</v>
      </c>
      <c r="Q322" s="236">
        <v>0</v>
      </c>
      <c r="R322" s="236">
        <v>0</v>
      </c>
      <c r="S322" s="236">
        <v>223738</v>
      </c>
      <c r="T322" s="236">
        <v>237714</v>
      </c>
      <c r="U322" s="236">
        <v>264570.92</v>
      </c>
      <c r="V322" s="236">
        <v>178251</v>
      </c>
      <c r="W322" s="236">
        <v>140007</v>
      </c>
      <c r="X322" s="236">
        <v>138252</v>
      </c>
      <c r="Y322" s="236">
        <v>141644</v>
      </c>
      <c r="Z322">
        <f t="shared" si="2"/>
        <v>26.83</v>
      </c>
      <c r="AA322" t="e">
        <f t="shared" si="3"/>
        <v>#REF!</v>
      </c>
      <c r="AB322" s="240">
        <f t="shared" si="23"/>
        <v>77458.71415</v>
      </c>
      <c r="AC322" s="240">
        <f t="shared" si="5"/>
        <v>77458.71415</v>
      </c>
      <c r="AD322" s="240">
        <f t="shared" si="6"/>
        <v>-0.28585000000020955</v>
      </c>
      <c r="AE322" s="236">
        <f t="shared" si="7"/>
        <v>77459</v>
      </c>
      <c r="AF322" s="240">
        <f t="shared" si="8"/>
        <v>0.28585000000020955</v>
      </c>
      <c r="AG322">
        <f t="shared" si="9"/>
        <v>26.83</v>
      </c>
      <c r="AH322" s="236" t="e">
        <f t="shared" si="10"/>
        <v>#REF!</v>
      </c>
      <c r="AI322" s="236" t="e">
        <f t="shared" si="11"/>
        <v>#REF!</v>
      </c>
      <c r="AJ322" s="236" t="e">
        <f t="shared" si="12"/>
        <v>#REF!</v>
      </c>
      <c r="AK322" s="236" t="e">
        <f t="shared" si="13"/>
        <v>#REF!</v>
      </c>
      <c r="AL322" s="235" t="e">
        <f t="shared" si="14"/>
        <v>#REF!</v>
      </c>
      <c r="AM322" s="236" t="e">
        <f t="shared" si="15"/>
        <v>#REF!</v>
      </c>
      <c r="AN322" s="241" t="e">
        <f t="shared" si="16"/>
        <v>#REF!</v>
      </c>
      <c r="AO322" s="241" t="e">
        <f t="shared" si="17"/>
        <v>#REF!</v>
      </c>
      <c r="AP322" s="236" t="e">
        <f t="shared" si="18"/>
        <v>#REF!</v>
      </c>
      <c r="AQ322" s="241" t="e">
        <f t="shared" si="19"/>
        <v>#REF!</v>
      </c>
      <c r="AR322" s="235" t="e">
        <f t="shared" si="20"/>
        <v>#REF!</v>
      </c>
      <c r="AS322" s="241">
        <v>122</v>
      </c>
      <c r="AT322" s="236" t="e">
        <f t="shared" si="21"/>
        <v>#REF!</v>
      </c>
    </row>
    <row r="323" spans="1:46" ht="12.75" customHeight="1">
      <c r="A323">
        <v>321</v>
      </c>
      <c r="B323" s="242" t="s">
        <v>1271</v>
      </c>
      <c r="C323" s="242" t="s">
        <v>589</v>
      </c>
      <c r="D323" s="233" t="s">
        <v>515</v>
      </c>
      <c r="E323">
        <v>2008</v>
      </c>
      <c r="F323" s="241">
        <v>171140.45</v>
      </c>
      <c r="G323" s="241">
        <v>2168.73</v>
      </c>
      <c r="H323" s="241">
        <v>7.54</v>
      </c>
      <c r="I323" s="235">
        <f t="shared" si="0"/>
        <v>168964.18</v>
      </c>
      <c r="J323" s="236">
        <f t="shared" si="1"/>
        <v>168964</v>
      </c>
      <c r="K323" s="237">
        <v>0.02</v>
      </c>
      <c r="L323" s="238">
        <v>45329</v>
      </c>
      <c r="M323" s="238">
        <v>0</v>
      </c>
      <c r="N323" s="238">
        <v>0</v>
      </c>
      <c r="O323" s="239">
        <v>45340</v>
      </c>
      <c r="P323" s="237">
        <v>0.26829999999999998</v>
      </c>
      <c r="Q323" s="236">
        <v>0</v>
      </c>
      <c r="R323" s="236">
        <v>0</v>
      </c>
      <c r="S323" s="236">
        <v>0</v>
      </c>
      <c r="T323" s="236">
        <v>0</v>
      </c>
      <c r="U323" s="236">
        <v>107863</v>
      </c>
      <c r="V323" s="236">
        <v>57110</v>
      </c>
      <c r="W323" s="236">
        <v>44529</v>
      </c>
      <c r="X323" s="236">
        <v>43684</v>
      </c>
      <c r="Y323" s="236">
        <v>45340</v>
      </c>
      <c r="Z323">
        <f t="shared" si="2"/>
        <v>26.83</v>
      </c>
      <c r="AA323">
        <f t="shared" si="3"/>
        <v>26.83</v>
      </c>
      <c r="AB323" s="240">
        <f t="shared" si="23"/>
        <v>45329.253949999998</v>
      </c>
      <c r="AC323" s="240">
        <f t="shared" si="5"/>
        <v>45329.253949999998</v>
      </c>
      <c r="AD323" s="240">
        <f t="shared" si="6"/>
        <v>0.25394999999844003</v>
      </c>
      <c r="AE323" s="236">
        <f t="shared" si="7"/>
        <v>45329</v>
      </c>
      <c r="AF323" s="240">
        <f t="shared" si="8"/>
        <v>-0.25394999999844003</v>
      </c>
      <c r="AG323">
        <f t="shared" si="9"/>
        <v>26.83</v>
      </c>
      <c r="AH323" s="236">
        <f t="shared" si="10"/>
        <v>0</v>
      </c>
      <c r="AI323" s="236">
        <f t="shared" si="11"/>
        <v>45329</v>
      </c>
      <c r="AJ323" s="236">
        <f t="shared" si="12"/>
        <v>0</v>
      </c>
      <c r="AK323" s="236">
        <f t="shared" si="13"/>
        <v>45329</v>
      </c>
      <c r="AL323" s="235">
        <f t="shared" si="14"/>
        <v>26.83</v>
      </c>
      <c r="AM323" s="236">
        <f t="shared" si="15"/>
        <v>0</v>
      </c>
      <c r="AN323" s="241">
        <f t="shared" si="16"/>
        <v>45329</v>
      </c>
      <c r="AO323" s="241">
        <f t="shared" si="17"/>
        <v>0</v>
      </c>
      <c r="AP323" s="236">
        <f t="shared" si="18"/>
        <v>45329</v>
      </c>
      <c r="AQ323" s="241">
        <f t="shared" si="19"/>
        <v>0</v>
      </c>
      <c r="AR323" s="235">
        <f t="shared" si="20"/>
        <v>26.83</v>
      </c>
      <c r="AS323" s="241">
        <v>11</v>
      </c>
      <c r="AT323" s="236">
        <f t="shared" si="21"/>
        <v>45340</v>
      </c>
    </row>
    <row r="324" spans="1:46" ht="12.75" customHeight="1">
      <c r="A324">
        <v>322</v>
      </c>
      <c r="B324" s="242" t="s">
        <v>1272</v>
      </c>
      <c r="C324" s="242" t="s">
        <v>589</v>
      </c>
      <c r="D324" s="233" t="s">
        <v>516</v>
      </c>
      <c r="E324">
        <v>2009</v>
      </c>
      <c r="F324" s="241">
        <v>133359.35999999999</v>
      </c>
      <c r="G324" s="241">
        <v>1561.87</v>
      </c>
      <c r="H324" s="241">
        <v>262.89999999999998</v>
      </c>
      <c r="I324" s="235">
        <f t="shared" si="0"/>
        <v>131534.59</v>
      </c>
      <c r="J324" s="236">
        <f t="shared" si="1"/>
        <v>131535</v>
      </c>
      <c r="K324" s="237">
        <v>0.01</v>
      </c>
      <c r="L324" s="238">
        <v>35288</v>
      </c>
      <c r="M324" s="238">
        <v>0</v>
      </c>
      <c r="N324" s="238">
        <v>0</v>
      </c>
      <c r="O324" s="239">
        <v>35296</v>
      </c>
      <c r="P324" s="237">
        <v>0.26829999999999998</v>
      </c>
      <c r="Q324" s="236">
        <v>0</v>
      </c>
      <c r="R324" s="236">
        <v>0</v>
      </c>
      <c r="S324" s="236">
        <v>0</v>
      </c>
      <c r="T324" s="236">
        <v>0</v>
      </c>
      <c r="U324" s="236">
        <v>0</v>
      </c>
      <c r="V324" s="236">
        <v>40786</v>
      </c>
      <c r="W324" s="236">
        <v>33453</v>
      </c>
      <c r="X324" s="236">
        <v>34183</v>
      </c>
      <c r="Y324" s="236">
        <v>35296</v>
      </c>
      <c r="Z324">
        <f t="shared" si="2"/>
        <v>26.83</v>
      </c>
      <c r="AA324">
        <f t="shared" si="3"/>
        <v>26.83</v>
      </c>
      <c r="AB324" s="240">
        <f t="shared" si="23"/>
        <v>35287.892209999998</v>
      </c>
      <c r="AC324" s="240">
        <f t="shared" si="5"/>
        <v>35287.892209999998</v>
      </c>
      <c r="AD324" s="240">
        <f t="shared" si="6"/>
        <v>-0.10779000000184169</v>
      </c>
      <c r="AE324" s="236">
        <f t="shared" si="7"/>
        <v>35288</v>
      </c>
      <c r="AF324" s="240">
        <f t="shared" si="8"/>
        <v>0.10779000000184169</v>
      </c>
      <c r="AG324">
        <f t="shared" si="9"/>
        <v>26.83</v>
      </c>
      <c r="AH324" s="236">
        <f t="shared" si="10"/>
        <v>0</v>
      </c>
      <c r="AI324" s="236">
        <f t="shared" si="11"/>
        <v>35288</v>
      </c>
      <c r="AJ324" s="236">
        <f t="shared" si="12"/>
        <v>0</v>
      </c>
      <c r="AK324" s="236">
        <f t="shared" si="13"/>
        <v>35288</v>
      </c>
      <c r="AL324" s="235">
        <f t="shared" si="14"/>
        <v>26.83</v>
      </c>
      <c r="AM324" s="236">
        <f t="shared" si="15"/>
        <v>0</v>
      </c>
      <c r="AN324" s="241">
        <f t="shared" si="16"/>
        <v>35288</v>
      </c>
      <c r="AO324" s="241">
        <f t="shared" si="17"/>
        <v>0</v>
      </c>
      <c r="AP324" s="236">
        <f t="shared" si="18"/>
        <v>35288</v>
      </c>
      <c r="AQ324" s="241">
        <f t="shared" si="19"/>
        <v>0</v>
      </c>
      <c r="AR324" s="235">
        <f t="shared" si="20"/>
        <v>26.83</v>
      </c>
      <c r="AS324" s="241">
        <v>8</v>
      </c>
      <c r="AT324" s="236">
        <f t="shared" si="21"/>
        <v>35296</v>
      </c>
    </row>
    <row r="325" spans="1:46" ht="12.75" customHeight="1">
      <c r="A325">
        <v>323</v>
      </c>
      <c r="B325" s="242" t="s">
        <v>1273</v>
      </c>
      <c r="C325" s="242" t="s">
        <v>589</v>
      </c>
      <c r="D325" s="233" t="s">
        <v>517</v>
      </c>
      <c r="F325" s="234"/>
      <c r="G325" s="234"/>
      <c r="H325" s="234"/>
      <c r="I325" s="235">
        <f t="shared" si="0"/>
        <v>0</v>
      </c>
      <c r="J325" s="236">
        <f t="shared" si="1"/>
        <v>0</v>
      </c>
      <c r="K325" s="237"/>
      <c r="L325" s="238">
        <v>0</v>
      </c>
      <c r="M325" s="238">
        <v>0</v>
      </c>
      <c r="N325" s="238">
        <v>0</v>
      </c>
      <c r="O325" s="239">
        <v>0</v>
      </c>
      <c r="P325" s="237">
        <v>0</v>
      </c>
      <c r="Q325" s="236">
        <v>0</v>
      </c>
      <c r="R325" s="236">
        <v>0</v>
      </c>
      <c r="S325" s="236">
        <v>0</v>
      </c>
      <c r="T325" s="236">
        <v>0</v>
      </c>
      <c r="U325" s="236">
        <v>0</v>
      </c>
      <c r="V325" s="236">
        <v>0</v>
      </c>
      <c r="W325" s="236">
        <v>0</v>
      </c>
      <c r="X325" s="236">
        <v>0</v>
      </c>
      <c r="Y325" s="236">
        <v>0</v>
      </c>
      <c r="Z325">
        <f t="shared" si="2"/>
        <v>0</v>
      </c>
      <c r="AA325">
        <f t="shared" si="3"/>
        <v>0</v>
      </c>
      <c r="AB325" s="240">
        <f t="shared" si="23"/>
        <v>0</v>
      </c>
      <c r="AC325" s="240">
        <f t="shared" si="5"/>
        <v>0</v>
      </c>
      <c r="AD325" s="240">
        <f t="shared" si="6"/>
        <v>0</v>
      </c>
      <c r="AE325" s="236">
        <f t="shared" si="7"/>
        <v>0</v>
      </c>
      <c r="AF325" s="240">
        <f t="shared" si="8"/>
        <v>0</v>
      </c>
      <c r="AG325">
        <f t="shared" si="9"/>
        <v>0</v>
      </c>
      <c r="AH325" s="236">
        <f t="shared" si="10"/>
        <v>0</v>
      </c>
      <c r="AI325" s="236">
        <f t="shared" si="11"/>
        <v>0</v>
      </c>
      <c r="AJ325" s="236">
        <f t="shared" si="12"/>
        <v>0</v>
      </c>
      <c r="AK325" s="236">
        <f t="shared" si="13"/>
        <v>0</v>
      </c>
      <c r="AL325" s="235">
        <f t="shared" si="14"/>
        <v>0</v>
      </c>
      <c r="AM325" s="236">
        <f t="shared" si="15"/>
        <v>0</v>
      </c>
      <c r="AN325" s="241">
        <f t="shared" si="16"/>
        <v>0</v>
      </c>
      <c r="AO325" s="241">
        <f t="shared" si="17"/>
        <v>0</v>
      </c>
      <c r="AP325" s="236">
        <f t="shared" si="18"/>
        <v>0</v>
      </c>
      <c r="AQ325" s="241">
        <f t="shared" si="19"/>
        <v>0</v>
      </c>
      <c r="AR325" s="235">
        <f t="shared" si="20"/>
        <v>0</v>
      </c>
      <c r="AS325" s="241">
        <v>0</v>
      </c>
      <c r="AT325" s="236">
        <f t="shared" si="21"/>
        <v>0</v>
      </c>
    </row>
    <row r="326" spans="1:46" ht="12.75" customHeight="1">
      <c r="A326">
        <v>324</v>
      </c>
      <c r="B326" s="242" t="s">
        <v>1274</v>
      </c>
      <c r="C326" s="242" t="s">
        <v>589</v>
      </c>
      <c r="D326" s="233" t="s">
        <v>518</v>
      </c>
      <c r="E326">
        <v>2007</v>
      </c>
      <c r="F326" s="241">
        <v>244310</v>
      </c>
      <c r="G326" s="241">
        <v>3177.44</v>
      </c>
      <c r="H326" s="241">
        <v>50.64</v>
      </c>
      <c r="I326" s="235">
        <f t="shared" si="0"/>
        <v>241081.91999999998</v>
      </c>
      <c r="J326" s="236">
        <f t="shared" si="1"/>
        <v>241082</v>
      </c>
      <c r="K326" s="237">
        <v>0.03</v>
      </c>
      <c r="L326" s="238">
        <v>64677</v>
      </c>
      <c r="M326" s="238">
        <v>40441</v>
      </c>
      <c r="N326" s="238">
        <v>23622</v>
      </c>
      <c r="O326" s="239">
        <v>128859</v>
      </c>
      <c r="P326" s="237">
        <v>0.53400000000000003</v>
      </c>
      <c r="Q326" s="236">
        <v>0</v>
      </c>
      <c r="R326" s="236">
        <v>0</v>
      </c>
      <c r="S326" s="236">
        <v>0</v>
      </c>
      <c r="T326" s="236">
        <v>211064</v>
      </c>
      <c r="U326" s="236">
        <v>218618.37</v>
      </c>
      <c r="V326" s="236">
        <v>157651</v>
      </c>
      <c r="W326" s="236">
        <v>124342</v>
      </c>
      <c r="X326" s="236">
        <v>124485</v>
      </c>
      <c r="Y326" s="236">
        <v>128859</v>
      </c>
      <c r="Z326">
        <f t="shared" si="2"/>
        <v>26.83</v>
      </c>
      <c r="AA326" t="e">
        <f t="shared" si="3"/>
        <v>#REF!</v>
      </c>
      <c r="AB326" s="240">
        <f t="shared" si="23"/>
        <v>64676.896860000001</v>
      </c>
      <c r="AC326" s="240">
        <f t="shared" si="5"/>
        <v>64676.896860000001</v>
      </c>
      <c r="AD326" s="240">
        <f t="shared" si="6"/>
        <v>-0.10313999999925727</v>
      </c>
      <c r="AE326" s="236">
        <f t="shared" si="7"/>
        <v>64677</v>
      </c>
      <c r="AF326" s="240">
        <f t="shared" si="8"/>
        <v>0.10313999999925727</v>
      </c>
      <c r="AG326">
        <f t="shared" si="9"/>
        <v>26.83</v>
      </c>
      <c r="AH326" s="236" t="e">
        <f t="shared" si="10"/>
        <v>#REF!</v>
      </c>
      <c r="AI326" s="236" t="e">
        <f t="shared" si="11"/>
        <v>#REF!</v>
      </c>
      <c r="AJ326" s="236" t="e">
        <f t="shared" si="12"/>
        <v>#REF!</v>
      </c>
      <c r="AK326" s="236" t="e">
        <f t="shared" si="13"/>
        <v>#REF!</v>
      </c>
      <c r="AL326" s="235" t="e">
        <f t="shared" si="14"/>
        <v>#REF!</v>
      </c>
      <c r="AM326" s="236" t="e">
        <f t="shared" si="15"/>
        <v>#REF!</v>
      </c>
      <c r="AN326" s="241" t="e">
        <f t="shared" si="16"/>
        <v>#REF!</v>
      </c>
      <c r="AO326" s="241" t="e">
        <f t="shared" si="17"/>
        <v>#REF!</v>
      </c>
      <c r="AP326" s="236" t="e">
        <f t="shared" si="18"/>
        <v>#REF!</v>
      </c>
      <c r="AQ326" s="241" t="e">
        <f t="shared" si="19"/>
        <v>#REF!</v>
      </c>
      <c r="AR326" s="235" t="e">
        <f t="shared" si="20"/>
        <v>#REF!</v>
      </c>
      <c r="AS326" s="241">
        <v>119</v>
      </c>
      <c r="AT326" s="236" t="e">
        <f t="shared" si="21"/>
        <v>#REF!</v>
      </c>
    </row>
    <row r="327" spans="1:46" ht="12.75" customHeight="1">
      <c r="A327">
        <v>325</v>
      </c>
      <c r="B327" s="242" t="s">
        <v>1275</v>
      </c>
      <c r="C327" s="242" t="s">
        <v>589</v>
      </c>
      <c r="D327" s="233" t="s">
        <v>519</v>
      </c>
      <c r="E327">
        <v>2010</v>
      </c>
      <c r="F327" s="241">
        <v>402094.22</v>
      </c>
      <c r="G327" s="241">
        <v>3715.57</v>
      </c>
      <c r="H327" s="241">
        <v>1143.53</v>
      </c>
      <c r="I327" s="235">
        <f t="shared" si="0"/>
        <v>397235.11999999994</v>
      </c>
      <c r="J327" s="236">
        <f t="shared" si="1"/>
        <v>397235</v>
      </c>
      <c r="K327" s="237">
        <v>0.01</v>
      </c>
      <c r="L327" s="238">
        <v>106569</v>
      </c>
      <c r="M327" s="238">
        <v>0</v>
      </c>
      <c r="N327" s="238">
        <v>0</v>
      </c>
      <c r="O327" s="239">
        <v>106594</v>
      </c>
      <c r="P327" s="237">
        <v>0.26829999999999998</v>
      </c>
      <c r="Q327" s="236">
        <v>0</v>
      </c>
      <c r="R327" s="236">
        <v>0</v>
      </c>
      <c r="S327" s="236">
        <v>0</v>
      </c>
      <c r="T327" s="236">
        <v>0</v>
      </c>
      <c r="U327" s="236">
        <v>0</v>
      </c>
      <c r="V327" s="236">
        <v>0</v>
      </c>
      <c r="W327" s="236">
        <v>78983</v>
      </c>
      <c r="X327" s="236">
        <v>104620</v>
      </c>
      <c r="Y327" s="236">
        <v>106594</v>
      </c>
      <c r="Z327">
        <f t="shared" si="2"/>
        <v>26.83</v>
      </c>
      <c r="AA327">
        <f t="shared" si="3"/>
        <v>26.83</v>
      </c>
      <c r="AB327" s="240">
        <f t="shared" si="23"/>
        <v>106569.24666999999</v>
      </c>
      <c r="AC327" s="240">
        <f t="shared" si="5"/>
        <v>106569.24666999999</v>
      </c>
      <c r="AD327" s="240">
        <f t="shared" si="6"/>
        <v>0.24666999999317341</v>
      </c>
      <c r="AE327" s="236">
        <f t="shared" si="7"/>
        <v>106569</v>
      </c>
      <c r="AF327" s="240">
        <f t="shared" si="8"/>
        <v>-0.24666999999317341</v>
      </c>
      <c r="AG327">
        <f t="shared" si="9"/>
        <v>26.83</v>
      </c>
      <c r="AH327" s="236">
        <f t="shared" si="10"/>
        <v>0</v>
      </c>
      <c r="AI327" s="236">
        <f t="shared" si="11"/>
        <v>106569</v>
      </c>
      <c r="AJ327" s="236">
        <f t="shared" si="12"/>
        <v>0</v>
      </c>
      <c r="AK327" s="236">
        <f t="shared" si="13"/>
        <v>106569</v>
      </c>
      <c r="AL327" s="235">
        <f t="shared" si="14"/>
        <v>26.83</v>
      </c>
      <c r="AM327" s="236">
        <f t="shared" si="15"/>
        <v>0</v>
      </c>
      <c r="AN327" s="241">
        <f t="shared" si="16"/>
        <v>106569</v>
      </c>
      <c r="AO327" s="241">
        <f t="shared" si="17"/>
        <v>0</v>
      </c>
      <c r="AP327" s="236">
        <f t="shared" si="18"/>
        <v>106569</v>
      </c>
      <c r="AQ327" s="241">
        <f t="shared" si="19"/>
        <v>0</v>
      </c>
      <c r="AR327" s="235">
        <f t="shared" si="20"/>
        <v>26.83</v>
      </c>
      <c r="AS327" s="241">
        <v>25</v>
      </c>
      <c r="AT327" s="236">
        <f t="shared" si="21"/>
        <v>106594</v>
      </c>
    </row>
    <row r="328" spans="1:46" ht="12.75" customHeight="1">
      <c r="A328">
        <v>326</v>
      </c>
      <c r="B328" s="242" t="s">
        <v>1276</v>
      </c>
      <c r="C328" s="242" t="s">
        <v>589</v>
      </c>
      <c r="D328" s="233" t="s">
        <v>520</v>
      </c>
      <c r="F328" s="234"/>
      <c r="G328" s="234"/>
      <c r="H328" s="234"/>
      <c r="I328" s="235">
        <f t="shared" si="0"/>
        <v>0</v>
      </c>
      <c r="J328" s="236">
        <f t="shared" si="1"/>
        <v>0</v>
      </c>
      <c r="K328" s="237"/>
      <c r="L328" s="238">
        <v>0</v>
      </c>
      <c r="M328" s="238">
        <v>0</v>
      </c>
      <c r="N328" s="238">
        <v>0</v>
      </c>
      <c r="O328" s="239">
        <v>0</v>
      </c>
      <c r="P328" s="237">
        <v>0</v>
      </c>
      <c r="Q328" s="236">
        <v>0</v>
      </c>
      <c r="R328" s="236">
        <v>0</v>
      </c>
      <c r="S328" s="236">
        <v>0</v>
      </c>
      <c r="T328" s="236">
        <v>0</v>
      </c>
      <c r="U328" s="236">
        <v>0</v>
      </c>
      <c r="V328" s="236">
        <v>0</v>
      </c>
      <c r="W328" s="236">
        <v>0</v>
      </c>
      <c r="X328" s="236">
        <v>0</v>
      </c>
      <c r="Y328" s="236">
        <v>0</v>
      </c>
      <c r="Z328">
        <f t="shared" si="2"/>
        <v>0</v>
      </c>
      <c r="AA328">
        <f t="shared" si="3"/>
        <v>0</v>
      </c>
      <c r="AB328" s="240">
        <f t="shared" si="23"/>
        <v>0</v>
      </c>
      <c r="AC328" s="240">
        <f t="shared" si="5"/>
        <v>0</v>
      </c>
      <c r="AD328" s="240">
        <f t="shared" si="6"/>
        <v>0</v>
      </c>
      <c r="AE328" s="236">
        <f t="shared" si="7"/>
        <v>0</v>
      </c>
      <c r="AF328" s="240">
        <f t="shared" si="8"/>
        <v>0</v>
      </c>
      <c r="AG328">
        <f t="shared" si="9"/>
        <v>0</v>
      </c>
      <c r="AH328" s="236">
        <f t="shared" si="10"/>
        <v>0</v>
      </c>
      <c r="AI328" s="236">
        <f t="shared" si="11"/>
        <v>0</v>
      </c>
      <c r="AJ328" s="236">
        <f t="shared" si="12"/>
        <v>0</v>
      </c>
      <c r="AK328" s="236">
        <f t="shared" si="13"/>
        <v>0</v>
      </c>
      <c r="AL328" s="235">
        <f t="shared" si="14"/>
        <v>0</v>
      </c>
      <c r="AM328" s="236">
        <f t="shared" si="15"/>
        <v>0</v>
      </c>
      <c r="AN328" s="241">
        <f t="shared" si="16"/>
        <v>0</v>
      </c>
      <c r="AO328" s="241">
        <f t="shared" si="17"/>
        <v>0</v>
      </c>
      <c r="AP328" s="236">
        <f t="shared" si="18"/>
        <v>0</v>
      </c>
      <c r="AQ328" s="241">
        <f t="shared" si="19"/>
        <v>0</v>
      </c>
      <c r="AR328" s="235">
        <f t="shared" si="20"/>
        <v>0</v>
      </c>
      <c r="AS328" s="241">
        <v>0</v>
      </c>
      <c r="AT328" s="236">
        <f t="shared" si="21"/>
        <v>0</v>
      </c>
    </row>
    <row r="329" spans="1:46" ht="12.75" customHeight="1">
      <c r="A329">
        <v>327</v>
      </c>
      <c r="B329" s="242" t="s">
        <v>1277</v>
      </c>
      <c r="C329" s="242" t="s">
        <v>589</v>
      </c>
      <c r="D329" s="233" t="s">
        <v>521</v>
      </c>
      <c r="E329">
        <v>2006</v>
      </c>
      <c r="F329" s="241">
        <v>316984.24</v>
      </c>
      <c r="G329" s="241">
        <v>634.79999999999995</v>
      </c>
      <c r="H329" s="241">
        <v>0</v>
      </c>
      <c r="I329" s="235">
        <f t="shared" si="0"/>
        <v>316349.44</v>
      </c>
      <c r="J329" s="236">
        <f t="shared" si="1"/>
        <v>316349</v>
      </c>
      <c r="K329" s="237">
        <v>0.03</v>
      </c>
      <c r="L329" s="238">
        <v>84869</v>
      </c>
      <c r="M329" s="238">
        <v>32353</v>
      </c>
      <c r="N329" s="238">
        <v>18898</v>
      </c>
      <c r="O329" s="239">
        <v>136222</v>
      </c>
      <c r="P329" s="237">
        <v>0.43030000000000002</v>
      </c>
      <c r="Q329" s="236">
        <v>0</v>
      </c>
      <c r="R329" s="236">
        <v>0</v>
      </c>
      <c r="S329" s="236">
        <v>282544</v>
      </c>
      <c r="T329" s="236">
        <v>289224</v>
      </c>
      <c r="U329" s="236">
        <v>277486</v>
      </c>
      <c r="V329" s="236">
        <v>165984</v>
      </c>
      <c r="W329" s="236">
        <v>132306</v>
      </c>
      <c r="X329" s="236">
        <v>131782</v>
      </c>
      <c r="Y329" s="236">
        <v>136222</v>
      </c>
      <c r="Z329">
        <f t="shared" si="2"/>
        <v>26.83</v>
      </c>
      <c r="AA329" t="e">
        <f t="shared" si="3"/>
        <v>#REF!</v>
      </c>
      <c r="AB329" s="240">
        <f t="shared" si="23"/>
        <v>84869.345889999997</v>
      </c>
      <c r="AC329" s="240">
        <f t="shared" si="5"/>
        <v>84869.345889999997</v>
      </c>
      <c r="AD329" s="240">
        <f t="shared" si="6"/>
        <v>0.34588999999687076</v>
      </c>
      <c r="AE329" s="236">
        <f t="shared" si="7"/>
        <v>84869</v>
      </c>
      <c r="AF329" s="240">
        <f t="shared" si="8"/>
        <v>-0.34588999999687076</v>
      </c>
      <c r="AG329">
        <f t="shared" si="9"/>
        <v>26.83</v>
      </c>
      <c r="AH329" s="236" t="e">
        <f t="shared" si="10"/>
        <v>#REF!</v>
      </c>
      <c r="AI329" s="236" t="e">
        <f t="shared" si="11"/>
        <v>#REF!</v>
      </c>
      <c r="AJ329" s="236" t="e">
        <f t="shared" si="12"/>
        <v>#REF!</v>
      </c>
      <c r="AK329" s="236" t="e">
        <f t="shared" si="13"/>
        <v>#REF!</v>
      </c>
      <c r="AL329" s="235" t="e">
        <f t="shared" si="14"/>
        <v>#REF!</v>
      </c>
      <c r="AM329" s="236" t="e">
        <f t="shared" si="15"/>
        <v>#REF!</v>
      </c>
      <c r="AN329" s="241" t="e">
        <f t="shared" si="16"/>
        <v>#REF!</v>
      </c>
      <c r="AO329" s="241" t="e">
        <f t="shared" si="17"/>
        <v>#REF!</v>
      </c>
      <c r="AP329" s="236" t="e">
        <f t="shared" si="18"/>
        <v>#REF!</v>
      </c>
      <c r="AQ329" s="241" t="e">
        <f t="shared" si="19"/>
        <v>#REF!</v>
      </c>
      <c r="AR329" s="235" t="e">
        <f t="shared" si="20"/>
        <v>#REF!</v>
      </c>
      <c r="AS329" s="241">
        <v>102</v>
      </c>
      <c r="AT329" s="236" t="e">
        <f t="shared" si="21"/>
        <v>#REF!</v>
      </c>
    </row>
    <row r="330" spans="1:46" ht="12.75" customHeight="1">
      <c r="A330">
        <v>328</v>
      </c>
      <c r="B330" s="242" t="s">
        <v>1278</v>
      </c>
      <c r="C330" s="242" t="s">
        <v>589</v>
      </c>
      <c r="D330" s="233" t="s">
        <v>522</v>
      </c>
      <c r="F330" s="234"/>
      <c r="G330" s="234"/>
      <c r="H330" s="234"/>
      <c r="I330" s="235">
        <f t="shared" si="0"/>
        <v>0</v>
      </c>
      <c r="J330" s="236">
        <f t="shared" si="1"/>
        <v>0</v>
      </c>
      <c r="K330" s="237"/>
      <c r="L330" s="238">
        <v>0</v>
      </c>
      <c r="M330" s="238">
        <v>0</v>
      </c>
      <c r="N330" s="238">
        <v>0</v>
      </c>
      <c r="O330" s="239">
        <v>0</v>
      </c>
      <c r="P330" s="237">
        <v>0</v>
      </c>
      <c r="Q330" s="236">
        <v>0</v>
      </c>
      <c r="R330" s="236">
        <v>0</v>
      </c>
      <c r="S330" s="236">
        <v>0</v>
      </c>
      <c r="T330" s="236">
        <v>0</v>
      </c>
      <c r="U330" s="236">
        <v>0</v>
      </c>
      <c r="V330" s="236">
        <v>0</v>
      </c>
      <c r="W330" s="236">
        <v>0</v>
      </c>
      <c r="X330" s="236">
        <v>0</v>
      </c>
      <c r="Y330" s="236">
        <v>0</v>
      </c>
      <c r="Z330">
        <f t="shared" si="2"/>
        <v>0</v>
      </c>
      <c r="AA330">
        <f t="shared" si="3"/>
        <v>0</v>
      </c>
      <c r="AB330" s="240">
        <f t="shared" si="23"/>
        <v>0</v>
      </c>
      <c r="AC330" s="240">
        <f t="shared" si="5"/>
        <v>0</v>
      </c>
      <c r="AD330" s="240">
        <f t="shared" si="6"/>
        <v>0</v>
      </c>
      <c r="AE330" s="236">
        <f t="shared" si="7"/>
        <v>0</v>
      </c>
      <c r="AF330" s="240">
        <f t="shared" si="8"/>
        <v>0</v>
      </c>
      <c r="AG330">
        <f t="shared" si="9"/>
        <v>0</v>
      </c>
      <c r="AH330" s="236">
        <f t="shared" si="10"/>
        <v>0</v>
      </c>
      <c r="AI330" s="236">
        <f t="shared" si="11"/>
        <v>0</v>
      </c>
      <c r="AJ330" s="236">
        <f t="shared" si="12"/>
        <v>0</v>
      </c>
      <c r="AK330" s="236">
        <f t="shared" si="13"/>
        <v>0</v>
      </c>
      <c r="AL330" s="235">
        <f t="shared" si="14"/>
        <v>0</v>
      </c>
      <c r="AM330" s="236">
        <f t="shared" si="15"/>
        <v>0</v>
      </c>
      <c r="AN330" s="241">
        <f t="shared" si="16"/>
        <v>0</v>
      </c>
      <c r="AO330" s="241">
        <f t="shared" si="17"/>
        <v>0</v>
      </c>
      <c r="AP330" s="236">
        <f t="shared" si="18"/>
        <v>0</v>
      </c>
      <c r="AQ330" s="241">
        <f t="shared" si="19"/>
        <v>0</v>
      </c>
      <c r="AR330" s="235">
        <f t="shared" si="20"/>
        <v>0</v>
      </c>
      <c r="AS330" s="241">
        <v>0</v>
      </c>
      <c r="AT330" s="236">
        <f t="shared" si="21"/>
        <v>0</v>
      </c>
    </row>
    <row r="331" spans="1:46" ht="12.75" customHeight="1">
      <c r="A331">
        <v>329</v>
      </c>
      <c r="B331" s="242" t="s">
        <v>1279</v>
      </c>
      <c r="C331" s="242" t="s">
        <v>589</v>
      </c>
      <c r="D331" s="233" t="s">
        <v>523</v>
      </c>
      <c r="E331">
        <v>2004</v>
      </c>
      <c r="F331" s="241">
        <v>376273.91999999998</v>
      </c>
      <c r="G331" s="241">
        <v>2761.1</v>
      </c>
      <c r="H331" s="241">
        <v>73.19</v>
      </c>
      <c r="I331" s="235">
        <f t="shared" si="0"/>
        <v>373439.63</v>
      </c>
      <c r="J331" s="236">
        <f t="shared" si="1"/>
        <v>373440</v>
      </c>
      <c r="K331" s="237">
        <v>0.01</v>
      </c>
      <c r="L331" s="238">
        <v>100186</v>
      </c>
      <c r="M331" s="238">
        <v>0</v>
      </c>
      <c r="N331" s="238">
        <v>0</v>
      </c>
      <c r="O331" s="239">
        <v>100208</v>
      </c>
      <c r="P331" s="237">
        <v>0.26829999999999998</v>
      </c>
      <c r="Q331" s="236">
        <v>224236</v>
      </c>
      <c r="R331" s="236">
        <v>241365</v>
      </c>
      <c r="S331" s="236">
        <v>276378</v>
      </c>
      <c r="T331" s="236">
        <v>308891</v>
      </c>
      <c r="U331" s="236">
        <v>218051</v>
      </c>
      <c r="V331" s="236">
        <v>116528</v>
      </c>
      <c r="W331" s="236">
        <v>94335</v>
      </c>
      <c r="X331" s="236">
        <v>93961</v>
      </c>
      <c r="Y331" s="236">
        <v>100208</v>
      </c>
      <c r="Z331">
        <f t="shared" si="2"/>
        <v>26.83</v>
      </c>
      <c r="AA331">
        <f t="shared" si="3"/>
        <v>26.83</v>
      </c>
      <c r="AB331" s="240">
        <f t="shared" si="23"/>
        <v>100185.58152000001</v>
      </c>
      <c r="AC331" s="240">
        <f t="shared" si="5"/>
        <v>100185.58152000001</v>
      </c>
      <c r="AD331" s="240">
        <f t="shared" si="6"/>
        <v>-0.41847999999299645</v>
      </c>
      <c r="AE331" s="236">
        <f t="shared" si="7"/>
        <v>100186</v>
      </c>
      <c r="AF331" s="240">
        <f t="shared" si="8"/>
        <v>0.41847999999299645</v>
      </c>
      <c r="AG331">
        <f t="shared" si="9"/>
        <v>26.83</v>
      </c>
      <c r="AH331" s="236">
        <f t="shared" si="10"/>
        <v>0</v>
      </c>
      <c r="AI331" s="236">
        <f t="shared" si="11"/>
        <v>100186</v>
      </c>
      <c r="AJ331" s="236">
        <f t="shared" si="12"/>
        <v>0</v>
      </c>
      <c r="AK331" s="236">
        <f t="shared" si="13"/>
        <v>100186</v>
      </c>
      <c r="AL331" s="235">
        <f t="shared" si="14"/>
        <v>26.83</v>
      </c>
      <c r="AM331" s="236">
        <f t="shared" si="15"/>
        <v>0</v>
      </c>
      <c r="AN331" s="241">
        <f t="shared" si="16"/>
        <v>100186</v>
      </c>
      <c r="AO331" s="241">
        <f t="shared" si="17"/>
        <v>0</v>
      </c>
      <c r="AP331" s="236">
        <f t="shared" si="18"/>
        <v>100186</v>
      </c>
      <c r="AQ331" s="241">
        <f t="shared" si="19"/>
        <v>0</v>
      </c>
      <c r="AR331" s="235">
        <f t="shared" si="20"/>
        <v>26.83</v>
      </c>
      <c r="AS331" s="241">
        <v>22</v>
      </c>
      <c r="AT331" s="236">
        <f t="shared" si="21"/>
        <v>100208</v>
      </c>
    </row>
    <row r="332" spans="1:46" ht="12.75" customHeight="1">
      <c r="A332">
        <v>330</v>
      </c>
      <c r="B332" s="242" t="s">
        <v>1280</v>
      </c>
      <c r="C332" s="242" t="s">
        <v>589</v>
      </c>
      <c r="D332" s="233" t="s">
        <v>524</v>
      </c>
      <c r="E332">
        <v>2002</v>
      </c>
      <c r="F332" s="241">
        <v>1379564.03</v>
      </c>
      <c r="G332" s="241">
        <v>23241.16</v>
      </c>
      <c r="H332" s="241">
        <v>0</v>
      </c>
      <c r="I332" s="235">
        <f t="shared" si="0"/>
        <v>1356322.87</v>
      </c>
      <c r="J332" s="236">
        <f t="shared" si="1"/>
        <v>1356323</v>
      </c>
      <c r="K332" s="237">
        <v>0.03</v>
      </c>
      <c r="L332" s="238">
        <v>363871</v>
      </c>
      <c r="M332" s="238">
        <v>24265</v>
      </c>
      <c r="N332" s="238">
        <v>14173</v>
      </c>
      <c r="O332" s="239">
        <v>402455</v>
      </c>
      <c r="P332" s="237">
        <v>0.29659999999999997</v>
      </c>
      <c r="Q332" s="236">
        <v>1005454</v>
      </c>
      <c r="R332" s="236">
        <v>1078627</v>
      </c>
      <c r="S332" s="236">
        <v>1137231</v>
      </c>
      <c r="T332" s="236">
        <v>1190322</v>
      </c>
      <c r="U332" s="236">
        <v>885461</v>
      </c>
      <c r="V332" s="236">
        <v>485429</v>
      </c>
      <c r="W332" s="236">
        <v>386547</v>
      </c>
      <c r="X332" s="236">
        <v>385895</v>
      </c>
      <c r="Y332" s="236">
        <v>402455</v>
      </c>
      <c r="Z332">
        <f t="shared" si="2"/>
        <v>26.83</v>
      </c>
      <c r="AA332" t="e">
        <f t="shared" si="3"/>
        <v>#REF!</v>
      </c>
      <c r="AB332" s="240">
        <f t="shared" si="23"/>
        <v>363871.05958</v>
      </c>
      <c r="AC332" s="240">
        <f t="shared" si="5"/>
        <v>363871.05958</v>
      </c>
      <c r="AD332" s="240">
        <f t="shared" si="6"/>
        <v>5.9580000001005828E-2</v>
      </c>
      <c r="AE332" s="236">
        <f t="shared" si="7"/>
        <v>363871</v>
      </c>
      <c r="AF332" s="240">
        <f t="shared" si="8"/>
        <v>-5.9580000001005828E-2</v>
      </c>
      <c r="AG332">
        <f t="shared" si="9"/>
        <v>26.83</v>
      </c>
      <c r="AH332" s="236" t="e">
        <f t="shared" si="10"/>
        <v>#REF!</v>
      </c>
      <c r="AI332" s="236" t="e">
        <f t="shared" si="11"/>
        <v>#REF!</v>
      </c>
      <c r="AJ332" s="236" t="e">
        <f t="shared" si="12"/>
        <v>#REF!</v>
      </c>
      <c r="AK332" s="236" t="e">
        <f t="shared" si="13"/>
        <v>#REF!</v>
      </c>
      <c r="AL332" s="235" t="e">
        <f t="shared" si="14"/>
        <v>#REF!</v>
      </c>
      <c r="AM332" s="236" t="e">
        <f t="shared" si="15"/>
        <v>#REF!</v>
      </c>
      <c r="AN332" s="241" t="e">
        <f t="shared" si="16"/>
        <v>#REF!</v>
      </c>
      <c r="AO332" s="241" t="e">
        <f t="shared" si="17"/>
        <v>#REF!</v>
      </c>
      <c r="AP332" s="236" t="e">
        <f t="shared" si="18"/>
        <v>#REF!</v>
      </c>
      <c r="AQ332" s="241" t="e">
        <f t="shared" si="19"/>
        <v>#REF!</v>
      </c>
      <c r="AR332" s="235" t="e">
        <f t="shared" si="20"/>
        <v>#REF!</v>
      </c>
      <c r="AS332" s="241">
        <v>146</v>
      </c>
      <c r="AT332" s="236" t="e">
        <f t="shared" si="21"/>
        <v>#REF!</v>
      </c>
    </row>
    <row r="333" spans="1:46" ht="12.75" customHeight="1">
      <c r="A333">
        <v>331</v>
      </c>
      <c r="B333" s="242" t="s">
        <v>1281</v>
      </c>
      <c r="C333" s="242" t="s">
        <v>589</v>
      </c>
      <c r="D333" s="233" t="s">
        <v>525</v>
      </c>
      <c r="F333" s="234"/>
      <c r="G333" s="234"/>
      <c r="H333" s="234"/>
      <c r="I333" s="235">
        <f t="shared" si="0"/>
        <v>0</v>
      </c>
      <c r="J333" s="236">
        <f t="shared" si="1"/>
        <v>0</v>
      </c>
      <c r="K333" s="237"/>
      <c r="L333" s="238">
        <v>0</v>
      </c>
      <c r="M333" s="238">
        <v>0</v>
      </c>
      <c r="N333" s="238">
        <v>0</v>
      </c>
      <c r="O333" s="239">
        <v>0</v>
      </c>
      <c r="P333" s="237">
        <v>0</v>
      </c>
      <c r="Q333" s="236">
        <v>0</v>
      </c>
      <c r="R333" s="236">
        <v>0</v>
      </c>
      <c r="S333" s="236">
        <v>0</v>
      </c>
      <c r="T333" s="236">
        <v>0</v>
      </c>
      <c r="U333" s="236">
        <v>0</v>
      </c>
      <c r="V333" s="236">
        <v>0</v>
      </c>
      <c r="W333" s="236">
        <v>0</v>
      </c>
      <c r="X333" s="236">
        <v>0</v>
      </c>
      <c r="Y333" s="236">
        <v>0</v>
      </c>
      <c r="Z333">
        <f t="shared" si="2"/>
        <v>0</v>
      </c>
      <c r="AA333">
        <f t="shared" si="3"/>
        <v>0</v>
      </c>
      <c r="AB333" s="240">
        <f t="shared" si="23"/>
        <v>0</v>
      </c>
      <c r="AC333" s="240">
        <f t="shared" si="5"/>
        <v>0</v>
      </c>
      <c r="AD333" s="240">
        <f t="shared" si="6"/>
        <v>0</v>
      </c>
      <c r="AE333" s="236">
        <f t="shared" si="7"/>
        <v>0</v>
      </c>
      <c r="AF333" s="240">
        <f t="shared" si="8"/>
        <v>0</v>
      </c>
      <c r="AG333">
        <f t="shared" si="9"/>
        <v>0</v>
      </c>
      <c r="AH333" s="236">
        <f t="shared" si="10"/>
        <v>0</v>
      </c>
      <c r="AI333" s="236">
        <f t="shared" si="11"/>
        <v>0</v>
      </c>
      <c r="AJ333" s="236">
        <f t="shared" si="12"/>
        <v>0</v>
      </c>
      <c r="AK333" s="236">
        <f t="shared" si="13"/>
        <v>0</v>
      </c>
      <c r="AL333" s="235">
        <f t="shared" si="14"/>
        <v>0</v>
      </c>
      <c r="AM333" s="236">
        <f t="shared" si="15"/>
        <v>0</v>
      </c>
      <c r="AN333" s="241">
        <f t="shared" si="16"/>
        <v>0</v>
      </c>
      <c r="AO333" s="241">
        <f t="shared" si="17"/>
        <v>0</v>
      </c>
      <c r="AP333" s="236">
        <f t="shared" si="18"/>
        <v>0</v>
      </c>
      <c r="AQ333" s="241">
        <f t="shared" si="19"/>
        <v>0</v>
      </c>
      <c r="AR333" s="235">
        <f t="shared" si="20"/>
        <v>0</v>
      </c>
      <c r="AS333" s="241">
        <v>0</v>
      </c>
      <c r="AT333" s="236">
        <f t="shared" si="21"/>
        <v>0</v>
      </c>
    </row>
    <row r="334" spans="1:46" ht="12.75" customHeight="1">
      <c r="A334">
        <v>332</v>
      </c>
      <c r="B334" s="242" t="s">
        <v>1282</v>
      </c>
      <c r="C334" s="242" t="s">
        <v>589</v>
      </c>
      <c r="D334" s="233" t="s">
        <v>526</v>
      </c>
      <c r="F334" s="234"/>
      <c r="G334" s="234"/>
      <c r="H334" s="234"/>
      <c r="I334" s="235">
        <f t="shared" si="0"/>
        <v>0</v>
      </c>
      <c r="J334" s="236">
        <f t="shared" si="1"/>
        <v>0</v>
      </c>
      <c r="K334" s="237"/>
      <c r="L334" s="238">
        <v>0</v>
      </c>
      <c r="M334" s="238">
        <v>0</v>
      </c>
      <c r="N334" s="238">
        <v>0</v>
      </c>
      <c r="O334" s="239">
        <v>0</v>
      </c>
      <c r="P334" s="237">
        <v>0</v>
      </c>
      <c r="Q334" s="236">
        <v>0</v>
      </c>
      <c r="R334" s="236">
        <v>0</v>
      </c>
      <c r="S334" s="236">
        <v>0</v>
      </c>
      <c r="T334" s="236">
        <v>0</v>
      </c>
      <c r="U334" s="236">
        <v>0</v>
      </c>
      <c r="V334" s="236">
        <v>0</v>
      </c>
      <c r="W334" s="236">
        <v>0</v>
      </c>
      <c r="X334" s="236">
        <v>0</v>
      </c>
      <c r="Y334" s="236">
        <v>0</v>
      </c>
      <c r="Z334">
        <f t="shared" si="2"/>
        <v>0</v>
      </c>
      <c r="AA334">
        <f t="shared" si="3"/>
        <v>0</v>
      </c>
      <c r="AB334" s="240">
        <f t="shared" si="23"/>
        <v>0</v>
      </c>
      <c r="AC334" s="240">
        <f t="shared" si="5"/>
        <v>0</v>
      </c>
      <c r="AD334" s="240">
        <f t="shared" si="6"/>
        <v>0</v>
      </c>
      <c r="AE334" s="236">
        <f t="shared" si="7"/>
        <v>0</v>
      </c>
      <c r="AF334" s="240">
        <f t="shared" si="8"/>
        <v>0</v>
      </c>
      <c r="AG334">
        <f t="shared" si="9"/>
        <v>0</v>
      </c>
      <c r="AH334" s="236">
        <f t="shared" si="10"/>
        <v>0</v>
      </c>
      <c r="AI334" s="236">
        <f t="shared" si="11"/>
        <v>0</v>
      </c>
      <c r="AJ334" s="236">
        <f t="shared" si="12"/>
        <v>0</v>
      </c>
      <c r="AK334" s="236">
        <f t="shared" si="13"/>
        <v>0</v>
      </c>
      <c r="AL334" s="235">
        <f t="shared" si="14"/>
        <v>0</v>
      </c>
      <c r="AM334" s="236">
        <f t="shared" si="15"/>
        <v>0</v>
      </c>
      <c r="AN334" s="241">
        <f t="shared" si="16"/>
        <v>0</v>
      </c>
      <c r="AO334" s="241">
        <f t="shared" si="17"/>
        <v>0</v>
      </c>
      <c r="AP334" s="236">
        <f t="shared" si="18"/>
        <v>0</v>
      </c>
      <c r="AQ334" s="241">
        <f t="shared" si="19"/>
        <v>0</v>
      </c>
      <c r="AR334" s="235">
        <f t="shared" si="20"/>
        <v>0</v>
      </c>
      <c r="AS334" s="241">
        <v>0</v>
      </c>
      <c r="AT334" s="236">
        <f t="shared" si="21"/>
        <v>0</v>
      </c>
    </row>
    <row r="335" spans="1:46" ht="12.75" customHeight="1">
      <c r="A335">
        <v>333</v>
      </c>
      <c r="B335" s="242" t="s">
        <v>1283</v>
      </c>
      <c r="C335" s="242" t="s">
        <v>589</v>
      </c>
      <c r="D335" s="233" t="s">
        <v>527</v>
      </c>
      <c r="E335">
        <v>2002</v>
      </c>
      <c r="F335" s="241">
        <v>1746412.31</v>
      </c>
      <c r="G335" s="241">
        <v>15672.34</v>
      </c>
      <c r="H335" s="241">
        <v>7.14</v>
      </c>
      <c r="I335" s="235">
        <f t="shared" si="0"/>
        <v>1730732.83</v>
      </c>
      <c r="J335" s="236">
        <f t="shared" si="1"/>
        <v>1730733</v>
      </c>
      <c r="K335" s="237">
        <v>0.03</v>
      </c>
      <c r="L335" s="238">
        <v>464317</v>
      </c>
      <c r="M335" s="238">
        <v>24265</v>
      </c>
      <c r="N335" s="238">
        <v>14173</v>
      </c>
      <c r="O335" s="239">
        <v>502911</v>
      </c>
      <c r="P335" s="237">
        <v>0.29049999999999998</v>
      </c>
      <c r="Q335" s="236">
        <v>1122336</v>
      </c>
      <c r="R335" s="236">
        <v>1189090</v>
      </c>
      <c r="S335" s="236">
        <v>1315380</v>
      </c>
      <c r="T335" s="236">
        <v>1404486</v>
      </c>
      <c r="U335" s="236">
        <v>1065215</v>
      </c>
      <c r="V335" s="236">
        <v>582830</v>
      </c>
      <c r="W335" s="236">
        <v>470359</v>
      </c>
      <c r="X335" s="236">
        <v>468394</v>
      </c>
      <c r="Y335" s="236">
        <v>502911</v>
      </c>
      <c r="Z335">
        <f t="shared" si="2"/>
        <v>26.83</v>
      </c>
      <c r="AA335" t="e">
        <f t="shared" si="3"/>
        <v>#REF!</v>
      </c>
      <c r="AB335" s="240">
        <f t="shared" si="23"/>
        <v>464316.87036</v>
      </c>
      <c r="AC335" s="240">
        <f t="shared" si="5"/>
        <v>464316.87036</v>
      </c>
      <c r="AD335" s="240">
        <f t="shared" si="6"/>
        <v>-0.12963999999919906</v>
      </c>
      <c r="AE335" s="236">
        <f t="shared" si="7"/>
        <v>464317</v>
      </c>
      <c r="AF335" s="240">
        <f t="shared" si="8"/>
        <v>0.12963999999919906</v>
      </c>
      <c r="AG335">
        <f t="shared" si="9"/>
        <v>26.83</v>
      </c>
      <c r="AH335" s="236" t="e">
        <f t="shared" si="10"/>
        <v>#REF!</v>
      </c>
      <c r="AI335" s="236" t="e">
        <f t="shared" si="11"/>
        <v>#REF!</v>
      </c>
      <c r="AJ335" s="236" t="e">
        <f t="shared" si="12"/>
        <v>#REF!</v>
      </c>
      <c r="AK335" s="236" t="e">
        <f t="shared" si="13"/>
        <v>#REF!</v>
      </c>
      <c r="AL335" s="235" t="e">
        <f t="shared" si="14"/>
        <v>#REF!</v>
      </c>
      <c r="AM335" s="236" t="e">
        <f t="shared" si="15"/>
        <v>#REF!</v>
      </c>
      <c r="AN335" s="241" t="e">
        <f t="shared" si="16"/>
        <v>#REF!</v>
      </c>
      <c r="AO335" s="241" t="e">
        <f t="shared" si="17"/>
        <v>#REF!</v>
      </c>
      <c r="AP335" s="236" t="e">
        <f t="shared" si="18"/>
        <v>#REF!</v>
      </c>
      <c r="AQ335" s="241" t="e">
        <f t="shared" si="19"/>
        <v>#REF!</v>
      </c>
      <c r="AR335" s="235" t="e">
        <f t="shared" si="20"/>
        <v>#REF!</v>
      </c>
      <c r="AS335" s="241">
        <v>156</v>
      </c>
      <c r="AT335" s="236" t="e">
        <f t="shared" si="21"/>
        <v>#REF!</v>
      </c>
    </row>
    <row r="336" spans="1:46" ht="12.75" customHeight="1">
      <c r="A336">
        <v>334</v>
      </c>
      <c r="B336" s="242" t="s">
        <v>1284</v>
      </c>
      <c r="C336" s="242" t="s">
        <v>589</v>
      </c>
      <c r="D336" s="233" t="s">
        <v>528</v>
      </c>
      <c r="E336">
        <v>2003</v>
      </c>
      <c r="F336" s="241">
        <v>414247.49</v>
      </c>
      <c r="G336" s="241">
        <v>2800.72</v>
      </c>
      <c r="H336" s="241">
        <v>28.86</v>
      </c>
      <c r="I336" s="235">
        <f t="shared" si="0"/>
        <v>411417.91000000003</v>
      </c>
      <c r="J336" s="236">
        <f t="shared" si="1"/>
        <v>411418</v>
      </c>
      <c r="K336" s="237">
        <v>0.02</v>
      </c>
      <c r="L336" s="238">
        <v>110374</v>
      </c>
      <c r="M336" s="238">
        <v>0</v>
      </c>
      <c r="N336" s="238">
        <v>0</v>
      </c>
      <c r="O336" s="239">
        <v>110399</v>
      </c>
      <c r="P336" s="237">
        <v>0.26829999999999998</v>
      </c>
      <c r="Q336" s="236">
        <v>296150</v>
      </c>
      <c r="R336" s="236">
        <v>310535</v>
      </c>
      <c r="S336" s="236">
        <v>324421</v>
      </c>
      <c r="T336" s="236">
        <v>339198</v>
      </c>
      <c r="U336" s="236">
        <v>242421</v>
      </c>
      <c r="V336" s="236">
        <v>126347</v>
      </c>
      <c r="W336" s="236">
        <v>103501</v>
      </c>
      <c r="X336" s="236">
        <v>104918</v>
      </c>
      <c r="Y336" s="236">
        <v>110399</v>
      </c>
      <c r="Z336">
        <f t="shared" si="2"/>
        <v>26.83</v>
      </c>
      <c r="AA336">
        <f t="shared" si="3"/>
        <v>26.83</v>
      </c>
      <c r="AB336" s="240">
        <f t="shared" si="23"/>
        <v>110374.22766</v>
      </c>
      <c r="AC336" s="240">
        <f t="shared" si="5"/>
        <v>110374.22766</v>
      </c>
      <c r="AD336" s="240">
        <f t="shared" si="6"/>
        <v>0.22766000000410713</v>
      </c>
      <c r="AE336" s="236">
        <f t="shared" si="7"/>
        <v>110374</v>
      </c>
      <c r="AF336" s="240">
        <f t="shared" si="8"/>
        <v>-0.22766000000410713</v>
      </c>
      <c r="AG336">
        <f t="shared" si="9"/>
        <v>26.83</v>
      </c>
      <c r="AH336" s="236">
        <f t="shared" si="10"/>
        <v>0</v>
      </c>
      <c r="AI336" s="236">
        <f t="shared" si="11"/>
        <v>110374</v>
      </c>
      <c r="AJ336" s="236">
        <f t="shared" si="12"/>
        <v>0</v>
      </c>
      <c r="AK336" s="236">
        <f t="shared" si="13"/>
        <v>110374</v>
      </c>
      <c r="AL336" s="235">
        <f t="shared" si="14"/>
        <v>26.83</v>
      </c>
      <c r="AM336" s="236">
        <f t="shared" si="15"/>
        <v>0</v>
      </c>
      <c r="AN336" s="241">
        <f t="shared" si="16"/>
        <v>110374</v>
      </c>
      <c r="AO336" s="241">
        <f t="shared" si="17"/>
        <v>0</v>
      </c>
      <c r="AP336" s="236">
        <f t="shared" si="18"/>
        <v>110374</v>
      </c>
      <c r="AQ336" s="241">
        <f t="shared" si="19"/>
        <v>0</v>
      </c>
      <c r="AR336" s="235">
        <f t="shared" si="20"/>
        <v>26.83</v>
      </c>
      <c r="AS336" s="241">
        <v>25</v>
      </c>
      <c r="AT336" s="236">
        <f t="shared" si="21"/>
        <v>110399</v>
      </c>
    </row>
    <row r="337" spans="1:46" ht="12.75" customHeight="1">
      <c r="A337">
        <v>335</v>
      </c>
      <c r="B337" s="242" t="s">
        <v>1285</v>
      </c>
      <c r="C337" s="242" t="s">
        <v>589</v>
      </c>
      <c r="D337" s="233" t="s">
        <v>529</v>
      </c>
      <c r="F337" s="234"/>
      <c r="G337" s="234"/>
      <c r="H337" s="234"/>
      <c r="I337" s="235">
        <f t="shared" si="0"/>
        <v>0</v>
      </c>
      <c r="J337" s="236">
        <f t="shared" si="1"/>
        <v>0</v>
      </c>
      <c r="K337" s="237"/>
      <c r="L337" s="238">
        <v>0</v>
      </c>
      <c r="M337" s="238">
        <v>0</v>
      </c>
      <c r="N337" s="238">
        <v>0</v>
      </c>
      <c r="O337" s="239">
        <v>0</v>
      </c>
      <c r="P337" s="237">
        <v>0</v>
      </c>
      <c r="Q337" s="236">
        <v>0</v>
      </c>
      <c r="R337" s="236">
        <v>0</v>
      </c>
      <c r="S337" s="236">
        <v>0</v>
      </c>
      <c r="T337" s="236">
        <v>0</v>
      </c>
      <c r="U337" s="236">
        <v>0</v>
      </c>
      <c r="V337" s="236">
        <v>0</v>
      </c>
      <c r="W337" s="236">
        <v>0</v>
      </c>
      <c r="X337" s="236">
        <v>0</v>
      </c>
      <c r="Y337" s="236">
        <v>0</v>
      </c>
      <c r="Z337">
        <f t="shared" si="2"/>
        <v>0</v>
      </c>
      <c r="AA337">
        <f t="shared" si="3"/>
        <v>0</v>
      </c>
      <c r="AB337" s="240">
        <f t="shared" si="23"/>
        <v>0</v>
      </c>
      <c r="AC337" s="240">
        <f t="shared" si="5"/>
        <v>0</v>
      </c>
      <c r="AD337" s="240">
        <f t="shared" si="6"/>
        <v>0</v>
      </c>
      <c r="AE337" s="236">
        <f t="shared" si="7"/>
        <v>0</v>
      </c>
      <c r="AF337" s="240">
        <f t="shared" si="8"/>
        <v>0</v>
      </c>
      <c r="AG337">
        <f t="shared" si="9"/>
        <v>0</v>
      </c>
      <c r="AH337" s="236">
        <f t="shared" si="10"/>
        <v>0</v>
      </c>
      <c r="AI337" s="236">
        <f t="shared" si="11"/>
        <v>0</v>
      </c>
      <c r="AJ337" s="236">
        <f t="shared" si="12"/>
        <v>0</v>
      </c>
      <c r="AK337" s="236">
        <f t="shared" si="13"/>
        <v>0</v>
      </c>
      <c r="AL337" s="235">
        <f t="shared" si="14"/>
        <v>0</v>
      </c>
      <c r="AM337" s="236">
        <f t="shared" si="15"/>
        <v>0</v>
      </c>
      <c r="AN337" s="241">
        <f t="shared" si="16"/>
        <v>0</v>
      </c>
      <c r="AO337" s="241">
        <f t="shared" si="17"/>
        <v>0</v>
      </c>
      <c r="AP337" s="236">
        <f t="shared" si="18"/>
        <v>0</v>
      </c>
      <c r="AQ337" s="241">
        <f t="shared" si="19"/>
        <v>0</v>
      </c>
      <c r="AR337" s="235">
        <f t="shared" si="20"/>
        <v>0</v>
      </c>
      <c r="AS337" s="241">
        <v>0</v>
      </c>
      <c r="AT337" s="236">
        <f t="shared" si="21"/>
        <v>0</v>
      </c>
    </row>
    <row r="338" spans="1:46" ht="12.75" customHeight="1">
      <c r="A338">
        <v>336</v>
      </c>
      <c r="B338" s="242" t="s">
        <v>1286</v>
      </c>
      <c r="C338" s="242" t="s">
        <v>589</v>
      </c>
      <c r="D338" s="233" t="s">
        <v>530</v>
      </c>
      <c r="E338">
        <v>2006</v>
      </c>
      <c r="F338" s="241">
        <v>567576</v>
      </c>
      <c r="G338" s="241">
        <v>5994</v>
      </c>
      <c r="H338" s="241">
        <v>5708</v>
      </c>
      <c r="I338" s="235">
        <f t="shared" si="0"/>
        <v>555874</v>
      </c>
      <c r="J338" s="236">
        <f t="shared" si="1"/>
        <v>555874</v>
      </c>
      <c r="K338" s="237">
        <v>0.01</v>
      </c>
      <c r="L338" s="238">
        <v>149128</v>
      </c>
      <c r="M338" s="238">
        <v>0</v>
      </c>
      <c r="N338" s="238">
        <v>0</v>
      </c>
      <c r="O338" s="239">
        <v>149163</v>
      </c>
      <c r="P338" s="237">
        <v>0.26829999999999998</v>
      </c>
      <c r="Q338" s="236">
        <v>0</v>
      </c>
      <c r="R338" s="236">
        <v>0</v>
      </c>
      <c r="S338" s="236">
        <v>470101</v>
      </c>
      <c r="T338" s="236">
        <v>489141</v>
      </c>
      <c r="U338" s="236">
        <v>347789</v>
      </c>
      <c r="V338" s="236">
        <v>184401</v>
      </c>
      <c r="W338" s="236">
        <v>143908</v>
      </c>
      <c r="X338" s="236">
        <v>144114</v>
      </c>
      <c r="Y338" s="236">
        <v>149163</v>
      </c>
      <c r="Z338">
        <f t="shared" si="2"/>
        <v>26.83</v>
      </c>
      <c r="AA338">
        <f t="shared" si="3"/>
        <v>26.83</v>
      </c>
      <c r="AB338" s="240">
        <f>ROUND(($J$357/$J$355)*J338,5)-1</f>
        <v>149127.53455000001</v>
      </c>
      <c r="AC338" s="240">
        <f t="shared" si="5"/>
        <v>149128.53455000001</v>
      </c>
      <c r="AD338" s="240">
        <f t="shared" si="6"/>
        <v>0.53455000001122244</v>
      </c>
      <c r="AE338" s="236">
        <f t="shared" si="7"/>
        <v>149128</v>
      </c>
      <c r="AF338" s="240">
        <f t="shared" si="8"/>
        <v>0.46544999998877756</v>
      </c>
      <c r="AG338">
        <f t="shared" si="9"/>
        <v>26.83</v>
      </c>
      <c r="AH338" s="236">
        <f t="shared" si="10"/>
        <v>0</v>
      </c>
      <c r="AI338" s="236">
        <f t="shared" si="11"/>
        <v>149128</v>
      </c>
      <c r="AJ338" s="236">
        <f t="shared" si="12"/>
        <v>0</v>
      </c>
      <c r="AK338" s="236">
        <f t="shared" si="13"/>
        <v>149128</v>
      </c>
      <c r="AL338" s="235">
        <f t="shared" si="14"/>
        <v>26.83</v>
      </c>
      <c r="AM338" s="236">
        <f t="shared" si="15"/>
        <v>0</v>
      </c>
      <c r="AN338" s="241">
        <f t="shared" si="16"/>
        <v>149128</v>
      </c>
      <c r="AO338" s="241">
        <f t="shared" si="17"/>
        <v>0</v>
      </c>
      <c r="AP338" s="236">
        <f t="shared" si="18"/>
        <v>149128</v>
      </c>
      <c r="AQ338" s="241">
        <f t="shared" si="19"/>
        <v>0</v>
      </c>
      <c r="AR338" s="235">
        <f t="shared" si="20"/>
        <v>26.83</v>
      </c>
      <c r="AS338" s="241">
        <v>35</v>
      </c>
      <c r="AT338" s="236">
        <f t="shared" si="21"/>
        <v>149163</v>
      </c>
    </row>
    <row r="339" spans="1:46" ht="12.75" customHeight="1">
      <c r="A339">
        <v>337</v>
      </c>
      <c r="B339" s="242" t="s">
        <v>1287</v>
      </c>
      <c r="C339" s="242" t="s">
        <v>589</v>
      </c>
      <c r="D339" s="233" t="s">
        <v>531</v>
      </c>
      <c r="E339">
        <v>2010</v>
      </c>
      <c r="F339" s="241">
        <v>68686.36</v>
      </c>
      <c r="G339" s="241">
        <v>346.78</v>
      </c>
      <c r="H339" s="241">
        <v>0</v>
      </c>
      <c r="I339" s="235">
        <f t="shared" si="0"/>
        <v>68339.58</v>
      </c>
      <c r="J339" s="236">
        <f t="shared" si="1"/>
        <v>68340</v>
      </c>
      <c r="K339" s="237">
        <v>0.03</v>
      </c>
      <c r="L339" s="238">
        <v>18334</v>
      </c>
      <c r="M339" s="238">
        <v>48529</v>
      </c>
      <c r="N339" s="238">
        <v>1477</v>
      </c>
      <c r="O339" s="239">
        <v>68340</v>
      </c>
      <c r="P339" s="237">
        <v>1</v>
      </c>
      <c r="Q339" s="236">
        <v>0</v>
      </c>
      <c r="R339" s="236">
        <v>0</v>
      </c>
      <c r="S339" s="236">
        <v>0</v>
      </c>
      <c r="T339" s="236">
        <v>0</v>
      </c>
      <c r="U339" s="236">
        <v>0</v>
      </c>
      <c r="V339" s="236">
        <v>0</v>
      </c>
      <c r="W339" s="236">
        <v>65711</v>
      </c>
      <c r="X339" s="236">
        <v>66109</v>
      </c>
      <c r="Y339" s="236">
        <v>68340</v>
      </c>
      <c r="Z339">
        <f t="shared" si="2"/>
        <v>26.83</v>
      </c>
      <c r="AA339" t="e">
        <f t="shared" si="3"/>
        <v>#REF!</v>
      </c>
      <c r="AB339" s="240">
        <f t="shared" ref="AB339:AB353" si="24">ROUND(($J$357/$J$355)*J339,5)</f>
        <v>18334.090189999999</v>
      </c>
      <c r="AC339" s="240">
        <f t="shared" si="5"/>
        <v>18334.090189999999</v>
      </c>
      <c r="AD339" s="240">
        <f t="shared" si="6"/>
        <v>9.0189999998983694E-2</v>
      </c>
      <c r="AE339" s="236">
        <f t="shared" si="7"/>
        <v>18334</v>
      </c>
      <c r="AF339" s="240">
        <f t="shared" si="8"/>
        <v>-9.0189999998983694E-2</v>
      </c>
      <c r="AG339">
        <f t="shared" si="9"/>
        <v>26.83</v>
      </c>
      <c r="AH339" s="236" t="e">
        <f t="shared" si="10"/>
        <v>#REF!</v>
      </c>
      <c r="AI339" s="236" t="e">
        <f t="shared" si="11"/>
        <v>#REF!</v>
      </c>
      <c r="AJ339" s="236" t="e">
        <f t="shared" si="12"/>
        <v>#REF!</v>
      </c>
      <c r="AK339" s="236" t="e">
        <f t="shared" si="13"/>
        <v>#REF!</v>
      </c>
      <c r="AL339" s="235" t="e">
        <f t="shared" si="14"/>
        <v>#REF!</v>
      </c>
      <c r="AM339" s="236" t="e">
        <f t="shared" si="15"/>
        <v>#REF!</v>
      </c>
      <c r="AN339" s="241" t="e">
        <f t="shared" si="16"/>
        <v>#REF!</v>
      </c>
      <c r="AO339" s="241" t="e">
        <f t="shared" si="17"/>
        <v>#REF!</v>
      </c>
      <c r="AP339" s="236" t="e">
        <f t="shared" si="18"/>
        <v>#REF!</v>
      </c>
      <c r="AQ339" s="241" t="e">
        <f t="shared" si="19"/>
        <v>#REF!</v>
      </c>
      <c r="AR339" s="235" t="e">
        <f t="shared" si="20"/>
        <v>#REF!</v>
      </c>
      <c r="AS339" s="241">
        <v>0</v>
      </c>
      <c r="AT339" s="236" t="e">
        <f t="shared" si="21"/>
        <v>#REF!</v>
      </c>
    </row>
    <row r="340" spans="1:46" ht="12.75" customHeight="1">
      <c r="A340">
        <v>338</v>
      </c>
      <c r="B340" s="242" t="s">
        <v>1288</v>
      </c>
      <c r="C340" s="242" t="s">
        <v>589</v>
      </c>
      <c r="D340" s="233" t="s">
        <v>532</v>
      </c>
      <c r="F340" s="234"/>
      <c r="G340" s="234"/>
      <c r="H340" s="234"/>
      <c r="I340" s="235">
        <f t="shared" si="0"/>
        <v>0</v>
      </c>
      <c r="J340" s="236">
        <f t="shared" si="1"/>
        <v>0</v>
      </c>
      <c r="K340" s="237"/>
      <c r="L340" s="238">
        <v>0</v>
      </c>
      <c r="M340" s="238">
        <v>0</v>
      </c>
      <c r="N340" s="238">
        <v>0</v>
      </c>
      <c r="O340" s="239">
        <v>0</v>
      </c>
      <c r="P340" s="237">
        <v>0</v>
      </c>
      <c r="Q340" s="236">
        <v>0</v>
      </c>
      <c r="R340" s="236">
        <v>0</v>
      </c>
      <c r="S340" s="236">
        <v>0</v>
      </c>
      <c r="T340" s="236">
        <v>0</v>
      </c>
      <c r="U340" s="236">
        <v>0</v>
      </c>
      <c r="V340" s="236">
        <v>0</v>
      </c>
      <c r="W340" s="236">
        <v>0</v>
      </c>
      <c r="X340" s="236">
        <v>0</v>
      </c>
      <c r="Y340" s="236">
        <v>0</v>
      </c>
      <c r="Z340">
        <f t="shared" si="2"/>
        <v>0</v>
      </c>
      <c r="AA340">
        <f t="shared" si="3"/>
        <v>0</v>
      </c>
      <c r="AB340" s="240">
        <f t="shared" si="24"/>
        <v>0</v>
      </c>
      <c r="AC340" s="240">
        <f t="shared" si="5"/>
        <v>0</v>
      </c>
      <c r="AD340" s="240">
        <f t="shared" si="6"/>
        <v>0</v>
      </c>
      <c r="AE340" s="236">
        <f t="shared" si="7"/>
        <v>0</v>
      </c>
      <c r="AF340" s="240">
        <f t="shared" si="8"/>
        <v>0</v>
      </c>
      <c r="AG340">
        <f t="shared" si="9"/>
        <v>0</v>
      </c>
      <c r="AH340" s="236">
        <f t="shared" si="10"/>
        <v>0</v>
      </c>
      <c r="AI340" s="236">
        <f t="shared" si="11"/>
        <v>0</v>
      </c>
      <c r="AJ340" s="236">
        <f t="shared" si="12"/>
        <v>0</v>
      </c>
      <c r="AK340" s="236">
        <f t="shared" si="13"/>
        <v>0</v>
      </c>
      <c r="AL340" s="235">
        <f t="shared" si="14"/>
        <v>0</v>
      </c>
      <c r="AM340" s="236">
        <f t="shared" si="15"/>
        <v>0</v>
      </c>
      <c r="AN340" s="241">
        <f t="shared" si="16"/>
        <v>0</v>
      </c>
      <c r="AO340" s="241">
        <f t="shared" si="17"/>
        <v>0</v>
      </c>
      <c r="AP340" s="236">
        <f t="shared" si="18"/>
        <v>0</v>
      </c>
      <c r="AQ340" s="241">
        <f t="shared" si="19"/>
        <v>0</v>
      </c>
      <c r="AR340" s="235">
        <f t="shared" si="20"/>
        <v>0</v>
      </c>
      <c r="AS340" s="241">
        <v>0</v>
      </c>
      <c r="AT340" s="236">
        <f t="shared" si="21"/>
        <v>0</v>
      </c>
    </row>
    <row r="341" spans="1:46" ht="12.75" customHeight="1">
      <c r="A341">
        <v>339</v>
      </c>
      <c r="B341" s="242" t="s">
        <v>1289</v>
      </c>
      <c r="C341" s="242" t="s">
        <v>589</v>
      </c>
      <c r="D341" s="233" t="s">
        <v>533</v>
      </c>
      <c r="E341">
        <v>2005</v>
      </c>
      <c r="F341" s="241">
        <v>299609.28999999998</v>
      </c>
      <c r="G341" s="241">
        <v>2527.0300000000002</v>
      </c>
      <c r="H341" s="241">
        <v>0</v>
      </c>
      <c r="I341" s="235">
        <f t="shared" si="0"/>
        <v>297082.25999999995</v>
      </c>
      <c r="J341" s="236">
        <f t="shared" si="1"/>
        <v>297082</v>
      </c>
      <c r="K341" s="237">
        <v>1.4999999999999999E-2</v>
      </c>
      <c r="L341" s="238">
        <v>79700</v>
      </c>
      <c r="M341" s="238">
        <v>0</v>
      </c>
      <c r="N341" s="238">
        <v>0</v>
      </c>
      <c r="O341" s="239">
        <v>79718</v>
      </c>
      <c r="P341" s="237">
        <v>0.26829999999999998</v>
      </c>
      <c r="Q341" s="236">
        <v>0</v>
      </c>
      <c r="R341" s="236">
        <v>192240</v>
      </c>
      <c r="S341" s="236">
        <v>220556</v>
      </c>
      <c r="T341" s="236">
        <v>245781</v>
      </c>
      <c r="U341" s="236">
        <v>173352</v>
      </c>
      <c r="V341" s="236">
        <v>93260</v>
      </c>
      <c r="W341" s="236">
        <v>74297</v>
      </c>
      <c r="X341" s="236">
        <v>75182</v>
      </c>
      <c r="Y341" s="236">
        <v>79718</v>
      </c>
      <c r="Z341">
        <f t="shared" si="2"/>
        <v>26.83</v>
      </c>
      <c r="AA341">
        <f t="shared" si="3"/>
        <v>26.83</v>
      </c>
      <c r="AB341" s="240">
        <f t="shared" si="24"/>
        <v>79700.441649999993</v>
      </c>
      <c r="AC341" s="240">
        <f t="shared" si="5"/>
        <v>79700.441649999993</v>
      </c>
      <c r="AD341" s="240">
        <f t="shared" si="6"/>
        <v>0.44164999999338761</v>
      </c>
      <c r="AE341" s="236">
        <f t="shared" si="7"/>
        <v>79700</v>
      </c>
      <c r="AF341" s="240">
        <f t="shared" si="8"/>
        <v>-0.44164999999338761</v>
      </c>
      <c r="AG341">
        <f t="shared" si="9"/>
        <v>26.83</v>
      </c>
      <c r="AH341" s="236">
        <f t="shared" si="10"/>
        <v>0</v>
      </c>
      <c r="AI341" s="236">
        <f t="shared" si="11"/>
        <v>79700</v>
      </c>
      <c r="AJ341" s="236">
        <f t="shared" si="12"/>
        <v>0</v>
      </c>
      <c r="AK341" s="236">
        <f t="shared" si="13"/>
        <v>79700</v>
      </c>
      <c r="AL341" s="235">
        <f t="shared" si="14"/>
        <v>26.83</v>
      </c>
      <c r="AM341" s="236">
        <f t="shared" si="15"/>
        <v>0</v>
      </c>
      <c r="AN341" s="241">
        <f t="shared" si="16"/>
        <v>79700</v>
      </c>
      <c r="AO341" s="241">
        <f t="shared" si="17"/>
        <v>0</v>
      </c>
      <c r="AP341" s="236">
        <f t="shared" si="18"/>
        <v>79700</v>
      </c>
      <c r="AQ341" s="241">
        <f t="shared" si="19"/>
        <v>0</v>
      </c>
      <c r="AR341" s="235">
        <f t="shared" si="20"/>
        <v>26.83</v>
      </c>
      <c r="AS341" s="241">
        <v>18</v>
      </c>
      <c r="AT341" s="236">
        <f t="shared" si="21"/>
        <v>79718</v>
      </c>
    </row>
    <row r="342" spans="1:46" ht="12.75" customHeight="1">
      <c r="A342">
        <v>340</v>
      </c>
      <c r="B342" s="242" t="s">
        <v>1290</v>
      </c>
      <c r="C342" s="242" t="s">
        <v>589</v>
      </c>
      <c r="D342" s="233" t="s">
        <v>534</v>
      </c>
      <c r="F342" s="234"/>
      <c r="G342" s="234"/>
      <c r="H342" s="234"/>
      <c r="I342" s="235">
        <f t="shared" si="0"/>
        <v>0</v>
      </c>
      <c r="J342" s="236">
        <f t="shared" si="1"/>
        <v>0</v>
      </c>
      <c r="K342" s="237"/>
      <c r="L342" s="238">
        <v>0</v>
      </c>
      <c r="M342" s="238">
        <v>0</v>
      </c>
      <c r="N342" s="238">
        <v>0</v>
      </c>
      <c r="O342" s="239">
        <v>0</v>
      </c>
      <c r="P342" s="237">
        <v>0</v>
      </c>
      <c r="Q342" s="236">
        <v>0</v>
      </c>
      <c r="R342" s="236">
        <v>0</v>
      </c>
      <c r="S342" s="236">
        <v>0</v>
      </c>
      <c r="T342" s="236">
        <v>0</v>
      </c>
      <c r="U342" s="236">
        <v>0</v>
      </c>
      <c r="V342" s="236">
        <v>0</v>
      </c>
      <c r="W342" s="236">
        <v>0</v>
      </c>
      <c r="X342" s="236">
        <v>0</v>
      </c>
      <c r="Y342" s="236">
        <v>0</v>
      </c>
      <c r="Z342">
        <f t="shared" si="2"/>
        <v>0</v>
      </c>
      <c r="AA342">
        <f t="shared" si="3"/>
        <v>0</v>
      </c>
      <c r="AB342" s="240">
        <f t="shared" si="24"/>
        <v>0</v>
      </c>
      <c r="AC342" s="240">
        <f t="shared" si="5"/>
        <v>0</v>
      </c>
      <c r="AD342" s="240">
        <f t="shared" si="6"/>
        <v>0</v>
      </c>
      <c r="AE342" s="236">
        <f t="shared" si="7"/>
        <v>0</v>
      </c>
      <c r="AF342" s="240">
        <f t="shared" si="8"/>
        <v>0</v>
      </c>
      <c r="AG342">
        <f t="shared" si="9"/>
        <v>0</v>
      </c>
      <c r="AH342" s="236">
        <f t="shared" si="10"/>
        <v>0</v>
      </c>
      <c r="AI342" s="236">
        <f t="shared" si="11"/>
        <v>0</v>
      </c>
      <c r="AJ342" s="236">
        <f t="shared" si="12"/>
        <v>0</v>
      </c>
      <c r="AK342" s="236">
        <f t="shared" si="13"/>
        <v>0</v>
      </c>
      <c r="AL342" s="235">
        <f t="shared" si="14"/>
        <v>0</v>
      </c>
      <c r="AM342" s="236">
        <f t="shared" si="15"/>
        <v>0</v>
      </c>
      <c r="AN342" s="241">
        <f t="shared" si="16"/>
        <v>0</v>
      </c>
      <c r="AO342" s="241">
        <f t="shared" si="17"/>
        <v>0</v>
      </c>
      <c r="AP342" s="236">
        <f t="shared" si="18"/>
        <v>0</v>
      </c>
      <c r="AQ342" s="241">
        <f t="shared" si="19"/>
        <v>0</v>
      </c>
      <c r="AR342" s="235">
        <f t="shared" si="20"/>
        <v>0</v>
      </c>
      <c r="AS342" s="241">
        <v>0</v>
      </c>
      <c r="AT342" s="236">
        <f t="shared" si="21"/>
        <v>0</v>
      </c>
    </row>
    <row r="343" spans="1:46" ht="12.75" customHeight="1">
      <c r="A343">
        <v>341</v>
      </c>
      <c r="B343" s="242" t="s">
        <v>1291</v>
      </c>
      <c r="C343" s="242" t="s">
        <v>589</v>
      </c>
      <c r="D343" s="233" t="s">
        <v>535</v>
      </c>
      <c r="E343">
        <v>2003</v>
      </c>
      <c r="F343" s="241">
        <v>212161.08</v>
      </c>
      <c r="G343" s="241">
        <v>410.66</v>
      </c>
      <c r="H343" s="241">
        <v>0</v>
      </c>
      <c r="I343" s="235">
        <f t="shared" si="0"/>
        <v>211750.41999999998</v>
      </c>
      <c r="J343" s="236">
        <f t="shared" si="1"/>
        <v>211750</v>
      </c>
      <c r="K343" s="237">
        <v>0.02</v>
      </c>
      <c r="L343" s="238">
        <v>56808</v>
      </c>
      <c r="M343" s="238">
        <v>0</v>
      </c>
      <c r="N343" s="238">
        <v>0</v>
      </c>
      <c r="O343" s="239">
        <v>56821</v>
      </c>
      <c r="P343" s="237">
        <v>0.26829999999999998</v>
      </c>
      <c r="Q343" s="236">
        <v>125877</v>
      </c>
      <c r="R343" s="236">
        <v>140391</v>
      </c>
      <c r="S343" s="236">
        <v>159932</v>
      </c>
      <c r="T343" s="236">
        <v>173115</v>
      </c>
      <c r="U343" s="236">
        <v>122334</v>
      </c>
      <c r="V343" s="236">
        <v>66562</v>
      </c>
      <c r="W343" s="236">
        <v>53187</v>
      </c>
      <c r="X343" s="236">
        <v>53826</v>
      </c>
      <c r="Y343" s="236">
        <v>56821</v>
      </c>
      <c r="Z343">
        <f t="shared" si="2"/>
        <v>26.83</v>
      </c>
      <c r="AA343">
        <f t="shared" si="3"/>
        <v>26.83</v>
      </c>
      <c r="AB343" s="240">
        <f t="shared" si="24"/>
        <v>56807.778729999998</v>
      </c>
      <c r="AC343" s="240">
        <f t="shared" si="5"/>
        <v>56807.778729999998</v>
      </c>
      <c r="AD343" s="240">
        <f t="shared" si="6"/>
        <v>-0.22127000000182306</v>
      </c>
      <c r="AE343" s="236">
        <f t="shared" si="7"/>
        <v>56808</v>
      </c>
      <c r="AF343" s="240">
        <f t="shared" si="8"/>
        <v>0.22127000000182306</v>
      </c>
      <c r="AG343">
        <f t="shared" si="9"/>
        <v>26.83</v>
      </c>
      <c r="AH343" s="236">
        <f t="shared" si="10"/>
        <v>0</v>
      </c>
      <c r="AI343" s="236">
        <f t="shared" si="11"/>
        <v>56808</v>
      </c>
      <c r="AJ343" s="236">
        <f t="shared" si="12"/>
        <v>0</v>
      </c>
      <c r="AK343" s="236">
        <f t="shared" si="13"/>
        <v>56808</v>
      </c>
      <c r="AL343" s="235">
        <f t="shared" si="14"/>
        <v>26.83</v>
      </c>
      <c r="AM343" s="236">
        <f t="shared" si="15"/>
        <v>0</v>
      </c>
      <c r="AN343" s="241">
        <f t="shared" si="16"/>
        <v>56808</v>
      </c>
      <c r="AO343" s="241">
        <f t="shared" si="17"/>
        <v>0</v>
      </c>
      <c r="AP343" s="236">
        <f t="shared" si="18"/>
        <v>56808</v>
      </c>
      <c r="AQ343" s="241">
        <f t="shared" si="19"/>
        <v>0</v>
      </c>
      <c r="AR343" s="235">
        <f t="shared" si="20"/>
        <v>26.83</v>
      </c>
      <c r="AS343" s="241">
        <v>13</v>
      </c>
      <c r="AT343" s="236">
        <f t="shared" si="21"/>
        <v>56821</v>
      </c>
    </row>
    <row r="344" spans="1:46" ht="12.75" customHeight="1">
      <c r="A344">
        <v>342</v>
      </c>
      <c r="B344" s="242" t="s">
        <v>1292</v>
      </c>
      <c r="C344" s="242" t="s">
        <v>589</v>
      </c>
      <c r="D344" s="233" t="s">
        <v>536</v>
      </c>
      <c r="F344" s="234"/>
      <c r="G344" s="234"/>
      <c r="H344" s="234"/>
      <c r="I344" s="235">
        <f t="shared" si="0"/>
        <v>0</v>
      </c>
      <c r="J344" s="236">
        <f t="shared" si="1"/>
        <v>0</v>
      </c>
      <c r="K344" s="237"/>
      <c r="L344" s="238">
        <v>0</v>
      </c>
      <c r="M344" s="238">
        <v>0</v>
      </c>
      <c r="N344" s="238">
        <v>0</v>
      </c>
      <c r="O344" s="239">
        <v>0</v>
      </c>
      <c r="P344" s="237">
        <v>0</v>
      </c>
      <c r="Q344" s="236">
        <v>0</v>
      </c>
      <c r="R344" s="236">
        <v>0</v>
      </c>
      <c r="S344" s="236">
        <v>0</v>
      </c>
      <c r="T344" s="236">
        <v>0</v>
      </c>
      <c r="U344" s="236">
        <v>0</v>
      </c>
      <c r="V344" s="236">
        <v>0</v>
      </c>
      <c r="W344" s="236">
        <v>0</v>
      </c>
      <c r="X344" s="236">
        <v>0</v>
      </c>
      <c r="Y344" s="236">
        <v>0</v>
      </c>
      <c r="Z344">
        <f t="shared" si="2"/>
        <v>0</v>
      </c>
      <c r="AA344">
        <f t="shared" si="3"/>
        <v>0</v>
      </c>
      <c r="AB344" s="240">
        <f t="shared" si="24"/>
        <v>0</v>
      </c>
      <c r="AC344" s="240">
        <f t="shared" si="5"/>
        <v>0</v>
      </c>
      <c r="AD344" s="240">
        <f t="shared" si="6"/>
        <v>0</v>
      </c>
      <c r="AE344" s="236">
        <f t="shared" si="7"/>
        <v>0</v>
      </c>
      <c r="AF344" s="240">
        <f t="shared" si="8"/>
        <v>0</v>
      </c>
      <c r="AG344">
        <f t="shared" si="9"/>
        <v>0</v>
      </c>
      <c r="AH344" s="236">
        <f t="shared" si="10"/>
        <v>0</v>
      </c>
      <c r="AI344" s="236">
        <f t="shared" si="11"/>
        <v>0</v>
      </c>
      <c r="AJ344" s="236">
        <f t="shared" si="12"/>
        <v>0</v>
      </c>
      <c r="AK344" s="236">
        <f t="shared" si="13"/>
        <v>0</v>
      </c>
      <c r="AL344" s="235">
        <f t="shared" si="14"/>
        <v>0</v>
      </c>
      <c r="AM344" s="236">
        <f t="shared" si="15"/>
        <v>0</v>
      </c>
      <c r="AN344" s="241">
        <f t="shared" si="16"/>
        <v>0</v>
      </c>
      <c r="AO344" s="241">
        <f t="shared" si="17"/>
        <v>0</v>
      </c>
      <c r="AP344" s="236">
        <f t="shared" si="18"/>
        <v>0</v>
      </c>
      <c r="AQ344" s="241">
        <f t="shared" si="19"/>
        <v>0</v>
      </c>
      <c r="AR344" s="235">
        <f t="shared" si="20"/>
        <v>0</v>
      </c>
      <c r="AS344" s="241">
        <v>0</v>
      </c>
      <c r="AT344" s="236">
        <f t="shared" si="21"/>
        <v>0</v>
      </c>
    </row>
    <row r="345" spans="1:46" ht="12.75" customHeight="1">
      <c r="A345">
        <v>343</v>
      </c>
      <c r="B345" s="242" t="s">
        <v>1293</v>
      </c>
      <c r="C345" s="242" t="s">
        <v>589</v>
      </c>
      <c r="D345" s="233" t="s">
        <v>537</v>
      </c>
      <c r="F345" s="234"/>
      <c r="G345" s="234"/>
      <c r="H345" s="234"/>
      <c r="I345" s="235">
        <f t="shared" si="0"/>
        <v>0</v>
      </c>
      <c r="J345" s="236">
        <f t="shared" si="1"/>
        <v>0</v>
      </c>
      <c r="K345" s="237"/>
      <c r="L345" s="238">
        <v>0</v>
      </c>
      <c r="M345" s="238">
        <v>0</v>
      </c>
      <c r="N345" s="238">
        <v>0</v>
      </c>
      <c r="O345" s="239">
        <v>0</v>
      </c>
      <c r="P345" s="237">
        <v>0</v>
      </c>
      <c r="Q345" s="236">
        <v>0</v>
      </c>
      <c r="R345" s="236">
        <v>0</v>
      </c>
      <c r="S345" s="236">
        <v>0</v>
      </c>
      <c r="T345" s="236">
        <v>0</v>
      </c>
      <c r="U345" s="236">
        <v>0</v>
      </c>
      <c r="V345" s="236">
        <v>0</v>
      </c>
      <c r="W345" s="236">
        <v>0</v>
      </c>
      <c r="X345" s="236">
        <v>0</v>
      </c>
      <c r="Y345" s="236">
        <v>0</v>
      </c>
      <c r="Z345">
        <f t="shared" si="2"/>
        <v>0</v>
      </c>
      <c r="AA345">
        <f t="shared" si="3"/>
        <v>0</v>
      </c>
      <c r="AB345" s="240">
        <f t="shared" si="24"/>
        <v>0</v>
      </c>
      <c r="AC345" s="240">
        <f t="shared" si="5"/>
        <v>0</v>
      </c>
      <c r="AD345" s="240">
        <f t="shared" si="6"/>
        <v>0</v>
      </c>
      <c r="AE345" s="236">
        <f t="shared" si="7"/>
        <v>0</v>
      </c>
      <c r="AF345" s="240">
        <f t="shared" si="8"/>
        <v>0</v>
      </c>
      <c r="AG345">
        <f t="shared" si="9"/>
        <v>0</v>
      </c>
      <c r="AH345" s="236">
        <f t="shared" si="10"/>
        <v>0</v>
      </c>
      <c r="AI345" s="236">
        <f t="shared" si="11"/>
        <v>0</v>
      </c>
      <c r="AJ345" s="236">
        <f t="shared" si="12"/>
        <v>0</v>
      </c>
      <c r="AK345" s="236">
        <f t="shared" si="13"/>
        <v>0</v>
      </c>
      <c r="AL345" s="235">
        <f t="shared" si="14"/>
        <v>0</v>
      </c>
      <c r="AM345" s="236">
        <f t="shared" si="15"/>
        <v>0</v>
      </c>
      <c r="AN345" s="241">
        <f t="shared" si="16"/>
        <v>0</v>
      </c>
      <c r="AO345" s="241">
        <f t="shared" si="17"/>
        <v>0</v>
      </c>
      <c r="AP345" s="236">
        <f t="shared" si="18"/>
        <v>0</v>
      </c>
      <c r="AQ345" s="241">
        <f t="shared" si="19"/>
        <v>0</v>
      </c>
      <c r="AR345" s="235">
        <f t="shared" si="20"/>
        <v>0</v>
      </c>
      <c r="AS345" s="241">
        <v>0</v>
      </c>
      <c r="AT345" s="236">
        <f t="shared" si="21"/>
        <v>0</v>
      </c>
    </row>
    <row r="346" spans="1:46" ht="12.75" customHeight="1">
      <c r="A346">
        <v>344</v>
      </c>
      <c r="B346" s="242" t="s">
        <v>1294</v>
      </c>
      <c r="C346" s="242" t="s">
        <v>589</v>
      </c>
      <c r="D346" s="233" t="s">
        <v>538</v>
      </c>
      <c r="F346" s="234"/>
      <c r="G346" s="234"/>
      <c r="H346" s="234"/>
      <c r="I346" s="235">
        <f t="shared" si="0"/>
        <v>0</v>
      </c>
      <c r="J346" s="236">
        <f t="shared" si="1"/>
        <v>0</v>
      </c>
      <c r="K346" s="237"/>
      <c r="L346" s="238">
        <v>0</v>
      </c>
      <c r="M346" s="238">
        <v>0</v>
      </c>
      <c r="N346" s="238">
        <v>0</v>
      </c>
      <c r="O346" s="239">
        <v>0</v>
      </c>
      <c r="P346" s="237">
        <v>0</v>
      </c>
      <c r="Q346" s="236">
        <v>0</v>
      </c>
      <c r="R346" s="236">
        <v>0</v>
      </c>
      <c r="S346" s="236">
        <v>0</v>
      </c>
      <c r="T346" s="236">
        <v>0</v>
      </c>
      <c r="U346" s="236">
        <v>0</v>
      </c>
      <c r="V346" s="236">
        <v>0</v>
      </c>
      <c r="W346" s="236">
        <v>0</v>
      </c>
      <c r="X346" s="236">
        <v>0</v>
      </c>
      <c r="Y346" s="236">
        <v>0</v>
      </c>
      <c r="Z346">
        <f t="shared" si="2"/>
        <v>0</v>
      </c>
      <c r="AA346">
        <f t="shared" si="3"/>
        <v>0</v>
      </c>
      <c r="AB346" s="240">
        <f t="shared" si="24"/>
        <v>0</v>
      </c>
      <c r="AC346" s="240">
        <f t="shared" si="5"/>
        <v>0</v>
      </c>
      <c r="AD346" s="240">
        <f t="shared" si="6"/>
        <v>0</v>
      </c>
      <c r="AE346" s="236">
        <f t="shared" si="7"/>
        <v>0</v>
      </c>
      <c r="AF346" s="240">
        <f t="shared" si="8"/>
        <v>0</v>
      </c>
      <c r="AG346">
        <f t="shared" si="9"/>
        <v>0</v>
      </c>
      <c r="AH346" s="236">
        <f t="shared" si="10"/>
        <v>0</v>
      </c>
      <c r="AI346" s="236">
        <f t="shared" si="11"/>
        <v>0</v>
      </c>
      <c r="AJ346" s="236">
        <f t="shared" si="12"/>
        <v>0</v>
      </c>
      <c r="AK346" s="236">
        <f t="shared" si="13"/>
        <v>0</v>
      </c>
      <c r="AL346" s="235">
        <f t="shared" si="14"/>
        <v>0</v>
      </c>
      <c r="AM346" s="236">
        <f t="shared" si="15"/>
        <v>0</v>
      </c>
      <c r="AN346" s="241">
        <f t="shared" si="16"/>
        <v>0</v>
      </c>
      <c r="AO346" s="241">
        <f t="shared" si="17"/>
        <v>0</v>
      </c>
      <c r="AP346" s="236">
        <f t="shared" si="18"/>
        <v>0</v>
      </c>
      <c r="AQ346" s="241">
        <f t="shared" si="19"/>
        <v>0</v>
      </c>
      <c r="AR346" s="235">
        <f t="shared" si="20"/>
        <v>0</v>
      </c>
      <c r="AS346" s="241">
        <v>0</v>
      </c>
      <c r="AT346" s="236">
        <f t="shared" si="21"/>
        <v>0</v>
      </c>
    </row>
    <row r="347" spans="1:46" ht="12.75" customHeight="1">
      <c r="A347">
        <v>345</v>
      </c>
      <c r="B347" s="242" t="s">
        <v>1295</v>
      </c>
      <c r="C347" s="242" t="s">
        <v>589</v>
      </c>
      <c r="D347" s="233" t="s">
        <v>539</v>
      </c>
      <c r="F347" s="234"/>
      <c r="G347" s="234"/>
      <c r="H347" s="234"/>
      <c r="I347" s="235">
        <f t="shared" si="0"/>
        <v>0</v>
      </c>
      <c r="J347" s="236">
        <f t="shared" si="1"/>
        <v>0</v>
      </c>
      <c r="K347" s="237"/>
      <c r="L347" s="238">
        <v>0</v>
      </c>
      <c r="M347" s="238">
        <v>0</v>
      </c>
      <c r="N347" s="238">
        <v>0</v>
      </c>
      <c r="O347" s="239">
        <v>0</v>
      </c>
      <c r="P347" s="237">
        <v>0</v>
      </c>
      <c r="Q347" s="236">
        <v>0</v>
      </c>
      <c r="R347" s="236">
        <v>0</v>
      </c>
      <c r="S347" s="236">
        <v>0</v>
      </c>
      <c r="T347" s="236">
        <v>0</v>
      </c>
      <c r="U347" s="236">
        <v>0</v>
      </c>
      <c r="V347" s="236">
        <v>0</v>
      </c>
      <c r="W347" s="236">
        <v>0</v>
      </c>
      <c r="X347" s="236">
        <v>0</v>
      </c>
      <c r="Y347" s="236">
        <v>0</v>
      </c>
      <c r="Z347">
        <f t="shared" si="2"/>
        <v>0</v>
      </c>
      <c r="AA347">
        <f t="shared" si="3"/>
        <v>0</v>
      </c>
      <c r="AB347" s="240">
        <f t="shared" si="24"/>
        <v>0</v>
      </c>
      <c r="AC347" s="240">
        <f t="shared" si="5"/>
        <v>0</v>
      </c>
      <c r="AD347" s="240">
        <f t="shared" si="6"/>
        <v>0</v>
      </c>
      <c r="AE347" s="236">
        <f t="shared" si="7"/>
        <v>0</v>
      </c>
      <c r="AF347" s="240">
        <f t="shared" si="8"/>
        <v>0</v>
      </c>
      <c r="AG347">
        <f t="shared" si="9"/>
        <v>0</v>
      </c>
      <c r="AH347" s="236">
        <f t="shared" si="10"/>
        <v>0</v>
      </c>
      <c r="AI347" s="236">
        <f t="shared" si="11"/>
        <v>0</v>
      </c>
      <c r="AJ347" s="236">
        <f t="shared" si="12"/>
        <v>0</v>
      </c>
      <c r="AK347" s="236">
        <f t="shared" si="13"/>
        <v>0</v>
      </c>
      <c r="AL347" s="235">
        <f t="shared" si="14"/>
        <v>0</v>
      </c>
      <c r="AM347" s="236">
        <f t="shared" si="15"/>
        <v>0</v>
      </c>
      <c r="AN347" s="241">
        <f t="shared" si="16"/>
        <v>0</v>
      </c>
      <c r="AO347" s="241">
        <f t="shared" si="17"/>
        <v>0</v>
      </c>
      <c r="AP347" s="236">
        <f t="shared" si="18"/>
        <v>0</v>
      </c>
      <c r="AQ347" s="241">
        <f t="shared" si="19"/>
        <v>0</v>
      </c>
      <c r="AR347" s="235">
        <f t="shared" si="20"/>
        <v>0</v>
      </c>
      <c r="AS347" s="241">
        <v>0</v>
      </c>
      <c r="AT347" s="236">
        <f t="shared" si="21"/>
        <v>0</v>
      </c>
    </row>
    <row r="348" spans="1:46" ht="12.75" customHeight="1">
      <c r="A348">
        <v>346</v>
      </c>
      <c r="B348" s="242" t="s">
        <v>1296</v>
      </c>
      <c r="C348" s="242" t="s">
        <v>589</v>
      </c>
      <c r="D348" s="233" t="s">
        <v>540</v>
      </c>
      <c r="F348" s="234"/>
      <c r="G348" s="234"/>
      <c r="H348" s="234"/>
      <c r="I348" s="235">
        <f t="shared" si="0"/>
        <v>0</v>
      </c>
      <c r="J348" s="236">
        <f t="shared" si="1"/>
        <v>0</v>
      </c>
      <c r="K348" s="237"/>
      <c r="L348" s="238">
        <v>0</v>
      </c>
      <c r="M348" s="238">
        <v>0</v>
      </c>
      <c r="N348" s="238">
        <v>0</v>
      </c>
      <c r="O348" s="239">
        <v>0</v>
      </c>
      <c r="P348" s="237">
        <v>0</v>
      </c>
      <c r="Q348" s="236">
        <v>0</v>
      </c>
      <c r="R348" s="236">
        <v>0</v>
      </c>
      <c r="S348" s="236">
        <v>0</v>
      </c>
      <c r="T348" s="236">
        <v>0</v>
      </c>
      <c r="U348" s="236">
        <v>0</v>
      </c>
      <c r="V348" s="236">
        <v>0</v>
      </c>
      <c r="W348" s="236">
        <v>0</v>
      </c>
      <c r="X348" s="236">
        <v>0</v>
      </c>
      <c r="Y348" s="236">
        <v>0</v>
      </c>
      <c r="Z348">
        <f t="shared" si="2"/>
        <v>0</v>
      </c>
      <c r="AA348">
        <f t="shared" si="3"/>
        <v>0</v>
      </c>
      <c r="AB348" s="240">
        <f t="shared" si="24"/>
        <v>0</v>
      </c>
      <c r="AC348" s="240">
        <f t="shared" si="5"/>
        <v>0</v>
      </c>
      <c r="AD348" s="240">
        <f t="shared" si="6"/>
        <v>0</v>
      </c>
      <c r="AE348" s="236">
        <f t="shared" si="7"/>
        <v>0</v>
      </c>
      <c r="AF348" s="240">
        <f t="shared" si="8"/>
        <v>0</v>
      </c>
      <c r="AG348">
        <f t="shared" si="9"/>
        <v>0</v>
      </c>
      <c r="AH348" s="236">
        <f t="shared" si="10"/>
        <v>0</v>
      </c>
      <c r="AI348" s="236">
        <f t="shared" si="11"/>
        <v>0</v>
      </c>
      <c r="AJ348" s="236">
        <f t="shared" si="12"/>
        <v>0</v>
      </c>
      <c r="AK348" s="236">
        <f t="shared" si="13"/>
        <v>0</v>
      </c>
      <c r="AL348" s="235">
        <f t="shared" si="14"/>
        <v>0</v>
      </c>
      <c r="AM348" s="236">
        <f t="shared" si="15"/>
        <v>0</v>
      </c>
      <c r="AN348" s="241">
        <f t="shared" si="16"/>
        <v>0</v>
      </c>
      <c r="AO348" s="241">
        <f t="shared" si="17"/>
        <v>0</v>
      </c>
      <c r="AP348" s="236">
        <f t="shared" si="18"/>
        <v>0</v>
      </c>
      <c r="AQ348" s="241">
        <f t="shared" si="19"/>
        <v>0</v>
      </c>
      <c r="AR348" s="235">
        <f t="shared" si="20"/>
        <v>0</v>
      </c>
      <c r="AS348" s="241">
        <v>0</v>
      </c>
      <c r="AT348" s="236">
        <f t="shared" si="21"/>
        <v>0</v>
      </c>
    </row>
    <row r="349" spans="1:46" ht="12.75" customHeight="1">
      <c r="A349">
        <v>347</v>
      </c>
      <c r="B349" s="242" t="s">
        <v>1297</v>
      </c>
      <c r="C349" s="242" t="s">
        <v>589</v>
      </c>
      <c r="D349" s="233" t="s">
        <v>541</v>
      </c>
      <c r="F349" s="234"/>
      <c r="G349" s="234"/>
      <c r="H349" s="234"/>
      <c r="I349" s="235">
        <f t="shared" si="0"/>
        <v>0</v>
      </c>
      <c r="J349" s="236">
        <f t="shared" si="1"/>
        <v>0</v>
      </c>
      <c r="K349" s="237"/>
      <c r="L349" s="238">
        <v>0</v>
      </c>
      <c r="M349" s="238">
        <v>0</v>
      </c>
      <c r="N349" s="238">
        <v>0</v>
      </c>
      <c r="O349" s="239">
        <v>0</v>
      </c>
      <c r="P349" s="237">
        <v>0</v>
      </c>
      <c r="Q349" s="236">
        <v>0</v>
      </c>
      <c r="R349" s="236">
        <v>0</v>
      </c>
      <c r="S349" s="236">
        <v>0</v>
      </c>
      <c r="T349" s="236">
        <v>0</v>
      </c>
      <c r="U349" s="236">
        <v>0</v>
      </c>
      <c r="V349" s="236">
        <v>0</v>
      </c>
      <c r="W349" s="236">
        <v>0</v>
      </c>
      <c r="X349" s="236">
        <v>0</v>
      </c>
      <c r="Y349" s="236">
        <v>0</v>
      </c>
      <c r="Z349">
        <f t="shared" si="2"/>
        <v>0</v>
      </c>
      <c r="AA349">
        <f t="shared" si="3"/>
        <v>0</v>
      </c>
      <c r="AB349" s="240">
        <f t="shared" si="24"/>
        <v>0</v>
      </c>
      <c r="AC349" s="240">
        <f t="shared" si="5"/>
        <v>0</v>
      </c>
      <c r="AD349" s="240">
        <f t="shared" si="6"/>
        <v>0</v>
      </c>
      <c r="AE349" s="236">
        <f t="shared" si="7"/>
        <v>0</v>
      </c>
      <c r="AF349" s="240">
        <f t="shared" si="8"/>
        <v>0</v>
      </c>
      <c r="AG349">
        <f t="shared" si="9"/>
        <v>0</v>
      </c>
      <c r="AH349" s="236">
        <f t="shared" si="10"/>
        <v>0</v>
      </c>
      <c r="AI349" s="236">
        <f t="shared" si="11"/>
        <v>0</v>
      </c>
      <c r="AJ349" s="236">
        <f t="shared" si="12"/>
        <v>0</v>
      </c>
      <c r="AK349" s="236">
        <f t="shared" si="13"/>
        <v>0</v>
      </c>
      <c r="AL349" s="235">
        <f t="shared" si="14"/>
        <v>0</v>
      </c>
      <c r="AM349" s="236">
        <f t="shared" si="15"/>
        <v>0</v>
      </c>
      <c r="AN349" s="241">
        <f t="shared" si="16"/>
        <v>0</v>
      </c>
      <c r="AO349" s="241">
        <f t="shared" si="17"/>
        <v>0</v>
      </c>
      <c r="AP349" s="236">
        <f t="shared" si="18"/>
        <v>0</v>
      </c>
      <c r="AQ349" s="241">
        <f t="shared" si="19"/>
        <v>0</v>
      </c>
      <c r="AR349" s="235">
        <f t="shared" si="20"/>
        <v>0</v>
      </c>
      <c r="AS349" s="241">
        <v>0</v>
      </c>
      <c r="AT349" s="236">
        <f t="shared" si="21"/>
        <v>0</v>
      </c>
    </row>
    <row r="350" spans="1:46" ht="12.75" customHeight="1">
      <c r="A350">
        <v>348</v>
      </c>
      <c r="B350" s="242" t="s">
        <v>1298</v>
      </c>
      <c r="C350" s="242" t="s">
        <v>589</v>
      </c>
      <c r="D350" s="233" t="s">
        <v>542</v>
      </c>
      <c r="F350" s="234"/>
      <c r="G350" s="234"/>
      <c r="H350" s="234"/>
      <c r="I350" s="235">
        <f t="shared" si="0"/>
        <v>0</v>
      </c>
      <c r="J350" s="236">
        <f t="shared" si="1"/>
        <v>0</v>
      </c>
      <c r="K350" s="237"/>
      <c r="L350" s="238">
        <v>0</v>
      </c>
      <c r="M350" s="238">
        <v>0</v>
      </c>
      <c r="N350" s="238">
        <v>0</v>
      </c>
      <c r="O350" s="239">
        <v>0</v>
      </c>
      <c r="P350" s="237">
        <v>0</v>
      </c>
      <c r="Q350" s="236">
        <v>0</v>
      </c>
      <c r="R350" s="236">
        <v>0</v>
      </c>
      <c r="S350" s="236">
        <v>0</v>
      </c>
      <c r="T350" s="236">
        <v>0</v>
      </c>
      <c r="U350" s="236">
        <v>0</v>
      </c>
      <c r="V350" s="236">
        <v>0</v>
      </c>
      <c r="W350" s="236">
        <v>0</v>
      </c>
      <c r="X350" s="236">
        <v>0</v>
      </c>
      <c r="Y350" s="236">
        <v>0</v>
      </c>
      <c r="Z350">
        <f t="shared" si="2"/>
        <v>0</v>
      </c>
      <c r="AA350">
        <f t="shared" si="3"/>
        <v>0</v>
      </c>
      <c r="AB350" s="240">
        <f t="shared" si="24"/>
        <v>0</v>
      </c>
      <c r="AC350" s="240">
        <f t="shared" si="5"/>
        <v>0</v>
      </c>
      <c r="AD350" s="240">
        <f t="shared" si="6"/>
        <v>0</v>
      </c>
      <c r="AE350" s="236">
        <f t="shared" si="7"/>
        <v>0</v>
      </c>
      <c r="AF350" s="240">
        <f t="shared" si="8"/>
        <v>0</v>
      </c>
      <c r="AG350">
        <f t="shared" si="9"/>
        <v>0</v>
      </c>
      <c r="AH350" s="236">
        <f t="shared" si="10"/>
        <v>0</v>
      </c>
      <c r="AI350" s="236">
        <f t="shared" si="11"/>
        <v>0</v>
      </c>
      <c r="AJ350" s="236">
        <f t="shared" si="12"/>
        <v>0</v>
      </c>
      <c r="AK350" s="236">
        <f t="shared" si="13"/>
        <v>0</v>
      </c>
      <c r="AL350" s="235">
        <f t="shared" si="14"/>
        <v>0</v>
      </c>
      <c r="AM350" s="236">
        <f t="shared" si="15"/>
        <v>0</v>
      </c>
      <c r="AN350" s="241">
        <f t="shared" si="16"/>
        <v>0</v>
      </c>
      <c r="AO350" s="241">
        <f t="shared" si="17"/>
        <v>0</v>
      </c>
      <c r="AP350" s="236">
        <f t="shared" si="18"/>
        <v>0</v>
      </c>
      <c r="AQ350" s="241">
        <f t="shared" si="19"/>
        <v>0</v>
      </c>
      <c r="AR350" s="235">
        <f t="shared" si="20"/>
        <v>0</v>
      </c>
      <c r="AS350" s="241">
        <v>0</v>
      </c>
      <c r="AT350" s="236">
        <f t="shared" si="21"/>
        <v>0</v>
      </c>
    </row>
    <row r="351" spans="1:46" ht="12.75" customHeight="1">
      <c r="A351">
        <v>349</v>
      </c>
      <c r="B351" s="242" t="s">
        <v>1299</v>
      </c>
      <c r="C351" s="242" t="s">
        <v>589</v>
      </c>
      <c r="D351" s="233" t="s">
        <v>543</v>
      </c>
      <c r="F351" s="234"/>
      <c r="G351" s="234"/>
      <c r="H351" s="234"/>
      <c r="I351" s="235">
        <f t="shared" si="0"/>
        <v>0</v>
      </c>
      <c r="J351" s="236">
        <f t="shared" si="1"/>
        <v>0</v>
      </c>
      <c r="K351" s="237"/>
      <c r="L351" s="238">
        <v>0</v>
      </c>
      <c r="M351" s="238">
        <v>0</v>
      </c>
      <c r="N351" s="238">
        <v>0</v>
      </c>
      <c r="O351" s="239">
        <v>0</v>
      </c>
      <c r="P351" s="237">
        <v>0</v>
      </c>
      <c r="Q351" s="236">
        <v>0</v>
      </c>
      <c r="R351" s="236">
        <v>0</v>
      </c>
      <c r="S351" s="236">
        <v>0</v>
      </c>
      <c r="T351" s="236">
        <v>0</v>
      </c>
      <c r="U351" s="236">
        <v>0</v>
      </c>
      <c r="V351" s="236">
        <v>0</v>
      </c>
      <c r="W351" s="236">
        <v>0</v>
      </c>
      <c r="X351" s="236">
        <v>0</v>
      </c>
      <c r="Y351" s="236">
        <v>0</v>
      </c>
      <c r="Z351">
        <f t="shared" si="2"/>
        <v>0</v>
      </c>
      <c r="AA351">
        <f t="shared" si="3"/>
        <v>0</v>
      </c>
      <c r="AB351" s="240">
        <f t="shared" si="24"/>
        <v>0</v>
      </c>
      <c r="AC351" s="240">
        <f t="shared" si="5"/>
        <v>0</v>
      </c>
      <c r="AD351" s="240">
        <f t="shared" si="6"/>
        <v>0</v>
      </c>
      <c r="AE351" s="236">
        <f t="shared" si="7"/>
        <v>0</v>
      </c>
      <c r="AF351" s="240">
        <f t="shared" si="8"/>
        <v>0</v>
      </c>
      <c r="AG351">
        <f t="shared" si="9"/>
        <v>0</v>
      </c>
      <c r="AH351" s="236">
        <f t="shared" si="10"/>
        <v>0</v>
      </c>
      <c r="AI351" s="236">
        <f t="shared" si="11"/>
        <v>0</v>
      </c>
      <c r="AJ351" s="236">
        <f t="shared" si="12"/>
        <v>0</v>
      </c>
      <c r="AK351" s="236">
        <f t="shared" si="13"/>
        <v>0</v>
      </c>
      <c r="AL351" s="235">
        <f t="shared" si="14"/>
        <v>0</v>
      </c>
      <c r="AM351" s="236">
        <f t="shared" si="15"/>
        <v>0</v>
      </c>
      <c r="AN351" s="241">
        <f t="shared" si="16"/>
        <v>0</v>
      </c>
      <c r="AO351" s="241">
        <f t="shared" si="17"/>
        <v>0</v>
      </c>
      <c r="AP351" s="236">
        <f t="shared" si="18"/>
        <v>0</v>
      </c>
      <c r="AQ351" s="241">
        <f t="shared" si="19"/>
        <v>0</v>
      </c>
      <c r="AR351" s="235">
        <f t="shared" si="20"/>
        <v>0</v>
      </c>
      <c r="AS351" s="241">
        <v>0</v>
      </c>
      <c r="AT351" s="236">
        <f t="shared" si="21"/>
        <v>0</v>
      </c>
    </row>
    <row r="352" spans="1:46" ht="12.75" customHeight="1">
      <c r="A352">
        <v>350</v>
      </c>
      <c r="B352" s="242" t="s">
        <v>1300</v>
      </c>
      <c r="C352" s="242" t="s">
        <v>589</v>
      </c>
      <c r="D352" s="233" t="s">
        <v>544</v>
      </c>
      <c r="F352" s="234"/>
      <c r="G352" s="234"/>
      <c r="H352" s="234"/>
      <c r="I352" s="235">
        <f t="shared" si="0"/>
        <v>0</v>
      </c>
      <c r="J352" s="236">
        <f t="shared" si="1"/>
        <v>0</v>
      </c>
      <c r="K352" s="237"/>
      <c r="L352" s="238">
        <v>0</v>
      </c>
      <c r="M352" s="238">
        <v>0</v>
      </c>
      <c r="N352" s="238">
        <v>0</v>
      </c>
      <c r="O352" s="239">
        <v>0</v>
      </c>
      <c r="P352" s="237">
        <v>0</v>
      </c>
      <c r="Q352" s="236">
        <v>0</v>
      </c>
      <c r="R352" s="236">
        <v>0</v>
      </c>
      <c r="S352" s="236">
        <v>0</v>
      </c>
      <c r="T352" s="236">
        <v>0</v>
      </c>
      <c r="U352" s="236">
        <v>0</v>
      </c>
      <c r="V352" s="236">
        <v>0</v>
      </c>
      <c r="W352" s="236">
        <v>0</v>
      </c>
      <c r="X352" s="236">
        <v>0</v>
      </c>
      <c r="Y352" s="236">
        <v>0</v>
      </c>
      <c r="Z352">
        <f t="shared" si="2"/>
        <v>0</v>
      </c>
      <c r="AA352">
        <f t="shared" si="3"/>
        <v>0</v>
      </c>
      <c r="AB352" s="240">
        <f t="shared" si="24"/>
        <v>0</v>
      </c>
      <c r="AC352" s="240">
        <f t="shared" si="5"/>
        <v>0</v>
      </c>
      <c r="AD352" s="240">
        <f t="shared" si="6"/>
        <v>0</v>
      </c>
      <c r="AE352" s="236">
        <f t="shared" si="7"/>
        <v>0</v>
      </c>
      <c r="AF352" s="240">
        <f t="shared" si="8"/>
        <v>0</v>
      </c>
      <c r="AG352">
        <f t="shared" si="9"/>
        <v>0</v>
      </c>
      <c r="AH352" s="236">
        <f t="shared" si="10"/>
        <v>0</v>
      </c>
      <c r="AI352" s="236">
        <f t="shared" si="11"/>
        <v>0</v>
      </c>
      <c r="AJ352" s="236">
        <f t="shared" si="12"/>
        <v>0</v>
      </c>
      <c r="AK352" s="236">
        <f t="shared" si="13"/>
        <v>0</v>
      </c>
      <c r="AL352" s="235">
        <f t="shared" si="14"/>
        <v>0</v>
      </c>
      <c r="AM352" s="236">
        <f t="shared" si="15"/>
        <v>0</v>
      </c>
      <c r="AN352" s="241">
        <f t="shared" si="16"/>
        <v>0</v>
      </c>
      <c r="AO352" s="241">
        <f t="shared" si="17"/>
        <v>0</v>
      </c>
      <c r="AP352" s="236">
        <f t="shared" si="18"/>
        <v>0</v>
      </c>
      <c r="AQ352" s="241">
        <f t="shared" si="19"/>
        <v>0</v>
      </c>
      <c r="AR352" s="235">
        <f t="shared" si="20"/>
        <v>0</v>
      </c>
      <c r="AS352" s="241">
        <v>0</v>
      </c>
      <c r="AT352" s="236">
        <f t="shared" si="21"/>
        <v>0</v>
      </c>
    </row>
    <row r="353" spans="1:47" ht="12.75" customHeight="1">
      <c r="A353">
        <v>351</v>
      </c>
      <c r="B353" s="242" t="s">
        <v>1301</v>
      </c>
      <c r="C353" s="242" t="s">
        <v>589</v>
      </c>
      <c r="D353" s="233" t="s">
        <v>545</v>
      </c>
      <c r="E353">
        <v>2006</v>
      </c>
      <c r="F353" s="241">
        <v>1432615</v>
      </c>
      <c r="G353" s="241">
        <v>15860</v>
      </c>
      <c r="H353" s="241">
        <v>0</v>
      </c>
      <c r="I353" s="235">
        <f t="shared" si="0"/>
        <v>1416755</v>
      </c>
      <c r="J353" s="236">
        <f t="shared" si="1"/>
        <v>1416755</v>
      </c>
      <c r="K353" s="237">
        <v>0.03</v>
      </c>
      <c r="L353" s="238">
        <v>380084</v>
      </c>
      <c r="M353" s="238">
        <v>20221</v>
      </c>
      <c r="N353" s="238">
        <v>11811</v>
      </c>
      <c r="O353" s="239">
        <v>412255</v>
      </c>
      <c r="P353" s="237">
        <v>0.29089999999999999</v>
      </c>
      <c r="Q353" s="236">
        <v>0</v>
      </c>
      <c r="R353" s="236">
        <v>1076698</v>
      </c>
      <c r="S353" s="236">
        <v>1099144</v>
      </c>
      <c r="T353" s="236">
        <v>1182628</v>
      </c>
      <c r="U353" s="236">
        <v>850920</v>
      </c>
      <c r="V353" s="236">
        <v>473978</v>
      </c>
      <c r="W353" s="236">
        <v>383829</v>
      </c>
      <c r="X353" s="236">
        <v>395056</v>
      </c>
      <c r="Y353" s="236">
        <v>412255</v>
      </c>
      <c r="Z353">
        <f t="shared" si="2"/>
        <v>26.83</v>
      </c>
      <c r="AA353" t="e">
        <f t="shared" si="3"/>
        <v>#REF!</v>
      </c>
      <c r="AB353" s="240">
        <f t="shared" si="24"/>
        <v>380083.61061999999</v>
      </c>
      <c r="AC353" s="240">
        <f t="shared" si="5"/>
        <v>380083.61061999999</v>
      </c>
      <c r="AD353" s="240">
        <f t="shared" si="6"/>
        <v>-0.38938000000780448</v>
      </c>
      <c r="AE353" s="236">
        <f t="shared" si="7"/>
        <v>380084</v>
      </c>
      <c r="AF353" s="240">
        <f t="shared" si="8"/>
        <v>0.38938000000780448</v>
      </c>
      <c r="AG353">
        <f t="shared" si="9"/>
        <v>26.83</v>
      </c>
      <c r="AH353" s="236" t="e">
        <f t="shared" si="10"/>
        <v>#REF!</v>
      </c>
      <c r="AI353" s="236" t="e">
        <f t="shared" si="11"/>
        <v>#REF!</v>
      </c>
      <c r="AJ353" s="236" t="e">
        <f t="shared" si="12"/>
        <v>#REF!</v>
      </c>
      <c r="AK353" s="236" t="e">
        <f t="shared" si="13"/>
        <v>#REF!</v>
      </c>
      <c r="AL353" s="235" t="e">
        <f t="shared" si="14"/>
        <v>#REF!</v>
      </c>
      <c r="AM353" s="236" t="e">
        <f t="shared" si="15"/>
        <v>#REF!</v>
      </c>
      <c r="AN353" s="241" t="e">
        <f t="shared" si="16"/>
        <v>#REF!</v>
      </c>
      <c r="AO353" s="241" t="e">
        <f t="shared" si="17"/>
        <v>#REF!</v>
      </c>
      <c r="AP353" s="236" t="e">
        <f t="shared" si="18"/>
        <v>#REF!</v>
      </c>
      <c r="AQ353" s="241" t="e">
        <f t="shared" si="19"/>
        <v>#REF!</v>
      </c>
      <c r="AR353" s="235" t="e">
        <f t="shared" si="20"/>
        <v>#REF!</v>
      </c>
      <c r="AS353" s="241">
        <v>139</v>
      </c>
      <c r="AT353" s="236" t="e">
        <f t="shared" si="21"/>
        <v>#REF!</v>
      </c>
    </row>
    <row r="354" spans="1:47" ht="12.75" customHeight="1">
      <c r="F354" s="234"/>
      <c r="I354" s="235"/>
      <c r="K354">
        <f>COUNTIF(K3:K353,"=3.0%")</f>
        <v>75</v>
      </c>
      <c r="L354" s="238"/>
      <c r="M354" s="238"/>
      <c r="N354" s="238"/>
      <c r="O354" s="238"/>
      <c r="P354" s="237"/>
      <c r="Y354" s="236"/>
      <c r="AB354" s="240"/>
      <c r="AE354" s="240"/>
      <c r="AF354" s="240"/>
      <c r="AL354" s="235"/>
      <c r="AR354" s="235"/>
      <c r="AT354" s="236"/>
    </row>
    <row r="355" spans="1:47" ht="12.75" hidden="1" customHeight="1">
      <c r="D355" t="s">
        <v>1302</v>
      </c>
      <c r="E355">
        <f t="shared" ref="E355:F355" si="25">COUNTIF(E3:E353,"&gt;0")</f>
        <v>148</v>
      </c>
      <c r="F355">
        <f t="shared" si="25"/>
        <v>148</v>
      </c>
      <c r="I355" s="235" t="s">
        <v>1303</v>
      </c>
      <c r="J355" s="236">
        <f>SUM(J3:J353)</f>
        <v>89239796</v>
      </c>
      <c r="L355" s="238">
        <v>23941037</v>
      </c>
      <c r="M355" s="238">
        <v>2576103</v>
      </c>
      <c r="N355" s="238">
        <v>1291757</v>
      </c>
      <c r="O355" s="238">
        <v>27722042</v>
      </c>
      <c r="P355" s="237">
        <v>0.31059999999999999</v>
      </c>
      <c r="Q355" s="236">
        <f t="shared" ref="Q355:X355" si="26">SUM(Q3:Q353)</f>
        <v>30822218</v>
      </c>
      <c r="R355" s="236">
        <f t="shared" si="26"/>
        <v>46337391</v>
      </c>
      <c r="S355" s="236">
        <f t="shared" si="26"/>
        <v>58666783</v>
      </c>
      <c r="T355" s="236">
        <f t="shared" si="26"/>
        <v>68131814</v>
      </c>
      <c r="U355" s="236">
        <f t="shared" si="26"/>
        <v>54614430.100000009</v>
      </c>
      <c r="V355" s="236">
        <f t="shared" si="26"/>
        <v>31581103</v>
      </c>
      <c r="W355" s="236">
        <f t="shared" si="26"/>
        <v>25867695</v>
      </c>
      <c r="X355" s="236">
        <f t="shared" si="26"/>
        <v>26182297</v>
      </c>
      <c r="Y355" s="236" t="e">
        <f>AP355</f>
        <v>#REF!</v>
      </c>
      <c r="AB355" s="240">
        <f>ROUND(($J$357/$J$355)*J355,5)</f>
        <v>23941037</v>
      </c>
      <c r="AC355" s="236">
        <f t="shared" ref="AC355:AE355" si="27">SUM(AC3:AC353)</f>
        <v>23941036.999959998</v>
      </c>
      <c r="AD355" s="236">
        <f t="shared" si="27"/>
        <v>-4.0000074477575254E-5</v>
      </c>
      <c r="AE355" s="236">
        <f t="shared" si="27"/>
        <v>23941037</v>
      </c>
      <c r="AF355" s="240">
        <f>AE355-AB355</f>
        <v>0</v>
      </c>
      <c r="AG355">
        <f>IF(AE355&gt;0,ROUND((AE355/J355)*100,2),0)</f>
        <v>26.83</v>
      </c>
      <c r="AH355" s="236" t="e">
        <f t="shared" ref="AH355:AK355" si="28">SUM(AH3:AH353)</f>
        <v>#REF!</v>
      </c>
      <c r="AI355" s="236" t="e">
        <f t="shared" si="28"/>
        <v>#REF!</v>
      </c>
      <c r="AJ355" s="236" t="e">
        <f t="shared" si="28"/>
        <v>#REF!</v>
      </c>
      <c r="AK355" s="236" t="e">
        <f t="shared" si="28"/>
        <v>#REF!</v>
      </c>
      <c r="AL355" s="235" t="e">
        <f>IF(J355&gt;0,ROUND(AK355/J355*100,2),0)</f>
        <v>#REF!</v>
      </c>
      <c r="AM355" s="236" t="e">
        <f t="shared" ref="AM355:AQ355" si="29">SUM(AM3:AM353)</f>
        <v>#REF!</v>
      </c>
      <c r="AN355" s="236" t="e">
        <f t="shared" si="29"/>
        <v>#REF!</v>
      </c>
      <c r="AO355" s="236" t="e">
        <f t="shared" si="29"/>
        <v>#REF!</v>
      </c>
      <c r="AP355" s="236" t="e">
        <f t="shared" si="29"/>
        <v>#REF!</v>
      </c>
      <c r="AQ355" s="236" t="e">
        <f t="shared" si="29"/>
        <v>#REF!</v>
      </c>
      <c r="AR355" s="235" t="e">
        <f>IF(AP355&gt;0,ROUND(AP355/J355*100,2),0)</f>
        <v>#REF!</v>
      </c>
      <c r="AT355" s="236" t="e">
        <f>SUM(AT3:AT353)</f>
        <v>#REF!</v>
      </c>
    </row>
    <row r="356" spans="1:47" ht="12.75" hidden="1" customHeight="1">
      <c r="D356" s="233" t="s">
        <v>1304</v>
      </c>
      <c r="E356">
        <v>0</v>
      </c>
      <c r="F356" s="234">
        <v>1</v>
      </c>
      <c r="I356" t="s">
        <v>1305</v>
      </c>
      <c r="J356" s="236">
        <v>29926296.66</v>
      </c>
      <c r="K356" t="s">
        <v>1306</v>
      </c>
      <c r="L356" s="238"/>
      <c r="M356" s="238"/>
      <c r="N356" s="238"/>
      <c r="O356" s="238"/>
      <c r="P356" s="237">
        <v>0</v>
      </c>
      <c r="Y356" s="236"/>
      <c r="AA356">
        <f>COUNTIF(AA3:AA353,"=100.00")</f>
        <v>0</v>
      </c>
      <c r="AB356" s="240"/>
      <c r="AE356" s="240"/>
      <c r="AF356" s="240"/>
      <c r="AM356">
        <f>COUNTIF(AM3:AM353,"&gt;0")</f>
        <v>0</v>
      </c>
      <c r="AT356" s="236"/>
    </row>
    <row r="357" spans="1:47" ht="12.75" hidden="1" customHeight="1">
      <c r="D357" s="233" t="s">
        <v>1307</v>
      </c>
      <c r="F357" s="234"/>
      <c r="I357" s="260">
        <v>0.8</v>
      </c>
      <c r="J357" s="236">
        <f>ROUND(J356*80%,0)</f>
        <v>23941037</v>
      </c>
      <c r="K357" t="s">
        <v>1308</v>
      </c>
      <c r="L357" s="238"/>
      <c r="M357" s="238"/>
      <c r="N357" s="238"/>
      <c r="O357" s="238"/>
      <c r="P357" s="237">
        <v>0.72</v>
      </c>
      <c r="Y357" s="236"/>
      <c r="AB357" s="240"/>
      <c r="AE357" s="240"/>
      <c r="AF357" s="240"/>
      <c r="AR357">
        <f>COUNTIF(AR3:AR353,"=26.83")</f>
        <v>72</v>
      </c>
      <c r="AT357" s="236"/>
    </row>
    <row r="358" spans="1:47" ht="12.75" hidden="1" customHeight="1">
      <c r="F358" s="234"/>
      <c r="I358" t="s">
        <v>1309</v>
      </c>
      <c r="J358" s="236">
        <f>J356-AE355</f>
        <v>5985259.6600000001</v>
      </c>
      <c r="L358" s="238"/>
      <c r="M358" s="238"/>
      <c r="N358" s="238"/>
      <c r="O358" s="238"/>
      <c r="P358" s="237">
        <v>0.09</v>
      </c>
      <c r="Y358" s="236"/>
      <c r="AB358" s="240"/>
      <c r="AF358" s="240"/>
      <c r="AQ358" s="260"/>
      <c r="AR358">
        <f>COUNTIF(AR3:AR353,"=100")</f>
        <v>0</v>
      </c>
      <c r="AT358" s="236"/>
    </row>
    <row r="359" spans="1:47" ht="12.75" hidden="1" customHeight="1">
      <c r="F359" s="234"/>
      <c r="I359" t="s">
        <v>1310</v>
      </c>
      <c r="J359" s="236">
        <f>ROUND(J358/F355,0)</f>
        <v>40441</v>
      </c>
      <c r="K359" t="s">
        <v>1311</v>
      </c>
      <c r="L359" s="238"/>
      <c r="M359" s="238"/>
      <c r="N359" s="238"/>
      <c r="O359" s="238"/>
      <c r="P359" s="237">
        <v>0.67</v>
      </c>
      <c r="Y359" s="236"/>
      <c r="AB359" s="240"/>
      <c r="AF359" s="240"/>
      <c r="AR359">
        <f>148-72-9</f>
        <v>67</v>
      </c>
      <c r="AT359" s="236"/>
    </row>
    <row r="360" spans="1:47" ht="12.75" hidden="1" customHeight="1">
      <c r="F360" s="234"/>
      <c r="I360" s="233" t="s">
        <v>1312</v>
      </c>
      <c r="J360" s="236" t="e">
        <f>J356-AK355</f>
        <v>#REF!</v>
      </c>
      <c r="L360" s="238"/>
      <c r="M360" s="238"/>
      <c r="N360" s="238"/>
      <c r="O360" s="238"/>
      <c r="P360" s="237">
        <v>0</v>
      </c>
      <c r="Y360" s="236"/>
      <c r="AB360" s="240"/>
      <c r="AF360" s="240"/>
      <c r="AT360" s="236"/>
    </row>
    <row r="361" spans="1:47" ht="12.75" hidden="1" customHeight="1">
      <c r="F361" s="234"/>
      <c r="I361" s="233" t="s">
        <v>1313</v>
      </c>
      <c r="J361" s="236" t="e">
        <f>ROUND(J360/F355,0)</f>
        <v>#REF!</v>
      </c>
      <c r="K361" t="s">
        <v>1314</v>
      </c>
      <c r="L361" s="238"/>
      <c r="M361" s="238"/>
      <c r="N361" s="238"/>
      <c r="O361" s="238"/>
      <c r="P361" s="237">
        <v>0</v>
      </c>
      <c r="Y361" s="236"/>
      <c r="AB361" s="240"/>
      <c r="AF361" s="240"/>
      <c r="AT361" s="236"/>
    </row>
    <row r="362" spans="1:47" ht="12.75" hidden="1" customHeight="1">
      <c r="F362" s="234"/>
      <c r="I362" s="233" t="s">
        <v>1312</v>
      </c>
      <c r="J362" s="236" t="e">
        <f>J356-AP355</f>
        <v>#REF!</v>
      </c>
      <c r="L362" s="238"/>
      <c r="M362" s="238"/>
      <c r="N362" s="238"/>
      <c r="O362" s="238"/>
      <c r="P362" s="237">
        <v>0</v>
      </c>
      <c r="Y362" s="236"/>
      <c r="AB362" s="240"/>
      <c r="AF362" s="240"/>
      <c r="AT362" s="236"/>
    </row>
    <row r="363" spans="1:47" ht="12.75" customHeight="1">
      <c r="F363" s="234"/>
      <c r="L363" s="238"/>
      <c r="M363" s="238"/>
      <c r="N363" s="238"/>
      <c r="O363" s="282" t="s">
        <v>651</v>
      </c>
      <c r="P363" s="283"/>
      <c r="Y363" s="288" t="s">
        <v>651</v>
      </c>
      <c r="Z363" s="289"/>
      <c r="AA363" s="289"/>
      <c r="AB363" s="289"/>
      <c r="AC363" s="289"/>
      <c r="AD363" s="289"/>
      <c r="AE363" s="289"/>
      <c r="AF363" s="289"/>
      <c r="AG363" s="289"/>
      <c r="AH363" s="289"/>
      <c r="AI363" s="289"/>
      <c r="AJ363" s="289"/>
      <c r="AK363" s="289"/>
      <c r="AL363" s="289"/>
      <c r="AM363" s="289"/>
      <c r="AN363" s="289"/>
      <c r="AO363" s="289"/>
      <c r="AP363" s="289"/>
      <c r="AQ363" s="289"/>
      <c r="AR363" s="289"/>
      <c r="AS363" s="289"/>
      <c r="AT363" s="289"/>
      <c r="AU363" s="283"/>
    </row>
    <row r="364" spans="1:47" ht="12.75" customHeight="1">
      <c r="F364" s="234"/>
      <c r="L364" s="238"/>
      <c r="M364" s="238"/>
      <c r="N364" s="238"/>
      <c r="O364" s="284"/>
      <c r="P364" s="285"/>
      <c r="Y364" s="284"/>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85"/>
    </row>
    <row r="365" spans="1:47" ht="12.75" customHeight="1">
      <c r="F365" s="234"/>
      <c r="L365" s="238"/>
      <c r="M365" s="238"/>
      <c r="N365" s="238"/>
      <c r="O365" s="284"/>
      <c r="P365" s="285"/>
      <c r="Y365" s="284"/>
      <c r="Z365" s="268"/>
      <c r="AA365" s="268"/>
      <c r="AB365" s="268"/>
      <c r="AC365" s="268"/>
      <c r="AD365" s="268"/>
      <c r="AE365" s="268"/>
      <c r="AF365" s="268"/>
      <c r="AG365" s="268"/>
      <c r="AH365" s="268"/>
      <c r="AI365" s="268"/>
      <c r="AJ365" s="268"/>
      <c r="AK365" s="268"/>
      <c r="AL365" s="268"/>
      <c r="AM365" s="268"/>
      <c r="AN365" s="268"/>
      <c r="AO365" s="268"/>
      <c r="AP365" s="268"/>
      <c r="AQ365" s="268"/>
      <c r="AR365" s="268"/>
      <c r="AS365" s="268"/>
      <c r="AT365" s="268"/>
      <c r="AU365" s="285"/>
    </row>
    <row r="366" spans="1:47" ht="12.75" customHeight="1">
      <c r="F366" s="234"/>
      <c r="L366" s="238"/>
      <c r="M366" s="238"/>
      <c r="N366" s="238"/>
      <c r="O366" s="284"/>
      <c r="P366" s="285"/>
      <c r="Y366" s="284"/>
      <c r="Z366" s="268"/>
      <c r="AA366" s="268"/>
      <c r="AB366" s="268"/>
      <c r="AC366" s="268"/>
      <c r="AD366" s="268"/>
      <c r="AE366" s="268"/>
      <c r="AF366" s="268"/>
      <c r="AG366" s="268"/>
      <c r="AH366" s="268"/>
      <c r="AI366" s="268"/>
      <c r="AJ366" s="268"/>
      <c r="AK366" s="268"/>
      <c r="AL366" s="268"/>
      <c r="AM366" s="268"/>
      <c r="AN366" s="268"/>
      <c r="AO366" s="268"/>
      <c r="AP366" s="268"/>
      <c r="AQ366" s="268"/>
      <c r="AR366" s="268"/>
      <c r="AS366" s="268"/>
      <c r="AT366" s="268"/>
      <c r="AU366" s="285"/>
    </row>
    <row r="367" spans="1:47" ht="12.75" customHeight="1">
      <c r="F367" s="234"/>
      <c r="L367" s="238"/>
      <c r="M367" s="238"/>
      <c r="N367" s="238"/>
      <c r="O367" s="284"/>
      <c r="P367" s="285"/>
      <c r="Y367" s="284"/>
      <c r="Z367" s="268"/>
      <c r="AA367" s="268"/>
      <c r="AB367" s="268"/>
      <c r="AC367" s="268"/>
      <c r="AD367" s="268"/>
      <c r="AE367" s="268"/>
      <c r="AF367" s="268"/>
      <c r="AG367" s="268"/>
      <c r="AH367" s="268"/>
      <c r="AI367" s="268"/>
      <c r="AJ367" s="268"/>
      <c r="AK367" s="268"/>
      <c r="AL367" s="268"/>
      <c r="AM367" s="268"/>
      <c r="AN367" s="268"/>
      <c r="AO367" s="268"/>
      <c r="AP367" s="268"/>
      <c r="AQ367" s="268"/>
      <c r="AR367" s="268"/>
      <c r="AS367" s="268"/>
      <c r="AT367" s="268"/>
      <c r="AU367" s="285"/>
    </row>
    <row r="368" spans="1:47" ht="12.75" customHeight="1">
      <c r="F368" s="234"/>
      <c r="L368" s="238"/>
      <c r="M368" s="238"/>
      <c r="N368" s="238"/>
      <c r="O368" s="284"/>
      <c r="P368" s="285"/>
      <c r="Y368" s="284"/>
      <c r="Z368" s="268"/>
      <c r="AA368" s="268"/>
      <c r="AB368" s="268"/>
      <c r="AC368" s="268"/>
      <c r="AD368" s="268"/>
      <c r="AE368" s="268"/>
      <c r="AF368" s="268"/>
      <c r="AG368" s="268"/>
      <c r="AH368" s="268"/>
      <c r="AI368" s="268"/>
      <c r="AJ368" s="268"/>
      <c r="AK368" s="268"/>
      <c r="AL368" s="268"/>
      <c r="AM368" s="268"/>
      <c r="AN368" s="268"/>
      <c r="AO368" s="268"/>
      <c r="AP368" s="268"/>
      <c r="AQ368" s="268"/>
      <c r="AR368" s="268"/>
      <c r="AS368" s="268"/>
      <c r="AT368" s="268"/>
      <c r="AU368" s="285"/>
    </row>
    <row r="369" spans="6:47" ht="12.75" customHeight="1">
      <c r="F369" s="234"/>
      <c r="L369" s="238"/>
      <c r="M369" s="238"/>
      <c r="N369" s="238"/>
      <c r="O369" s="284"/>
      <c r="P369" s="285"/>
      <c r="Y369" s="284"/>
      <c r="Z369" s="268"/>
      <c r="AA369" s="268"/>
      <c r="AB369" s="268"/>
      <c r="AC369" s="268"/>
      <c r="AD369" s="268"/>
      <c r="AE369" s="268"/>
      <c r="AF369" s="268"/>
      <c r="AG369" s="268"/>
      <c r="AH369" s="268"/>
      <c r="AI369" s="268"/>
      <c r="AJ369" s="268"/>
      <c r="AK369" s="268"/>
      <c r="AL369" s="268"/>
      <c r="AM369" s="268"/>
      <c r="AN369" s="268"/>
      <c r="AO369" s="268"/>
      <c r="AP369" s="268"/>
      <c r="AQ369" s="268"/>
      <c r="AR369" s="268"/>
      <c r="AS369" s="268"/>
      <c r="AT369" s="268"/>
      <c r="AU369" s="285"/>
    </row>
    <row r="370" spans="6:47" ht="12.75" customHeight="1">
      <c r="F370" s="234"/>
      <c r="L370" s="238"/>
      <c r="M370" s="238"/>
      <c r="N370" s="238"/>
      <c r="O370" s="286"/>
      <c r="P370" s="287"/>
      <c r="Y370" s="286"/>
      <c r="Z370" s="290"/>
      <c r="AA370" s="290"/>
      <c r="AB370" s="290"/>
      <c r="AC370" s="290"/>
      <c r="AD370" s="290"/>
      <c r="AE370" s="290"/>
      <c r="AF370" s="290"/>
      <c r="AG370" s="290"/>
      <c r="AH370" s="290"/>
      <c r="AI370" s="290"/>
      <c r="AJ370" s="290"/>
      <c r="AK370" s="290"/>
      <c r="AL370" s="290"/>
      <c r="AM370" s="290"/>
      <c r="AN370" s="290"/>
      <c r="AO370" s="290"/>
      <c r="AP370" s="290"/>
      <c r="AQ370" s="290"/>
      <c r="AR370" s="290"/>
      <c r="AS370" s="290"/>
      <c r="AT370" s="290"/>
      <c r="AU370" s="287"/>
    </row>
    <row r="371" spans="6:47" ht="12.75" customHeight="1">
      <c r="F371" s="234"/>
      <c r="L371" s="238"/>
      <c r="M371" s="238"/>
      <c r="N371" s="238"/>
      <c r="O371" s="261"/>
      <c r="P371" s="261"/>
      <c r="Y371" s="261"/>
    </row>
    <row r="372" spans="6:47" ht="12.75" customHeight="1">
      <c r="F372" s="234"/>
      <c r="L372" s="238"/>
      <c r="M372" s="238"/>
      <c r="N372" s="238"/>
      <c r="O372" s="261"/>
      <c r="P372" s="261"/>
      <c r="Y372" s="261"/>
    </row>
    <row r="373" spans="6:47" ht="12.75" customHeight="1">
      <c r="F373" s="234"/>
      <c r="L373" s="238"/>
      <c r="M373" s="238"/>
      <c r="N373" s="238"/>
      <c r="O373" s="238"/>
      <c r="P373" s="262"/>
    </row>
    <row r="374" spans="6:47" ht="12.75" customHeight="1">
      <c r="F374" s="234"/>
      <c r="L374" s="238"/>
      <c r="M374" s="238"/>
      <c r="N374" s="238"/>
      <c r="O374" s="238"/>
      <c r="P374" s="262"/>
    </row>
    <row r="375" spans="6:47" ht="12.75" customHeight="1">
      <c r="F375" s="234"/>
      <c r="L375" s="238"/>
      <c r="M375" s="238"/>
      <c r="N375" s="238"/>
      <c r="O375" s="238"/>
      <c r="P375" s="262"/>
    </row>
    <row r="376" spans="6:47" ht="12.75" customHeight="1">
      <c r="F376" s="234"/>
      <c r="L376" s="238"/>
      <c r="M376" s="238"/>
      <c r="N376" s="238"/>
      <c r="O376" s="238"/>
      <c r="P376" s="262"/>
    </row>
    <row r="377" spans="6:47" ht="12.75" customHeight="1">
      <c r="F377" s="234"/>
      <c r="L377" s="238"/>
      <c r="M377" s="238"/>
      <c r="N377" s="238"/>
      <c r="O377" s="238"/>
      <c r="P377" s="262"/>
    </row>
    <row r="378" spans="6:47" ht="12.75" customHeight="1">
      <c r="F378" s="234"/>
      <c r="L378" s="238"/>
      <c r="M378" s="238"/>
      <c r="N378" s="238"/>
      <c r="O378" s="238"/>
      <c r="P378" s="262"/>
    </row>
    <row r="379" spans="6:47" ht="12.75" customHeight="1">
      <c r="F379" s="234"/>
      <c r="L379" s="238"/>
      <c r="M379" s="238"/>
      <c r="N379" s="238"/>
      <c r="O379" s="238"/>
      <c r="P379" s="262"/>
    </row>
    <row r="380" spans="6:47" ht="12.75" customHeight="1">
      <c r="F380" s="234"/>
      <c r="L380" s="238"/>
      <c r="M380" s="238"/>
      <c r="N380" s="238"/>
      <c r="O380" s="238"/>
      <c r="P380" s="262"/>
    </row>
    <row r="381" spans="6:47" ht="12.75" customHeight="1">
      <c r="F381" s="234"/>
      <c r="L381" s="238"/>
      <c r="M381" s="238"/>
      <c r="N381" s="238"/>
      <c r="O381" s="238"/>
      <c r="P381" s="262"/>
    </row>
    <row r="382" spans="6:47" ht="12.75" customHeight="1">
      <c r="F382" s="234"/>
      <c r="L382" s="238"/>
      <c r="M382" s="238"/>
      <c r="N382" s="238"/>
      <c r="O382" s="238"/>
      <c r="P382" s="262"/>
    </row>
    <row r="383" spans="6:47" ht="12.75" customHeight="1">
      <c r="F383" s="234"/>
      <c r="L383" s="238"/>
      <c r="M383" s="238"/>
      <c r="N383" s="238"/>
      <c r="O383" s="238"/>
      <c r="P383" s="262"/>
    </row>
    <row r="384" spans="6:47" ht="12.75" customHeight="1">
      <c r="F384" s="234"/>
      <c r="L384" s="238"/>
      <c r="M384" s="238"/>
      <c r="N384" s="238"/>
      <c r="O384" s="238"/>
      <c r="P384" s="262"/>
    </row>
    <row r="385" spans="6:16" ht="12.75" customHeight="1">
      <c r="F385" s="234"/>
      <c r="L385" s="238"/>
      <c r="M385" s="238"/>
      <c r="N385" s="238"/>
      <c r="O385" s="238"/>
      <c r="P385" s="262"/>
    </row>
    <row r="386" spans="6:16" ht="12.75" customHeight="1">
      <c r="F386" s="234"/>
      <c r="L386" s="238"/>
      <c r="M386" s="238"/>
      <c r="N386" s="238"/>
      <c r="O386" s="238"/>
      <c r="P386" s="262"/>
    </row>
    <row r="387" spans="6:16" ht="12.75" customHeight="1">
      <c r="F387" s="234"/>
      <c r="L387" s="238"/>
      <c r="M387" s="238"/>
      <c r="N387" s="238"/>
      <c r="O387" s="238"/>
      <c r="P387" s="262"/>
    </row>
    <row r="388" spans="6:16" ht="12.75" customHeight="1">
      <c r="F388" s="234"/>
      <c r="L388" s="238"/>
      <c r="M388" s="238"/>
      <c r="N388" s="238"/>
      <c r="O388" s="238"/>
      <c r="P388" s="262"/>
    </row>
    <row r="389" spans="6:16" ht="12.75" customHeight="1">
      <c r="F389" s="234"/>
      <c r="L389" s="238"/>
      <c r="M389" s="238"/>
      <c r="N389" s="238"/>
      <c r="O389" s="238"/>
      <c r="P389" s="262"/>
    </row>
    <row r="390" spans="6:16" ht="12.75" customHeight="1">
      <c r="F390" s="234"/>
      <c r="L390" s="238"/>
      <c r="M390" s="238"/>
      <c r="N390" s="238"/>
      <c r="O390" s="238"/>
      <c r="P390" s="262"/>
    </row>
    <row r="391" spans="6:16" ht="12.75" customHeight="1">
      <c r="F391" s="234"/>
      <c r="L391" s="238"/>
      <c r="M391" s="238"/>
      <c r="N391" s="238"/>
      <c r="O391" s="238"/>
      <c r="P391" s="262"/>
    </row>
    <row r="392" spans="6:16" ht="12.75" customHeight="1">
      <c r="F392" s="234"/>
      <c r="L392" s="238"/>
      <c r="M392" s="238"/>
      <c r="N392" s="238"/>
      <c r="O392" s="238"/>
      <c r="P392" s="262"/>
    </row>
    <row r="393" spans="6:16" ht="12.75" customHeight="1">
      <c r="F393" s="234"/>
      <c r="L393" s="238"/>
      <c r="M393" s="238"/>
      <c r="N393" s="238"/>
      <c r="O393" s="238"/>
      <c r="P393" s="262"/>
    </row>
    <row r="394" spans="6:16" ht="12.75" customHeight="1">
      <c r="F394" s="234"/>
      <c r="L394" s="238"/>
      <c r="M394" s="238"/>
      <c r="N394" s="238"/>
      <c r="O394" s="238"/>
      <c r="P394" s="262"/>
    </row>
    <row r="395" spans="6:16" ht="12.75" customHeight="1">
      <c r="F395" s="234"/>
      <c r="L395" s="238"/>
      <c r="M395" s="238"/>
      <c r="N395" s="238"/>
      <c r="O395" s="238"/>
      <c r="P395" s="262"/>
    </row>
    <row r="396" spans="6:16" ht="12.75" customHeight="1">
      <c r="F396" s="234"/>
      <c r="L396" s="238"/>
      <c r="M396" s="238"/>
      <c r="N396" s="238"/>
      <c r="O396" s="238"/>
      <c r="P396" s="262"/>
    </row>
    <row r="397" spans="6:16" ht="12.75" customHeight="1">
      <c r="F397" s="234"/>
      <c r="L397" s="238"/>
      <c r="M397" s="238"/>
      <c r="N397" s="238"/>
      <c r="O397" s="238"/>
      <c r="P397" s="262"/>
    </row>
    <row r="398" spans="6:16" ht="12.75" customHeight="1">
      <c r="F398" s="234"/>
      <c r="L398" s="238"/>
      <c r="M398" s="238"/>
      <c r="N398" s="238"/>
      <c r="O398" s="238"/>
      <c r="P398" s="262"/>
    </row>
    <row r="399" spans="6:16" ht="12.75" customHeight="1">
      <c r="F399" s="234"/>
      <c r="L399" s="238"/>
      <c r="M399" s="238"/>
      <c r="N399" s="238"/>
      <c r="O399" s="238"/>
      <c r="P399" s="262"/>
    </row>
    <row r="400" spans="6:16" ht="12.75" customHeight="1">
      <c r="F400" s="234"/>
      <c r="L400" s="238"/>
      <c r="M400" s="238"/>
      <c r="N400" s="238"/>
      <c r="O400" s="238"/>
      <c r="P400" s="262"/>
    </row>
    <row r="401" spans="6:16" ht="12.75" customHeight="1">
      <c r="F401" s="234"/>
      <c r="L401" s="238"/>
      <c r="M401" s="238"/>
      <c r="N401" s="238"/>
      <c r="O401" s="238"/>
      <c r="P401" s="262"/>
    </row>
    <row r="402" spans="6:16" ht="12.75" customHeight="1">
      <c r="F402" s="234"/>
      <c r="L402" s="238"/>
      <c r="M402" s="238"/>
      <c r="N402" s="238"/>
      <c r="O402" s="238"/>
      <c r="P402" s="262"/>
    </row>
    <row r="403" spans="6:16" ht="12.75" customHeight="1">
      <c r="F403" s="234"/>
      <c r="L403" s="238"/>
      <c r="M403" s="238"/>
      <c r="N403" s="238"/>
      <c r="O403" s="238"/>
      <c r="P403" s="262"/>
    </row>
    <row r="404" spans="6:16" ht="12.75" customHeight="1">
      <c r="F404" s="234"/>
      <c r="L404" s="238"/>
      <c r="M404" s="238"/>
      <c r="N404" s="238"/>
      <c r="O404" s="238"/>
      <c r="P404" s="262"/>
    </row>
    <row r="405" spans="6:16" ht="12.75" customHeight="1">
      <c r="F405" s="234"/>
      <c r="L405" s="238"/>
      <c r="M405" s="238"/>
      <c r="N405" s="238"/>
      <c r="O405" s="238"/>
      <c r="P405" s="262"/>
    </row>
    <row r="406" spans="6:16" ht="12.75" customHeight="1">
      <c r="F406" s="234"/>
      <c r="L406" s="238"/>
      <c r="M406" s="238"/>
      <c r="N406" s="238"/>
      <c r="O406" s="238"/>
      <c r="P406" s="262"/>
    </row>
    <row r="407" spans="6:16" ht="12.75" customHeight="1">
      <c r="F407" s="234"/>
      <c r="L407" s="238"/>
      <c r="M407" s="238"/>
      <c r="N407" s="238"/>
      <c r="O407" s="238"/>
      <c r="P407" s="262"/>
    </row>
    <row r="408" spans="6:16" ht="12.75" customHeight="1">
      <c r="F408" s="234"/>
      <c r="L408" s="238"/>
      <c r="M408" s="238"/>
      <c r="N408" s="238"/>
      <c r="O408" s="238"/>
      <c r="P408" s="262"/>
    </row>
    <row r="409" spans="6:16" ht="12.75" customHeight="1">
      <c r="F409" s="234"/>
      <c r="L409" s="238"/>
      <c r="M409" s="238"/>
      <c r="N409" s="238"/>
      <c r="O409" s="238"/>
      <c r="P409" s="262"/>
    </row>
    <row r="410" spans="6:16" ht="12.75" customHeight="1">
      <c r="F410" s="234"/>
      <c r="L410" s="238"/>
      <c r="M410" s="238"/>
      <c r="N410" s="238"/>
      <c r="O410" s="238"/>
      <c r="P410" s="262"/>
    </row>
    <row r="411" spans="6:16" ht="12.75" customHeight="1">
      <c r="F411" s="234"/>
      <c r="L411" s="238"/>
      <c r="M411" s="238"/>
      <c r="N411" s="238"/>
      <c r="O411" s="238"/>
      <c r="P411" s="262"/>
    </row>
    <row r="412" spans="6:16" ht="12.75" customHeight="1">
      <c r="F412" s="234"/>
      <c r="L412" s="238"/>
      <c r="M412" s="238"/>
      <c r="N412" s="238"/>
      <c r="O412" s="238"/>
      <c r="P412" s="262"/>
    </row>
    <row r="413" spans="6:16" ht="12.75" customHeight="1">
      <c r="F413" s="234"/>
      <c r="L413" s="238"/>
      <c r="M413" s="238"/>
      <c r="N413" s="238"/>
      <c r="O413" s="238"/>
      <c r="P413" s="262"/>
    </row>
    <row r="414" spans="6:16" ht="12.75" customHeight="1">
      <c r="F414" s="234"/>
      <c r="L414" s="238"/>
      <c r="M414" s="238"/>
      <c r="N414" s="238"/>
      <c r="O414" s="238"/>
      <c r="P414" s="262"/>
    </row>
    <row r="415" spans="6:16" ht="12.75" customHeight="1">
      <c r="F415" s="234"/>
      <c r="L415" s="238"/>
      <c r="M415" s="238"/>
      <c r="N415" s="238"/>
      <c r="O415" s="238"/>
      <c r="P415" s="262"/>
    </row>
    <row r="416" spans="6:16" ht="12.75" customHeight="1">
      <c r="F416" s="234"/>
      <c r="L416" s="238"/>
      <c r="M416" s="238"/>
      <c r="N416" s="238"/>
      <c r="O416" s="238"/>
      <c r="P416" s="262"/>
    </row>
    <row r="417" spans="6:16" ht="12.75" customHeight="1">
      <c r="F417" s="234"/>
      <c r="L417" s="238"/>
      <c r="M417" s="238"/>
      <c r="N417" s="238"/>
      <c r="O417" s="238"/>
      <c r="P417" s="262"/>
    </row>
    <row r="418" spans="6:16" ht="12.75" customHeight="1">
      <c r="F418" s="234"/>
      <c r="L418" s="238"/>
      <c r="M418" s="238"/>
      <c r="N418" s="238"/>
      <c r="O418" s="238"/>
      <c r="P418" s="262"/>
    </row>
    <row r="419" spans="6:16" ht="12.75" customHeight="1">
      <c r="F419" s="234"/>
      <c r="L419" s="238"/>
      <c r="M419" s="238"/>
      <c r="N419" s="238"/>
      <c r="O419" s="238"/>
      <c r="P419" s="262"/>
    </row>
    <row r="420" spans="6:16" ht="12.75" customHeight="1">
      <c r="F420" s="234"/>
      <c r="L420" s="238"/>
      <c r="M420" s="238"/>
      <c r="N420" s="238"/>
      <c r="O420" s="238"/>
      <c r="P420" s="262"/>
    </row>
    <row r="421" spans="6:16" ht="12.75" customHeight="1">
      <c r="F421" s="234"/>
      <c r="L421" s="238"/>
      <c r="M421" s="238"/>
      <c r="N421" s="238"/>
      <c r="O421" s="238"/>
      <c r="P421" s="262"/>
    </row>
    <row r="422" spans="6:16" ht="12.75" customHeight="1">
      <c r="F422" s="234"/>
      <c r="L422" s="238"/>
      <c r="M422" s="238"/>
      <c r="N422" s="238"/>
      <c r="O422" s="238"/>
      <c r="P422" s="262"/>
    </row>
    <row r="423" spans="6:16" ht="12.75" customHeight="1">
      <c r="F423" s="234"/>
      <c r="L423" s="238"/>
      <c r="M423" s="238"/>
      <c r="N423" s="238"/>
      <c r="O423" s="238"/>
      <c r="P423" s="262"/>
    </row>
    <row r="424" spans="6:16" ht="12.75" customHeight="1">
      <c r="F424" s="234"/>
      <c r="L424" s="238"/>
      <c r="M424" s="238"/>
      <c r="N424" s="238"/>
      <c r="O424" s="238"/>
      <c r="P424" s="262"/>
    </row>
    <row r="425" spans="6:16" ht="12.75" customHeight="1">
      <c r="F425" s="234"/>
      <c r="L425" s="238"/>
      <c r="M425" s="238"/>
      <c r="N425" s="238"/>
      <c r="O425" s="238"/>
      <c r="P425" s="262"/>
    </row>
    <row r="426" spans="6:16" ht="12.75" customHeight="1">
      <c r="F426" s="234"/>
      <c r="L426" s="238"/>
      <c r="M426" s="238"/>
      <c r="N426" s="238"/>
      <c r="O426" s="238"/>
      <c r="P426" s="262"/>
    </row>
    <row r="427" spans="6:16" ht="12.75" customHeight="1">
      <c r="F427" s="234"/>
      <c r="L427" s="238"/>
      <c r="M427" s="238"/>
      <c r="N427" s="238"/>
      <c r="O427" s="238"/>
      <c r="P427" s="262"/>
    </row>
    <row r="428" spans="6:16" ht="12.75" customHeight="1">
      <c r="F428" s="234"/>
      <c r="L428" s="238"/>
      <c r="M428" s="238"/>
      <c r="N428" s="238"/>
      <c r="O428" s="238"/>
      <c r="P428" s="262"/>
    </row>
    <row r="429" spans="6:16" ht="12.75" customHeight="1">
      <c r="F429" s="234"/>
      <c r="L429" s="238"/>
      <c r="M429" s="238"/>
      <c r="N429" s="238"/>
      <c r="O429" s="238"/>
      <c r="P429" s="262"/>
    </row>
    <row r="430" spans="6:16" ht="12.75" customHeight="1">
      <c r="F430" s="234"/>
      <c r="L430" s="238"/>
      <c r="M430" s="238"/>
      <c r="N430" s="238"/>
      <c r="O430" s="238"/>
      <c r="P430" s="262"/>
    </row>
    <row r="431" spans="6:16" ht="12.75" customHeight="1">
      <c r="F431" s="234"/>
      <c r="L431" s="238"/>
      <c r="M431" s="238"/>
      <c r="N431" s="238"/>
      <c r="O431" s="238"/>
      <c r="P431" s="262"/>
    </row>
    <row r="432" spans="6:16" ht="12.75" customHeight="1">
      <c r="F432" s="234"/>
      <c r="L432" s="238"/>
      <c r="M432" s="238"/>
      <c r="N432" s="238"/>
      <c r="O432" s="238"/>
      <c r="P432" s="262"/>
    </row>
    <row r="433" spans="6:16" ht="12.75" customHeight="1">
      <c r="F433" s="234"/>
      <c r="L433" s="238"/>
      <c r="M433" s="238"/>
      <c r="N433" s="238"/>
      <c r="O433" s="238"/>
      <c r="P433" s="262"/>
    </row>
    <row r="434" spans="6:16" ht="12.75" customHeight="1">
      <c r="F434" s="234"/>
      <c r="L434" s="238"/>
      <c r="M434" s="238"/>
      <c r="N434" s="238"/>
      <c r="O434" s="238"/>
      <c r="P434" s="262"/>
    </row>
    <row r="435" spans="6:16" ht="12.75" customHeight="1">
      <c r="F435" s="234"/>
      <c r="L435" s="238"/>
      <c r="M435" s="238"/>
      <c r="N435" s="238"/>
      <c r="O435" s="238"/>
      <c r="P435" s="262"/>
    </row>
    <row r="436" spans="6:16" ht="12.75" customHeight="1">
      <c r="F436" s="234"/>
      <c r="L436" s="238"/>
      <c r="M436" s="238"/>
      <c r="N436" s="238"/>
      <c r="O436" s="238"/>
      <c r="P436" s="262"/>
    </row>
    <row r="437" spans="6:16" ht="12.75" customHeight="1">
      <c r="F437" s="234"/>
      <c r="L437" s="238"/>
      <c r="M437" s="238"/>
      <c r="N437" s="238"/>
      <c r="O437" s="238"/>
      <c r="P437" s="262"/>
    </row>
    <row r="438" spans="6:16" ht="12.75" customHeight="1">
      <c r="F438" s="234"/>
      <c r="L438" s="238"/>
      <c r="M438" s="238"/>
      <c r="N438" s="238"/>
      <c r="O438" s="238"/>
      <c r="P438" s="262"/>
    </row>
    <row r="439" spans="6:16" ht="12.75" customHeight="1">
      <c r="F439" s="234"/>
      <c r="L439" s="238"/>
      <c r="M439" s="238"/>
      <c r="N439" s="238"/>
      <c r="O439" s="238"/>
      <c r="P439" s="262"/>
    </row>
    <row r="440" spans="6:16" ht="12.75" customHeight="1">
      <c r="F440" s="234"/>
      <c r="L440" s="238"/>
      <c r="M440" s="238"/>
      <c r="N440" s="238"/>
      <c r="O440" s="238"/>
      <c r="P440" s="262"/>
    </row>
    <row r="441" spans="6:16" ht="12.75" customHeight="1">
      <c r="F441" s="234"/>
      <c r="L441" s="238"/>
      <c r="M441" s="238"/>
      <c r="N441" s="238"/>
      <c r="O441" s="238"/>
      <c r="P441" s="262"/>
    </row>
    <row r="442" spans="6:16" ht="12.75" customHeight="1">
      <c r="F442" s="234"/>
      <c r="L442" s="238"/>
      <c r="M442" s="238"/>
      <c r="N442" s="238"/>
      <c r="O442" s="238"/>
      <c r="P442" s="262"/>
    </row>
    <row r="443" spans="6:16" ht="12.75" customHeight="1">
      <c r="F443" s="234"/>
      <c r="L443" s="238"/>
      <c r="M443" s="238"/>
      <c r="N443" s="238"/>
      <c r="O443" s="238"/>
      <c r="P443" s="262"/>
    </row>
    <row r="444" spans="6:16" ht="12.75" customHeight="1">
      <c r="F444" s="234"/>
      <c r="L444" s="238"/>
      <c r="M444" s="238"/>
      <c r="N444" s="238"/>
      <c r="O444" s="238"/>
      <c r="P444" s="262"/>
    </row>
    <row r="445" spans="6:16" ht="12.75" customHeight="1">
      <c r="F445" s="234"/>
      <c r="L445" s="238"/>
      <c r="M445" s="238"/>
      <c r="N445" s="238"/>
      <c r="O445" s="238"/>
      <c r="P445" s="262"/>
    </row>
    <row r="446" spans="6:16" ht="12.75" customHeight="1">
      <c r="F446" s="234"/>
      <c r="L446" s="238"/>
      <c r="M446" s="238"/>
      <c r="N446" s="238"/>
      <c r="O446" s="238"/>
      <c r="P446" s="262"/>
    </row>
    <row r="447" spans="6:16" ht="12.75" customHeight="1">
      <c r="F447" s="234"/>
      <c r="L447" s="238"/>
      <c r="M447" s="238"/>
      <c r="N447" s="238"/>
      <c r="O447" s="238"/>
      <c r="P447" s="262"/>
    </row>
    <row r="448" spans="6:16" ht="12.75" customHeight="1">
      <c r="F448" s="234"/>
      <c r="L448" s="238"/>
      <c r="M448" s="238"/>
      <c r="N448" s="238"/>
      <c r="O448" s="238"/>
      <c r="P448" s="262"/>
    </row>
    <row r="449" spans="6:16" ht="12.75" customHeight="1">
      <c r="F449" s="234"/>
      <c r="L449" s="238"/>
      <c r="M449" s="238"/>
      <c r="N449" s="238"/>
      <c r="O449" s="238"/>
      <c r="P449" s="262"/>
    </row>
    <row r="450" spans="6:16" ht="12.75" customHeight="1">
      <c r="F450" s="234"/>
      <c r="L450" s="238"/>
      <c r="M450" s="238"/>
      <c r="N450" s="238"/>
      <c r="O450" s="238"/>
      <c r="P450" s="262"/>
    </row>
    <row r="451" spans="6:16" ht="12.75" customHeight="1">
      <c r="F451" s="234"/>
      <c r="L451" s="238"/>
      <c r="M451" s="238"/>
      <c r="N451" s="238"/>
      <c r="O451" s="238"/>
      <c r="P451" s="262"/>
    </row>
    <row r="452" spans="6:16" ht="12.75" customHeight="1">
      <c r="F452" s="234"/>
      <c r="L452" s="238"/>
      <c r="M452" s="238"/>
      <c r="N452" s="238"/>
      <c r="O452" s="238"/>
      <c r="P452" s="262"/>
    </row>
    <row r="453" spans="6:16" ht="12.75" customHeight="1">
      <c r="F453" s="234"/>
      <c r="L453" s="238"/>
      <c r="M453" s="238"/>
      <c r="N453" s="238"/>
      <c r="O453" s="238"/>
      <c r="P453" s="262"/>
    </row>
    <row r="454" spans="6:16" ht="12.75" customHeight="1">
      <c r="F454" s="234"/>
      <c r="L454" s="238"/>
      <c r="M454" s="238"/>
      <c r="N454" s="238"/>
      <c r="O454" s="238"/>
      <c r="P454" s="262"/>
    </row>
    <row r="455" spans="6:16" ht="12.75" customHeight="1">
      <c r="F455" s="234"/>
      <c r="L455" s="238"/>
      <c r="M455" s="238"/>
      <c r="N455" s="238"/>
      <c r="O455" s="238"/>
      <c r="P455" s="262"/>
    </row>
    <row r="456" spans="6:16" ht="12.75" customHeight="1">
      <c r="F456" s="234"/>
      <c r="L456" s="238"/>
      <c r="M456" s="238"/>
      <c r="N456" s="238"/>
      <c r="O456" s="238"/>
      <c r="P456" s="262"/>
    </row>
    <row r="457" spans="6:16" ht="12.75" customHeight="1">
      <c r="F457" s="234"/>
      <c r="L457" s="238"/>
      <c r="M457" s="238"/>
      <c r="N457" s="238"/>
      <c r="O457" s="238"/>
      <c r="P457" s="262"/>
    </row>
    <row r="458" spans="6:16" ht="12.75" customHeight="1">
      <c r="F458" s="234"/>
      <c r="L458" s="238"/>
      <c r="M458" s="238"/>
      <c r="N458" s="238"/>
      <c r="O458" s="238"/>
      <c r="P458" s="262"/>
    </row>
    <row r="459" spans="6:16" ht="12.75" customHeight="1">
      <c r="F459" s="234"/>
      <c r="L459" s="238"/>
      <c r="M459" s="238"/>
      <c r="N459" s="238"/>
      <c r="O459" s="238"/>
      <c r="P459" s="262"/>
    </row>
    <row r="460" spans="6:16" ht="12.75" customHeight="1">
      <c r="F460" s="234"/>
      <c r="L460" s="238"/>
      <c r="M460" s="238"/>
      <c r="N460" s="238"/>
      <c r="O460" s="238"/>
      <c r="P460" s="262"/>
    </row>
    <row r="461" spans="6:16" ht="12.75" customHeight="1">
      <c r="F461" s="234"/>
      <c r="L461" s="238"/>
      <c r="M461" s="238"/>
      <c r="N461" s="238"/>
      <c r="O461" s="238"/>
      <c r="P461" s="262"/>
    </row>
    <row r="462" spans="6:16" ht="12.75" customHeight="1">
      <c r="F462" s="234"/>
      <c r="L462" s="238"/>
      <c r="M462" s="238"/>
      <c r="N462" s="238"/>
      <c r="O462" s="238"/>
      <c r="P462" s="262"/>
    </row>
    <row r="463" spans="6:16" ht="12.75" customHeight="1">
      <c r="F463" s="234"/>
      <c r="L463" s="238"/>
      <c r="M463" s="238"/>
      <c r="N463" s="238"/>
      <c r="O463" s="238"/>
      <c r="P463" s="262"/>
    </row>
    <row r="464" spans="6:16" ht="12.75" customHeight="1">
      <c r="F464" s="234"/>
      <c r="L464" s="238"/>
      <c r="M464" s="238"/>
      <c r="N464" s="238"/>
      <c r="O464" s="238"/>
      <c r="P464" s="262"/>
    </row>
    <row r="465" spans="6:16" ht="12.75" customHeight="1">
      <c r="F465" s="234"/>
      <c r="L465" s="238"/>
      <c r="M465" s="238"/>
      <c r="N465" s="238"/>
      <c r="O465" s="238"/>
      <c r="P465" s="262"/>
    </row>
    <row r="466" spans="6:16" ht="12.75" customHeight="1">
      <c r="F466" s="234"/>
      <c r="L466" s="238"/>
      <c r="M466" s="238"/>
      <c r="N466" s="238"/>
      <c r="O466" s="238"/>
      <c r="P466" s="262"/>
    </row>
    <row r="467" spans="6:16" ht="12.75" customHeight="1">
      <c r="F467" s="234"/>
      <c r="L467" s="238"/>
      <c r="M467" s="238"/>
      <c r="N467" s="238"/>
      <c r="O467" s="238"/>
      <c r="P467" s="262"/>
    </row>
    <row r="468" spans="6:16" ht="12.75" customHeight="1">
      <c r="F468" s="234"/>
      <c r="L468" s="238"/>
      <c r="M468" s="238"/>
      <c r="N468" s="238"/>
      <c r="O468" s="238"/>
      <c r="P468" s="262"/>
    </row>
    <row r="469" spans="6:16" ht="12.75" customHeight="1">
      <c r="F469" s="234"/>
      <c r="L469" s="238"/>
      <c r="M469" s="238"/>
      <c r="N469" s="238"/>
      <c r="O469" s="238"/>
      <c r="P469" s="262"/>
    </row>
    <row r="470" spans="6:16" ht="12.75" customHeight="1">
      <c r="F470" s="234"/>
      <c r="L470" s="238"/>
      <c r="M470" s="238"/>
      <c r="N470" s="238"/>
      <c r="O470" s="238"/>
      <c r="P470" s="262"/>
    </row>
    <row r="471" spans="6:16" ht="12.75" customHeight="1">
      <c r="F471" s="234"/>
      <c r="L471" s="238"/>
      <c r="M471" s="238"/>
      <c r="N471" s="238"/>
      <c r="O471" s="238"/>
      <c r="P471" s="262"/>
    </row>
    <row r="472" spans="6:16" ht="12.75" customHeight="1">
      <c r="F472" s="234"/>
      <c r="L472" s="238"/>
      <c r="M472" s="238"/>
      <c r="N472" s="238"/>
      <c r="O472" s="238"/>
      <c r="P472" s="262"/>
    </row>
    <row r="473" spans="6:16" ht="12.75" customHeight="1">
      <c r="F473" s="234"/>
      <c r="L473" s="238"/>
      <c r="M473" s="238"/>
      <c r="N473" s="238"/>
      <c r="O473" s="238"/>
      <c r="P473" s="262"/>
    </row>
    <row r="474" spans="6:16" ht="12.75" customHeight="1">
      <c r="F474" s="234"/>
      <c r="L474" s="238"/>
      <c r="M474" s="238"/>
      <c r="N474" s="238"/>
      <c r="O474" s="238"/>
      <c r="P474" s="262"/>
    </row>
    <row r="475" spans="6:16" ht="12.75" customHeight="1">
      <c r="F475" s="234"/>
      <c r="L475" s="238"/>
      <c r="M475" s="238"/>
      <c r="N475" s="238"/>
      <c r="O475" s="238"/>
      <c r="P475" s="262"/>
    </row>
    <row r="476" spans="6:16" ht="12.75" customHeight="1">
      <c r="F476" s="234"/>
      <c r="L476" s="238"/>
      <c r="M476" s="238"/>
      <c r="N476" s="238"/>
      <c r="O476" s="238"/>
      <c r="P476" s="262"/>
    </row>
    <row r="477" spans="6:16" ht="12.75" customHeight="1">
      <c r="F477" s="234"/>
      <c r="L477" s="238"/>
      <c r="M477" s="238"/>
      <c r="N477" s="238"/>
      <c r="O477" s="238"/>
      <c r="P477" s="262"/>
    </row>
    <row r="478" spans="6:16" ht="12.75" customHeight="1">
      <c r="F478" s="234"/>
      <c r="L478" s="238"/>
      <c r="M478" s="238"/>
      <c r="N478" s="238"/>
      <c r="O478" s="238"/>
      <c r="P478" s="262"/>
    </row>
    <row r="479" spans="6:16" ht="12.75" customHeight="1">
      <c r="F479" s="234"/>
      <c r="L479" s="238"/>
      <c r="M479" s="238"/>
      <c r="N479" s="238"/>
      <c r="O479" s="238"/>
      <c r="P479" s="262"/>
    </row>
    <row r="480" spans="6:16" ht="12.75" customHeight="1">
      <c r="F480" s="234"/>
      <c r="L480" s="238"/>
      <c r="M480" s="238"/>
      <c r="N480" s="238"/>
      <c r="O480" s="238"/>
      <c r="P480" s="262"/>
    </row>
    <row r="481" spans="6:16" ht="12.75" customHeight="1">
      <c r="F481" s="234"/>
      <c r="L481" s="238"/>
      <c r="M481" s="238"/>
      <c r="N481" s="238"/>
      <c r="O481" s="238"/>
      <c r="P481" s="262"/>
    </row>
    <row r="482" spans="6:16" ht="12.75" customHeight="1">
      <c r="F482" s="234"/>
      <c r="L482" s="238"/>
      <c r="M482" s="238"/>
      <c r="N482" s="238"/>
      <c r="O482" s="238"/>
      <c r="P482" s="262"/>
    </row>
    <row r="483" spans="6:16" ht="12.75" customHeight="1">
      <c r="F483" s="234"/>
      <c r="L483" s="238"/>
      <c r="M483" s="238"/>
      <c r="N483" s="238"/>
      <c r="O483" s="238"/>
      <c r="P483" s="262"/>
    </row>
    <row r="484" spans="6:16" ht="12.75" customHeight="1">
      <c r="F484" s="234"/>
      <c r="L484" s="238"/>
      <c r="M484" s="238"/>
      <c r="N484" s="238"/>
      <c r="O484" s="238"/>
      <c r="P484" s="262"/>
    </row>
    <row r="485" spans="6:16" ht="12.75" customHeight="1">
      <c r="F485" s="234"/>
      <c r="L485" s="238"/>
      <c r="M485" s="238"/>
      <c r="N485" s="238"/>
      <c r="O485" s="238"/>
      <c r="P485" s="262"/>
    </row>
    <row r="486" spans="6:16" ht="12.75" customHeight="1">
      <c r="F486" s="234"/>
      <c r="L486" s="238"/>
      <c r="M486" s="238"/>
      <c r="N486" s="238"/>
      <c r="O486" s="238"/>
      <c r="P486" s="262"/>
    </row>
    <row r="487" spans="6:16" ht="12.75" customHeight="1">
      <c r="F487" s="234"/>
      <c r="L487" s="238"/>
      <c r="M487" s="238"/>
      <c r="N487" s="238"/>
      <c r="O487" s="238"/>
      <c r="P487" s="262"/>
    </row>
    <row r="488" spans="6:16" ht="12.75" customHeight="1">
      <c r="F488" s="234"/>
      <c r="L488" s="238"/>
      <c r="M488" s="238"/>
      <c r="N488" s="238"/>
      <c r="O488" s="238"/>
      <c r="P488" s="262"/>
    </row>
    <row r="489" spans="6:16" ht="12.75" customHeight="1">
      <c r="F489" s="234"/>
      <c r="L489" s="238"/>
      <c r="M489" s="238"/>
      <c r="N489" s="238"/>
      <c r="O489" s="238"/>
      <c r="P489" s="262"/>
    </row>
    <row r="490" spans="6:16" ht="12.75" customHeight="1">
      <c r="F490" s="234"/>
      <c r="L490" s="238"/>
      <c r="M490" s="238"/>
      <c r="N490" s="238"/>
      <c r="O490" s="238"/>
      <c r="P490" s="262"/>
    </row>
    <row r="491" spans="6:16" ht="12.75" customHeight="1">
      <c r="F491" s="234"/>
      <c r="L491" s="238"/>
      <c r="M491" s="238"/>
      <c r="N491" s="238"/>
      <c r="O491" s="238"/>
      <c r="P491" s="262"/>
    </row>
    <row r="492" spans="6:16" ht="12.75" customHeight="1">
      <c r="F492" s="234"/>
      <c r="L492" s="238"/>
      <c r="M492" s="238"/>
      <c r="N492" s="238"/>
      <c r="O492" s="238"/>
      <c r="P492" s="262"/>
    </row>
    <row r="493" spans="6:16" ht="12.75" customHeight="1">
      <c r="F493" s="234"/>
      <c r="L493" s="238"/>
      <c r="M493" s="238"/>
      <c r="N493" s="238"/>
      <c r="O493" s="238"/>
      <c r="P493" s="262"/>
    </row>
    <row r="494" spans="6:16" ht="12.75" customHeight="1">
      <c r="F494" s="234"/>
      <c r="L494" s="238"/>
      <c r="M494" s="238"/>
      <c r="N494" s="238"/>
      <c r="O494" s="238"/>
      <c r="P494" s="262"/>
    </row>
    <row r="495" spans="6:16" ht="12.75" customHeight="1">
      <c r="F495" s="234"/>
      <c r="L495" s="238"/>
      <c r="M495" s="238"/>
      <c r="N495" s="238"/>
      <c r="O495" s="238"/>
      <c r="P495" s="262"/>
    </row>
    <row r="496" spans="6:16" ht="12.75" customHeight="1">
      <c r="F496" s="234"/>
      <c r="L496" s="238"/>
      <c r="M496" s="238"/>
      <c r="N496" s="238"/>
      <c r="O496" s="238"/>
      <c r="P496" s="262"/>
    </row>
    <row r="497" spans="6:16" ht="12.75" customHeight="1">
      <c r="F497" s="234"/>
      <c r="L497" s="238"/>
      <c r="M497" s="238"/>
      <c r="N497" s="238"/>
      <c r="O497" s="238"/>
      <c r="P497" s="262"/>
    </row>
    <row r="498" spans="6:16" ht="12.75" customHeight="1">
      <c r="F498" s="234"/>
      <c r="L498" s="238"/>
      <c r="M498" s="238"/>
      <c r="N498" s="238"/>
      <c r="O498" s="238"/>
      <c r="P498" s="262"/>
    </row>
    <row r="499" spans="6:16" ht="12.75" customHeight="1">
      <c r="F499" s="234"/>
      <c r="L499" s="238"/>
      <c r="M499" s="238"/>
      <c r="N499" s="238"/>
      <c r="O499" s="238"/>
      <c r="P499" s="262"/>
    </row>
    <row r="500" spans="6:16" ht="12.75" customHeight="1">
      <c r="F500" s="234"/>
      <c r="L500" s="238"/>
      <c r="M500" s="238"/>
      <c r="N500" s="238"/>
      <c r="O500" s="238"/>
      <c r="P500" s="262"/>
    </row>
    <row r="501" spans="6:16" ht="12.75" customHeight="1">
      <c r="F501" s="234"/>
      <c r="L501" s="238"/>
      <c r="M501" s="238"/>
      <c r="N501" s="238"/>
      <c r="O501" s="238"/>
      <c r="P501" s="262"/>
    </row>
    <row r="502" spans="6:16" ht="12.75" customHeight="1">
      <c r="F502" s="234"/>
      <c r="L502" s="238"/>
      <c r="M502" s="238"/>
      <c r="N502" s="238"/>
      <c r="O502" s="238"/>
      <c r="P502" s="262"/>
    </row>
    <row r="503" spans="6:16" ht="12.75" customHeight="1">
      <c r="F503" s="234"/>
      <c r="L503" s="238"/>
      <c r="M503" s="238"/>
      <c r="N503" s="238"/>
      <c r="O503" s="238"/>
      <c r="P503" s="262"/>
    </row>
    <row r="504" spans="6:16" ht="12.75" customHeight="1">
      <c r="F504" s="234"/>
      <c r="L504" s="238"/>
      <c r="M504" s="238"/>
      <c r="N504" s="238"/>
      <c r="O504" s="238"/>
      <c r="P504" s="262"/>
    </row>
    <row r="505" spans="6:16" ht="12.75" customHeight="1">
      <c r="F505" s="234"/>
      <c r="L505" s="238"/>
      <c r="M505" s="238"/>
      <c r="N505" s="238"/>
      <c r="O505" s="238"/>
      <c r="P505" s="262"/>
    </row>
    <row r="506" spans="6:16" ht="12.75" customHeight="1">
      <c r="F506" s="234"/>
      <c r="L506" s="238"/>
      <c r="M506" s="238"/>
      <c r="N506" s="238"/>
      <c r="O506" s="238"/>
      <c r="P506" s="262"/>
    </row>
    <row r="507" spans="6:16" ht="12.75" customHeight="1">
      <c r="F507" s="234"/>
      <c r="L507" s="238"/>
      <c r="M507" s="238"/>
      <c r="N507" s="238"/>
      <c r="O507" s="238"/>
      <c r="P507" s="262"/>
    </row>
    <row r="508" spans="6:16" ht="12.75" customHeight="1">
      <c r="F508" s="234"/>
      <c r="L508" s="238"/>
      <c r="M508" s="238"/>
      <c r="N508" s="238"/>
      <c r="O508" s="238"/>
      <c r="P508" s="262"/>
    </row>
    <row r="509" spans="6:16" ht="12.75" customHeight="1">
      <c r="F509" s="234"/>
      <c r="L509" s="238"/>
      <c r="M509" s="238"/>
      <c r="N509" s="238"/>
      <c r="O509" s="238"/>
      <c r="P509" s="262"/>
    </row>
    <row r="510" spans="6:16" ht="12.75" customHeight="1">
      <c r="F510" s="234"/>
      <c r="L510" s="238"/>
      <c r="M510" s="238"/>
      <c r="N510" s="238"/>
      <c r="O510" s="238"/>
      <c r="P510" s="262"/>
    </row>
    <row r="511" spans="6:16" ht="12.75" customHeight="1">
      <c r="F511" s="234"/>
      <c r="L511" s="238"/>
      <c r="M511" s="238"/>
      <c r="N511" s="238"/>
      <c r="O511" s="238"/>
      <c r="P511" s="262"/>
    </row>
    <row r="512" spans="6:16" ht="12.75" customHeight="1">
      <c r="F512" s="234"/>
      <c r="L512" s="238"/>
      <c r="M512" s="238"/>
      <c r="N512" s="238"/>
      <c r="O512" s="238"/>
      <c r="P512" s="262"/>
    </row>
    <row r="513" spans="6:16" ht="12.75" customHeight="1">
      <c r="F513" s="234"/>
      <c r="L513" s="238"/>
      <c r="M513" s="238"/>
      <c r="N513" s="238"/>
      <c r="O513" s="238"/>
      <c r="P513" s="262"/>
    </row>
    <row r="514" spans="6:16" ht="12.75" customHeight="1">
      <c r="F514" s="234"/>
      <c r="L514" s="238"/>
      <c r="M514" s="238"/>
      <c r="N514" s="238"/>
      <c r="O514" s="238"/>
      <c r="P514" s="262"/>
    </row>
    <row r="515" spans="6:16" ht="12.75" customHeight="1">
      <c r="F515" s="234"/>
      <c r="L515" s="238"/>
      <c r="M515" s="238"/>
      <c r="N515" s="238"/>
      <c r="O515" s="238"/>
      <c r="P515" s="262"/>
    </row>
    <row r="516" spans="6:16" ht="12.75" customHeight="1">
      <c r="F516" s="234"/>
      <c r="L516" s="238"/>
      <c r="M516" s="238"/>
      <c r="N516" s="238"/>
      <c r="O516" s="238"/>
      <c r="P516" s="262"/>
    </row>
    <row r="517" spans="6:16" ht="12.75" customHeight="1">
      <c r="F517" s="234"/>
      <c r="L517" s="238"/>
      <c r="M517" s="238"/>
      <c r="N517" s="238"/>
      <c r="O517" s="238"/>
      <c r="P517" s="262"/>
    </row>
    <row r="518" spans="6:16" ht="12.75" customHeight="1">
      <c r="F518" s="234"/>
      <c r="L518" s="238"/>
      <c r="M518" s="238"/>
      <c r="N518" s="238"/>
      <c r="O518" s="238"/>
      <c r="P518" s="262"/>
    </row>
    <row r="519" spans="6:16" ht="12.75" customHeight="1">
      <c r="F519" s="234"/>
      <c r="L519" s="238"/>
      <c r="M519" s="238"/>
      <c r="N519" s="238"/>
      <c r="O519" s="238"/>
      <c r="P519" s="262"/>
    </row>
    <row r="520" spans="6:16" ht="12.75" customHeight="1">
      <c r="F520" s="234"/>
      <c r="L520" s="238"/>
      <c r="M520" s="238"/>
      <c r="N520" s="238"/>
      <c r="O520" s="238"/>
      <c r="P520" s="262"/>
    </row>
    <row r="521" spans="6:16" ht="12.75" customHeight="1">
      <c r="F521" s="234"/>
      <c r="L521" s="238"/>
      <c r="M521" s="238"/>
      <c r="N521" s="238"/>
      <c r="O521" s="238"/>
      <c r="P521" s="262"/>
    </row>
    <row r="522" spans="6:16" ht="12.75" customHeight="1">
      <c r="F522" s="234"/>
      <c r="L522" s="238"/>
      <c r="M522" s="238"/>
      <c r="N522" s="238"/>
      <c r="O522" s="238"/>
      <c r="P522" s="262"/>
    </row>
    <row r="523" spans="6:16" ht="12.75" customHeight="1">
      <c r="F523" s="234"/>
      <c r="L523" s="238"/>
      <c r="M523" s="238"/>
      <c r="N523" s="238"/>
      <c r="O523" s="238"/>
      <c r="P523" s="262"/>
    </row>
    <row r="524" spans="6:16" ht="12.75" customHeight="1">
      <c r="F524" s="234"/>
      <c r="L524" s="238"/>
      <c r="M524" s="238"/>
      <c r="N524" s="238"/>
      <c r="O524" s="238"/>
      <c r="P524" s="262"/>
    </row>
    <row r="525" spans="6:16" ht="12.75" customHeight="1">
      <c r="F525" s="234"/>
      <c r="L525" s="238"/>
      <c r="M525" s="238"/>
      <c r="N525" s="238"/>
      <c r="O525" s="238"/>
      <c r="P525" s="262"/>
    </row>
    <row r="526" spans="6:16" ht="12.75" customHeight="1">
      <c r="F526" s="234"/>
      <c r="L526" s="238"/>
      <c r="M526" s="238"/>
      <c r="N526" s="238"/>
      <c r="O526" s="238"/>
      <c r="P526" s="262"/>
    </row>
    <row r="527" spans="6:16" ht="12.75" customHeight="1">
      <c r="F527" s="234"/>
      <c r="L527" s="238"/>
      <c r="M527" s="238"/>
      <c r="N527" s="238"/>
      <c r="O527" s="238"/>
      <c r="P527" s="262"/>
    </row>
    <row r="528" spans="6:16" ht="12.75" customHeight="1">
      <c r="F528" s="234"/>
      <c r="L528" s="238"/>
      <c r="M528" s="238"/>
      <c r="N528" s="238"/>
      <c r="O528" s="238"/>
      <c r="P528" s="262"/>
    </row>
    <row r="529" spans="6:16" ht="12.75" customHeight="1">
      <c r="F529" s="234"/>
      <c r="L529" s="238"/>
      <c r="M529" s="238"/>
      <c r="N529" s="238"/>
      <c r="O529" s="238"/>
      <c r="P529" s="262"/>
    </row>
    <row r="530" spans="6:16" ht="12.75" customHeight="1">
      <c r="F530" s="234"/>
      <c r="L530" s="238"/>
      <c r="M530" s="238"/>
      <c r="N530" s="238"/>
      <c r="O530" s="238"/>
      <c r="P530" s="262"/>
    </row>
    <row r="531" spans="6:16" ht="12.75" customHeight="1">
      <c r="F531" s="234"/>
      <c r="L531" s="238"/>
      <c r="M531" s="238"/>
      <c r="N531" s="238"/>
      <c r="O531" s="238"/>
      <c r="P531" s="262"/>
    </row>
    <row r="532" spans="6:16" ht="12.75" customHeight="1">
      <c r="F532" s="234"/>
      <c r="L532" s="238"/>
      <c r="M532" s="238"/>
      <c r="N532" s="238"/>
      <c r="O532" s="238"/>
      <c r="P532" s="262"/>
    </row>
    <row r="533" spans="6:16" ht="12.75" customHeight="1">
      <c r="F533" s="234"/>
      <c r="L533" s="238"/>
      <c r="M533" s="238"/>
      <c r="N533" s="238"/>
      <c r="O533" s="238"/>
      <c r="P533" s="262"/>
    </row>
    <row r="534" spans="6:16" ht="12.75" customHeight="1">
      <c r="F534" s="234"/>
      <c r="L534" s="238"/>
      <c r="M534" s="238"/>
      <c r="N534" s="238"/>
      <c r="O534" s="238"/>
      <c r="P534" s="262"/>
    </row>
    <row r="535" spans="6:16" ht="12.75" customHeight="1">
      <c r="F535" s="234"/>
      <c r="L535" s="238"/>
      <c r="M535" s="238"/>
      <c r="N535" s="238"/>
      <c r="O535" s="238"/>
      <c r="P535" s="262"/>
    </row>
    <row r="536" spans="6:16" ht="12.75" customHeight="1">
      <c r="F536" s="234"/>
      <c r="L536" s="238"/>
      <c r="M536" s="238"/>
      <c r="N536" s="238"/>
      <c r="O536" s="238"/>
      <c r="P536" s="262"/>
    </row>
    <row r="537" spans="6:16" ht="12.75" customHeight="1">
      <c r="F537" s="234"/>
      <c r="L537" s="238"/>
      <c r="M537" s="238"/>
      <c r="N537" s="238"/>
      <c r="O537" s="238"/>
      <c r="P537" s="262"/>
    </row>
    <row r="538" spans="6:16" ht="12.75" customHeight="1">
      <c r="F538" s="234"/>
      <c r="L538" s="238"/>
      <c r="M538" s="238"/>
      <c r="N538" s="238"/>
      <c r="O538" s="238"/>
      <c r="P538" s="262"/>
    </row>
    <row r="539" spans="6:16" ht="12.75" customHeight="1">
      <c r="F539" s="234"/>
      <c r="L539" s="238"/>
      <c r="M539" s="238"/>
      <c r="N539" s="238"/>
      <c r="O539" s="238"/>
      <c r="P539" s="262"/>
    </row>
    <row r="540" spans="6:16" ht="12.75" customHeight="1">
      <c r="F540" s="234"/>
      <c r="L540" s="238"/>
      <c r="M540" s="238"/>
      <c r="N540" s="238"/>
      <c r="O540" s="238"/>
      <c r="P540" s="262"/>
    </row>
    <row r="541" spans="6:16" ht="12.75" customHeight="1">
      <c r="F541" s="234"/>
      <c r="L541" s="238"/>
      <c r="M541" s="238"/>
      <c r="N541" s="238"/>
      <c r="O541" s="238"/>
      <c r="P541" s="262"/>
    </row>
    <row r="542" spans="6:16" ht="12.75" customHeight="1">
      <c r="F542" s="234"/>
      <c r="L542" s="238"/>
      <c r="M542" s="238"/>
      <c r="N542" s="238"/>
      <c r="O542" s="238"/>
      <c r="P542" s="262"/>
    </row>
    <row r="543" spans="6:16" ht="12.75" customHeight="1">
      <c r="F543" s="234"/>
      <c r="L543" s="238"/>
      <c r="M543" s="238"/>
      <c r="N543" s="238"/>
      <c r="O543" s="238"/>
      <c r="P543" s="262"/>
    </row>
    <row r="544" spans="6:16" ht="12.75" customHeight="1">
      <c r="F544" s="234"/>
      <c r="L544" s="238"/>
      <c r="M544" s="238"/>
      <c r="N544" s="238"/>
      <c r="O544" s="238"/>
      <c r="P544" s="262"/>
    </row>
    <row r="545" spans="6:16" ht="12.75" customHeight="1">
      <c r="F545" s="234"/>
      <c r="L545" s="238"/>
      <c r="M545" s="238"/>
      <c r="N545" s="238"/>
      <c r="O545" s="238"/>
      <c r="P545" s="262"/>
    </row>
    <row r="546" spans="6:16" ht="12.75" customHeight="1">
      <c r="F546" s="234"/>
      <c r="L546" s="238"/>
      <c r="M546" s="238"/>
      <c r="N546" s="238"/>
      <c r="O546" s="238"/>
      <c r="P546" s="262"/>
    </row>
    <row r="547" spans="6:16" ht="12.75" customHeight="1">
      <c r="F547" s="234"/>
      <c r="L547" s="238"/>
      <c r="M547" s="238"/>
      <c r="N547" s="238"/>
      <c r="O547" s="238"/>
      <c r="P547" s="262"/>
    </row>
    <row r="548" spans="6:16" ht="12.75" customHeight="1">
      <c r="F548" s="234"/>
      <c r="L548" s="238"/>
      <c r="M548" s="238"/>
      <c r="N548" s="238"/>
      <c r="O548" s="238"/>
      <c r="P548" s="262"/>
    </row>
    <row r="549" spans="6:16" ht="12.75" customHeight="1">
      <c r="F549" s="234"/>
      <c r="L549" s="238"/>
      <c r="M549" s="238"/>
      <c r="N549" s="238"/>
      <c r="O549" s="238"/>
      <c r="P549" s="262"/>
    </row>
    <row r="550" spans="6:16" ht="12.75" customHeight="1">
      <c r="F550" s="234"/>
      <c r="L550" s="238"/>
      <c r="M550" s="238"/>
      <c r="N550" s="238"/>
      <c r="O550" s="238"/>
      <c r="P550" s="262"/>
    </row>
    <row r="551" spans="6:16" ht="12.75" customHeight="1">
      <c r="F551" s="234"/>
      <c r="L551" s="238"/>
      <c r="M551" s="238"/>
      <c r="N551" s="238"/>
      <c r="O551" s="238"/>
      <c r="P551" s="262"/>
    </row>
    <row r="552" spans="6:16" ht="12.75" customHeight="1">
      <c r="F552" s="234"/>
      <c r="L552" s="238"/>
      <c r="M552" s="238"/>
      <c r="N552" s="238"/>
      <c r="O552" s="238"/>
      <c r="P552" s="262"/>
    </row>
    <row r="553" spans="6:16" ht="12.75" customHeight="1">
      <c r="F553" s="234"/>
      <c r="L553" s="238"/>
      <c r="M553" s="238"/>
      <c r="N553" s="238"/>
      <c r="O553" s="238"/>
      <c r="P553" s="262"/>
    </row>
    <row r="554" spans="6:16" ht="12.75" customHeight="1">
      <c r="F554" s="234"/>
      <c r="L554" s="238"/>
      <c r="M554" s="238"/>
      <c r="N554" s="238"/>
      <c r="O554" s="238"/>
      <c r="P554" s="262"/>
    </row>
    <row r="555" spans="6:16" ht="12.75" customHeight="1">
      <c r="F555" s="234"/>
      <c r="L555" s="238"/>
      <c r="M555" s="238"/>
      <c r="N555" s="238"/>
      <c r="O555" s="238"/>
      <c r="P555" s="262"/>
    </row>
    <row r="556" spans="6:16" ht="12.75" customHeight="1">
      <c r="F556" s="234"/>
      <c r="L556" s="238"/>
      <c r="M556" s="238"/>
      <c r="N556" s="238"/>
      <c r="O556" s="238"/>
      <c r="P556" s="262"/>
    </row>
    <row r="557" spans="6:16" ht="12.75" customHeight="1">
      <c r="F557" s="234"/>
      <c r="L557" s="238"/>
      <c r="M557" s="238"/>
      <c r="N557" s="238"/>
      <c r="O557" s="238"/>
      <c r="P557" s="262"/>
    </row>
    <row r="558" spans="6:16" ht="12.75" customHeight="1">
      <c r="F558" s="234"/>
      <c r="L558" s="238"/>
      <c r="M558" s="238"/>
      <c r="N558" s="238"/>
      <c r="O558" s="238"/>
      <c r="P558" s="262"/>
    </row>
    <row r="559" spans="6:16" ht="12.75" customHeight="1">
      <c r="F559" s="234"/>
      <c r="L559" s="238"/>
      <c r="M559" s="238"/>
      <c r="N559" s="238"/>
      <c r="O559" s="238"/>
      <c r="P559" s="262"/>
    </row>
    <row r="560" spans="6:16" ht="12.75" customHeight="1">
      <c r="F560" s="234"/>
      <c r="L560" s="238"/>
      <c r="M560" s="238"/>
      <c r="N560" s="238"/>
      <c r="O560" s="238"/>
      <c r="P560" s="262"/>
    </row>
    <row r="561" spans="6:16" ht="12.75" customHeight="1">
      <c r="F561" s="234"/>
      <c r="L561" s="238"/>
      <c r="M561" s="238"/>
      <c r="N561" s="238"/>
      <c r="O561" s="238"/>
      <c r="P561" s="262"/>
    </row>
    <row r="562" spans="6:16" ht="12.75" customHeight="1">
      <c r="F562" s="234"/>
      <c r="L562" s="238"/>
      <c r="M562" s="238"/>
      <c r="N562" s="238"/>
      <c r="O562" s="238"/>
      <c r="P562" s="262"/>
    </row>
    <row r="563" spans="6:16" ht="12.75" customHeight="1">
      <c r="F563" s="234"/>
      <c r="L563" s="238"/>
      <c r="M563" s="238"/>
      <c r="N563" s="238"/>
      <c r="O563" s="238"/>
      <c r="P563" s="262"/>
    </row>
    <row r="564" spans="6:16" ht="12.75" customHeight="1">
      <c r="F564" s="234"/>
      <c r="L564" s="238"/>
      <c r="M564" s="238"/>
      <c r="N564" s="238"/>
      <c r="O564" s="238"/>
      <c r="P564" s="262"/>
    </row>
    <row r="565" spans="6:16" ht="12.75" customHeight="1">
      <c r="F565" s="234"/>
      <c r="L565" s="238"/>
      <c r="M565" s="238"/>
      <c r="N565" s="238"/>
      <c r="O565" s="238"/>
      <c r="P565" s="262"/>
    </row>
    <row r="566" spans="6:16" ht="12.75" customHeight="1">
      <c r="F566" s="234"/>
      <c r="L566" s="238"/>
      <c r="M566" s="238"/>
      <c r="N566" s="238"/>
      <c r="O566" s="238"/>
      <c r="P566" s="262"/>
    </row>
    <row r="567" spans="6:16" ht="12.75" customHeight="1">
      <c r="F567" s="234"/>
      <c r="L567" s="238"/>
      <c r="M567" s="238"/>
      <c r="N567" s="238"/>
      <c r="O567" s="238"/>
      <c r="P567" s="262"/>
    </row>
    <row r="568" spans="6:16" ht="12.75" customHeight="1">
      <c r="F568" s="234"/>
      <c r="L568" s="238"/>
      <c r="M568" s="238"/>
      <c r="N568" s="238"/>
      <c r="O568" s="238"/>
      <c r="P568" s="262"/>
    </row>
    <row r="569" spans="6:16" ht="12.75" customHeight="1">
      <c r="F569" s="234"/>
      <c r="L569" s="238"/>
      <c r="M569" s="238"/>
      <c r="N569" s="238"/>
      <c r="O569" s="238"/>
      <c r="P569" s="262"/>
    </row>
    <row r="570" spans="6:16" ht="12.75" customHeight="1">
      <c r="F570" s="234"/>
      <c r="L570" s="238"/>
      <c r="M570" s="238"/>
      <c r="N570" s="238"/>
      <c r="O570" s="238"/>
      <c r="P570" s="262"/>
    </row>
    <row r="571" spans="6:16" ht="12.75" customHeight="1">
      <c r="F571" s="234"/>
      <c r="L571" s="238"/>
      <c r="M571" s="238"/>
      <c r="N571" s="238"/>
      <c r="O571" s="238"/>
      <c r="P571" s="262"/>
    </row>
    <row r="572" spans="6:16" ht="12.75" customHeight="1">
      <c r="F572" s="234"/>
      <c r="L572" s="238"/>
      <c r="M572" s="238"/>
      <c r="N572" s="238"/>
      <c r="O572" s="238"/>
      <c r="P572" s="262"/>
    </row>
    <row r="573" spans="6:16" ht="12.75" customHeight="1">
      <c r="F573" s="234"/>
      <c r="L573" s="238"/>
      <c r="M573" s="238"/>
      <c r="N573" s="238"/>
      <c r="O573" s="238"/>
      <c r="P573" s="262"/>
    </row>
    <row r="574" spans="6:16" ht="12.75" customHeight="1">
      <c r="F574" s="234"/>
      <c r="L574" s="238"/>
      <c r="M574" s="238"/>
      <c r="N574" s="238"/>
      <c r="O574" s="238"/>
      <c r="P574" s="262"/>
    </row>
    <row r="575" spans="6:16" ht="12.75" customHeight="1">
      <c r="F575" s="234"/>
      <c r="L575" s="238"/>
      <c r="M575" s="238"/>
      <c r="N575" s="238"/>
      <c r="O575" s="238"/>
      <c r="P575" s="262"/>
    </row>
    <row r="576" spans="6:16" ht="12.75" customHeight="1">
      <c r="F576" s="234"/>
      <c r="L576" s="238"/>
      <c r="M576" s="238"/>
      <c r="N576" s="238"/>
      <c r="O576" s="238"/>
      <c r="P576" s="262"/>
    </row>
    <row r="577" spans="6:16" ht="12.75" customHeight="1">
      <c r="F577" s="234"/>
      <c r="L577" s="238"/>
      <c r="M577" s="238"/>
      <c r="N577" s="238"/>
      <c r="O577" s="238"/>
      <c r="P577" s="262"/>
    </row>
    <row r="578" spans="6:16" ht="12.75" customHeight="1">
      <c r="F578" s="234"/>
      <c r="L578" s="238"/>
      <c r="M578" s="238"/>
      <c r="N578" s="238"/>
      <c r="O578" s="238"/>
      <c r="P578" s="262"/>
    </row>
    <row r="579" spans="6:16" ht="12.75" customHeight="1">
      <c r="F579" s="234"/>
      <c r="L579" s="238"/>
      <c r="M579" s="238"/>
      <c r="N579" s="238"/>
      <c r="O579" s="238"/>
      <c r="P579" s="262"/>
    </row>
    <row r="580" spans="6:16" ht="12.75" customHeight="1">
      <c r="F580" s="234"/>
      <c r="L580" s="238"/>
      <c r="M580" s="238"/>
      <c r="N580" s="238"/>
      <c r="O580" s="238"/>
      <c r="P580" s="262"/>
    </row>
    <row r="581" spans="6:16" ht="12.75" customHeight="1">
      <c r="F581" s="234"/>
      <c r="L581" s="238"/>
      <c r="M581" s="238"/>
      <c r="N581" s="238"/>
      <c r="O581" s="238"/>
      <c r="P581" s="262"/>
    </row>
    <row r="582" spans="6:16" ht="12.75" customHeight="1">
      <c r="F582" s="234"/>
      <c r="L582" s="238"/>
      <c r="M582" s="238"/>
      <c r="N582" s="238"/>
      <c r="O582" s="238"/>
      <c r="P582" s="262"/>
    </row>
    <row r="583" spans="6:16" ht="12.75" customHeight="1">
      <c r="F583" s="234"/>
      <c r="L583" s="238"/>
      <c r="M583" s="238"/>
      <c r="N583" s="238"/>
      <c r="O583" s="238"/>
      <c r="P583" s="262"/>
    </row>
    <row r="584" spans="6:16" ht="12.75" customHeight="1">
      <c r="F584" s="234"/>
      <c r="L584" s="238"/>
      <c r="M584" s="238"/>
      <c r="N584" s="238"/>
      <c r="O584" s="238"/>
      <c r="P584" s="262"/>
    </row>
    <row r="585" spans="6:16" ht="12.75" customHeight="1">
      <c r="F585" s="234"/>
      <c r="L585" s="238"/>
      <c r="M585" s="238"/>
      <c r="N585" s="238"/>
      <c r="O585" s="238"/>
      <c r="P585" s="262"/>
    </row>
    <row r="586" spans="6:16" ht="12.75" customHeight="1">
      <c r="F586" s="234"/>
      <c r="L586" s="238"/>
      <c r="M586" s="238"/>
      <c r="N586" s="238"/>
      <c r="O586" s="238"/>
      <c r="P586" s="262"/>
    </row>
    <row r="587" spans="6:16" ht="12.75" customHeight="1">
      <c r="F587" s="234"/>
      <c r="L587" s="238"/>
      <c r="M587" s="238"/>
      <c r="N587" s="238"/>
      <c r="O587" s="238"/>
      <c r="P587" s="262"/>
    </row>
    <row r="588" spans="6:16" ht="12.75" customHeight="1">
      <c r="F588" s="234"/>
      <c r="L588" s="238"/>
      <c r="M588" s="238"/>
      <c r="N588" s="238"/>
      <c r="O588" s="238"/>
      <c r="P588" s="262"/>
    </row>
    <row r="589" spans="6:16" ht="12.75" customHeight="1">
      <c r="F589" s="234"/>
      <c r="L589" s="238"/>
      <c r="M589" s="238"/>
      <c r="N589" s="238"/>
      <c r="O589" s="238"/>
      <c r="P589" s="262"/>
    </row>
    <row r="590" spans="6:16" ht="12.75" customHeight="1">
      <c r="F590" s="234"/>
      <c r="L590" s="238"/>
      <c r="M590" s="238"/>
      <c r="N590" s="238"/>
      <c r="O590" s="238"/>
      <c r="P590" s="262"/>
    </row>
    <row r="591" spans="6:16" ht="12.75" customHeight="1">
      <c r="F591" s="234"/>
      <c r="L591" s="238"/>
      <c r="M591" s="238"/>
      <c r="N591" s="238"/>
      <c r="O591" s="238"/>
      <c r="P591" s="262"/>
    </row>
    <row r="592" spans="6:16" ht="12.75" customHeight="1">
      <c r="F592" s="234"/>
      <c r="L592" s="238"/>
      <c r="M592" s="238"/>
      <c r="N592" s="238"/>
      <c r="O592" s="238"/>
      <c r="P592" s="262"/>
    </row>
    <row r="593" spans="6:16" ht="12.75" customHeight="1">
      <c r="F593" s="234"/>
      <c r="L593" s="238"/>
      <c r="M593" s="238"/>
      <c r="N593" s="238"/>
      <c r="O593" s="238"/>
      <c r="P593" s="262"/>
    </row>
    <row r="594" spans="6:16" ht="12.75" customHeight="1">
      <c r="F594" s="234"/>
      <c r="L594" s="238"/>
      <c r="M594" s="238"/>
      <c r="N594" s="238"/>
      <c r="O594" s="238"/>
      <c r="P594" s="262"/>
    </row>
    <row r="595" spans="6:16" ht="12.75" customHeight="1">
      <c r="F595" s="234"/>
      <c r="L595" s="238"/>
      <c r="M595" s="238"/>
      <c r="N595" s="238"/>
      <c r="O595" s="238"/>
      <c r="P595" s="262"/>
    </row>
    <row r="596" spans="6:16" ht="12.75" customHeight="1">
      <c r="F596" s="234"/>
      <c r="L596" s="238"/>
      <c r="M596" s="238"/>
      <c r="N596" s="238"/>
      <c r="O596" s="238"/>
      <c r="P596" s="262"/>
    </row>
    <row r="597" spans="6:16" ht="12.75" customHeight="1">
      <c r="F597" s="234"/>
      <c r="L597" s="238"/>
      <c r="M597" s="238"/>
      <c r="N597" s="238"/>
      <c r="O597" s="238"/>
      <c r="P597" s="262"/>
    </row>
    <row r="598" spans="6:16" ht="12.75" customHeight="1">
      <c r="F598" s="234"/>
      <c r="L598" s="238"/>
      <c r="M598" s="238"/>
      <c r="N598" s="238"/>
      <c r="O598" s="238"/>
      <c r="P598" s="262"/>
    </row>
    <row r="599" spans="6:16" ht="12.75" customHeight="1">
      <c r="F599" s="234"/>
      <c r="L599" s="238"/>
      <c r="M599" s="238"/>
      <c r="N599" s="238"/>
      <c r="O599" s="238"/>
      <c r="P599" s="262"/>
    </row>
    <row r="600" spans="6:16" ht="12.75" customHeight="1">
      <c r="F600" s="234"/>
      <c r="L600" s="238"/>
      <c r="M600" s="238"/>
      <c r="N600" s="238"/>
      <c r="O600" s="238"/>
      <c r="P600" s="262"/>
    </row>
    <row r="601" spans="6:16" ht="12.75" customHeight="1">
      <c r="F601" s="234"/>
      <c r="L601" s="238"/>
      <c r="M601" s="238"/>
      <c r="N601" s="238"/>
      <c r="O601" s="238"/>
      <c r="P601" s="262"/>
    </row>
    <row r="602" spans="6:16" ht="12.75" customHeight="1">
      <c r="F602" s="234"/>
      <c r="L602" s="238"/>
      <c r="M602" s="238"/>
      <c r="N602" s="238"/>
      <c r="O602" s="238"/>
      <c r="P602" s="262"/>
    </row>
    <row r="603" spans="6:16" ht="12.75" customHeight="1">
      <c r="F603" s="234"/>
      <c r="L603" s="238"/>
      <c r="M603" s="238"/>
      <c r="N603" s="238"/>
      <c r="O603" s="238"/>
      <c r="P603" s="262"/>
    </row>
    <row r="604" spans="6:16" ht="12.75" customHeight="1">
      <c r="F604" s="234"/>
      <c r="L604" s="238"/>
      <c r="M604" s="238"/>
      <c r="N604" s="238"/>
      <c r="O604" s="238"/>
      <c r="P604" s="262"/>
    </row>
    <row r="605" spans="6:16" ht="12.75" customHeight="1">
      <c r="F605" s="234"/>
      <c r="L605" s="238"/>
      <c r="M605" s="238"/>
      <c r="N605" s="238"/>
      <c r="O605" s="238"/>
      <c r="P605" s="262"/>
    </row>
    <row r="606" spans="6:16" ht="12.75" customHeight="1">
      <c r="F606" s="234"/>
      <c r="L606" s="238"/>
      <c r="M606" s="238"/>
      <c r="N606" s="238"/>
      <c r="O606" s="238"/>
      <c r="P606" s="262"/>
    </row>
    <row r="607" spans="6:16" ht="12.75" customHeight="1">
      <c r="F607" s="234"/>
      <c r="L607" s="238"/>
      <c r="M607" s="238"/>
      <c r="N607" s="238"/>
      <c r="O607" s="238"/>
      <c r="P607" s="262"/>
    </row>
    <row r="608" spans="6:16" ht="12.75" customHeight="1">
      <c r="F608" s="234"/>
      <c r="L608" s="238"/>
      <c r="M608" s="238"/>
      <c r="N608" s="238"/>
      <c r="O608" s="238"/>
      <c r="P608" s="262"/>
    </row>
    <row r="609" spans="6:16" ht="12.75" customHeight="1">
      <c r="F609" s="234"/>
      <c r="L609" s="238"/>
      <c r="M609" s="238"/>
      <c r="N609" s="238"/>
      <c r="O609" s="238"/>
      <c r="P609" s="262"/>
    </row>
    <row r="610" spans="6:16" ht="12.75" customHeight="1">
      <c r="F610" s="234"/>
      <c r="L610" s="238"/>
      <c r="M610" s="238"/>
      <c r="N610" s="238"/>
      <c r="O610" s="238"/>
      <c r="P610" s="262"/>
    </row>
    <row r="611" spans="6:16" ht="12.75" customHeight="1">
      <c r="F611" s="234"/>
      <c r="L611" s="238"/>
      <c r="M611" s="238"/>
      <c r="N611" s="238"/>
      <c r="O611" s="238"/>
      <c r="P611" s="262"/>
    </row>
    <row r="612" spans="6:16" ht="12.75" customHeight="1">
      <c r="F612" s="234"/>
      <c r="L612" s="238"/>
      <c r="M612" s="238"/>
      <c r="N612" s="238"/>
      <c r="O612" s="238"/>
      <c r="P612" s="262"/>
    </row>
    <row r="613" spans="6:16" ht="12.75" customHeight="1">
      <c r="F613" s="234"/>
      <c r="L613" s="238"/>
      <c r="M613" s="238"/>
      <c r="N613" s="238"/>
      <c r="O613" s="238"/>
      <c r="P613" s="262"/>
    </row>
    <row r="614" spans="6:16" ht="12.75" customHeight="1">
      <c r="F614" s="234"/>
      <c r="L614" s="238"/>
      <c r="M614" s="238"/>
      <c r="N614" s="238"/>
      <c r="O614" s="238"/>
      <c r="P614" s="262"/>
    </row>
    <row r="615" spans="6:16" ht="12.75" customHeight="1">
      <c r="F615" s="234"/>
      <c r="L615" s="238"/>
      <c r="M615" s="238"/>
      <c r="N615" s="238"/>
      <c r="O615" s="238"/>
      <c r="P615" s="262"/>
    </row>
    <row r="616" spans="6:16" ht="12.75" customHeight="1">
      <c r="F616" s="234"/>
      <c r="L616" s="238"/>
      <c r="M616" s="238"/>
      <c r="N616" s="238"/>
      <c r="O616" s="238"/>
      <c r="P616" s="262"/>
    </row>
    <row r="617" spans="6:16" ht="12.75" customHeight="1">
      <c r="F617" s="234"/>
      <c r="L617" s="238"/>
      <c r="M617" s="238"/>
      <c r="N617" s="238"/>
      <c r="O617" s="238"/>
      <c r="P617" s="262"/>
    </row>
    <row r="618" spans="6:16" ht="12.75" customHeight="1">
      <c r="F618" s="234"/>
      <c r="L618" s="238"/>
      <c r="M618" s="238"/>
      <c r="N618" s="238"/>
      <c r="O618" s="238"/>
      <c r="P618" s="262"/>
    </row>
    <row r="619" spans="6:16" ht="12.75" customHeight="1">
      <c r="F619" s="234"/>
      <c r="L619" s="238"/>
      <c r="M619" s="238"/>
      <c r="N619" s="238"/>
      <c r="O619" s="238"/>
      <c r="P619" s="262"/>
    </row>
    <row r="620" spans="6:16" ht="12.75" customHeight="1">
      <c r="F620" s="234"/>
      <c r="L620" s="238"/>
      <c r="M620" s="238"/>
      <c r="N620" s="238"/>
      <c r="O620" s="238"/>
      <c r="P620" s="262"/>
    </row>
    <row r="621" spans="6:16" ht="12.75" customHeight="1">
      <c r="F621" s="234"/>
      <c r="L621" s="238"/>
      <c r="M621" s="238"/>
      <c r="N621" s="238"/>
      <c r="O621" s="238"/>
      <c r="P621" s="262"/>
    </row>
    <row r="622" spans="6:16" ht="12.75" customHeight="1">
      <c r="F622" s="234"/>
      <c r="L622" s="238"/>
      <c r="M622" s="238"/>
      <c r="N622" s="238"/>
      <c r="O622" s="238"/>
      <c r="P622" s="262"/>
    </row>
    <row r="623" spans="6:16" ht="12.75" customHeight="1">
      <c r="F623" s="234"/>
      <c r="L623" s="238"/>
      <c r="M623" s="238"/>
      <c r="N623" s="238"/>
      <c r="O623" s="238"/>
      <c r="P623" s="262"/>
    </row>
    <row r="624" spans="6:16" ht="12.75" customHeight="1">
      <c r="F624" s="234"/>
      <c r="L624" s="238"/>
      <c r="M624" s="238"/>
      <c r="N624" s="238"/>
      <c r="O624" s="238"/>
      <c r="P624" s="262"/>
    </row>
    <row r="625" spans="6:16" ht="12.75" customHeight="1">
      <c r="F625" s="234"/>
      <c r="L625" s="238"/>
      <c r="M625" s="238"/>
      <c r="N625" s="238"/>
      <c r="O625" s="238"/>
      <c r="P625" s="262"/>
    </row>
    <row r="626" spans="6:16" ht="12.75" customHeight="1">
      <c r="F626" s="234"/>
      <c r="L626" s="238"/>
      <c r="M626" s="238"/>
      <c r="N626" s="238"/>
      <c r="O626" s="238"/>
      <c r="P626" s="262"/>
    </row>
    <row r="627" spans="6:16" ht="12.75" customHeight="1">
      <c r="F627" s="234"/>
      <c r="L627" s="238"/>
      <c r="M627" s="238"/>
      <c r="N627" s="238"/>
      <c r="O627" s="238"/>
      <c r="P627" s="262"/>
    </row>
    <row r="628" spans="6:16" ht="12.75" customHeight="1">
      <c r="F628" s="234"/>
      <c r="L628" s="238"/>
      <c r="M628" s="238"/>
      <c r="N628" s="238"/>
      <c r="O628" s="238"/>
      <c r="P628" s="262"/>
    </row>
    <row r="629" spans="6:16" ht="12.75" customHeight="1">
      <c r="F629" s="234"/>
      <c r="L629" s="238"/>
      <c r="M629" s="238"/>
      <c r="N629" s="238"/>
      <c r="O629" s="238"/>
      <c r="P629" s="262"/>
    </row>
    <row r="630" spans="6:16" ht="12.75" customHeight="1">
      <c r="F630" s="234"/>
      <c r="L630" s="238"/>
      <c r="M630" s="238"/>
      <c r="N630" s="238"/>
      <c r="O630" s="238"/>
      <c r="P630" s="262"/>
    </row>
    <row r="631" spans="6:16" ht="12.75" customHeight="1">
      <c r="F631" s="234"/>
      <c r="L631" s="238"/>
      <c r="M631" s="238"/>
      <c r="N631" s="238"/>
      <c r="O631" s="238"/>
      <c r="P631" s="262"/>
    </row>
    <row r="632" spans="6:16" ht="12.75" customHeight="1">
      <c r="F632" s="234"/>
      <c r="L632" s="238"/>
      <c r="M632" s="238"/>
      <c r="N632" s="238"/>
      <c r="O632" s="238"/>
      <c r="P632" s="262"/>
    </row>
    <row r="633" spans="6:16" ht="12.75" customHeight="1">
      <c r="F633" s="234"/>
      <c r="L633" s="238"/>
      <c r="M633" s="238"/>
      <c r="N633" s="238"/>
      <c r="O633" s="238"/>
      <c r="P633" s="262"/>
    </row>
    <row r="634" spans="6:16" ht="12.75" customHeight="1">
      <c r="F634" s="234"/>
      <c r="L634" s="238"/>
      <c r="M634" s="238"/>
      <c r="N634" s="238"/>
      <c r="O634" s="238"/>
      <c r="P634" s="262"/>
    </row>
    <row r="635" spans="6:16" ht="12.75" customHeight="1">
      <c r="F635" s="234"/>
      <c r="L635" s="238"/>
      <c r="M635" s="238"/>
      <c r="N635" s="238"/>
      <c r="O635" s="238"/>
      <c r="P635" s="262"/>
    </row>
    <row r="636" spans="6:16" ht="12.75" customHeight="1">
      <c r="F636" s="234"/>
      <c r="L636" s="238"/>
      <c r="M636" s="238"/>
      <c r="N636" s="238"/>
      <c r="O636" s="238"/>
      <c r="P636" s="262"/>
    </row>
    <row r="637" spans="6:16" ht="12.75" customHeight="1">
      <c r="F637" s="234"/>
      <c r="L637" s="238"/>
      <c r="M637" s="238"/>
      <c r="N637" s="238"/>
      <c r="O637" s="238"/>
      <c r="P637" s="262"/>
    </row>
    <row r="638" spans="6:16" ht="12.75" customHeight="1">
      <c r="F638" s="234"/>
      <c r="L638" s="238"/>
      <c r="M638" s="238"/>
      <c r="N638" s="238"/>
      <c r="O638" s="238"/>
      <c r="P638" s="262"/>
    </row>
    <row r="639" spans="6:16" ht="12.75" customHeight="1">
      <c r="F639" s="234"/>
      <c r="L639" s="238"/>
      <c r="M639" s="238"/>
      <c r="N639" s="238"/>
      <c r="O639" s="238"/>
      <c r="P639" s="262"/>
    </row>
    <row r="640" spans="6:16" ht="12.75" customHeight="1">
      <c r="F640" s="234"/>
      <c r="L640" s="238"/>
      <c r="M640" s="238"/>
      <c r="N640" s="238"/>
      <c r="O640" s="238"/>
      <c r="P640" s="262"/>
    </row>
    <row r="641" spans="6:16" ht="12.75" customHeight="1">
      <c r="F641" s="234"/>
      <c r="L641" s="238"/>
      <c r="M641" s="238"/>
      <c r="N641" s="238"/>
      <c r="O641" s="238"/>
      <c r="P641" s="262"/>
    </row>
    <row r="642" spans="6:16" ht="12.75" customHeight="1">
      <c r="F642" s="234"/>
      <c r="L642" s="238"/>
      <c r="M642" s="238"/>
      <c r="N642" s="238"/>
      <c r="O642" s="238"/>
      <c r="P642" s="262"/>
    </row>
    <row r="643" spans="6:16" ht="12.75" customHeight="1">
      <c r="F643" s="234"/>
      <c r="L643" s="238"/>
      <c r="M643" s="238"/>
      <c r="N643" s="238"/>
      <c r="O643" s="238"/>
      <c r="P643" s="262"/>
    </row>
    <row r="644" spans="6:16" ht="12.75" customHeight="1">
      <c r="F644" s="234"/>
      <c r="L644" s="238"/>
      <c r="M644" s="238"/>
      <c r="N644" s="238"/>
      <c r="O644" s="238"/>
      <c r="P644" s="262"/>
    </row>
    <row r="645" spans="6:16" ht="12.75" customHeight="1">
      <c r="F645" s="234"/>
      <c r="L645" s="238"/>
      <c r="M645" s="238"/>
      <c r="N645" s="238"/>
      <c r="O645" s="238"/>
      <c r="P645" s="262"/>
    </row>
    <row r="646" spans="6:16" ht="12.75" customHeight="1">
      <c r="F646" s="234"/>
      <c r="L646" s="238"/>
      <c r="M646" s="238"/>
      <c r="N646" s="238"/>
      <c r="O646" s="238"/>
      <c r="P646" s="262"/>
    </row>
    <row r="647" spans="6:16" ht="12.75" customHeight="1">
      <c r="F647" s="234"/>
      <c r="L647" s="238"/>
      <c r="M647" s="238"/>
      <c r="N647" s="238"/>
      <c r="O647" s="238"/>
      <c r="P647" s="262"/>
    </row>
    <row r="648" spans="6:16" ht="12.75" customHeight="1">
      <c r="F648" s="234"/>
      <c r="L648" s="238"/>
      <c r="M648" s="238"/>
      <c r="N648" s="238"/>
      <c r="O648" s="238"/>
      <c r="P648" s="262"/>
    </row>
    <row r="649" spans="6:16" ht="12.75" customHeight="1">
      <c r="F649" s="234"/>
      <c r="L649" s="238"/>
      <c r="M649" s="238"/>
      <c r="N649" s="238"/>
      <c r="O649" s="238"/>
      <c r="P649" s="262"/>
    </row>
    <row r="650" spans="6:16" ht="12.75" customHeight="1">
      <c r="F650" s="234"/>
      <c r="L650" s="238"/>
      <c r="M650" s="238"/>
      <c r="N650" s="238"/>
      <c r="O650" s="238"/>
      <c r="P650" s="262"/>
    </row>
    <row r="651" spans="6:16" ht="12.75" customHeight="1">
      <c r="F651" s="234"/>
      <c r="L651" s="238"/>
      <c r="M651" s="238"/>
      <c r="N651" s="238"/>
      <c r="O651" s="238"/>
      <c r="P651" s="262"/>
    </row>
    <row r="652" spans="6:16" ht="12.75" customHeight="1">
      <c r="F652" s="234"/>
      <c r="L652" s="238"/>
      <c r="M652" s="238"/>
      <c r="N652" s="238"/>
      <c r="O652" s="238"/>
      <c r="P652" s="262"/>
    </row>
    <row r="653" spans="6:16" ht="12.75" customHeight="1">
      <c r="F653" s="234"/>
      <c r="L653" s="238"/>
      <c r="M653" s="238"/>
      <c r="N653" s="238"/>
      <c r="O653" s="238"/>
      <c r="P653" s="262"/>
    </row>
    <row r="654" spans="6:16" ht="12.75" customHeight="1">
      <c r="F654" s="234"/>
      <c r="L654" s="238"/>
      <c r="M654" s="238"/>
      <c r="N654" s="238"/>
      <c r="O654" s="238"/>
      <c r="P654" s="262"/>
    </row>
    <row r="655" spans="6:16" ht="12.75" customHeight="1">
      <c r="F655" s="234"/>
      <c r="L655" s="238"/>
      <c r="M655" s="238"/>
      <c r="N655" s="238"/>
      <c r="O655" s="238"/>
      <c r="P655" s="262"/>
    </row>
    <row r="656" spans="6:16" ht="12.75" customHeight="1">
      <c r="F656" s="234"/>
      <c r="L656" s="238"/>
      <c r="M656" s="238"/>
      <c r="N656" s="238"/>
      <c r="O656" s="238"/>
      <c r="P656" s="262"/>
    </row>
    <row r="657" spans="6:16" ht="12.75" customHeight="1">
      <c r="F657" s="234"/>
      <c r="L657" s="238"/>
      <c r="M657" s="238"/>
      <c r="N657" s="238"/>
      <c r="O657" s="238"/>
      <c r="P657" s="262"/>
    </row>
    <row r="658" spans="6:16" ht="12.75" customHeight="1">
      <c r="F658" s="234"/>
      <c r="L658" s="238"/>
      <c r="M658" s="238"/>
      <c r="N658" s="238"/>
      <c r="O658" s="238"/>
      <c r="P658" s="262"/>
    </row>
    <row r="659" spans="6:16" ht="12.75" customHeight="1">
      <c r="F659" s="234"/>
      <c r="L659" s="238"/>
      <c r="M659" s="238"/>
      <c r="N659" s="238"/>
      <c r="O659" s="238"/>
      <c r="P659" s="262"/>
    </row>
    <row r="660" spans="6:16" ht="12.75" customHeight="1">
      <c r="F660" s="234"/>
      <c r="L660" s="238"/>
      <c r="M660" s="238"/>
      <c r="N660" s="238"/>
      <c r="O660" s="238"/>
      <c r="P660" s="262"/>
    </row>
    <row r="661" spans="6:16" ht="12.75" customHeight="1">
      <c r="F661" s="234"/>
      <c r="L661" s="238"/>
      <c r="M661" s="238"/>
      <c r="N661" s="238"/>
      <c r="O661" s="238"/>
      <c r="P661" s="262"/>
    </row>
    <row r="662" spans="6:16" ht="12.75" customHeight="1">
      <c r="F662" s="234"/>
      <c r="L662" s="238"/>
      <c r="M662" s="238"/>
      <c r="N662" s="238"/>
      <c r="O662" s="238"/>
      <c r="P662" s="262"/>
    </row>
    <row r="663" spans="6:16" ht="12.75" customHeight="1">
      <c r="F663" s="234"/>
      <c r="L663" s="238"/>
      <c r="M663" s="238"/>
      <c r="N663" s="238"/>
      <c r="O663" s="238"/>
      <c r="P663" s="262"/>
    </row>
    <row r="664" spans="6:16" ht="12.75" customHeight="1">
      <c r="F664" s="234"/>
      <c r="L664" s="238"/>
      <c r="M664" s="238"/>
      <c r="N664" s="238"/>
      <c r="O664" s="238"/>
      <c r="P664" s="262"/>
    </row>
    <row r="665" spans="6:16" ht="12.75" customHeight="1">
      <c r="F665" s="234"/>
      <c r="L665" s="238"/>
      <c r="M665" s="238"/>
      <c r="N665" s="238"/>
      <c r="O665" s="238"/>
      <c r="P665" s="262"/>
    </row>
    <row r="666" spans="6:16" ht="12.75" customHeight="1">
      <c r="F666" s="234"/>
      <c r="L666" s="238"/>
      <c r="M666" s="238"/>
      <c r="N666" s="238"/>
      <c r="O666" s="238"/>
      <c r="P666" s="262"/>
    </row>
    <row r="667" spans="6:16" ht="12.75" customHeight="1">
      <c r="F667" s="234"/>
      <c r="L667" s="238"/>
      <c r="M667" s="238"/>
      <c r="N667" s="238"/>
      <c r="O667" s="238"/>
      <c r="P667" s="262"/>
    </row>
    <row r="668" spans="6:16" ht="12.75" customHeight="1">
      <c r="F668" s="234"/>
      <c r="L668" s="238"/>
      <c r="M668" s="238"/>
      <c r="N668" s="238"/>
      <c r="O668" s="238"/>
      <c r="P668" s="262"/>
    </row>
    <row r="669" spans="6:16" ht="12.75" customHeight="1">
      <c r="F669" s="234"/>
      <c r="L669" s="238"/>
      <c r="M669" s="238"/>
      <c r="N669" s="238"/>
      <c r="O669" s="238"/>
      <c r="P669" s="262"/>
    </row>
    <row r="670" spans="6:16" ht="12.75" customHeight="1">
      <c r="F670" s="234"/>
      <c r="L670" s="238"/>
      <c r="M670" s="238"/>
      <c r="N670" s="238"/>
      <c r="O670" s="238"/>
      <c r="P670" s="262"/>
    </row>
    <row r="671" spans="6:16" ht="12.75" customHeight="1">
      <c r="F671" s="234"/>
      <c r="L671" s="238"/>
      <c r="M671" s="238"/>
      <c r="N671" s="238"/>
      <c r="O671" s="238"/>
      <c r="P671" s="262"/>
    </row>
    <row r="672" spans="6:16" ht="12.75" customHeight="1">
      <c r="F672" s="234"/>
      <c r="L672" s="238"/>
      <c r="M672" s="238"/>
      <c r="N672" s="238"/>
      <c r="O672" s="238"/>
      <c r="P672" s="262"/>
    </row>
    <row r="673" spans="6:16" ht="12.75" customHeight="1">
      <c r="F673" s="234"/>
      <c r="L673" s="238"/>
      <c r="M673" s="238"/>
      <c r="N673" s="238"/>
      <c r="O673" s="238"/>
      <c r="P673" s="262"/>
    </row>
    <row r="674" spans="6:16" ht="12.75" customHeight="1">
      <c r="F674" s="234"/>
      <c r="L674" s="238"/>
      <c r="M674" s="238"/>
      <c r="N674" s="238"/>
      <c r="O674" s="238"/>
      <c r="P674" s="262"/>
    </row>
    <row r="675" spans="6:16" ht="12.75" customHeight="1">
      <c r="F675" s="234"/>
      <c r="L675" s="238"/>
      <c r="M675" s="238"/>
      <c r="N675" s="238"/>
      <c r="O675" s="238"/>
      <c r="P675" s="262"/>
    </row>
    <row r="676" spans="6:16" ht="12.75" customHeight="1">
      <c r="F676" s="234"/>
      <c r="L676" s="238"/>
      <c r="M676" s="238"/>
      <c r="N676" s="238"/>
      <c r="O676" s="238"/>
      <c r="P676" s="262"/>
    </row>
    <row r="677" spans="6:16" ht="12.75" customHeight="1">
      <c r="F677" s="234"/>
      <c r="L677" s="238"/>
      <c r="M677" s="238"/>
      <c r="N677" s="238"/>
      <c r="O677" s="238"/>
      <c r="P677" s="262"/>
    </row>
    <row r="678" spans="6:16" ht="12.75" customHeight="1">
      <c r="F678" s="234"/>
      <c r="L678" s="238"/>
      <c r="M678" s="238"/>
      <c r="N678" s="238"/>
      <c r="O678" s="238"/>
      <c r="P678" s="262"/>
    </row>
    <row r="679" spans="6:16" ht="12.75" customHeight="1">
      <c r="F679" s="234"/>
      <c r="L679" s="238"/>
      <c r="M679" s="238"/>
      <c r="N679" s="238"/>
      <c r="O679" s="238"/>
      <c r="P679" s="262"/>
    </row>
    <row r="680" spans="6:16" ht="12.75" customHeight="1">
      <c r="F680" s="234"/>
      <c r="L680" s="238"/>
      <c r="M680" s="238"/>
      <c r="N680" s="238"/>
      <c r="O680" s="238"/>
      <c r="P680" s="262"/>
    </row>
    <row r="681" spans="6:16" ht="12.75" customHeight="1">
      <c r="F681" s="234"/>
      <c r="L681" s="238"/>
      <c r="M681" s="238"/>
      <c r="N681" s="238"/>
      <c r="O681" s="238"/>
      <c r="P681" s="262"/>
    </row>
    <row r="682" spans="6:16" ht="12.75" customHeight="1">
      <c r="F682" s="234"/>
      <c r="L682" s="238"/>
      <c r="M682" s="238"/>
      <c r="N682" s="238"/>
      <c r="O682" s="238"/>
      <c r="P682" s="262"/>
    </row>
    <row r="683" spans="6:16" ht="12.75" customHeight="1">
      <c r="F683" s="234"/>
      <c r="L683" s="238"/>
      <c r="M683" s="238"/>
      <c r="N683" s="238"/>
      <c r="O683" s="238"/>
      <c r="P683" s="262"/>
    </row>
    <row r="684" spans="6:16" ht="12.75" customHeight="1">
      <c r="F684" s="234"/>
      <c r="L684" s="238"/>
      <c r="M684" s="238"/>
      <c r="N684" s="238"/>
      <c r="O684" s="238"/>
      <c r="P684" s="262"/>
    </row>
    <row r="685" spans="6:16" ht="12.75" customHeight="1">
      <c r="F685" s="234"/>
      <c r="L685" s="238"/>
      <c r="M685" s="238"/>
      <c r="N685" s="238"/>
      <c r="O685" s="238"/>
      <c r="P685" s="262"/>
    </row>
    <row r="686" spans="6:16" ht="12.75" customHeight="1">
      <c r="F686" s="234"/>
      <c r="L686" s="238"/>
      <c r="M686" s="238"/>
      <c r="N686" s="238"/>
      <c r="O686" s="238"/>
      <c r="P686" s="262"/>
    </row>
    <row r="687" spans="6:16" ht="12.75" customHeight="1">
      <c r="F687" s="234"/>
      <c r="L687" s="238"/>
      <c r="M687" s="238"/>
      <c r="N687" s="238"/>
      <c r="O687" s="238"/>
      <c r="P687" s="262"/>
    </row>
    <row r="688" spans="6:16" ht="12.75" customHeight="1">
      <c r="F688" s="234"/>
      <c r="L688" s="238"/>
      <c r="M688" s="238"/>
      <c r="N688" s="238"/>
      <c r="O688" s="238"/>
      <c r="P688" s="262"/>
    </row>
    <row r="689" spans="6:16" ht="12.75" customHeight="1">
      <c r="F689" s="234"/>
      <c r="L689" s="238"/>
      <c r="M689" s="238"/>
      <c r="N689" s="238"/>
      <c r="O689" s="238"/>
      <c r="P689" s="262"/>
    </row>
    <row r="690" spans="6:16" ht="12.75" customHeight="1">
      <c r="F690" s="234"/>
      <c r="L690" s="238"/>
      <c r="M690" s="238"/>
      <c r="N690" s="238"/>
      <c r="O690" s="238"/>
      <c r="P690" s="262"/>
    </row>
    <row r="691" spans="6:16" ht="12.75" customHeight="1">
      <c r="F691" s="234"/>
      <c r="L691" s="238"/>
      <c r="M691" s="238"/>
      <c r="N691" s="238"/>
      <c r="O691" s="238"/>
      <c r="P691" s="262"/>
    </row>
    <row r="692" spans="6:16" ht="12.75" customHeight="1">
      <c r="F692" s="234"/>
      <c r="L692" s="238"/>
      <c r="M692" s="238"/>
      <c r="N692" s="238"/>
      <c r="O692" s="238"/>
      <c r="P692" s="262"/>
    </row>
    <row r="693" spans="6:16" ht="12.75" customHeight="1">
      <c r="F693" s="234"/>
      <c r="L693" s="238"/>
      <c r="M693" s="238"/>
      <c r="N693" s="238"/>
      <c r="O693" s="238"/>
      <c r="P693" s="262"/>
    </row>
    <row r="694" spans="6:16" ht="12.75" customHeight="1">
      <c r="F694" s="234"/>
      <c r="L694" s="238"/>
      <c r="M694" s="238"/>
      <c r="N694" s="238"/>
      <c r="O694" s="238"/>
      <c r="P694" s="262"/>
    </row>
    <row r="695" spans="6:16" ht="12.75" customHeight="1">
      <c r="F695" s="234"/>
      <c r="L695" s="238"/>
      <c r="M695" s="238"/>
      <c r="N695" s="238"/>
      <c r="O695" s="238"/>
      <c r="P695" s="262"/>
    </row>
    <row r="696" spans="6:16" ht="12.75" customHeight="1">
      <c r="F696" s="234"/>
      <c r="L696" s="238"/>
      <c r="M696" s="238"/>
      <c r="N696" s="238"/>
      <c r="O696" s="238"/>
      <c r="P696" s="262"/>
    </row>
    <row r="697" spans="6:16" ht="12.75" customHeight="1">
      <c r="F697" s="234"/>
      <c r="L697" s="238"/>
      <c r="M697" s="238"/>
      <c r="N697" s="238"/>
      <c r="O697" s="238"/>
      <c r="P697" s="262"/>
    </row>
    <row r="698" spans="6:16" ht="12.75" customHeight="1">
      <c r="F698" s="234"/>
      <c r="L698" s="238"/>
      <c r="M698" s="238"/>
      <c r="N698" s="238"/>
      <c r="O698" s="238"/>
      <c r="P698" s="262"/>
    </row>
    <row r="699" spans="6:16" ht="12.75" customHeight="1">
      <c r="F699" s="234"/>
      <c r="L699" s="238"/>
      <c r="M699" s="238"/>
      <c r="N699" s="238"/>
      <c r="O699" s="238"/>
      <c r="P699" s="262"/>
    </row>
    <row r="700" spans="6:16" ht="12.75" customHeight="1">
      <c r="F700" s="234"/>
      <c r="L700" s="238"/>
      <c r="M700" s="238"/>
      <c r="N700" s="238"/>
      <c r="O700" s="238"/>
      <c r="P700" s="262"/>
    </row>
    <row r="701" spans="6:16" ht="12.75" customHeight="1">
      <c r="F701" s="234"/>
      <c r="L701" s="238"/>
      <c r="M701" s="238"/>
      <c r="N701" s="238"/>
      <c r="O701" s="238"/>
      <c r="P701" s="262"/>
    </row>
    <row r="702" spans="6:16" ht="12.75" customHeight="1">
      <c r="F702" s="234"/>
      <c r="L702" s="238"/>
      <c r="M702" s="238"/>
      <c r="N702" s="238"/>
      <c r="O702" s="238"/>
      <c r="P702" s="262"/>
    </row>
    <row r="703" spans="6:16" ht="12.75" customHeight="1">
      <c r="F703" s="234"/>
      <c r="L703" s="238"/>
      <c r="M703" s="238"/>
      <c r="N703" s="238"/>
      <c r="O703" s="238"/>
      <c r="P703" s="262"/>
    </row>
    <row r="704" spans="6:16" ht="12.75" customHeight="1">
      <c r="F704" s="234"/>
      <c r="L704" s="238"/>
      <c r="M704" s="238"/>
      <c r="N704" s="238"/>
      <c r="O704" s="238"/>
      <c r="P704" s="262"/>
    </row>
    <row r="705" spans="6:16" ht="12.75" customHeight="1">
      <c r="F705" s="234"/>
      <c r="L705" s="238"/>
      <c r="M705" s="238"/>
      <c r="N705" s="238"/>
      <c r="O705" s="238"/>
      <c r="P705" s="262"/>
    </row>
    <row r="706" spans="6:16" ht="12.75" customHeight="1">
      <c r="F706" s="234"/>
      <c r="L706" s="238"/>
      <c r="M706" s="238"/>
      <c r="N706" s="238"/>
      <c r="O706" s="238"/>
      <c r="P706" s="262"/>
    </row>
    <row r="707" spans="6:16" ht="12.75" customHeight="1">
      <c r="F707" s="234"/>
      <c r="L707" s="238"/>
      <c r="M707" s="238"/>
      <c r="N707" s="238"/>
      <c r="O707" s="238"/>
      <c r="P707" s="262"/>
    </row>
    <row r="708" spans="6:16" ht="12.75" customHeight="1">
      <c r="F708" s="234"/>
      <c r="L708" s="238"/>
      <c r="M708" s="238"/>
      <c r="N708" s="238"/>
      <c r="O708" s="238"/>
      <c r="P708" s="262"/>
    </row>
    <row r="709" spans="6:16" ht="12.75" customHeight="1">
      <c r="F709" s="234"/>
      <c r="L709" s="238"/>
      <c r="M709" s="238"/>
      <c r="N709" s="238"/>
      <c r="O709" s="238"/>
      <c r="P709" s="262"/>
    </row>
    <row r="710" spans="6:16" ht="12.75" customHeight="1">
      <c r="F710" s="234"/>
      <c r="L710" s="238"/>
      <c r="M710" s="238"/>
      <c r="N710" s="238"/>
      <c r="O710" s="238"/>
      <c r="P710" s="262"/>
    </row>
    <row r="711" spans="6:16" ht="12.75" customHeight="1">
      <c r="F711" s="234"/>
      <c r="L711" s="238"/>
      <c r="M711" s="238"/>
      <c r="N711" s="238"/>
      <c r="O711" s="238"/>
      <c r="P711" s="262"/>
    </row>
    <row r="712" spans="6:16" ht="12.75" customHeight="1">
      <c r="F712" s="234"/>
      <c r="L712" s="238"/>
      <c r="M712" s="238"/>
      <c r="N712" s="238"/>
      <c r="O712" s="238"/>
      <c r="P712" s="262"/>
    </row>
    <row r="713" spans="6:16" ht="12.75" customHeight="1">
      <c r="F713" s="234"/>
      <c r="L713" s="238"/>
      <c r="M713" s="238"/>
      <c r="N713" s="238"/>
      <c r="O713" s="238"/>
      <c r="P713" s="262"/>
    </row>
    <row r="714" spans="6:16" ht="12.75" customHeight="1">
      <c r="F714" s="234"/>
      <c r="L714" s="238"/>
      <c r="M714" s="238"/>
      <c r="N714" s="238"/>
      <c r="O714" s="238"/>
      <c r="P714" s="262"/>
    </row>
    <row r="715" spans="6:16" ht="12.75" customHeight="1">
      <c r="F715" s="234"/>
      <c r="L715" s="238"/>
      <c r="M715" s="238"/>
      <c r="N715" s="238"/>
      <c r="O715" s="238"/>
      <c r="P715" s="262"/>
    </row>
    <row r="716" spans="6:16" ht="12.75" customHeight="1">
      <c r="F716" s="234"/>
      <c r="L716" s="238"/>
      <c r="M716" s="238"/>
      <c r="N716" s="238"/>
      <c r="O716" s="238"/>
      <c r="P716" s="262"/>
    </row>
    <row r="717" spans="6:16" ht="12.75" customHeight="1">
      <c r="F717" s="234"/>
      <c r="L717" s="238"/>
      <c r="M717" s="238"/>
      <c r="N717" s="238"/>
      <c r="O717" s="238"/>
      <c r="P717" s="262"/>
    </row>
    <row r="718" spans="6:16" ht="12.75" customHeight="1">
      <c r="F718" s="234"/>
      <c r="L718" s="238"/>
      <c r="M718" s="238"/>
      <c r="N718" s="238"/>
      <c r="O718" s="238"/>
      <c r="P718" s="262"/>
    </row>
    <row r="719" spans="6:16" ht="12.75" customHeight="1">
      <c r="F719" s="234"/>
      <c r="L719" s="238"/>
      <c r="M719" s="238"/>
      <c r="N719" s="238"/>
      <c r="O719" s="238"/>
      <c r="P719" s="262"/>
    </row>
    <row r="720" spans="6:16" ht="12.75" customHeight="1">
      <c r="F720" s="234"/>
      <c r="L720" s="238"/>
      <c r="M720" s="238"/>
      <c r="N720" s="238"/>
      <c r="O720" s="238"/>
      <c r="P720" s="262"/>
    </row>
    <row r="721" spans="6:16" ht="12.75" customHeight="1">
      <c r="F721" s="234"/>
      <c r="L721" s="238"/>
      <c r="M721" s="238"/>
      <c r="N721" s="238"/>
      <c r="O721" s="238"/>
      <c r="P721" s="262"/>
    </row>
    <row r="722" spans="6:16" ht="12.75" customHeight="1">
      <c r="F722" s="234"/>
      <c r="L722" s="238"/>
      <c r="M722" s="238"/>
      <c r="N722" s="238"/>
      <c r="O722" s="238"/>
      <c r="P722" s="262"/>
    </row>
    <row r="723" spans="6:16" ht="12.75" customHeight="1">
      <c r="F723" s="234"/>
      <c r="L723" s="238"/>
      <c r="M723" s="238"/>
      <c r="N723" s="238"/>
      <c r="O723" s="238"/>
      <c r="P723" s="262"/>
    </row>
    <row r="724" spans="6:16" ht="12.75" customHeight="1">
      <c r="F724" s="234"/>
      <c r="L724" s="238"/>
      <c r="M724" s="238"/>
      <c r="N724" s="238"/>
      <c r="O724" s="238"/>
      <c r="P724" s="262"/>
    </row>
    <row r="725" spans="6:16" ht="12.75" customHeight="1">
      <c r="F725" s="234"/>
      <c r="L725" s="238"/>
      <c r="M725" s="238"/>
      <c r="N725" s="238"/>
      <c r="O725" s="238"/>
      <c r="P725" s="262"/>
    </row>
    <row r="726" spans="6:16" ht="12.75" customHeight="1">
      <c r="F726" s="234"/>
      <c r="L726" s="238"/>
      <c r="M726" s="238"/>
      <c r="N726" s="238"/>
      <c r="O726" s="238"/>
      <c r="P726" s="262"/>
    </row>
    <row r="727" spans="6:16" ht="12.75" customHeight="1">
      <c r="F727" s="234"/>
      <c r="L727" s="238"/>
      <c r="M727" s="238"/>
      <c r="N727" s="238"/>
      <c r="O727" s="238"/>
      <c r="P727" s="262"/>
    </row>
    <row r="728" spans="6:16" ht="12.75" customHeight="1">
      <c r="F728" s="234"/>
      <c r="L728" s="238"/>
      <c r="M728" s="238"/>
      <c r="N728" s="238"/>
      <c r="O728" s="238"/>
      <c r="P728" s="262"/>
    </row>
    <row r="729" spans="6:16" ht="12.75" customHeight="1">
      <c r="F729" s="234"/>
      <c r="L729" s="238"/>
      <c r="M729" s="238"/>
      <c r="N729" s="238"/>
      <c r="O729" s="238"/>
      <c r="P729" s="262"/>
    </row>
    <row r="730" spans="6:16" ht="12.75" customHeight="1">
      <c r="F730" s="234"/>
      <c r="L730" s="238"/>
      <c r="M730" s="238"/>
      <c r="N730" s="238"/>
      <c r="O730" s="238"/>
      <c r="P730" s="262"/>
    </row>
    <row r="731" spans="6:16" ht="12.75" customHeight="1">
      <c r="F731" s="234"/>
      <c r="L731" s="238"/>
      <c r="M731" s="238"/>
      <c r="N731" s="238"/>
      <c r="O731" s="238"/>
      <c r="P731" s="262"/>
    </row>
    <row r="732" spans="6:16" ht="12.75" customHeight="1">
      <c r="F732" s="234"/>
      <c r="L732" s="238"/>
      <c r="M732" s="238"/>
      <c r="N732" s="238"/>
      <c r="O732" s="238"/>
      <c r="P732" s="262"/>
    </row>
    <row r="733" spans="6:16" ht="12.75" customHeight="1">
      <c r="F733" s="234"/>
      <c r="L733" s="238"/>
      <c r="M733" s="238"/>
      <c r="N733" s="238"/>
      <c r="O733" s="238"/>
      <c r="P733" s="262"/>
    </row>
    <row r="734" spans="6:16" ht="12.75" customHeight="1">
      <c r="F734" s="234"/>
      <c r="L734" s="238"/>
      <c r="M734" s="238"/>
      <c r="N734" s="238"/>
      <c r="O734" s="238"/>
      <c r="P734" s="262"/>
    </row>
    <row r="735" spans="6:16" ht="12.75" customHeight="1">
      <c r="F735" s="234"/>
      <c r="L735" s="238"/>
      <c r="M735" s="238"/>
      <c r="N735" s="238"/>
      <c r="O735" s="238"/>
      <c r="P735" s="262"/>
    </row>
    <row r="736" spans="6:16" ht="12.75" customHeight="1">
      <c r="F736" s="234"/>
      <c r="L736" s="238"/>
      <c r="M736" s="238"/>
      <c r="N736" s="238"/>
      <c r="O736" s="238"/>
      <c r="P736" s="262"/>
    </row>
    <row r="737" spans="6:16" ht="12.75" customHeight="1">
      <c r="F737" s="234"/>
      <c r="L737" s="238"/>
      <c r="M737" s="238"/>
      <c r="N737" s="238"/>
      <c r="O737" s="238"/>
      <c r="P737" s="262"/>
    </row>
    <row r="738" spans="6:16" ht="12.75" customHeight="1">
      <c r="F738" s="234"/>
      <c r="L738" s="238"/>
      <c r="M738" s="238"/>
      <c r="N738" s="238"/>
      <c r="O738" s="238"/>
      <c r="P738" s="262"/>
    </row>
    <row r="739" spans="6:16" ht="12.75" customHeight="1">
      <c r="F739" s="234"/>
      <c r="L739" s="238"/>
      <c r="M739" s="238"/>
      <c r="N739" s="238"/>
      <c r="O739" s="238"/>
      <c r="P739" s="262"/>
    </row>
    <row r="740" spans="6:16" ht="12.75" customHeight="1">
      <c r="F740" s="234"/>
      <c r="L740" s="238"/>
      <c r="M740" s="238"/>
      <c r="N740" s="238"/>
      <c r="O740" s="238"/>
      <c r="P740" s="262"/>
    </row>
    <row r="741" spans="6:16" ht="12.75" customHeight="1">
      <c r="F741" s="234"/>
      <c r="L741" s="238"/>
      <c r="M741" s="238"/>
      <c r="N741" s="238"/>
      <c r="O741" s="238"/>
      <c r="P741" s="262"/>
    </row>
    <row r="742" spans="6:16" ht="12.75" customHeight="1">
      <c r="F742" s="234"/>
      <c r="L742" s="238"/>
      <c r="M742" s="238"/>
      <c r="N742" s="238"/>
      <c r="O742" s="238"/>
      <c r="P742" s="262"/>
    </row>
    <row r="743" spans="6:16" ht="12.75" customHeight="1">
      <c r="F743" s="234"/>
      <c r="L743" s="238"/>
      <c r="M743" s="238"/>
      <c r="N743" s="238"/>
      <c r="O743" s="238"/>
      <c r="P743" s="262"/>
    </row>
    <row r="744" spans="6:16" ht="12.75" customHeight="1">
      <c r="F744" s="234"/>
      <c r="L744" s="238"/>
      <c r="M744" s="238"/>
      <c r="N744" s="238"/>
      <c r="O744" s="238"/>
      <c r="P744" s="262"/>
    </row>
    <row r="745" spans="6:16" ht="12.75" customHeight="1">
      <c r="F745" s="234"/>
      <c r="L745" s="238"/>
      <c r="M745" s="238"/>
      <c r="N745" s="238"/>
      <c r="O745" s="238"/>
      <c r="P745" s="262"/>
    </row>
    <row r="746" spans="6:16" ht="12.75" customHeight="1">
      <c r="F746" s="234"/>
      <c r="L746" s="238"/>
      <c r="M746" s="238"/>
      <c r="N746" s="238"/>
      <c r="O746" s="238"/>
      <c r="P746" s="262"/>
    </row>
    <row r="747" spans="6:16" ht="12.75" customHeight="1">
      <c r="F747" s="234"/>
      <c r="L747" s="238"/>
      <c r="M747" s="238"/>
      <c r="N747" s="238"/>
      <c r="O747" s="238"/>
      <c r="P747" s="262"/>
    </row>
    <row r="748" spans="6:16" ht="12.75" customHeight="1">
      <c r="F748" s="234"/>
      <c r="L748" s="238"/>
      <c r="M748" s="238"/>
      <c r="N748" s="238"/>
      <c r="O748" s="238"/>
      <c r="P748" s="262"/>
    </row>
    <row r="749" spans="6:16" ht="12.75" customHeight="1">
      <c r="F749" s="234"/>
      <c r="L749" s="238"/>
      <c r="M749" s="238"/>
      <c r="N749" s="238"/>
      <c r="O749" s="238"/>
      <c r="P749" s="262"/>
    </row>
    <row r="750" spans="6:16" ht="12.75" customHeight="1">
      <c r="F750" s="234"/>
      <c r="L750" s="238"/>
      <c r="M750" s="238"/>
      <c r="N750" s="238"/>
      <c r="O750" s="238"/>
      <c r="P750" s="262"/>
    </row>
    <row r="751" spans="6:16" ht="12.75" customHeight="1">
      <c r="F751" s="234"/>
      <c r="L751" s="238"/>
      <c r="M751" s="238"/>
      <c r="N751" s="238"/>
      <c r="O751" s="238"/>
      <c r="P751" s="262"/>
    </row>
    <row r="752" spans="6:16" ht="12.75" customHeight="1">
      <c r="F752" s="234"/>
      <c r="L752" s="238"/>
      <c r="M752" s="238"/>
      <c r="N752" s="238"/>
      <c r="O752" s="238"/>
      <c r="P752" s="262"/>
    </row>
    <row r="753" spans="6:16" ht="12.75" customHeight="1">
      <c r="F753" s="234"/>
      <c r="L753" s="238"/>
      <c r="M753" s="238"/>
      <c r="N753" s="238"/>
      <c r="O753" s="238"/>
      <c r="P753" s="262"/>
    </row>
    <row r="754" spans="6:16" ht="12.75" customHeight="1">
      <c r="F754" s="234"/>
      <c r="L754" s="238"/>
      <c r="M754" s="238"/>
      <c r="N754" s="238"/>
      <c r="O754" s="238"/>
      <c r="P754" s="262"/>
    </row>
    <row r="755" spans="6:16" ht="12.75" customHeight="1">
      <c r="F755" s="234"/>
      <c r="L755" s="238"/>
      <c r="M755" s="238"/>
      <c r="N755" s="238"/>
      <c r="O755" s="238"/>
      <c r="P755" s="262"/>
    </row>
    <row r="756" spans="6:16" ht="12.75" customHeight="1">
      <c r="F756" s="234"/>
      <c r="L756" s="238"/>
      <c r="M756" s="238"/>
      <c r="N756" s="238"/>
      <c r="O756" s="238"/>
      <c r="P756" s="262"/>
    </row>
    <row r="757" spans="6:16" ht="12.75" customHeight="1">
      <c r="F757" s="234"/>
      <c r="L757" s="238"/>
      <c r="M757" s="238"/>
      <c r="N757" s="238"/>
      <c r="O757" s="238"/>
      <c r="P757" s="262"/>
    </row>
    <row r="758" spans="6:16" ht="12.75" customHeight="1">
      <c r="F758" s="234"/>
      <c r="L758" s="238"/>
      <c r="M758" s="238"/>
      <c r="N758" s="238"/>
      <c r="O758" s="238"/>
      <c r="P758" s="262"/>
    </row>
    <row r="759" spans="6:16" ht="12.75" customHeight="1">
      <c r="F759" s="234"/>
      <c r="L759" s="238"/>
      <c r="M759" s="238"/>
      <c r="N759" s="238"/>
      <c r="O759" s="238"/>
      <c r="P759" s="262"/>
    </row>
    <row r="760" spans="6:16" ht="12.75" customHeight="1">
      <c r="F760" s="234"/>
      <c r="L760" s="238"/>
      <c r="M760" s="238"/>
      <c r="N760" s="238"/>
      <c r="O760" s="238"/>
      <c r="P760" s="262"/>
    </row>
    <row r="761" spans="6:16" ht="12.75" customHeight="1">
      <c r="F761" s="234"/>
      <c r="L761" s="238"/>
      <c r="M761" s="238"/>
      <c r="N761" s="238"/>
      <c r="O761" s="238"/>
      <c r="P761" s="262"/>
    </row>
    <row r="762" spans="6:16" ht="12.75" customHeight="1">
      <c r="F762" s="234"/>
      <c r="L762" s="238"/>
      <c r="M762" s="238"/>
      <c r="N762" s="238"/>
      <c r="O762" s="238"/>
      <c r="P762" s="262"/>
    </row>
    <row r="763" spans="6:16" ht="12.75" customHeight="1">
      <c r="F763" s="234"/>
      <c r="L763" s="238"/>
      <c r="M763" s="238"/>
      <c r="N763" s="238"/>
      <c r="O763" s="238"/>
      <c r="P763" s="262"/>
    </row>
    <row r="764" spans="6:16" ht="12.75" customHeight="1">
      <c r="F764" s="234"/>
      <c r="L764" s="238"/>
      <c r="M764" s="238"/>
      <c r="N764" s="238"/>
      <c r="O764" s="238"/>
      <c r="P764" s="262"/>
    </row>
    <row r="765" spans="6:16" ht="12.75" customHeight="1">
      <c r="F765" s="234"/>
      <c r="L765" s="238"/>
      <c r="M765" s="238"/>
      <c r="N765" s="238"/>
      <c r="O765" s="238"/>
      <c r="P765" s="262"/>
    </row>
    <row r="766" spans="6:16" ht="12.75" customHeight="1">
      <c r="F766" s="234"/>
      <c r="L766" s="238"/>
      <c r="M766" s="238"/>
      <c r="N766" s="238"/>
      <c r="O766" s="238"/>
      <c r="P766" s="262"/>
    </row>
    <row r="767" spans="6:16" ht="12.75" customHeight="1">
      <c r="F767" s="234"/>
      <c r="L767" s="238"/>
      <c r="M767" s="238"/>
      <c r="N767" s="238"/>
      <c r="O767" s="238"/>
      <c r="P767" s="262"/>
    </row>
    <row r="768" spans="6:16" ht="12.75" customHeight="1">
      <c r="F768" s="234"/>
      <c r="L768" s="238"/>
      <c r="M768" s="238"/>
      <c r="N768" s="238"/>
      <c r="O768" s="238"/>
      <c r="P768" s="262"/>
    </row>
    <row r="769" spans="6:16" ht="12.75" customHeight="1">
      <c r="F769" s="234"/>
      <c r="L769" s="238"/>
      <c r="M769" s="238"/>
      <c r="N769" s="238"/>
      <c r="O769" s="238"/>
      <c r="P769" s="262"/>
    </row>
    <row r="770" spans="6:16" ht="12.75" customHeight="1">
      <c r="F770" s="234"/>
      <c r="L770" s="238"/>
      <c r="M770" s="238"/>
      <c r="N770" s="238"/>
      <c r="O770" s="238"/>
      <c r="P770" s="262"/>
    </row>
    <row r="771" spans="6:16" ht="12.75" customHeight="1">
      <c r="F771" s="234"/>
      <c r="L771" s="238"/>
      <c r="M771" s="238"/>
      <c r="N771" s="238"/>
      <c r="O771" s="238"/>
      <c r="P771" s="262"/>
    </row>
    <row r="772" spans="6:16" ht="12.75" customHeight="1">
      <c r="F772" s="234"/>
      <c r="L772" s="238"/>
      <c r="M772" s="238"/>
      <c r="N772" s="238"/>
      <c r="O772" s="238"/>
      <c r="P772" s="262"/>
    </row>
    <row r="773" spans="6:16" ht="12.75" customHeight="1">
      <c r="F773" s="234"/>
      <c r="L773" s="238"/>
      <c r="M773" s="238"/>
      <c r="N773" s="238"/>
      <c r="O773" s="238"/>
      <c r="P773" s="262"/>
    </row>
    <row r="774" spans="6:16" ht="12.75" customHeight="1">
      <c r="F774" s="234"/>
      <c r="L774" s="238"/>
      <c r="M774" s="238"/>
      <c r="N774" s="238"/>
      <c r="O774" s="238"/>
      <c r="P774" s="262"/>
    </row>
    <row r="775" spans="6:16" ht="12.75" customHeight="1">
      <c r="F775" s="234"/>
      <c r="L775" s="238"/>
      <c r="M775" s="238"/>
      <c r="N775" s="238"/>
      <c r="O775" s="238"/>
      <c r="P775" s="262"/>
    </row>
    <row r="776" spans="6:16" ht="12.75" customHeight="1">
      <c r="F776" s="234"/>
      <c r="L776" s="238"/>
      <c r="M776" s="238"/>
      <c r="N776" s="238"/>
      <c r="O776" s="238"/>
      <c r="P776" s="262"/>
    </row>
    <row r="777" spans="6:16" ht="12.75" customHeight="1">
      <c r="F777" s="234"/>
      <c r="L777" s="238"/>
      <c r="M777" s="238"/>
      <c r="N777" s="238"/>
      <c r="O777" s="238"/>
      <c r="P777" s="262"/>
    </row>
    <row r="778" spans="6:16" ht="12.75" customHeight="1">
      <c r="F778" s="234"/>
      <c r="L778" s="238"/>
      <c r="M778" s="238"/>
      <c r="N778" s="238"/>
      <c r="O778" s="238"/>
      <c r="P778" s="262"/>
    </row>
    <row r="779" spans="6:16" ht="12.75" customHeight="1">
      <c r="F779" s="234"/>
      <c r="L779" s="238"/>
      <c r="M779" s="238"/>
      <c r="N779" s="238"/>
      <c r="O779" s="238"/>
      <c r="P779" s="262"/>
    </row>
    <row r="780" spans="6:16" ht="12.75" customHeight="1">
      <c r="F780" s="234"/>
      <c r="L780" s="238"/>
      <c r="M780" s="238"/>
      <c r="N780" s="238"/>
      <c r="O780" s="238"/>
      <c r="P780" s="262"/>
    </row>
    <row r="781" spans="6:16" ht="12.75" customHeight="1">
      <c r="F781" s="234"/>
      <c r="L781" s="238"/>
      <c r="M781" s="238"/>
      <c r="N781" s="238"/>
      <c r="O781" s="238"/>
      <c r="P781" s="262"/>
    </row>
    <row r="782" spans="6:16" ht="12.75" customHeight="1">
      <c r="F782" s="234"/>
      <c r="L782" s="238"/>
      <c r="M782" s="238"/>
      <c r="N782" s="238"/>
      <c r="O782" s="238"/>
      <c r="P782" s="262"/>
    </row>
    <row r="783" spans="6:16" ht="12.75" customHeight="1">
      <c r="F783" s="234"/>
      <c r="L783" s="238"/>
      <c r="M783" s="238"/>
      <c r="N783" s="238"/>
      <c r="O783" s="238"/>
      <c r="P783" s="262"/>
    </row>
    <row r="784" spans="6:16" ht="12.75" customHeight="1">
      <c r="F784" s="234"/>
      <c r="L784" s="238"/>
      <c r="M784" s="238"/>
      <c r="N784" s="238"/>
      <c r="O784" s="238"/>
      <c r="P784" s="262"/>
    </row>
    <row r="785" spans="6:16" ht="12.75" customHeight="1">
      <c r="F785" s="234"/>
      <c r="L785" s="238"/>
      <c r="M785" s="238"/>
      <c r="N785" s="238"/>
      <c r="O785" s="238"/>
      <c r="P785" s="262"/>
    </row>
    <row r="786" spans="6:16" ht="12.75" customHeight="1">
      <c r="F786" s="234"/>
      <c r="L786" s="238"/>
      <c r="M786" s="238"/>
      <c r="N786" s="238"/>
      <c r="O786" s="238"/>
      <c r="P786" s="262"/>
    </row>
    <row r="787" spans="6:16" ht="12.75" customHeight="1">
      <c r="F787" s="234"/>
      <c r="L787" s="238"/>
      <c r="M787" s="238"/>
      <c r="N787" s="238"/>
      <c r="O787" s="238"/>
      <c r="P787" s="262"/>
    </row>
    <row r="788" spans="6:16" ht="12.75" customHeight="1">
      <c r="F788" s="234"/>
      <c r="L788" s="238"/>
      <c r="M788" s="238"/>
      <c r="N788" s="238"/>
      <c r="O788" s="238"/>
      <c r="P788" s="262"/>
    </row>
    <row r="789" spans="6:16" ht="12.75" customHeight="1">
      <c r="F789" s="234"/>
      <c r="L789" s="238"/>
      <c r="M789" s="238"/>
      <c r="N789" s="238"/>
      <c r="O789" s="238"/>
      <c r="P789" s="262"/>
    </row>
    <row r="790" spans="6:16" ht="12.75" customHeight="1">
      <c r="F790" s="234"/>
      <c r="L790" s="238"/>
      <c r="M790" s="238"/>
      <c r="N790" s="238"/>
      <c r="O790" s="238"/>
      <c r="P790" s="262"/>
    </row>
    <row r="791" spans="6:16" ht="12.75" customHeight="1">
      <c r="F791" s="234"/>
      <c r="L791" s="238"/>
      <c r="M791" s="238"/>
      <c r="N791" s="238"/>
      <c r="O791" s="238"/>
      <c r="P791" s="262"/>
    </row>
    <row r="792" spans="6:16" ht="12.75" customHeight="1">
      <c r="F792" s="234"/>
      <c r="L792" s="238"/>
      <c r="M792" s="238"/>
      <c r="N792" s="238"/>
      <c r="O792" s="238"/>
      <c r="P792" s="262"/>
    </row>
    <row r="793" spans="6:16" ht="12.75" customHeight="1">
      <c r="F793" s="234"/>
      <c r="L793" s="238"/>
      <c r="M793" s="238"/>
      <c r="N793" s="238"/>
      <c r="O793" s="238"/>
      <c r="P793" s="262"/>
    </row>
    <row r="794" spans="6:16" ht="12.75" customHeight="1">
      <c r="F794" s="234"/>
      <c r="L794" s="238"/>
      <c r="M794" s="238"/>
      <c r="N794" s="238"/>
      <c r="O794" s="238"/>
      <c r="P794" s="262"/>
    </row>
    <row r="795" spans="6:16" ht="12.75" customHeight="1">
      <c r="F795" s="234"/>
      <c r="L795" s="238"/>
      <c r="M795" s="238"/>
      <c r="N795" s="238"/>
      <c r="O795" s="238"/>
      <c r="P795" s="262"/>
    </row>
    <row r="796" spans="6:16" ht="12.75" customHeight="1">
      <c r="F796" s="234"/>
      <c r="L796" s="238"/>
      <c r="M796" s="238"/>
      <c r="N796" s="238"/>
      <c r="O796" s="238"/>
      <c r="P796" s="262"/>
    </row>
    <row r="797" spans="6:16" ht="12.75" customHeight="1">
      <c r="F797" s="234"/>
      <c r="L797" s="238"/>
      <c r="M797" s="238"/>
      <c r="N797" s="238"/>
      <c r="O797" s="238"/>
      <c r="P797" s="262"/>
    </row>
    <row r="798" spans="6:16" ht="12.75" customHeight="1">
      <c r="F798" s="234"/>
      <c r="L798" s="238"/>
      <c r="M798" s="238"/>
      <c r="N798" s="238"/>
      <c r="O798" s="238"/>
      <c r="P798" s="262"/>
    </row>
    <row r="799" spans="6:16" ht="12.75" customHeight="1">
      <c r="F799" s="234"/>
      <c r="L799" s="238"/>
      <c r="M799" s="238"/>
      <c r="N799" s="238"/>
      <c r="O799" s="238"/>
      <c r="P799" s="262"/>
    </row>
    <row r="800" spans="6:16" ht="12.75" customHeight="1">
      <c r="F800" s="234"/>
      <c r="L800" s="238"/>
      <c r="M800" s="238"/>
      <c r="N800" s="238"/>
      <c r="O800" s="238"/>
      <c r="P800" s="262"/>
    </row>
    <row r="801" spans="6:16" ht="12.75" customHeight="1">
      <c r="F801" s="234"/>
      <c r="L801" s="238"/>
      <c r="M801" s="238"/>
      <c r="N801" s="238"/>
      <c r="O801" s="238"/>
      <c r="P801" s="262"/>
    </row>
    <row r="802" spans="6:16" ht="12.75" customHeight="1">
      <c r="F802" s="234"/>
      <c r="L802" s="238"/>
      <c r="M802" s="238"/>
      <c r="N802" s="238"/>
      <c r="O802" s="238"/>
      <c r="P802" s="262"/>
    </row>
    <row r="803" spans="6:16" ht="12.75" customHeight="1">
      <c r="F803" s="234"/>
      <c r="L803" s="238"/>
      <c r="M803" s="238"/>
      <c r="N803" s="238"/>
      <c r="O803" s="238"/>
      <c r="P803" s="262"/>
    </row>
    <row r="804" spans="6:16" ht="12.75" customHeight="1">
      <c r="F804" s="234"/>
      <c r="L804" s="238"/>
      <c r="M804" s="238"/>
      <c r="N804" s="238"/>
      <c r="O804" s="238"/>
      <c r="P804" s="262"/>
    </row>
    <row r="805" spans="6:16" ht="12.75" customHeight="1">
      <c r="F805" s="234"/>
      <c r="L805" s="238"/>
      <c r="M805" s="238"/>
      <c r="N805" s="238"/>
      <c r="O805" s="238"/>
      <c r="P805" s="262"/>
    </row>
    <row r="806" spans="6:16" ht="12.75" customHeight="1">
      <c r="F806" s="234"/>
      <c r="L806" s="238"/>
      <c r="M806" s="238"/>
      <c r="N806" s="238"/>
      <c r="O806" s="238"/>
      <c r="P806" s="262"/>
    </row>
    <row r="807" spans="6:16" ht="12.75" customHeight="1">
      <c r="F807" s="234"/>
      <c r="L807" s="238"/>
      <c r="M807" s="238"/>
      <c r="N807" s="238"/>
      <c r="O807" s="238"/>
      <c r="P807" s="262"/>
    </row>
    <row r="808" spans="6:16" ht="12.75" customHeight="1">
      <c r="F808" s="234"/>
      <c r="L808" s="238"/>
      <c r="M808" s="238"/>
      <c r="N808" s="238"/>
      <c r="O808" s="238"/>
      <c r="P808" s="262"/>
    </row>
    <row r="809" spans="6:16" ht="12.75" customHeight="1">
      <c r="F809" s="234"/>
      <c r="L809" s="238"/>
      <c r="M809" s="238"/>
      <c r="N809" s="238"/>
      <c r="O809" s="238"/>
      <c r="P809" s="262"/>
    </row>
    <row r="810" spans="6:16" ht="12.75" customHeight="1">
      <c r="F810" s="234"/>
      <c r="L810" s="238"/>
      <c r="M810" s="238"/>
      <c r="N810" s="238"/>
      <c r="O810" s="238"/>
      <c r="P810" s="262"/>
    </row>
    <row r="811" spans="6:16" ht="12.75" customHeight="1">
      <c r="F811" s="234"/>
      <c r="L811" s="238"/>
      <c r="M811" s="238"/>
      <c r="N811" s="238"/>
      <c r="O811" s="238"/>
      <c r="P811" s="262"/>
    </row>
    <row r="812" spans="6:16" ht="12.75" customHeight="1">
      <c r="F812" s="234"/>
      <c r="L812" s="238"/>
      <c r="M812" s="238"/>
      <c r="N812" s="238"/>
      <c r="O812" s="238"/>
      <c r="P812" s="262"/>
    </row>
    <row r="813" spans="6:16" ht="12.75" customHeight="1">
      <c r="F813" s="234"/>
      <c r="L813" s="238"/>
      <c r="M813" s="238"/>
      <c r="N813" s="238"/>
      <c r="O813" s="238"/>
      <c r="P813" s="262"/>
    </row>
    <row r="814" spans="6:16" ht="12.75" customHeight="1">
      <c r="F814" s="234"/>
      <c r="L814" s="238"/>
      <c r="M814" s="238"/>
      <c r="N814" s="238"/>
      <c r="O814" s="238"/>
      <c r="P814" s="262"/>
    </row>
    <row r="815" spans="6:16" ht="12.75" customHeight="1">
      <c r="F815" s="234"/>
      <c r="L815" s="238"/>
      <c r="M815" s="238"/>
      <c r="N815" s="238"/>
      <c r="O815" s="238"/>
      <c r="P815" s="262"/>
    </row>
    <row r="816" spans="6:16" ht="12.75" customHeight="1">
      <c r="F816" s="234"/>
      <c r="L816" s="238"/>
      <c r="M816" s="238"/>
      <c r="N816" s="238"/>
      <c r="O816" s="238"/>
      <c r="P816" s="262"/>
    </row>
    <row r="817" spans="6:16" ht="12.75" customHeight="1">
      <c r="F817" s="234"/>
      <c r="L817" s="238"/>
      <c r="M817" s="238"/>
      <c r="N817" s="238"/>
      <c r="O817" s="238"/>
      <c r="P817" s="262"/>
    </row>
    <row r="818" spans="6:16" ht="12.75" customHeight="1">
      <c r="F818" s="234"/>
      <c r="L818" s="238"/>
      <c r="M818" s="238"/>
      <c r="N818" s="238"/>
      <c r="O818" s="238"/>
      <c r="P818" s="262"/>
    </row>
    <row r="819" spans="6:16" ht="12.75" customHeight="1">
      <c r="F819" s="234"/>
      <c r="L819" s="238"/>
      <c r="M819" s="238"/>
      <c r="N819" s="238"/>
      <c r="O819" s="238"/>
      <c r="P819" s="262"/>
    </row>
    <row r="820" spans="6:16" ht="12.75" customHeight="1">
      <c r="F820" s="234"/>
      <c r="L820" s="238"/>
      <c r="M820" s="238"/>
      <c r="N820" s="238"/>
      <c r="O820" s="238"/>
      <c r="P820" s="262"/>
    </row>
    <row r="821" spans="6:16" ht="12.75" customHeight="1">
      <c r="F821" s="234"/>
      <c r="L821" s="238"/>
      <c r="M821" s="238"/>
      <c r="N821" s="238"/>
      <c r="O821" s="238"/>
      <c r="P821" s="262"/>
    </row>
    <row r="822" spans="6:16" ht="12.75" customHeight="1">
      <c r="F822" s="234"/>
      <c r="L822" s="238"/>
      <c r="M822" s="238"/>
      <c r="N822" s="238"/>
      <c r="O822" s="238"/>
      <c r="P822" s="262"/>
    </row>
    <row r="823" spans="6:16" ht="12.75" customHeight="1">
      <c r="F823" s="234"/>
      <c r="L823" s="238"/>
      <c r="M823" s="238"/>
      <c r="N823" s="238"/>
      <c r="O823" s="238"/>
      <c r="P823" s="262"/>
    </row>
    <row r="824" spans="6:16" ht="12.75" customHeight="1">
      <c r="F824" s="234"/>
      <c r="L824" s="238"/>
      <c r="M824" s="238"/>
      <c r="N824" s="238"/>
      <c r="O824" s="238"/>
      <c r="P824" s="262"/>
    </row>
    <row r="825" spans="6:16" ht="12.75" customHeight="1">
      <c r="F825" s="234"/>
      <c r="L825" s="238"/>
      <c r="M825" s="238"/>
      <c r="N825" s="238"/>
      <c r="O825" s="238"/>
      <c r="P825" s="262"/>
    </row>
    <row r="826" spans="6:16" ht="12.75" customHeight="1">
      <c r="F826" s="234"/>
      <c r="L826" s="238"/>
      <c r="M826" s="238"/>
      <c r="N826" s="238"/>
      <c r="O826" s="238"/>
      <c r="P826" s="262"/>
    </row>
    <row r="827" spans="6:16" ht="12.75" customHeight="1">
      <c r="F827" s="234"/>
      <c r="L827" s="238"/>
      <c r="M827" s="238"/>
      <c r="N827" s="238"/>
      <c r="O827" s="238"/>
      <c r="P827" s="262"/>
    </row>
    <row r="828" spans="6:16" ht="12.75" customHeight="1">
      <c r="F828" s="234"/>
      <c r="L828" s="238"/>
      <c r="M828" s="238"/>
      <c r="N828" s="238"/>
      <c r="O828" s="238"/>
      <c r="P828" s="262"/>
    </row>
    <row r="829" spans="6:16" ht="12.75" customHeight="1">
      <c r="F829" s="234"/>
      <c r="L829" s="238"/>
      <c r="M829" s="238"/>
      <c r="N829" s="238"/>
      <c r="O829" s="238"/>
      <c r="P829" s="262"/>
    </row>
    <row r="830" spans="6:16" ht="12.75" customHeight="1">
      <c r="F830" s="234"/>
      <c r="L830" s="238"/>
      <c r="M830" s="238"/>
      <c r="N830" s="238"/>
      <c r="O830" s="238"/>
      <c r="P830" s="262"/>
    </row>
    <row r="831" spans="6:16" ht="12.75" customHeight="1">
      <c r="F831" s="234"/>
      <c r="L831" s="238"/>
      <c r="M831" s="238"/>
      <c r="N831" s="238"/>
      <c r="O831" s="238"/>
      <c r="P831" s="262"/>
    </row>
    <row r="832" spans="6:16" ht="12.75" customHeight="1">
      <c r="F832" s="234"/>
      <c r="L832" s="238"/>
      <c r="M832" s="238"/>
      <c r="N832" s="238"/>
      <c r="O832" s="238"/>
      <c r="P832" s="262"/>
    </row>
    <row r="833" spans="6:16" ht="12.75" customHeight="1">
      <c r="F833" s="234"/>
      <c r="L833" s="238"/>
      <c r="M833" s="238"/>
      <c r="N833" s="238"/>
      <c r="O833" s="238"/>
      <c r="P833" s="262"/>
    </row>
    <row r="834" spans="6:16" ht="12.75" customHeight="1">
      <c r="F834" s="234"/>
      <c r="L834" s="238"/>
      <c r="M834" s="238"/>
      <c r="N834" s="238"/>
      <c r="O834" s="238"/>
      <c r="P834" s="262"/>
    </row>
    <row r="835" spans="6:16" ht="12.75" customHeight="1">
      <c r="F835" s="234"/>
      <c r="L835" s="238"/>
      <c r="M835" s="238"/>
      <c r="N835" s="238"/>
      <c r="O835" s="238"/>
      <c r="P835" s="262"/>
    </row>
    <row r="836" spans="6:16" ht="12.75" customHeight="1">
      <c r="F836" s="234"/>
      <c r="L836" s="238"/>
      <c r="M836" s="238"/>
      <c r="N836" s="238"/>
      <c r="O836" s="238"/>
      <c r="P836" s="262"/>
    </row>
    <row r="837" spans="6:16" ht="12.75" customHeight="1">
      <c r="F837" s="234"/>
      <c r="L837" s="238"/>
      <c r="M837" s="238"/>
      <c r="N837" s="238"/>
      <c r="O837" s="238"/>
      <c r="P837" s="262"/>
    </row>
    <row r="838" spans="6:16" ht="12.75" customHeight="1">
      <c r="F838" s="234"/>
      <c r="L838" s="238"/>
      <c r="M838" s="238"/>
      <c r="N838" s="238"/>
      <c r="O838" s="238"/>
      <c r="P838" s="262"/>
    </row>
    <row r="839" spans="6:16" ht="12.75" customHeight="1">
      <c r="F839" s="234"/>
      <c r="L839" s="238"/>
      <c r="M839" s="238"/>
      <c r="N839" s="238"/>
      <c r="O839" s="238"/>
      <c r="P839" s="262"/>
    </row>
    <row r="840" spans="6:16" ht="12.75" customHeight="1">
      <c r="F840" s="234"/>
      <c r="L840" s="238"/>
      <c r="M840" s="238"/>
      <c r="N840" s="238"/>
      <c r="O840" s="238"/>
      <c r="P840" s="262"/>
    </row>
    <row r="841" spans="6:16" ht="12.75" customHeight="1">
      <c r="F841" s="234"/>
      <c r="L841" s="238"/>
      <c r="M841" s="238"/>
      <c r="N841" s="238"/>
      <c r="O841" s="238"/>
      <c r="P841" s="262"/>
    </row>
    <row r="842" spans="6:16" ht="12.75" customHeight="1">
      <c r="F842" s="234"/>
      <c r="L842" s="238"/>
      <c r="M842" s="238"/>
      <c r="N842" s="238"/>
      <c r="O842" s="238"/>
      <c r="P842" s="262"/>
    </row>
    <row r="843" spans="6:16" ht="12.75" customHeight="1">
      <c r="F843" s="234"/>
      <c r="L843" s="238"/>
      <c r="M843" s="238"/>
      <c r="N843" s="238"/>
      <c r="O843" s="238"/>
      <c r="P843" s="262"/>
    </row>
    <row r="844" spans="6:16" ht="12.75" customHeight="1">
      <c r="F844" s="234"/>
      <c r="L844" s="238"/>
      <c r="M844" s="238"/>
      <c r="N844" s="238"/>
      <c r="O844" s="238"/>
      <c r="P844" s="262"/>
    </row>
    <row r="845" spans="6:16" ht="12.75" customHeight="1">
      <c r="F845" s="234"/>
      <c r="L845" s="238"/>
      <c r="M845" s="238"/>
      <c r="N845" s="238"/>
      <c r="O845" s="238"/>
      <c r="P845" s="262"/>
    </row>
    <row r="846" spans="6:16" ht="12.75" customHeight="1">
      <c r="F846" s="234"/>
      <c r="L846" s="238"/>
      <c r="M846" s="238"/>
      <c r="N846" s="238"/>
      <c r="O846" s="238"/>
      <c r="P846" s="262"/>
    </row>
    <row r="847" spans="6:16" ht="12.75" customHeight="1">
      <c r="F847" s="234"/>
      <c r="L847" s="238"/>
      <c r="M847" s="238"/>
      <c r="N847" s="238"/>
      <c r="O847" s="238"/>
      <c r="P847" s="262"/>
    </row>
    <row r="848" spans="6:16" ht="12.75" customHeight="1">
      <c r="F848" s="234"/>
      <c r="L848" s="238"/>
      <c r="M848" s="238"/>
      <c r="N848" s="238"/>
      <c r="O848" s="238"/>
      <c r="P848" s="262"/>
    </row>
    <row r="849" spans="6:16" ht="12.75" customHeight="1">
      <c r="F849" s="234"/>
      <c r="L849" s="238"/>
      <c r="M849" s="238"/>
      <c r="N849" s="238"/>
      <c r="O849" s="238"/>
      <c r="P849" s="262"/>
    </row>
    <row r="850" spans="6:16" ht="12.75" customHeight="1">
      <c r="F850" s="234"/>
      <c r="L850" s="238"/>
      <c r="M850" s="238"/>
      <c r="N850" s="238"/>
      <c r="O850" s="238"/>
      <c r="P850" s="262"/>
    </row>
    <row r="851" spans="6:16" ht="12.75" customHeight="1">
      <c r="F851" s="234"/>
      <c r="L851" s="238"/>
      <c r="M851" s="238"/>
      <c r="N851" s="238"/>
      <c r="O851" s="238"/>
      <c r="P851" s="262"/>
    </row>
    <row r="852" spans="6:16" ht="12.75" customHeight="1">
      <c r="F852" s="234"/>
      <c r="L852" s="238"/>
      <c r="M852" s="238"/>
      <c r="N852" s="238"/>
      <c r="O852" s="238"/>
      <c r="P852" s="262"/>
    </row>
    <row r="853" spans="6:16" ht="12.75" customHeight="1">
      <c r="F853" s="234"/>
      <c r="L853" s="238"/>
      <c r="M853" s="238"/>
      <c r="N853" s="238"/>
      <c r="O853" s="238"/>
      <c r="P853" s="262"/>
    </row>
    <row r="854" spans="6:16" ht="12.75" customHeight="1">
      <c r="F854" s="234"/>
      <c r="L854" s="238"/>
      <c r="M854" s="238"/>
      <c r="N854" s="238"/>
      <c r="O854" s="238"/>
      <c r="P854" s="262"/>
    </row>
    <row r="855" spans="6:16" ht="12.75" customHeight="1">
      <c r="F855" s="234"/>
      <c r="L855" s="238"/>
      <c r="M855" s="238"/>
      <c r="N855" s="238"/>
      <c r="O855" s="238"/>
      <c r="P855" s="262"/>
    </row>
    <row r="856" spans="6:16" ht="12.75" customHeight="1">
      <c r="F856" s="234"/>
      <c r="L856" s="238"/>
      <c r="M856" s="238"/>
      <c r="N856" s="238"/>
      <c r="O856" s="238"/>
      <c r="P856" s="262"/>
    </row>
    <row r="857" spans="6:16" ht="12.75" customHeight="1">
      <c r="F857" s="234"/>
      <c r="L857" s="238"/>
      <c r="M857" s="238"/>
      <c r="N857" s="238"/>
      <c r="O857" s="238"/>
      <c r="P857" s="262"/>
    </row>
    <row r="858" spans="6:16" ht="12.75" customHeight="1">
      <c r="F858" s="234"/>
      <c r="L858" s="238"/>
      <c r="M858" s="238"/>
      <c r="N858" s="238"/>
      <c r="O858" s="238"/>
      <c r="P858" s="262"/>
    </row>
    <row r="859" spans="6:16" ht="12.75" customHeight="1">
      <c r="F859" s="234"/>
      <c r="L859" s="238"/>
      <c r="M859" s="238"/>
      <c r="N859" s="238"/>
      <c r="O859" s="238"/>
      <c r="P859" s="262"/>
    </row>
    <row r="860" spans="6:16" ht="12.75" customHeight="1">
      <c r="F860" s="234"/>
      <c r="L860" s="238"/>
      <c r="M860" s="238"/>
      <c r="N860" s="238"/>
      <c r="O860" s="238"/>
      <c r="P860" s="262"/>
    </row>
    <row r="861" spans="6:16" ht="12.75" customHeight="1">
      <c r="F861" s="234"/>
      <c r="L861" s="238"/>
      <c r="M861" s="238"/>
      <c r="N861" s="238"/>
      <c r="O861" s="238"/>
      <c r="P861" s="262"/>
    </row>
    <row r="862" spans="6:16" ht="12.75" customHeight="1">
      <c r="F862" s="234"/>
      <c r="L862" s="238"/>
      <c r="M862" s="238"/>
      <c r="N862" s="238"/>
      <c r="O862" s="238"/>
      <c r="P862" s="262"/>
    </row>
    <row r="863" spans="6:16" ht="12.75" customHeight="1">
      <c r="F863" s="234"/>
      <c r="L863" s="238"/>
      <c r="M863" s="238"/>
      <c r="N863" s="238"/>
      <c r="O863" s="238"/>
      <c r="P863" s="262"/>
    </row>
    <row r="864" spans="6:16" ht="12.75" customHeight="1">
      <c r="F864" s="234"/>
      <c r="L864" s="238"/>
      <c r="M864" s="238"/>
      <c r="N864" s="238"/>
      <c r="O864" s="238"/>
      <c r="P864" s="262"/>
    </row>
    <row r="865" spans="6:16" ht="12.75" customHeight="1">
      <c r="F865" s="234"/>
      <c r="L865" s="238"/>
      <c r="M865" s="238"/>
      <c r="N865" s="238"/>
      <c r="O865" s="238"/>
      <c r="P865" s="262"/>
    </row>
    <row r="866" spans="6:16" ht="12.75" customHeight="1">
      <c r="F866" s="234"/>
      <c r="L866" s="238"/>
      <c r="M866" s="238"/>
      <c r="N866" s="238"/>
      <c r="O866" s="238"/>
      <c r="P866" s="262"/>
    </row>
    <row r="867" spans="6:16" ht="12.75" customHeight="1">
      <c r="F867" s="234"/>
      <c r="L867" s="238"/>
      <c r="M867" s="238"/>
      <c r="N867" s="238"/>
      <c r="O867" s="238"/>
      <c r="P867" s="262"/>
    </row>
    <row r="868" spans="6:16" ht="12.75" customHeight="1">
      <c r="F868" s="234"/>
      <c r="L868" s="238"/>
      <c r="M868" s="238"/>
      <c r="N868" s="238"/>
      <c r="O868" s="238"/>
      <c r="P868" s="262"/>
    </row>
    <row r="869" spans="6:16" ht="12.75" customHeight="1">
      <c r="F869" s="234"/>
      <c r="L869" s="238"/>
      <c r="M869" s="238"/>
      <c r="N869" s="238"/>
      <c r="O869" s="238"/>
      <c r="P869" s="262"/>
    </row>
    <row r="870" spans="6:16" ht="12.75" customHeight="1">
      <c r="F870" s="234"/>
      <c r="L870" s="238"/>
      <c r="M870" s="238"/>
      <c r="N870" s="238"/>
      <c r="O870" s="238"/>
      <c r="P870" s="262"/>
    </row>
    <row r="871" spans="6:16" ht="12.75" customHeight="1">
      <c r="F871" s="234"/>
      <c r="L871" s="238"/>
      <c r="M871" s="238"/>
      <c r="N871" s="238"/>
      <c r="O871" s="238"/>
      <c r="P871" s="262"/>
    </row>
    <row r="872" spans="6:16" ht="12.75" customHeight="1">
      <c r="F872" s="234"/>
      <c r="L872" s="238"/>
      <c r="M872" s="238"/>
      <c r="N872" s="238"/>
      <c r="O872" s="238"/>
      <c r="P872" s="262"/>
    </row>
    <row r="873" spans="6:16" ht="12.75" customHeight="1">
      <c r="F873" s="234"/>
      <c r="L873" s="238"/>
      <c r="M873" s="238"/>
      <c r="N873" s="238"/>
      <c r="O873" s="238"/>
      <c r="P873" s="262"/>
    </row>
    <row r="874" spans="6:16" ht="12.75" customHeight="1">
      <c r="F874" s="234"/>
      <c r="L874" s="238"/>
      <c r="M874" s="238"/>
      <c r="N874" s="238"/>
      <c r="O874" s="238"/>
      <c r="P874" s="262"/>
    </row>
    <row r="875" spans="6:16" ht="12.75" customHeight="1">
      <c r="F875" s="234"/>
      <c r="L875" s="238"/>
      <c r="M875" s="238"/>
      <c r="N875" s="238"/>
      <c r="O875" s="238"/>
      <c r="P875" s="262"/>
    </row>
    <row r="876" spans="6:16" ht="12.75" customHeight="1">
      <c r="F876" s="234"/>
      <c r="L876" s="238"/>
      <c r="M876" s="238"/>
      <c r="N876" s="238"/>
      <c r="O876" s="238"/>
      <c r="P876" s="262"/>
    </row>
    <row r="877" spans="6:16" ht="12.75" customHeight="1">
      <c r="F877" s="234"/>
      <c r="L877" s="238"/>
      <c r="M877" s="238"/>
      <c r="N877" s="238"/>
      <c r="O877" s="238"/>
      <c r="P877" s="262"/>
    </row>
    <row r="878" spans="6:16" ht="12.75" customHeight="1">
      <c r="F878" s="234"/>
      <c r="L878" s="238"/>
      <c r="M878" s="238"/>
      <c r="N878" s="238"/>
      <c r="O878" s="238"/>
      <c r="P878" s="262"/>
    </row>
    <row r="879" spans="6:16" ht="12.75" customHeight="1">
      <c r="F879" s="234"/>
      <c r="L879" s="238"/>
      <c r="M879" s="238"/>
      <c r="N879" s="238"/>
      <c r="O879" s="238"/>
      <c r="P879" s="262"/>
    </row>
    <row r="880" spans="6:16" ht="12.75" customHeight="1">
      <c r="F880" s="234"/>
      <c r="L880" s="238"/>
      <c r="M880" s="238"/>
      <c r="N880" s="238"/>
      <c r="O880" s="238"/>
      <c r="P880" s="262"/>
    </row>
    <row r="881" spans="6:16" ht="12.75" customHeight="1">
      <c r="F881" s="234"/>
      <c r="L881" s="238"/>
      <c r="M881" s="238"/>
      <c r="N881" s="238"/>
      <c r="O881" s="238"/>
      <c r="P881" s="262"/>
    </row>
    <row r="882" spans="6:16" ht="12.75" customHeight="1">
      <c r="F882" s="234"/>
      <c r="L882" s="238"/>
      <c r="M882" s="238"/>
      <c r="N882" s="238"/>
      <c r="O882" s="238"/>
      <c r="P882" s="262"/>
    </row>
    <row r="883" spans="6:16" ht="12.75" customHeight="1">
      <c r="F883" s="234"/>
      <c r="L883" s="238"/>
      <c r="M883" s="238"/>
      <c r="N883" s="238"/>
      <c r="O883" s="238"/>
      <c r="P883" s="262"/>
    </row>
    <row r="884" spans="6:16" ht="12.75" customHeight="1">
      <c r="F884" s="234"/>
      <c r="L884" s="238"/>
      <c r="M884" s="238"/>
      <c r="N884" s="238"/>
      <c r="O884" s="238"/>
      <c r="P884" s="262"/>
    </row>
    <row r="885" spans="6:16" ht="12.75" customHeight="1">
      <c r="F885" s="234"/>
      <c r="L885" s="238"/>
      <c r="M885" s="238"/>
      <c r="N885" s="238"/>
      <c r="O885" s="238"/>
      <c r="P885" s="262"/>
    </row>
    <row r="886" spans="6:16" ht="12.75" customHeight="1">
      <c r="F886" s="234"/>
      <c r="L886" s="238"/>
      <c r="M886" s="238"/>
      <c r="N886" s="238"/>
      <c r="O886" s="238"/>
      <c r="P886" s="262"/>
    </row>
    <row r="887" spans="6:16" ht="12.75" customHeight="1">
      <c r="F887" s="234"/>
      <c r="L887" s="238"/>
      <c r="M887" s="238"/>
      <c r="N887" s="238"/>
      <c r="O887" s="238"/>
      <c r="P887" s="262"/>
    </row>
    <row r="888" spans="6:16" ht="12.75" customHeight="1">
      <c r="F888" s="234"/>
      <c r="L888" s="238"/>
      <c r="M888" s="238"/>
      <c r="N888" s="238"/>
      <c r="O888" s="238"/>
      <c r="P888" s="262"/>
    </row>
    <row r="889" spans="6:16" ht="12.75" customHeight="1">
      <c r="F889" s="234"/>
      <c r="L889" s="238"/>
      <c r="M889" s="238"/>
      <c r="N889" s="238"/>
      <c r="O889" s="238"/>
      <c r="P889" s="262"/>
    </row>
    <row r="890" spans="6:16" ht="12.75" customHeight="1">
      <c r="F890" s="234"/>
      <c r="L890" s="238"/>
      <c r="M890" s="238"/>
      <c r="N890" s="238"/>
      <c r="O890" s="238"/>
      <c r="P890" s="262"/>
    </row>
    <row r="891" spans="6:16" ht="12.75" customHeight="1">
      <c r="F891" s="234"/>
      <c r="L891" s="238"/>
      <c r="M891" s="238"/>
      <c r="N891" s="238"/>
      <c r="O891" s="238"/>
      <c r="P891" s="262"/>
    </row>
    <row r="892" spans="6:16" ht="12.75" customHeight="1">
      <c r="F892" s="234"/>
      <c r="L892" s="238"/>
      <c r="M892" s="238"/>
      <c r="N892" s="238"/>
      <c r="O892" s="238"/>
      <c r="P892" s="262"/>
    </row>
    <row r="893" spans="6:16" ht="12.75" customHeight="1">
      <c r="F893" s="234"/>
      <c r="L893" s="238"/>
      <c r="M893" s="238"/>
      <c r="N893" s="238"/>
      <c r="O893" s="238"/>
      <c r="P893" s="262"/>
    </row>
    <row r="894" spans="6:16" ht="12.75" customHeight="1">
      <c r="F894" s="234"/>
      <c r="L894" s="238"/>
      <c r="M894" s="238"/>
      <c r="N894" s="238"/>
      <c r="O894" s="238"/>
      <c r="P894" s="262"/>
    </row>
    <row r="895" spans="6:16" ht="12.75" customHeight="1">
      <c r="F895" s="234"/>
      <c r="L895" s="238"/>
      <c r="M895" s="238"/>
      <c r="N895" s="238"/>
      <c r="O895" s="238"/>
      <c r="P895" s="262"/>
    </row>
    <row r="896" spans="6:16" ht="12.75" customHeight="1">
      <c r="F896" s="234"/>
      <c r="L896" s="238"/>
      <c r="M896" s="238"/>
      <c r="N896" s="238"/>
      <c r="O896" s="238"/>
      <c r="P896" s="262"/>
    </row>
    <row r="897" spans="6:16" ht="12.75" customHeight="1">
      <c r="F897" s="234"/>
      <c r="L897" s="238"/>
      <c r="M897" s="238"/>
      <c r="N897" s="238"/>
      <c r="O897" s="238"/>
      <c r="P897" s="262"/>
    </row>
    <row r="898" spans="6:16" ht="12.75" customHeight="1">
      <c r="F898" s="234"/>
      <c r="L898" s="238"/>
      <c r="M898" s="238"/>
      <c r="N898" s="238"/>
      <c r="O898" s="238"/>
      <c r="P898" s="262"/>
    </row>
    <row r="899" spans="6:16" ht="12.75" customHeight="1">
      <c r="F899" s="234"/>
      <c r="L899" s="238"/>
      <c r="M899" s="238"/>
      <c r="N899" s="238"/>
      <c r="O899" s="238"/>
      <c r="P899" s="262"/>
    </row>
    <row r="900" spans="6:16" ht="12.75" customHeight="1">
      <c r="F900" s="234"/>
      <c r="L900" s="238"/>
      <c r="M900" s="238"/>
      <c r="N900" s="238"/>
      <c r="O900" s="238"/>
      <c r="P900" s="262"/>
    </row>
    <row r="901" spans="6:16" ht="12.75" customHeight="1">
      <c r="F901" s="234"/>
      <c r="L901" s="238"/>
      <c r="M901" s="238"/>
      <c r="N901" s="238"/>
      <c r="O901" s="238"/>
      <c r="P901" s="262"/>
    </row>
    <row r="902" spans="6:16" ht="12.75" customHeight="1">
      <c r="F902" s="234"/>
      <c r="L902" s="238"/>
      <c r="M902" s="238"/>
      <c r="N902" s="238"/>
      <c r="O902" s="238"/>
      <c r="P902" s="262"/>
    </row>
    <row r="903" spans="6:16" ht="12.75" customHeight="1">
      <c r="F903" s="234"/>
      <c r="L903" s="238"/>
      <c r="M903" s="238"/>
      <c r="N903" s="238"/>
      <c r="O903" s="238"/>
      <c r="P903" s="262"/>
    </row>
    <row r="904" spans="6:16" ht="12.75" customHeight="1">
      <c r="F904" s="234"/>
      <c r="L904" s="238"/>
      <c r="M904" s="238"/>
      <c r="N904" s="238"/>
      <c r="O904" s="238"/>
      <c r="P904" s="262"/>
    </row>
    <row r="905" spans="6:16" ht="12.75" customHeight="1">
      <c r="F905" s="234"/>
      <c r="L905" s="238"/>
      <c r="M905" s="238"/>
      <c r="N905" s="238"/>
      <c r="O905" s="238"/>
      <c r="P905" s="262"/>
    </row>
    <row r="906" spans="6:16" ht="12.75" customHeight="1">
      <c r="F906" s="234"/>
      <c r="L906" s="238"/>
      <c r="M906" s="238"/>
      <c r="N906" s="238"/>
      <c r="O906" s="238"/>
      <c r="P906" s="262"/>
    </row>
    <row r="907" spans="6:16" ht="12.75" customHeight="1">
      <c r="F907" s="234"/>
      <c r="L907" s="238"/>
      <c r="M907" s="238"/>
      <c r="N907" s="238"/>
      <c r="O907" s="238"/>
      <c r="P907" s="262"/>
    </row>
    <row r="908" spans="6:16" ht="12.75" customHeight="1">
      <c r="F908" s="234"/>
      <c r="L908" s="238"/>
      <c r="M908" s="238"/>
      <c r="N908" s="238"/>
      <c r="O908" s="238"/>
      <c r="P908" s="262"/>
    </row>
    <row r="909" spans="6:16" ht="12.75" customHeight="1">
      <c r="F909" s="234"/>
      <c r="L909" s="238"/>
      <c r="M909" s="238"/>
      <c r="N909" s="238"/>
      <c r="O909" s="238"/>
      <c r="P909" s="262"/>
    </row>
    <row r="910" spans="6:16" ht="12.75" customHeight="1">
      <c r="F910" s="234"/>
      <c r="L910" s="238"/>
      <c r="M910" s="238"/>
      <c r="N910" s="238"/>
      <c r="O910" s="238"/>
      <c r="P910" s="262"/>
    </row>
    <row r="911" spans="6:16" ht="12.75" customHeight="1">
      <c r="F911" s="234"/>
      <c r="L911" s="238"/>
      <c r="M911" s="238"/>
      <c r="N911" s="238"/>
      <c r="O911" s="238"/>
      <c r="P911" s="262"/>
    </row>
    <row r="912" spans="6:16" ht="12.75" customHeight="1">
      <c r="F912" s="234"/>
      <c r="L912" s="238"/>
      <c r="M912" s="238"/>
      <c r="N912" s="238"/>
      <c r="O912" s="238"/>
      <c r="P912" s="262"/>
    </row>
    <row r="913" spans="6:16" ht="12.75" customHeight="1">
      <c r="F913" s="234"/>
      <c r="L913" s="238"/>
      <c r="M913" s="238"/>
      <c r="N913" s="238"/>
      <c r="O913" s="238"/>
      <c r="P913" s="262"/>
    </row>
    <row r="914" spans="6:16" ht="12.75" customHeight="1">
      <c r="F914" s="234"/>
      <c r="L914" s="238"/>
      <c r="M914" s="238"/>
      <c r="N914" s="238"/>
      <c r="O914" s="238"/>
      <c r="P914" s="262"/>
    </row>
    <row r="915" spans="6:16" ht="12.75" customHeight="1">
      <c r="F915" s="234"/>
      <c r="L915" s="238"/>
      <c r="M915" s="238"/>
      <c r="N915" s="238"/>
      <c r="O915" s="238"/>
      <c r="P915" s="262"/>
    </row>
    <row r="916" spans="6:16" ht="12.75" customHeight="1">
      <c r="F916" s="234"/>
      <c r="L916" s="238"/>
      <c r="M916" s="238"/>
      <c r="N916" s="238"/>
      <c r="O916" s="238"/>
      <c r="P916" s="262"/>
    </row>
    <row r="917" spans="6:16" ht="12.75" customHeight="1">
      <c r="F917" s="234"/>
      <c r="L917" s="238"/>
      <c r="M917" s="238"/>
      <c r="N917" s="238"/>
      <c r="O917" s="238"/>
      <c r="P917" s="262"/>
    </row>
    <row r="918" spans="6:16" ht="12.75" customHeight="1">
      <c r="F918" s="234"/>
      <c r="L918" s="238"/>
      <c r="M918" s="238"/>
      <c r="N918" s="238"/>
      <c r="O918" s="238"/>
      <c r="P918" s="262"/>
    </row>
    <row r="919" spans="6:16" ht="12.75" customHeight="1">
      <c r="F919" s="234"/>
      <c r="L919" s="238"/>
      <c r="M919" s="238"/>
      <c r="N919" s="238"/>
      <c r="O919" s="238"/>
      <c r="P919" s="262"/>
    </row>
    <row r="920" spans="6:16" ht="12.75" customHeight="1">
      <c r="F920" s="234"/>
      <c r="L920" s="238"/>
      <c r="M920" s="238"/>
      <c r="N920" s="238"/>
      <c r="O920" s="238"/>
      <c r="P920" s="262"/>
    </row>
    <row r="921" spans="6:16" ht="12.75" customHeight="1">
      <c r="F921" s="234"/>
      <c r="L921" s="238"/>
      <c r="M921" s="238"/>
      <c r="N921" s="238"/>
      <c r="O921" s="238"/>
      <c r="P921" s="262"/>
    </row>
    <row r="922" spans="6:16" ht="12.75" customHeight="1">
      <c r="F922" s="234"/>
      <c r="L922" s="238"/>
      <c r="M922" s="238"/>
      <c r="N922" s="238"/>
      <c r="O922" s="238"/>
      <c r="P922" s="262"/>
    </row>
    <row r="923" spans="6:16" ht="12.75" customHeight="1">
      <c r="F923" s="234"/>
      <c r="L923" s="238"/>
      <c r="M923" s="238"/>
      <c r="N923" s="238"/>
      <c r="O923" s="238"/>
      <c r="P923" s="262"/>
    </row>
    <row r="924" spans="6:16" ht="12.75" customHeight="1">
      <c r="F924" s="234"/>
      <c r="L924" s="238"/>
      <c r="M924" s="238"/>
      <c r="N924" s="238"/>
      <c r="O924" s="238"/>
      <c r="P924" s="262"/>
    </row>
    <row r="925" spans="6:16" ht="12.75" customHeight="1">
      <c r="F925" s="234"/>
      <c r="L925" s="238"/>
      <c r="M925" s="238"/>
      <c r="N925" s="238"/>
      <c r="O925" s="238"/>
      <c r="P925" s="262"/>
    </row>
    <row r="926" spans="6:16" ht="12.75" customHeight="1">
      <c r="F926" s="234"/>
      <c r="L926" s="238"/>
      <c r="M926" s="238"/>
      <c r="N926" s="238"/>
      <c r="O926" s="238"/>
      <c r="P926" s="262"/>
    </row>
    <row r="927" spans="6:16" ht="12.75" customHeight="1">
      <c r="F927" s="234"/>
      <c r="L927" s="238"/>
      <c r="M927" s="238"/>
      <c r="N927" s="238"/>
      <c r="O927" s="238"/>
      <c r="P927" s="262"/>
    </row>
    <row r="928" spans="6:16" ht="12.75" customHeight="1">
      <c r="F928" s="234"/>
      <c r="L928" s="238"/>
      <c r="M928" s="238"/>
      <c r="N928" s="238"/>
      <c r="O928" s="238"/>
      <c r="P928" s="262"/>
    </row>
    <row r="929" spans="6:16" ht="12.75" customHeight="1">
      <c r="F929" s="234"/>
      <c r="L929" s="238"/>
      <c r="M929" s="238"/>
      <c r="N929" s="238"/>
      <c r="O929" s="238"/>
      <c r="P929" s="262"/>
    </row>
    <row r="930" spans="6:16" ht="12.75" customHeight="1">
      <c r="F930" s="234"/>
      <c r="L930" s="238"/>
      <c r="M930" s="238"/>
      <c r="N930" s="238"/>
      <c r="O930" s="238"/>
      <c r="P930" s="262"/>
    </row>
    <row r="931" spans="6:16" ht="12.75" customHeight="1">
      <c r="F931" s="234"/>
      <c r="L931" s="238"/>
      <c r="M931" s="238"/>
      <c r="N931" s="238"/>
      <c r="O931" s="238"/>
      <c r="P931" s="262"/>
    </row>
    <row r="932" spans="6:16" ht="12.75" customHeight="1">
      <c r="F932" s="234"/>
      <c r="L932" s="238"/>
      <c r="M932" s="238"/>
      <c r="N932" s="238"/>
      <c r="O932" s="238"/>
      <c r="P932" s="262"/>
    </row>
    <row r="933" spans="6:16" ht="12.75" customHeight="1">
      <c r="F933" s="234"/>
      <c r="L933" s="238"/>
      <c r="M933" s="238"/>
      <c r="N933" s="238"/>
      <c r="O933" s="238"/>
      <c r="P933" s="262"/>
    </row>
    <row r="934" spans="6:16" ht="12.75" customHeight="1">
      <c r="F934" s="234"/>
      <c r="L934" s="238"/>
      <c r="M934" s="238"/>
      <c r="N934" s="238"/>
      <c r="O934" s="238"/>
      <c r="P934" s="262"/>
    </row>
    <row r="935" spans="6:16" ht="12.75" customHeight="1">
      <c r="F935" s="234"/>
      <c r="L935" s="238"/>
      <c r="M935" s="238"/>
      <c r="N935" s="238"/>
      <c r="O935" s="238"/>
      <c r="P935" s="262"/>
    </row>
    <row r="936" spans="6:16" ht="12.75" customHeight="1">
      <c r="F936" s="234"/>
      <c r="L936" s="238"/>
      <c r="M936" s="238"/>
      <c r="N936" s="238"/>
      <c r="O936" s="238"/>
      <c r="P936" s="262"/>
    </row>
    <row r="937" spans="6:16" ht="12.75" customHeight="1">
      <c r="F937" s="234"/>
      <c r="L937" s="238"/>
      <c r="M937" s="238"/>
      <c r="N937" s="238"/>
      <c r="O937" s="238"/>
      <c r="P937" s="262"/>
    </row>
    <row r="938" spans="6:16" ht="12.75" customHeight="1">
      <c r="F938" s="234"/>
      <c r="L938" s="238"/>
      <c r="M938" s="238"/>
      <c r="N938" s="238"/>
      <c r="O938" s="238"/>
      <c r="P938" s="262"/>
    </row>
    <row r="939" spans="6:16" ht="12.75" customHeight="1">
      <c r="F939" s="234"/>
      <c r="L939" s="238"/>
      <c r="M939" s="238"/>
      <c r="N939" s="238"/>
      <c r="O939" s="238"/>
      <c r="P939" s="262"/>
    </row>
    <row r="940" spans="6:16" ht="12.75" customHeight="1">
      <c r="F940" s="234"/>
      <c r="L940" s="238"/>
      <c r="M940" s="238"/>
      <c r="N940" s="238"/>
      <c r="O940" s="238"/>
      <c r="P940" s="262"/>
    </row>
    <row r="941" spans="6:16" ht="12.75" customHeight="1">
      <c r="F941" s="234"/>
      <c r="L941" s="238"/>
      <c r="M941" s="238"/>
      <c r="N941" s="238"/>
      <c r="O941" s="238"/>
      <c r="P941" s="262"/>
    </row>
    <row r="942" spans="6:16" ht="12.75" customHeight="1">
      <c r="F942" s="234"/>
      <c r="L942" s="238"/>
      <c r="M942" s="238"/>
      <c r="N942" s="238"/>
      <c r="O942" s="238"/>
      <c r="P942" s="262"/>
    </row>
    <row r="943" spans="6:16" ht="12.75" customHeight="1">
      <c r="F943" s="234"/>
      <c r="L943" s="238"/>
      <c r="M943" s="238"/>
      <c r="N943" s="238"/>
      <c r="O943" s="238"/>
      <c r="P943" s="262"/>
    </row>
    <row r="944" spans="6:16" ht="12.75" customHeight="1">
      <c r="F944" s="234"/>
      <c r="L944" s="238"/>
      <c r="M944" s="238"/>
      <c r="N944" s="238"/>
      <c r="O944" s="238"/>
      <c r="P944" s="262"/>
    </row>
    <row r="945" spans="6:16" ht="12.75" customHeight="1">
      <c r="F945" s="234"/>
      <c r="L945" s="238"/>
      <c r="M945" s="238"/>
      <c r="N945" s="238"/>
      <c r="O945" s="238"/>
      <c r="P945" s="262"/>
    </row>
    <row r="946" spans="6:16" ht="12.75" customHeight="1">
      <c r="F946" s="234"/>
      <c r="L946" s="238"/>
      <c r="M946" s="238"/>
      <c r="N946" s="238"/>
      <c r="O946" s="238"/>
      <c r="P946" s="262"/>
    </row>
    <row r="947" spans="6:16" ht="12.75" customHeight="1">
      <c r="F947" s="234"/>
      <c r="L947" s="238"/>
      <c r="M947" s="238"/>
      <c r="N947" s="238"/>
      <c r="O947" s="238"/>
      <c r="P947" s="262"/>
    </row>
    <row r="948" spans="6:16" ht="12.75" customHeight="1">
      <c r="F948" s="234"/>
      <c r="L948" s="238"/>
      <c r="M948" s="238"/>
      <c r="N948" s="238"/>
      <c r="O948" s="238"/>
      <c r="P948" s="262"/>
    </row>
    <row r="949" spans="6:16" ht="12.75" customHeight="1">
      <c r="F949" s="234"/>
      <c r="L949" s="238"/>
      <c r="M949" s="238"/>
      <c r="N949" s="238"/>
      <c r="O949" s="238"/>
      <c r="P949" s="262"/>
    </row>
    <row r="950" spans="6:16" ht="12.75" customHeight="1">
      <c r="F950" s="234"/>
      <c r="L950" s="238"/>
      <c r="M950" s="238"/>
      <c r="N950" s="238"/>
      <c r="O950" s="238"/>
      <c r="P950" s="262"/>
    </row>
    <row r="951" spans="6:16" ht="12.75" customHeight="1">
      <c r="F951" s="234"/>
      <c r="L951" s="238"/>
      <c r="M951" s="238"/>
      <c r="N951" s="238"/>
      <c r="O951" s="238"/>
      <c r="P951" s="262"/>
    </row>
    <row r="952" spans="6:16" ht="12.75" customHeight="1">
      <c r="F952" s="234"/>
      <c r="L952" s="238"/>
      <c r="M952" s="238"/>
      <c r="N952" s="238"/>
      <c r="O952" s="238"/>
      <c r="P952" s="262"/>
    </row>
    <row r="953" spans="6:16" ht="12.75" customHeight="1">
      <c r="F953" s="234"/>
      <c r="L953" s="238"/>
      <c r="M953" s="238"/>
      <c r="N953" s="238"/>
      <c r="O953" s="238"/>
      <c r="P953" s="262"/>
    </row>
    <row r="954" spans="6:16" ht="12.75" customHeight="1">
      <c r="F954" s="234"/>
      <c r="L954" s="238"/>
      <c r="M954" s="238"/>
      <c r="N954" s="238"/>
      <c r="O954" s="238"/>
      <c r="P954" s="262"/>
    </row>
    <row r="955" spans="6:16" ht="12.75" customHeight="1">
      <c r="F955" s="234"/>
      <c r="L955" s="238"/>
      <c r="M955" s="238"/>
      <c r="N955" s="238"/>
      <c r="O955" s="238"/>
      <c r="P955" s="262"/>
    </row>
    <row r="956" spans="6:16" ht="12.75" customHeight="1">
      <c r="F956" s="234"/>
      <c r="L956" s="238"/>
      <c r="M956" s="238"/>
      <c r="N956" s="238"/>
      <c r="O956" s="238"/>
      <c r="P956" s="262"/>
    </row>
    <row r="957" spans="6:16" ht="12.75" customHeight="1">
      <c r="F957" s="234"/>
      <c r="L957" s="238"/>
      <c r="M957" s="238"/>
      <c r="N957" s="238"/>
      <c r="O957" s="238"/>
      <c r="P957" s="262"/>
    </row>
    <row r="958" spans="6:16" ht="12.75" customHeight="1">
      <c r="F958" s="234"/>
      <c r="L958" s="238"/>
      <c r="M958" s="238"/>
      <c r="N958" s="238"/>
      <c r="O958" s="238"/>
      <c r="P958" s="262"/>
    </row>
    <row r="959" spans="6:16" ht="12.75" customHeight="1">
      <c r="F959" s="234"/>
      <c r="L959" s="238"/>
      <c r="M959" s="238"/>
      <c r="N959" s="238"/>
      <c r="O959" s="238"/>
      <c r="P959" s="262"/>
    </row>
    <row r="960" spans="6:16" ht="12.75" customHeight="1">
      <c r="F960" s="234"/>
      <c r="L960" s="238"/>
      <c r="M960" s="238"/>
      <c r="N960" s="238"/>
      <c r="O960" s="238"/>
      <c r="P960" s="262"/>
    </row>
    <row r="961" spans="6:16" ht="12.75" customHeight="1">
      <c r="F961" s="234"/>
      <c r="L961" s="238"/>
      <c r="M961" s="238"/>
      <c r="N961" s="238"/>
      <c r="O961" s="238"/>
      <c r="P961" s="262"/>
    </row>
    <row r="962" spans="6:16" ht="12.75" customHeight="1">
      <c r="F962" s="234"/>
      <c r="L962" s="238"/>
      <c r="M962" s="238"/>
      <c r="N962" s="238"/>
      <c r="O962" s="238"/>
      <c r="P962" s="262"/>
    </row>
    <row r="963" spans="6:16" ht="12.75" customHeight="1">
      <c r="F963" s="234"/>
      <c r="L963" s="238"/>
      <c r="M963" s="238"/>
      <c r="N963" s="238"/>
      <c r="O963" s="238"/>
      <c r="P963" s="262"/>
    </row>
    <row r="964" spans="6:16" ht="12.75" customHeight="1">
      <c r="F964" s="234"/>
      <c r="L964" s="238"/>
      <c r="M964" s="238"/>
      <c r="N964" s="238"/>
      <c r="O964" s="238"/>
      <c r="P964" s="262"/>
    </row>
    <row r="965" spans="6:16" ht="12.75" customHeight="1">
      <c r="F965" s="234"/>
      <c r="L965" s="238"/>
      <c r="M965" s="238"/>
      <c r="N965" s="238"/>
      <c r="O965" s="238"/>
      <c r="P965" s="262"/>
    </row>
    <row r="966" spans="6:16" ht="12.75" customHeight="1">
      <c r="F966" s="234"/>
      <c r="L966" s="238"/>
      <c r="M966" s="238"/>
      <c r="N966" s="238"/>
      <c r="O966" s="238"/>
      <c r="P966" s="262"/>
    </row>
    <row r="967" spans="6:16" ht="12.75" customHeight="1">
      <c r="F967" s="234"/>
      <c r="L967" s="238"/>
      <c r="M967" s="238"/>
      <c r="N967" s="238"/>
      <c r="O967" s="238"/>
      <c r="P967" s="262"/>
    </row>
    <row r="968" spans="6:16" ht="12.75" customHeight="1">
      <c r="F968" s="234"/>
      <c r="L968" s="238"/>
      <c r="M968" s="238"/>
      <c r="N968" s="238"/>
      <c r="O968" s="238"/>
      <c r="P968" s="262"/>
    </row>
    <row r="969" spans="6:16" ht="12.75" customHeight="1">
      <c r="F969" s="234"/>
      <c r="L969" s="238"/>
      <c r="M969" s="238"/>
      <c r="N969" s="238"/>
      <c r="O969" s="238"/>
      <c r="P969" s="262"/>
    </row>
    <row r="970" spans="6:16" ht="12.75" customHeight="1">
      <c r="F970" s="234"/>
      <c r="L970" s="238"/>
      <c r="M970" s="238"/>
      <c r="N970" s="238"/>
      <c r="O970" s="238"/>
      <c r="P970" s="262"/>
    </row>
    <row r="971" spans="6:16" ht="12.75" customHeight="1">
      <c r="F971" s="234"/>
      <c r="L971" s="238"/>
      <c r="M971" s="238"/>
      <c r="N971" s="238"/>
      <c r="O971" s="238"/>
      <c r="P971" s="262"/>
    </row>
    <row r="972" spans="6:16" ht="12.75" customHeight="1">
      <c r="F972" s="234"/>
      <c r="L972" s="238"/>
      <c r="M972" s="238"/>
      <c r="N972" s="238"/>
      <c r="O972" s="238"/>
      <c r="P972" s="262"/>
    </row>
    <row r="973" spans="6:16" ht="12.75" customHeight="1">
      <c r="F973" s="234"/>
      <c r="L973" s="238"/>
      <c r="M973" s="238"/>
      <c r="N973" s="238"/>
      <c r="O973" s="238"/>
      <c r="P973" s="262"/>
    </row>
    <row r="974" spans="6:16" ht="12.75" customHeight="1">
      <c r="F974" s="234"/>
      <c r="L974" s="238"/>
      <c r="M974" s="238"/>
      <c r="N974" s="238"/>
      <c r="O974" s="238"/>
      <c r="P974" s="262"/>
    </row>
    <row r="975" spans="6:16" ht="12.75" customHeight="1">
      <c r="F975" s="234"/>
      <c r="L975" s="238"/>
      <c r="M975" s="238"/>
      <c r="N975" s="238"/>
      <c r="O975" s="238"/>
      <c r="P975" s="262"/>
    </row>
    <row r="976" spans="6:16" ht="12.75" customHeight="1">
      <c r="F976" s="234"/>
      <c r="L976" s="238"/>
      <c r="M976" s="238"/>
      <c r="N976" s="238"/>
      <c r="O976" s="238"/>
      <c r="P976" s="262"/>
    </row>
    <row r="977" spans="6:16" ht="12.75" customHeight="1">
      <c r="F977" s="234"/>
      <c r="L977" s="238"/>
      <c r="M977" s="238"/>
      <c r="N977" s="238"/>
      <c r="O977" s="238"/>
      <c r="P977" s="262"/>
    </row>
    <row r="978" spans="6:16" ht="12.75" customHeight="1">
      <c r="F978" s="234"/>
      <c r="L978" s="238"/>
      <c r="M978" s="238"/>
      <c r="N978" s="238"/>
      <c r="O978" s="238"/>
      <c r="P978" s="262"/>
    </row>
    <row r="979" spans="6:16" ht="12.75" customHeight="1">
      <c r="F979" s="234"/>
      <c r="L979" s="238"/>
      <c r="M979" s="238"/>
      <c r="N979" s="238"/>
      <c r="O979" s="238"/>
      <c r="P979" s="262"/>
    </row>
    <row r="980" spans="6:16" ht="12.75" customHeight="1">
      <c r="F980" s="234"/>
      <c r="L980" s="238"/>
      <c r="M980" s="238"/>
      <c r="N980" s="238"/>
      <c r="O980" s="238"/>
      <c r="P980" s="262"/>
    </row>
    <row r="981" spans="6:16" ht="12.75" customHeight="1">
      <c r="F981" s="234"/>
      <c r="L981" s="238"/>
      <c r="M981" s="238"/>
      <c r="N981" s="238"/>
      <c r="O981" s="238"/>
      <c r="P981" s="262"/>
    </row>
    <row r="982" spans="6:16" ht="12.75" customHeight="1">
      <c r="F982" s="234"/>
      <c r="L982" s="238"/>
      <c r="M982" s="238"/>
      <c r="N982" s="238"/>
      <c r="O982" s="238"/>
      <c r="P982" s="262"/>
    </row>
    <row r="983" spans="6:16" ht="12.75" customHeight="1">
      <c r="F983" s="234"/>
      <c r="L983" s="238"/>
      <c r="M983" s="238"/>
      <c r="N983" s="238"/>
      <c r="O983" s="238"/>
      <c r="P983" s="262"/>
    </row>
    <row r="984" spans="6:16" ht="12.75" customHeight="1">
      <c r="F984" s="234"/>
      <c r="L984" s="238"/>
      <c r="M984" s="238"/>
      <c r="N984" s="238"/>
      <c r="O984" s="238"/>
      <c r="P984" s="262"/>
    </row>
    <row r="985" spans="6:16" ht="12.75" customHeight="1">
      <c r="F985" s="234"/>
      <c r="L985" s="238"/>
      <c r="M985" s="238"/>
      <c r="N985" s="238"/>
      <c r="O985" s="238"/>
      <c r="P985" s="262"/>
    </row>
    <row r="986" spans="6:16" ht="12.75" customHeight="1">
      <c r="F986" s="234"/>
      <c r="L986" s="238"/>
      <c r="M986" s="238"/>
      <c r="N986" s="238"/>
      <c r="O986" s="238"/>
      <c r="P986" s="262"/>
    </row>
    <row r="987" spans="6:16" ht="12.75" customHeight="1">
      <c r="F987" s="234"/>
      <c r="L987" s="238"/>
      <c r="M987" s="238"/>
      <c r="N987" s="238"/>
      <c r="O987" s="238"/>
      <c r="P987" s="262"/>
    </row>
    <row r="988" spans="6:16" ht="12.75" customHeight="1">
      <c r="F988" s="234"/>
      <c r="L988" s="238"/>
      <c r="M988" s="238"/>
      <c r="N988" s="238"/>
      <c r="O988" s="238"/>
      <c r="P988" s="262"/>
    </row>
    <row r="989" spans="6:16" ht="12.75" customHeight="1">
      <c r="F989" s="234"/>
      <c r="L989" s="238"/>
      <c r="M989" s="238"/>
      <c r="N989" s="238"/>
      <c r="O989" s="238"/>
      <c r="P989" s="262"/>
    </row>
    <row r="990" spans="6:16" ht="12.75" customHeight="1">
      <c r="F990" s="234"/>
      <c r="L990" s="238"/>
      <c r="M990" s="238"/>
      <c r="N990" s="238"/>
      <c r="O990" s="238"/>
      <c r="P990" s="262"/>
    </row>
    <row r="991" spans="6:16" ht="12.75" customHeight="1">
      <c r="F991" s="234"/>
      <c r="L991" s="238"/>
      <c r="M991" s="238"/>
      <c r="N991" s="238"/>
      <c r="O991" s="238"/>
      <c r="P991" s="262"/>
    </row>
    <row r="992" spans="6:16" ht="12.75" customHeight="1">
      <c r="F992" s="234"/>
      <c r="L992" s="238"/>
      <c r="M992" s="238"/>
      <c r="N992" s="238"/>
      <c r="O992" s="238"/>
      <c r="P992" s="262"/>
    </row>
    <row r="993" spans="6:16" ht="12.75" customHeight="1">
      <c r="F993" s="234"/>
      <c r="L993" s="238"/>
      <c r="M993" s="238"/>
      <c r="N993" s="238"/>
      <c r="O993" s="238"/>
      <c r="P993" s="262"/>
    </row>
    <row r="994" spans="6:16" ht="12.75" customHeight="1">
      <c r="F994" s="234"/>
      <c r="L994" s="238"/>
      <c r="M994" s="238"/>
      <c r="N994" s="238"/>
      <c r="O994" s="238"/>
      <c r="P994" s="262"/>
    </row>
    <row r="995" spans="6:16" ht="12.75" customHeight="1">
      <c r="F995" s="234"/>
      <c r="L995" s="238"/>
      <c r="M995" s="238"/>
      <c r="N995" s="238"/>
      <c r="O995" s="238"/>
      <c r="P995" s="262"/>
    </row>
    <row r="996" spans="6:16" ht="12.75" customHeight="1">
      <c r="F996" s="234"/>
      <c r="L996" s="238"/>
      <c r="M996" s="238"/>
      <c r="N996" s="238"/>
      <c r="O996" s="238"/>
      <c r="P996" s="262"/>
    </row>
    <row r="997" spans="6:16" ht="12.75" customHeight="1">
      <c r="F997" s="234"/>
      <c r="L997" s="238"/>
      <c r="M997" s="238"/>
      <c r="N997" s="238"/>
      <c r="O997" s="238"/>
      <c r="P997" s="262"/>
    </row>
    <row r="998" spans="6:16" ht="12.75" customHeight="1">
      <c r="F998" s="234"/>
      <c r="L998" s="238"/>
      <c r="M998" s="238"/>
      <c r="N998" s="238"/>
      <c r="O998" s="238"/>
      <c r="P998" s="262"/>
    </row>
    <row r="999" spans="6:16" ht="12.75" customHeight="1">
      <c r="F999" s="234"/>
      <c r="L999" s="238"/>
      <c r="M999" s="238"/>
      <c r="N999" s="238"/>
      <c r="O999" s="238"/>
      <c r="P999" s="262"/>
    </row>
    <row r="1000" spans="6:16" ht="12.75" customHeight="1">
      <c r="F1000" s="234"/>
      <c r="L1000" s="238"/>
      <c r="M1000" s="238"/>
      <c r="N1000" s="238"/>
      <c r="O1000" s="238"/>
      <c r="P1000" s="262"/>
    </row>
  </sheetData>
  <mergeCells count="4">
    <mergeCell ref="Q1:Y1"/>
    <mergeCell ref="D1:P1"/>
    <mergeCell ref="O363:P370"/>
    <mergeCell ref="Y363:AU37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1000"/>
  <sheetViews>
    <sheetView workbookViewId="0">
      <pane xSplit="1" topLeftCell="B1" activePane="topRight" state="frozen"/>
      <selection pane="topRight" activeCell="C2" sqref="C2"/>
    </sheetView>
  </sheetViews>
  <sheetFormatPr defaultColWidth="14.44140625" defaultRowHeight="15.75" customHeight="1"/>
  <cols>
    <col min="1" max="1" width="22.5546875" customWidth="1"/>
    <col min="2" max="2" width="14.88671875" customWidth="1"/>
    <col min="3" max="3" width="12.6640625" hidden="1" customWidth="1"/>
    <col min="4" max="4" width="14.88671875" hidden="1" customWidth="1"/>
    <col min="5" max="5" width="8.109375" hidden="1" customWidth="1"/>
    <col min="6" max="6" width="14.88671875" customWidth="1"/>
    <col min="7" max="7" width="13" customWidth="1"/>
    <col min="8" max="8" width="12.109375" customWidth="1"/>
    <col min="9" max="9" width="15.44140625" customWidth="1"/>
    <col min="10" max="10" width="15.88671875" customWidth="1"/>
    <col min="11" max="11" width="2.88671875" customWidth="1"/>
    <col min="12" max="19" width="11.109375" customWidth="1"/>
    <col min="20" max="26" width="8" customWidth="1"/>
  </cols>
  <sheetData>
    <row r="1" spans="1:19" ht="18" customHeight="1">
      <c r="A1" s="245" t="s">
        <v>680</v>
      </c>
      <c r="B1" s="246"/>
      <c r="C1" s="246"/>
      <c r="D1" s="246"/>
      <c r="E1" s="246"/>
      <c r="F1" s="246"/>
      <c r="G1" s="246"/>
      <c r="H1" s="246"/>
      <c r="I1" s="246"/>
      <c r="J1" s="247"/>
      <c r="K1" s="248"/>
      <c r="L1" s="291" t="s">
        <v>162</v>
      </c>
      <c r="M1" s="264"/>
      <c r="N1" s="264"/>
      <c r="O1" s="264"/>
      <c r="P1" s="264"/>
      <c r="Q1" s="264"/>
      <c r="R1" s="264"/>
      <c r="S1" s="265"/>
    </row>
    <row r="2" spans="1:19" ht="9.75" customHeight="1">
      <c r="A2" s="249"/>
      <c r="B2" s="235"/>
      <c r="C2" s="249"/>
      <c r="D2" s="249"/>
      <c r="E2" s="249"/>
      <c r="F2" s="249"/>
      <c r="G2" s="249"/>
      <c r="H2" s="249"/>
      <c r="I2" s="249"/>
      <c r="J2" s="249"/>
      <c r="K2" s="248"/>
    </row>
    <row r="3" spans="1:19" ht="38.25" customHeight="1">
      <c r="A3" s="250" t="s">
        <v>164</v>
      </c>
      <c r="B3" s="250" t="s">
        <v>683</v>
      </c>
      <c r="C3" s="250" t="s">
        <v>684</v>
      </c>
      <c r="D3" s="250" t="s">
        <v>575</v>
      </c>
      <c r="E3" s="250"/>
      <c r="F3" s="250" t="s">
        <v>166</v>
      </c>
      <c r="G3" s="250" t="s">
        <v>167</v>
      </c>
      <c r="H3" s="250" t="s">
        <v>168</v>
      </c>
      <c r="I3" s="251" t="s">
        <v>685</v>
      </c>
      <c r="J3" s="250" t="s">
        <v>172</v>
      </c>
      <c r="K3" s="248"/>
      <c r="L3" t="s">
        <v>570</v>
      </c>
      <c r="M3" t="s">
        <v>173</v>
      </c>
      <c r="N3" t="s">
        <v>174</v>
      </c>
      <c r="O3" t="s">
        <v>175</v>
      </c>
      <c r="P3" t="s">
        <v>176</v>
      </c>
      <c r="Q3" t="s">
        <v>177</v>
      </c>
      <c r="R3" t="s">
        <v>178</v>
      </c>
      <c r="S3" s="252" t="s">
        <v>186</v>
      </c>
    </row>
    <row r="4" spans="1:19" ht="12.75" customHeight="1">
      <c r="A4" s="233" t="s">
        <v>187</v>
      </c>
      <c r="B4" s="253">
        <v>0</v>
      </c>
      <c r="C4" s="253">
        <v>0</v>
      </c>
      <c r="D4" s="253">
        <v>0</v>
      </c>
      <c r="E4" s="253">
        <v>0</v>
      </c>
      <c r="F4" s="253">
        <v>0</v>
      </c>
      <c r="G4" s="253">
        <v>0</v>
      </c>
      <c r="H4" s="253">
        <v>0</v>
      </c>
      <c r="I4" s="254">
        <v>0</v>
      </c>
      <c r="J4" s="237">
        <v>0</v>
      </c>
      <c r="K4" s="248"/>
      <c r="L4" s="253">
        <v>0</v>
      </c>
      <c r="M4" s="253">
        <v>0</v>
      </c>
      <c r="N4" s="253">
        <v>0</v>
      </c>
      <c r="O4" s="253">
        <v>0</v>
      </c>
      <c r="P4" s="253">
        <v>0</v>
      </c>
      <c r="Q4" s="253">
        <v>0</v>
      </c>
      <c r="R4" s="253">
        <v>0</v>
      </c>
      <c r="S4" s="253">
        <v>0</v>
      </c>
    </row>
    <row r="5" spans="1:19" ht="12.75" customHeight="1">
      <c r="A5" s="233" t="s">
        <v>189</v>
      </c>
      <c r="B5" s="253">
        <v>759458.77</v>
      </c>
      <c r="C5" s="253">
        <v>759459</v>
      </c>
      <c r="D5" s="253">
        <v>202312.88250000001</v>
      </c>
      <c r="E5" s="253">
        <v>-0.11749999999301508</v>
      </c>
      <c r="F5" s="253">
        <v>202313</v>
      </c>
      <c r="G5" s="253">
        <v>0</v>
      </c>
      <c r="H5" s="253">
        <v>0</v>
      </c>
      <c r="I5" s="254">
        <v>202313</v>
      </c>
      <c r="J5" s="237">
        <v>0.26640000000000003</v>
      </c>
      <c r="K5" s="248"/>
      <c r="L5" s="253">
        <v>534467</v>
      </c>
      <c r="M5" s="253">
        <v>568164</v>
      </c>
      <c r="N5" s="253">
        <v>652082</v>
      </c>
      <c r="O5" s="253">
        <v>690028</v>
      </c>
      <c r="P5" s="253">
        <v>473581</v>
      </c>
      <c r="Q5" s="253">
        <v>250473</v>
      </c>
      <c r="R5" s="253">
        <v>202879</v>
      </c>
      <c r="S5" s="253">
        <v>202313</v>
      </c>
    </row>
    <row r="6" spans="1:19" ht="12.75" customHeight="1">
      <c r="A6" s="233" t="s">
        <v>190</v>
      </c>
      <c r="B6" s="253">
        <v>123369.62</v>
      </c>
      <c r="C6" s="253">
        <v>123370</v>
      </c>
      <c r="D6" s="253">
        <v>32864.631679999999</v>
      </c>
      <c r="E6" s="253">
        <v>-0.36832000000140397</v>
      </c>
      <c r="F6" s="253">
        <v>32865</v>
      </c>
      <c r="G6" s="253">
        <v>0</v>
      </c>
      <c r="H6" s="253">
        <v>0</v>
      </c>
      <c r="I6" s="254">
        <v>32865</v>
      </c>
      <c r="J6" s="237">
        <v>0.26640000000000003</v>
      </c>
      <c r="K6" s="248"/>
      <c r="L6" s="253">
        <v>81176</v>
      </c>
      <c r="M6" s="253">
        <v>93233</v>
      </c>
      <c r="N6" s="253">
        <v>104766</v>
      </c>
      <c r="O6" s="253">
        <v>115634</v>
      </c>
      <c r="P6" s="253">
        <v>80036</v>
      </c>
      <c r="Q6" s="253">
        <v>42394</v>
      </c>
      <c r="R6" s="253">
        <v>33437</v>
      </c>
      <c r="S6" s="253">
        <v>32865</v>
      </c>
    </row>
    <row r="7" spans="1:19" ht="12.75" customHeight="1">
      <c r="A7" s="233" t="s">
        <v>191</v>
      </c>
      <c r="B7" s="253">
        <v>0</v>
      </c>
      <c r="C7" s="253">
        <v>0</v>
      </c>
      <c r="D7" s="253">
        <v>0</v>
      </c>
      <c r="E7" s="253">
        <v>0</v>
      </c>
      <c r="F7" s="253">
        <v>0</v>
      </c>
      <c r="G7" s="253">
        <v>0</v>
      </c>
      <c r="H7" s="253">
        <v>0</v>
      </c>
      <c r="I7" s="254">
        <v>0</v>
      </c>
      <c r="J7" s="237">
        <v>0</v>
      </c>
      <c r="K7" s="248"/>
      <c r="L7" s="253">
        <v>0</v>
      </c>
      <c r="M7" s="253">
        <v>0</v>
      </c>
      <c r="N7" s="253">
        <v>0</v>
      </c>
      <c r="O7" s="253">
        <v>0</v>
      </c>
      <c r="P7" s="253">
        <v>0</v>
      </c>
      <c r="Q7" s="253">
        <v>0</v>
      </c>
      <c r="R7" s="253">
        <v>0</v>
      </c>
      <c r="S7" s="253">
        <v>0</v>
      </c>
    </row>
    <row r="8" spans="1:19" ht="12.75" customHeight="1">
      <c r="A8" s="233" t="s">
        <v>192</v>
      </c>
      <c r="B8" s="253">
        <v>423287</v>
      </c>
      <c r="C8" s="253">
        <v>423287</v>
      </c>
      <c r="D8" s="253">
        <v>112759.75805999999</v>
      </c>
      <c r="E8" s="253">
        <v>-0.24194000000716187</v>
      </c>
      <c r="F8" s="253">
        <v>112760</v>
      </c>
      <c r="G8" s="253">
        <v>0</v>
      </c>
      <c r="H8" s="253">
        <v>0</v>
      </c>
      <c r="I8" s="254">
        <v>112760</v>
      </c>
      <c r="J8" s="237">
        <v>0.26640000000000003</v>
      </c>
      <c r="K8" s="248"/>
      <c r="L8" s="253">
        <v>313190</v>
      </c>
      <c r="M8" s="253">
        <v>341504</v>
      </c>
      <c r="N8" s="253">
        <v>357829</v>
      </c>
      <c r="O8" s="253">
        <v>376554</v>
      </c>
      <c r="P8" s="253">
        <v>261826</v>
      </c>
      <c r="Q8" s="253">
        <v>137993</v>
      </c>
      <c r="R8" s="253">
        <v>111783</v>
      </c>
      <c r="S8" s="253">
        <v>112760</v>
      </c>
    </row>
    <row r="9" spans="1:19" ht="12.75" customHeight="1">
      <c r="A9" s="233" t="s">
        <v>193</v>
      </c>
      <c r="B9" s="253">
        <v>0</v>
      </c>
      <c r="C9" s="253">
        <v>0</v>
      </c>
      <c r="D9" s="253">
        <v>0</v>
      </c>
      <c r="E9" s="253">
        <v>0</v>
      </c>
      <c r="F9" s="253">
        <v>0</v>
      </c>
      <c r="G9" s="253">
        <v>0</v>
      </c>
      <c r="H9" s="253">
        <v>0</v>
      </c>
      <c r="I9" s="254">
        <v>0</v>
      </c>
      <c r="J9" s="237">
        <v>0</v>
      </c>
      <c r="K9" s="248"/>
      <c r="L9" s="253">
        <v>0</v>
      </c>
      <c r="M9" s="253">
        <v>0</v>
      </c>
      <c r="N9" s="253">
        <v>0</v>
      </c>
      <c r="O9" s="253">
        <v>0</v>
      </c>
      <c r="P9" s="253">
        <v>0</v>
      </c>
      <c r="Q9" s="253">
        <v>0</v>
      </c>
      <c r="R9" s="253">
        <v>0</v>
      </c>
      <c r="S9" s="253">
        <v>0</v>
      </c>
    </row>
    <row r="10" spans="1:19" ht="12.75" customHeight="1">
      <c r="A10" s="233" t="s">
        <v>194</v>
      </c>
      <c r="B10" s="253">
        <v>0</v>
      </c>
      <c r="C10" s="253">
        <v>0</v>
      </c>
      <c r="D10" s="253">
        <v>0</v>
      </c>
      <c r="E10" s="253">
        <v>0</v>
      </c>
      <c r="F10" s="253">
        <v>0</v>
      </c>
      <c r="G10" s="253">
        <v>0</v>
      </c>
      <c r="H10" s="253">
        <v>0</v>
      </c>
      <c r="I10" s="254">
        <v>0</v>
      </c>
      <c r="J10" s="237">
        <v>0</v>
      </c>
      <c r="K10" s="248"/>
      <c r="L10" s="253">
        <v>0</v>
      </c>
      <c r="M10" s="253">
        <v>0</v>
      </c>
      <c r="N10" s="253">
        <v>0</v>
      </c>
      <c r="O10" s="253">
        <v>0</v>
      </c>
      <c r="P10" s="253">
        <v>0</v>
      </c>
      <c r="Q10" s="253">
        <v>0</v>
      </c>
      <c r="R10" s="253">
        <v>0</v>
      </c>
      <c r="S10" s="253">
        <v>0</v>
      </c>
    </row>
    <row r="11" spans="1:19" ht="12.75" customHeight="1">
      <c r="A11" s="233" t="s">
        <v>195</v>
      </c>
      <c r="B11" s="253">
        <v>399466.5</v>
      </c>
      <c r="C11" s="253">
        <v>399467</v>
      </c>
      <c r="D11" s="253">
        <v>106414.32945</v>
      </c>
      <c r="E11" s="253">
        <v>0.32945000000472646</v>
      </c>
      <c r="F11" s="253">
        <v>106414</v>
      </c>
      <c r="G11" s="253">
        <v>0</v>
      </c>
      <c r="H11" s="253">
        <v>0</v>
      </c>
      <c r="I11" s="254">
        <v>106414</v>
      </c>
      <c r="J11" s="237">
        <v>0.26640000000000003</v>
      </c>
      <c r="K11" s="248"/>
      <c r="L11" s="253">
        <v>154264</v>
      </c>
      <c r="M11" s="253">
        <v>183797</v>
      </c>
      <c r="N11" s="253">
        <v>209271</v>
      </c>
      <c r="O11" s="253">
        <v>220612</v>
      </c>
      <c r="P11" s="253">
        <v>233919</v>
      </c>
      <c r="Q11" s="253">
        <v>127684</v>
      </c>
      <c r="R11" s="253">
        <v>100919</v>
      </c>
      <c r="S11" s="253">
        <v>106414</v>
      </c>
    </row>
    <row r="12" spans="1:19" ht="12.75" customHeight="1">
      <c r="A12" s="233" t="s">
        <v>196</v>
      </c>
      <c r="B12" s="253">
        <v>0</v>
      </c>
      <c r="C12" s="253">
        <v>0</v>
      </c>
      <c r="D12" s="253">
        <v>0</v>
      </c>
      <c r="E12" s="253">
        <v>0</v>
      </c>
      <c r="F12" s="253">
        <v>0</v>
      </c>
      <c r="G12" s="253">
        <v>0</v>
      </c>
      <c r="H12" s="253">
        <v>0</v>
      </c>
      <c r="I12" s="254">
        <v>0</v>
      </c>
      <c r="J12" s="237">
        <v>0</v>
      </c>
      <c r="K12" s="248"/>
      <c r="L12" s="253">
        <v>0</v>
      </c>
      <c r="M12" s="253">
        <v>0</v>
      </c>
      <c r="N12" s="253">
        <v>0</v>
      </c>
      <c r="O12" s="253">
        <v>0</v>
      </c>
      <c r="P12" s="253">
        <v>0</v>
      </c>
      <c r="Q12" s="253">
        <v>0</v>
      </c>
      <c r="R12" s="253">
        <v>0</v>
      </c>
      <c r="S12" s="253">
        <v>0</v>
      </c>
    </row>
    <row r="13" spans="1:19" ht="12.75" customHeight="1">
      <c r="A13" s="233" t="s">
        <v>197</v>
      </c>
      <c r="B13" s="253">
        <v>0</v>
      </c>
      <c r="C13" s="253">
        <v>0</v>
      </c>
      <c r="D13" s="253">
        <v>0</v>
      </c>
      <c r="E13" s="253">
        <v>0</v>
      </c>
      <c r="F13" s="253">
        <v>0</v>
      </c>
      <c r="G13" s="253">
        <v>0</v>
      </c>
      <c r="H13" s="253">
        <v>0</v>
      </c>
      <c r="I13" s="254">
        <v>0</v>
      </c>
      <c r="J13" s="237">
        <v>0</v>
      </c>
      <c r="K13" s="248"/>
      <c r="L13" s="253">
        <v>0</v>
      </c>
      <c r="M13" s="253">
        <v>0</v>
      </c>
      <c r="N13" s="253">
        <v>0</v>
      </c>
      <c r="O13" s="253">
        <v>0</v>
      </c>
      <c r="P13" s="253">
        <v>0</v>
      </c>
      <c r="Q13" s="253">
        <v>0</v>
      </c>
      <c r="R13" s="253">
        <v>0</v>
      </c>
      <c r="S13" s="253">
        <v>0</v>
      </c>
    </row>
    <row r="14" spans="1:19" ht="12.75" customHeight="1">
      <c r="A14" s="233" t="s">
        <v>198</v>
      </c>
      <c r="B14" s="253">
        <v>0</v>
      </c>
      <c r="C14" s="253">
        <v>0</v>
      </c>
      <c r="D14" s="253">
        <v>0</v>
      </c>
      <c r="E14" s="253">
        <v>0</v>
      </c>
      <c r="F14" s="253">
        <v>0</v>
      </c>
      <c r="G14" s="253">
        <v>0</v>
      </c>
      <c r="H14" s="253">
        <v>0</v>
      </c>
      <c r="I14" s="254">
        <v>0</v>
      </c>
      <c r="J14" s="237">
        <v>0</v>
      </c>
      <c r="K14" s="248"/>
      <c r="L14" s="253">
        <v>0</v>
      </c>
      <c r="M14" s="253">
        <v>0</v>
      </c>
      <c r="N14" s="253">
        <v>0</v>
      </c>
      <c r="O14" s="253">
        <v>0</v>
      </c>
      <c r="P14" s="253">
        <v>0</v>
      </c>
      <c r="Q14" s="253">
        <v>0</v>
      </c>
      <c r="R14" s="253">
        <v>0</v>
      </c>
      <c r="S14" s="253">
        <v>0</v>
      </c>
    </row>
    <row r="15" spans="1:19" ht="12.75" customHeight="1">
      <c r="A15" s="233" t="s">
        <v>199</v>
      </c>
      <c r="B15" s="253">
        <v>0</v>
      </c>
      <c r="C15" s="253">
        <v>0</v>
      </c>
      <c r="D15" s="253">
        <v>0</v>
      </c>
      <c r="E15" s="253">
        <v>0</v>
      </c>
      <c r="F15" s="253">
        <v>0</v>
      </c>
      <c r="G15" s="253">
        <v>0</v>
      </c>
      <c r="H15" s="253">
        <v>0</v>
      </c>
      <c r="I15" s="254">
        <v>0</v>
      </c>
      <c r="J15" s="237">
        <v>0</v>
      </c>
      <c r="K15" s="248"/>
      <c r="L15" s="253">
        <v>0</v>
      </c>
      <c r="M15" s="253">
        <v>0</v>
      </c>
      <c r="N15" s="253">
        <v>0</v>
      </c>
      <c r="O15" s="253">
        <v>0</v>
      </c>
      <c r="P15" s="253">
        <v>0</v>
      </c>
      <c r="Q15" s="253">
        <v>0</v>
      </c>
      <c r="R15" s="253">
        <v>0</v>
      </c>
      <c r="S15" s="253">
        <v>0</v>
      </c>
    </row>
    <row r="16" spans="1:19" ht="12.75" customHeight="1">
      <c r="A16" s="233" t="s">
        <v>200</v>
      </c>
      <c r="B16" s="253">
        <v>0</v>
      </c>
      <c r="C16" s="253">
        <v>0</v>
      </c>
      <c r="D16" s="253">
        <v>0</v>
      </c>
      <c r="E16" s="253">
        <v>0</v>
      </c>
      <c r="F16" s="253">
        <v>0</v>
      </c>
      <c r="G16" s="253">
        <v>0</v>
      </c>
      <c r="H16" s="253">
        <v>0</v>
      </c>
      <c r="I16" s="254">
        <v>0</v>
      </c>
      <c r="J16" s="237">
        <v>0</v>
      </c>
      <c r="K16" s="248"/>
      <c r="L16" s="253">
        <v>0</v>
      </c>
      <c r="M16" s="253">
        <v>0</v>
      </c>
      <c r="N16" s="253">
        <v>0</v>
      </c>
      <c r="O16" s="253">
        <v>0</v>
      </c>
      <c r="P16" s="253">
        <v>0</v>
      </c>
      <c r="Q16" s="253">
        <v>0</v>
      </c>
      <c r="R16" s="253">
        <v>0</v>
      </c>
      <c r="S16" s="253">
        <v>0</v>
      </c>
    </row>
    <row r="17" spans="1:19" ht="12.75" customHeight="1">
      <c r="A17" s="233" t="s">
        <v>201</v>
      </c>
      <c r="B17" s="253">
        <v>709124.7</v>
      </c>
      <c r="C17" s="253">
        <v>709125</v>
      </c>
      <c r="D17" s="253">
        <v>188904.36850000001</v>
      </c>
      <c r="E17" s="253">
        <v>0.3685000000114087</v>
      </c>
      <c r="F17" s="253">
        <v>188904</v>
      </c>
      <c r="G17" s="253">
        <v>31611</v>
      </c>
      <c r="H17" s="253">
        <v>18602</v>
      </c>
      <c r="I17" s="254">
        <v>239117</v>
      </c>
      <c r="J17" s="237">
        <v>0.3372</v>
      </c>
      <c r="K17" s="248"/>
      <c r="L17" s="253">
        <v>499082</v>
      </c>
      <c r="M17" s="253">
        <v>568794</v>
      </c>
      <c r="N17" s="253">
        <v>644325</v>
      </c>
      <c r="O17" s="253">
        <v>668383</v>
      </c>
      <c r="P17" s="253">
        <v>523858</v>
      </c>
      <c r="Q17" s="253">
        <v>294205</v>
      </c>
      <c r="R17" s="253">
        <v>231189</v>
      </c>
      <c r="S17" s="253">
        <v>239117</v>
      </c>
    </row>
    <row r="18" spans="1:19" ht="12.75" customHeight="1">
      <c r="A18" s="233" t="s">
        <v>202</v>
      </c>
      <c r="B18" s="253">
        <v>0</v>
      </c>
      <c r="C18" s="253">
        <v>0</v>
      </c>
      <c r="D18" s="253">
        <v>0</v>
      </c>
      <c r="E18" s="253">
        <v>0</v>
      </c>
      <c r="F18" s="253">
        <v>0</v>
      </c>
      <c r="G18" s="253">
        <v>0</v>
      </c>
      <c r="H18" s="253">
        <v>0</v>
      </c>
      <c r="I18" s="254">
        <v>0</v>
      </c>
      <c r="J18" s="237">
        <v>0</v>
      </c>
      <c r="K18" s="248"/>
      <c r="L18" s="253">
        <v>0</v>
      </c>
      <c r="M18" s="253">
        <v>0</v>
      </c>
      <c r="N18" s="253">
        <v>0</v>
      </c>
      <c r="O18" s="253">
        <v>0</v>
      </c>
      <c r="P18" s="253">
        <v>0</v>
      </c>
      <c r="Q18" s="253">
        <v>0</v>
      </c>
      <c r="R18" s="253">
        <v>0</v>
      </c>
      <c r="S18" s="253">
        <v>0</v>
      </c>
    </row>
    <row r="19" spans="1:19" ht="12.75" customHeight="1">
      <c r="A19" s="233" t="s">
        <v>203</v>
      </c>
      <c r="B19" s="253">
        <v>0</v>
      </c>
      <c r="C19" s="253">
        <v>0</v>
      </c>
      <c r="D19" s="253">
        <v>0</v>
      </c>
      <c r="E19" s="253">
        <v>0</v>
      </c>
      <c r="F19" s="253">
        <v>0</v>
      </c>
      <c r="G19" s="253">
        <v>0</v>
      </c>
      <c r="H19" s="253">
        <v>0</v>
      </c>
      <c r="I19" s="254">
        <v>0</v>
      </c>
      <c r="J19" s="237">
        <v>0</v>
      </c>
      <c r="K19" s="248"/>
      <c r="L19" s="253">
        <v>0</v>
      </c>
      <c r="M19" s="253">
        <v>0</v>
      </c>
      <c r="N19" s="253">
        <v>0</v>
      </c>
      <c r="O19" s="253">
        <v>0</v>
      </c>
      <c r="P19" s="253">
        <v>0</v>
      </c>
      <c r="Q19" s="253">
        <v>0</v>
      </c>
      <c r="R19" s="253">
        <v>0</v>
      </c>
      <c r="S19" s="253">
        <v>0</v>
      </c>
    </row>
    <row r="20" spans="1:19" ht="12.75" customHeight="1">
      <c r="A20" s="233" t="s">
        <v>204</v>
      </c>
      <c r="B20" s="253">
        <v>0</v>
      </c>
      <c r="C20" s="253">
        <v>0</v>
      </c>
      <c r="D20" s="253">
        <v>0</v>
      </c>
      <c r="E20" s="253">
        <v>0</v>
      </c>
      <c r="F20" s="253">
        <v>0</v>
      </c>
      <c r="G20" s="253">
        <v>0</v>
      </c>
      <c r="H20" s="253">
        <v>0</v>
      </c>
      <c r="I20" s="254">
        <v>0</v>
      </c>
      <c r="J20" s="237">
        <v>0</v>
      </c>
      <c r="K20" s="248"/>
      <c r="L20" s="253">
        <v>0</v>
      </c>
      <c r="M20" s="253">
        <v>0</v>
      </c>
      <c r="N20" s="253">
        <v>0</v>
      </c>
      <c r="O20" s="253">
        <v>0</v>
      </c>
      <c r="P20" s="253">
        <v>0</v>
      </c>
      <c r="Q20" s="253">
        <v>0</v>
      </c>
      <c r="R20" s="253">
        <v>0</v>
      </c>
      <c r="S20" s="253">
        <v>0</v>
      </c>
    </row>
    <row r="21" spans="1:19" ht="12.75" customHeight="1">
      <c r="A21" s="233" t="s">
        <v>205</v>
      </c>
      <c r="B21" s="253">
        <v>0</v>
      </c>
      <c r="C21" s="253">
        <v>0</v>
      </c>
      <c r="D21" s="253">
        <v>0</v>
      </c>
      <c r="E21" s="253">
        <v>0</v>
      </c>
      <c r="F21" s="253">
        <v>0</v>
      </c>
      <c r="G21" s="253">
        <v>0</v>
      </c>
      <c r="H21" s="253">
        <v>0</v>
      </c>
      <c r="I21" s="254">
        <v>0</v>
      </c>
      <c r="J21" s="237">
        <v>0</v>
      </c>
      <c r="K21" s="248"/>
      <c r="L21" s="253">
        <v>0</v>
      </c>
      <c r="M21" s="253">
        <v>0</v>
      </c>
      <c r="N21" s="253">
        <v>0</v>
      </c>
      <c r="O21" s="253">
        <v>0</v>
      </c>
      <c r="P21" s="253">
        <v>0</v>
      </c>
      <c r="Q21" s="253">
        <v>0</v>
      </c>
      <c r="R21" s="253">
        <v>0</v>
      </c>
      <c r="S21" s="253">
        <v>0</v>
      </c>
    </row>
    <row r="22" spans="1:19" ht="12.75" customHeight="1">
      <c r="A22" s="233" t="s">
        <v>206</v>
      </c>
      <c r="B22" s="253">
        <v>134821.85</v>
      </c>
      <c r="C22" s="253">
        <v>134822</v>
      </c>
      <c r="D22" s="253">
        <v>35915.339</v>
      </c>
      <c r="E22" s="253">
        <v>0.33899999999994179</v>
      </c>
      <c r="F22" s="253">
        <v>35915</v>
      </c>
      <c r="G22" s="253">
        <v>0</v>
      </c>
      <c r="H22" s="253">
        <v>0</v>
      </c>
      <c r="I22" s="254">
        <v>35915</v>
      </c>
      <c r="J22" s="237">
        <v>0.26640000000000003</v>
      </c>
      <c r="K22" s="248"/>
      <c r="L22" s="253">
        <v>89962</v>
      </c>
      <c r="M22" s="253">
        <v>93534</v>
      </c>
      <c r="N22" s="253">
        <v>109333</v>
      </c>
      <c r="O22" s="253">
        <v>112353</v>
      </c>
      <c r="P22" s="253">
        <v>81911</v>
      </c>
      <c r="Q22" s="253">
        <v>44151</v>
      </c>
      <c r="R22" s="253">
        <v>35100</v>
      </c>
      <c r="S22" s="253">
        <v>35915</v>
      </c>
    </row>
    <row r="23" spans="1:19" ht="12.75" customHeight="1">
      <c r="A23" s="233" t="s">
        <v>207</v>
      </c>
      <c r="B23" s="253">
        <v>2755639.32</v>
      </c>
      <c r="C23" s="253">
        <v>2755639</v>
      </c>
      <c r="D23" s="253">
        <v>734076.84840000002</v>
      </c>
      <c r="E23" s="253">
        <v>-0.15159999998286366</v>
      </c>
      <c r="F23" s="253">
        <v>734077</v>
      </c>
      <c r="G23" s="253">
        <v>19757</v>
      </c>
      <c r="H23" s="253">
        <v>11626</v>
      </c>
      <c r="I23" s="254">
        <v>765460</v>
      </c>
      <c r="J23" s="237">
        <v>0.27779999999999999</v>
      </c>
      <c r="K23" s="248"/>
      <c r="L23" s="253">
        <v>0</v>
      </c>
      <c r="M23" s="253">
        <v>2278621</v>
      </c>
      <c r="N23" s="253">
        <v>2359154</v>
      </c>
      <c r="O23" s="253">
        <v>2460379</v>
      </c>
      <c r="P23" s="253">
        <v>1765694</v>
      </c>
      <c r="Q23" s="253">
        <v>949652</v>
      </c>
      <c r="R23" s="253">
        <v>760719</v>
      </c>
      <c r="S23" s="253">
        <v>765460</v>
      </c>
    </row>
    <row r="24" spans="1:19" ht="12.75" customHeight="1">
      <c r="A24" s="233" t="s">
        <v>208</v>
      </c>
      <c r="B24" s="253">
        <v>0</v>
      </c>
      <c r="C24" s="253">
        <v>0</v>
      </c>
      <c r="D24" s="253">
        <v>0</v>
      </c>
      <c r="E24" s="253">
        <v>0</v>
      </c>
      <c r="F24" s="253">
        <v>0</v>
      </c>
      <c r="G24" s="253">
        <v>0</v>
      </c>
      <c r="H24" s="253">
        <v>0</v>
      </c>
      <c r="I24" s="254">
        <v>0</v>
      </c>
      <c r="J24" s="237">
        <v>0</v>
      </c>
      <c r="K24" s="248"/>
      <c r="L24" s="253">
        <v>0</v>
      </c>
      <c r="M24" s="253">
        <v>0</v>
      </c>
      <c r="N24" s="253">
        <v>0</v>
      </c>
      <c r="O24" s="253">
        <v>0</v>
      </c>
      <c r="P24" s="253">
        <v>0</v>
      </c>
      <c r="Q24" s="253">
        <v>0</v>
      </c>
      <c r="R24" s="253">
        <v>0</v>
      </c>
      <c r="S24" s="253">
        <v>0</v>
      </c>
    </row>
    <row r="25" spans="1:19" ht="12.75" customHeight="1">
      <c r="A25" s="233" t="s">
        <v>209</v>
      </c>
      <c r="B25" s="253">
        <v>52381.95</v>
      </c>
      <c r="C25" s="253">
        <v>52382</v>
      </c>
      <c r="D25" s="253">
        <v>13954.082329999999</v>
      </c>
      <c r="E25" s="253">
        <v>8.232999999927415E-2</v>
      </c>
      <c r="F25" s="253">
        <v>13954</v>
      </c>
      <c r="G25" s="253">
        <v>0</v>
      </c>
      <c r="H25" s="253">
        <v>0</v>
      </c>
      <c r="I25" s="254">
        <v>13954</v>
      </c>
      <c r="J25" s="237">
        <v>0.26640000000000003</v>
      </c>
      <c r="K25" s="248"/>
      <c r="L25" s="253">
        <v>0</v>
      </c>
      <c r="M25" s="253">
        <v>0</v>
      </c>
      <c r="N25" s="253">
        <v>0</v>
      </c>
      <c r="O25" s="253">
        <v>0</v>
      </c>
      <c r="P25" s="253">
        <v>0</v>
      </c>
      <c r="Q25" s="253">
        <v>11779</v>
      </c>
      <c r="R25" s="253">
        <v>9588</v>
      </c>
      <c r="S25" s="253">
        <v>13954</v>
      </c>
    </row>
    <row r="26" spans="1:19" ht="12.75" customHeight="1">
      <c r="A26" s="233" t="s">
        <v>210</v>
      </c>
      <c r="B26" s="253">
        <v>1198100</v>
      </c>
      <c r="C26" s="253">
        <v>1198100</v>
      </c>
      <c r="D26" s="253">
        <v>319162.80472999997</v>
      </c>
      <c r="E26" s="253">
        <v>-0.19527000002563</v>
      </c>
      <c r="F26" s="253">
        <v>319163</v>
      </c>
      <c r="G26" s="253">
        <v>23708</v>
      </c>
      <c r="H26" s="253">
        <v>13951</v>
      </c>
      <c r="I26" s="254">
        <v>356822</v>
      </c>
      <c r="J26" s="237">
        <v>0.29780000000000001</v>
      </c>
      <c r="K26" s="248"/>
      <c r="L26" s="253">
        <v>870283</v>
      </c>
      <c r="M26" s="253">
        <v>918041</v>
      </c>
      <c r="N26" s="253">
        <v>963720</v>
      </c>
      <c r="O26" s="253">
        <v>1010047</v>
      </c>
      <c r="P26" s="253">
        <v>786328</v>
      </c>
      <c r="Q26" s="253">
        <v>443486</v>
      </c>
      <c r="R26" s="253">
        <v>348491</v>
      </c>
      <c r="S26" s="253">
        <v>356822</v>
      </c>
    </row>
    <row r="27" spans="1:19" ht="12.75" customHeight="1">
      <c r="A27" s="233" t="s">
        <v>211</v>
      </c>
      <c r="B27" s="253">
        <v>187660.44</v>
      </c>
      <c r="C27" s="253">
        <v>187660</v>
      </c>
      <c r="D27" s="253">
        <v>49990.895530000002</v>
      </c>
      <c r="E27" s="253">
        <v>-0.10446999999840045</v>
      </c>
      <c r="F27" s="253">
        <v>49991</v>
      </c>
      <c r="G27" s="253">
        <v>0</v>
      </c>
      <c r="H27" s="253">
        <v>0</v>
      </c>
      <c r="I27" s="254">
        <v>49991</v>
      </c>
      <c r="J27" s="237">
        <v>0.26640000000000003</v>
      </c>
      <c r="K27" s="248"/>
      <c r="L27" s="253">
        <v>0</v>
      </c>
      <c r="M27" s="253">
        <v>0</v>
      </c>
      <c r="N27" s="253">
        <v>144216</v>
      </c>
      <c r="O27" s="253">
        <v>159175</v>
      </c>
      <c r="P27" s="253">
        <v>115828</v>
      </c>
      <c r="Q27" s="253">
        <v>63189</v>
      </c>
      <c r="R27" s="253">
        <v>49867</v>
      </c>
      <c r="S27" s="253">
        <v>49991</v>
      </c>
    </row>
    <row r="28" spans="1:19" ht="12.75" customHeight="1">
      <c r="A28" s="233" t="s">
        <v>212</v>
      </c>
      <c r="B28" s="253">
        <v>0</v>
      </c>
      <c r="C28" s="253">
        <v>0</v>
      </c>
      <c r="D28" s="253">
        <v>0</v>
      </c>
      <c r="E28" s="253">
        <v>0</v>
      </c>
      <c r="F28" s="253">
        <v>0</v>
      </c>
      <c r="G28" s="253">
        <v>0</v>
      </c>
      <c r="H28" s="253">
        <v>0</v>
      </c>
      <c r="I28" s="254">
        <v>0</v>
      </c>
      <c r="J28" s="237">
        <v>0</v>
      </c>
      <c r="K28" s="248"/>
      <c r="L28" s="253">
        <v>0</v>
      </c>
      <c r="M28" s="253">
        <v>0</v>
      </c>
      <c r="N28" s="253">
        <v>0</v>
      </c>
      <c r="O28" s="253">
        <v>0</v>
      </c>
      <c r="P28" s="253">
        <v>0</v>
      </c>
      <c r="Q28" s="253">
        <v>0</v>
      </c>
      <c r="R28" s="253">
        <v>0</v>
      </c>
      <c r="S28" s="253">
        <v>0</v>
      </c>
    </row>
    <row r="29" spans="1:19" ht="12.75" customHeight="1">
      <c r="A29" s="233" t="s">
        <v>213</v>
      </c>
      <c r="B29" s="253">
        <v>0</v>
      </c>
      <c r="C29" s="253">
        <v>0</v>
      </c>
      <c r="D29" s="253">
        <v>0</v>
      </c>
      <c r="E29" s="253">
        <v>0</v>
      </c>
      <c r="F29" s="253">
        <v>0</v>
      </c>
      <c r="G29" s="253">
        <v>0</v>
      </c>
      <c r="H29" s="253">
        <v>0</v>
      </c>
      <c r="I29" s="254">
        <v>0</v>
      </c>
      <c r="J29" s="237">
        <v>0</v>
      </c>
      <c r="K29" s="248"/>
      <c r="L29" s="253">
        <v>0</v>
      </c>
      <c r="M29" s="253">
        <v>0</v>
      </c>
      <c r="N29" s="253">
        <v>0</v>
      </c>
      <c r="O29" s="253">
        <v>0</v>
      </c>
      <c r="P29" s="253">
        <v>0</v>
      </c>
      <c r="Q29" s="253">
        <v>0</v>
      </c>
      <c r="R29" s="253">
        <v>0</v>
      </c>
      <c r="S29" s="253">
        <v>0</v>
      </c>
    </row>
    <row r="30" spans="1:19" ht="12.75" customHeight="1">
      <c r="A30" s="233" t="s">
        <v>214</v>
      </c>
      <c r="B30" s="253">
        <v>0</v>
      </c>
      <c r="C30" s="253">
        <v>0</v>
      </c>
      <c r="D30" s="253">
        <v>0</v>
      </c>
      <c r="E30" s="253">
        <v>0</v>
      </c>
      <c r="F30" s="253">
        <v>0</v>
      </c>
      <c r="G30" s="253">
        <v>0</v>
      </c>
      <c r="H30" s="253">
        <v>0</v>
      </c>
      <c r="I30" s="254">
        <v>0</v>
      </c>
      <c r="J30" s="237">
        <v>0</v>
      </c>
      <c r="K30" s="248"/>
      <c r="L30" s="253">
        <v>0</v>
      </c>
      <c r="M30" s="253">
        <v>0</v>
      </c>
      <c r="N30" s="253">
        <v>0</v>
      </c>
      <c r="O30" s="253">
        <v>0</v>
      </c>
      <c r="P30" s="253">
        <v>0</v>
      </c>
      <c r="Q30" s="253">
        <v>0</v>
      </c>
      <c r="R30" s="253">
        <v>0</v>
      </c>
      <c r="S30" s="253">
        <v>0</v>
      </c>
    </row>
    <row r="31" spans="1:19" ht="12.75" customHeight="1">
      <c r="A31" s="233" t="s">
        <v>215</v>
      </c>
      <c r="B31" s="253">
        <v>0</v>
      </c>
      <c r="C31" s="253">
        <v>0</v>
      </c>
      <c r="D31" s="253">
        <v>0</v>
      </c>
      <c r="E31" s="253">
        <v>0</v>
      </c>
      <c r="F31" s="253">
        <v>0</v>
      </c>
      <c r="G31" s="253">
        <v>0</v>
      </c>
      <c r="H31" s="253">
        <v>0</v>
      </c>
      <c r="I31" s="254">
        <v>0</v>
      </c>
      <c r="J31" s="237">
        <v>0</v>
      </c>
      <c r="K31" s="248"/>
      <c r="L31" s="253">
        <v>0</v>
      </c>
      <c r="M31" s="253">
        <v>0</v>
      </c>
      <c r="N31" s="253">
        <v>0</v>
      </c>
      <c r="O31" s="253">
        <v>0</v>
      </c>
      <c r="P31" s="253">
        <v>0</v>
      </c>
      <c r="Q31" s="253">
        <v>0</v>
      </c>
      <c r="R31" s="253">
        <v>0</v>
      </c>
      <c r="S31" s="253">
        <v>0</v>
      </c>
    </row>
    <row r="32" spans="1:19" ht="12.75" customHeight="1">
      <c r="A32" s="233" t="s">
        <v>216</v>
      </c>
      <c r="B32" s="253">
        <v>0</v>
      </c>
      <c r="C32" s="253">
        <v>0</v>
      </c>
      <c r="D32" s="253">
        <v>0</v>
      </c>
      <c r="E32" s="253">
        <v>0</v>
      </c>
      <c r="F32" s="253">
        <v>0</v>
      </c>
      <c r="G32" s="253">
        <v>0</v>
      </c>
      <c r="H32" s="253">
        <v>0</v>
      </c>
      <c r="I32" s="254">
        <v>0</v>
      </c>
      <c r="J32" s="237">
        <v>0</v>
      </c>
      <c r="K32" s="248"/>
      <c r="L32" s="253">
        <v>0</v>
      </c>
      <c r="M32" s="253">
        <v>0</v>
      </c>
      <c r="N32" s="253">
        <v>0</v>
      </c>
      <c r="O32" s="253">
        <v>0</v>
      </c>
      <c r="P32" s="253">
        <v>0</v>
      </c>
      <c r="Q32" s="253">
        <v>0</v>
      </c>
      <c r="R32" s="253">
        <v>0</v>
      </c>
      <c r="S32" s="253">
        <v>0</v>
      </c>
    </row>
    <row r="33" spans="1:19" ht="12.75" customHeight="1">
      <c r="A33" s="233" t="s">
        <v>217</v>
      </c>
      <c r="B33" s="253">
        <v>0</v>
      </c>
      <c r="C33" s="253">
        <v>0</v>
      </c>
      <c r="D33" s="253">
        <v>0</v>
      </c>
      <c r="E33" s="253">
        <v>0</v>
      </c>
      <c r="F33" s="253">
        <v>0</v>
      </c>
      <c r="G33" s="253">
        <v>0</v>
      </c>
      <c r="H33" s="253">
        <v>0</v>
      </c>
      <c r="I33" s="254">
        <v>0</v>
      </c>
      <c r="J33" s="237">
        <v>0</v>
      </c>
      <c r="K33" s="248"/>
      <c r="L33" s="253">
        <v>0</v>
      </c>
      <c r="M33" s="253">
        <v>0</v>
      </c>
      <c r="N33" s="253">
        <v>0</v>
      </c>
      <c r="O33" s="253">
        <v>0</v>
      </c>
      <c r="P33" s="253">
        <v>0</v>
      </c>
      <c r="Q33" s="253">
        <v>0</v>
      </c>
      <c r="R33" s="253">
        <v>0</v>
      </c>
      <c r="S33" s="253">
        <v>0</v>
      </c>
    </row>
    <row r="34" spans="1:19" ht="12.75" customHeight="1">
      <c r="A34" s="233" t="s">
        <v>218</v>
      </c>
      <c r="B34" s="253">
        <v>0</v>
      </c>
      <c r="C34" s="253">
        <v>0</v>
      </c>
      <c r="D34" s="253">
        <v>0</v>
      </c>
      <c r="E34" s="253">
        <v>0</v>
      </c>
      <c r="F34" s="253">
        <v>0</v>
      </c>
      <c r="G34" s="253">
        <v>0</v>
      </c>
      <c r="H34" s="253">
        <v>0</v>
      </c>
      <c r="I34" s="254">
        <v>0</v>
      </c>
      <c r="J34" s="237">
        <v>0</v>
      </c>
      <c r="K34" s="248"/>
      <c r="L34" s="253">
        <v>0</v>
      </c>
      <c r="M34" s="253">
        <v>0</v>
      </c>
      <c r="N34" s="253">
        <v>0</v>
      </c>
      <c r="O34" s="253">
        <v>0</v>
      </c>
      <c r="P34" s="253">
        <v>0</v>
      </c>
      <c r="Q34" s="253">
        <v>0</v>
      </c>
      <c r="R34" s="253">
        <v>0</v>
      </c>
      <c r="S34" s="253">
        <v>0</v>
      </c>
    </row>
    <row r="35" spans="1:19" ht="12.75" customHeight="1">
      <c r="A35" s="233" t="s">
        <v>219</v>
      </c>
      <c r="B35" s="253">
        <v>0</v>
      </c>
      <c r="C35" s="253">
        <v>0</v>
      </c>
      <c r="D35" s="253">
        <v>0</v>
      </c>
      <c r="E35" s="253">
        <v>0</v>
      </c>
      <c r="F35" s="253">
        <v>0</v>
      </c>
      <c r="G35" s="253">
        <v>0</v>
      </c>
      <c r="H35" s="253">
        <v>0</v>
      </c>
      <c r="I35" s="254">
        <v>0</v>
      </c>
      <c r="J35" s="237">
        <v>0</v>
      </c>
      <c r="K35" s="248"/>
      <c r="L35" s="253">
        <v>0</v>
      </c>
      <c r="M35" s="253">
        <v>0</v>
      </c>
      <c r="N35" s="253">
        <v>0</v>
      </c>
      <c r="O35" s="253">
        <v>0</v>
      </c>
      <c r="P35" s="253">
        <v>0</v>
      </c>
      <c r="Q35" s="253">
        <v>0</v>
      </c>
      <c r="R35" s="253">
        <v>0</v>
      </c>
      <c r="S35" s="253">
        <v>0</v>
      </c>
    </row>
    <row r="36" spans="1:19" ht="12.75" customHeight="1">
      <c r="A36" s="233" t="s">
        <v>220</v>
      </c>
      <c r="B36" s="253">
        <v>0</v>
      </c>
      <c r="C36" s="253">
        <v>0</v>
      </c>
      <c r="D36" s="253">
        <v>0</v>
      </c>
      <c r="E36" s="253">
        <v>0</v>
      </c>
      <c r="F36" s="253">
        <v>0</v>
      </c>
      <c r="G36" s="253">
        <v>0</v>
      </c>
      <c r="H36" s="253">
        <v>0</v>
      </c>
      <c r="I36" s="254">
        <v>0</v>
      </c>
      <c r="J36" s="237">
        <v>0</v>
      </c>
      <c r="K36" s="248"/>
      <c r="L36" s="253">
        <v>0</v>
      </c>
      <c r="M36" s="253">
        <v>0</v>
      </c>
      <c r="N36" s="253">
        <v>0</v>
      </c>
      <c r="O36" s="253">
        <v>0</v>
      </c>
      <c r="P36" s="253">
        <v>0</v>
      </c>
      <c r="Q36" s="253">
        <v>0</v>
      </c>
      <c r="R36" s="253">
        <v>0</v>
      </c>
      <c r="S36" s="253">
        <v>0</v>
      </c>
    </row>
    <row r="37" spans="1:19" ht="12.75" customHeight="1">
      <c r="A37" s="233" t="s">
        <v>221</v>
      </c>
      <c r="B37" s="253">
        <v>0</v>
      </c>
      <c r="C37" s="253">
        <v>0</v>
      </c>
      <c r="D37" s="253">
        <v>0</v>
      </c>
      <c r="E37" s="253">
        <v>0</v>
      </c>
      <c r="F37" s="253">
        <v>0</v>
      </c>
      <c r="G37" s="253">
        <v>0</v>
      </c>
      <c r="H37" s="253">
        <v>0</v>
      </c>
      <c r="I37" s="254">
        <v>0</v>
      </c>
      <c r="J37" s="237">
        <v>0</v>
      </c>
      <c r="K37" s="248"/>
      <c r="L37" s="253">
        <v>0</v>
      </c>
      <c r="M37" s="253">
        <v>0</v>
      </c>
      <c r="N37" s="253">
        <v>0</v>
      </c>
      <c r="O37" s="253">
        <v>0</v>
      </c>
      <c r="P37" s="253">
        <v>0</v>
      </c>
      <c r="Q37" s="253">
        <v>0</v>
      </c>
      <c r="R37" s="253">
        <v>0</v>
      </c>
      <c r="S37" s="253">
        <v>0</v>
      </c>
    </row>
    <row r="38" spans="1:19" ht="12.75" customHeight="1">
      <c r="A38" s="233" t="s">
        <v>222</v>
      </c>
      <c r="B38" s="253">
        <v>0</v>
      </c>
      <c r="C38" s="253">
        <v>0</v>
      </c>
      <c r="D38" s="253">
        <v>0</v>
      </c>
      <c r="E38" s="253">
        <v>0</v>
      </c>
      <c r="F38" s="253">
        <v>0</v>
      </c>
      <c r="G38" s="253">
        <v>0</v>
      </c>
      <c r="H38" s="253">
        <v>0</v>
      </c>
      <c r="I38" s="254">
        <v>0</v>
      </c>
      <c r="J38" s="237">
        <v>0</v>
      </c>
      <c r="K38" s="248"/>
      <c r="L38" s="253">
        <v>0</v>
      </c>
      <c r="M38" s="253">
        <v>0</v>
      </c>
      <c r="N38" s="253">
        <v>0</v>
      </c>
      <c r="O38" s="253">
        <v>0</v>
      </c>
      <c r="P38" s="253">
        <v>0</v>
      </c>
      <c r="Q38" s="253">
        <v>0</v>
      </c>
      <c r="R38" s="253">
        <v>0</v>
      </c>
      <c r="S38" s="253">
        <v>0</v>
      </c>
    </row>
    <row r="39" spans="1:19" ht="12.75" customHeight="1">
      <c r="A39" s="233" t="s">
        <v>223</v>
      </c>
      <c r="B39" s="253">
        <v>1050113.5</v>
      </c>
      <c r="C39" s="253">
        <v>1050114</v>
      </c>
      <c r="D39" s="253">
        <v>279740.69738000003</v>
      </c>
      <c r="E39" s="253">
        <v>-0.3026199999731034</v>
      </c>
      <c r="F39" s="253">
        <v>279741</v>
      </c>
      <c r="G39" s="253">
        <v>19757</v>
      </c>
      <c r="H39" s="253">
        <v>11626</v>
      </c>
      <c r="I39" s="254">
        <v>311124</v>
      </c>
      <c r="J39" s="237">
        <v>0.29630000000000001</v>
      </c>
      <c r="K39" s="248"/>
      <c r="L39" s="253">
        <v>0</v>
      </c>
      <c r="M39" s="253">
        <v>784861</v>
      </c>
      <c r="N39" s="253">
        <v>862766</v>
      </c>
      <c r="O39" s="253">
        <v>898816</v>
      </c>
      <c r="P39" s="253">
        <v>680858</v>
      </c>
      <c r="Q39" s="253">
        <v>384571</v>
      </c>
      <c r="R39" s="253">
        <v>306717</v>
      </c>
      <c r="S39" s="253">
        <v>311124</v>
      </c>
    </row>
    <row r="40" spans="1:19" ht="12.75" customHeight="1">
      <c r="A40" s="233" t="s">
        <v>224</v>
      </c>
      <c r="B40" s="253">
        <v>0</v>
      </c>
      <c r="C40" s="253">
        <v>0</v>
      </c>
      <c r="D40" s="253">
        <v>0</v>
      </c>
      <c r="E40" s="253">
        <v>0</v>
      </c>
      <c r="F40" s="253">
        <v>0</v>
      </c>
      <c r="G40" s="253">
        <v>0</v>
      </c>
      <c r="H40" s="253">
        <v>0</v>
      </c>
      <c r="I40" s="254">
        <v>0</v>
      </c>
      <c r="J40" s="237">
        <v>0</v>
      </c>
      <c r="K40" s="248"/>
      <c r="L40" s="253">
        <v>0</v>
      </c>
      <c r="M40" s="253">
        <v>0</v>
      </c>
      <c r="N40" s="253">
        <v>0</v>
      </c>
      <c r="O40" s="253">
        <v>0</v>
      </c>
      <c r="P40" s="253">
        <v>0</v>
      </c>
      <c r="Q40" s="253">
        <v>0</v>
      </c>
      <c r="R40" s="253">
        <v>0</v>
      </c>
      <c r="S40" s="253">
        <v>0</v>
      </c>
    </row>
    <row r="41" spans="1:19" ht="12.75" customHeight="1">
      <c r="A41" s="233" t="s">
        <v>225</v>
      </c>
      <c r="B41" s="253">
        <v>525003.1</v>
      </c>
      <c r="C41" s="253">
        <v>525003</v>
      </c>
      <c r="D41" s="253">
        <v>139855.96359</v>
      </c>
      <c r="E41" s="253">
        <v>-3.6410000000614673E-2</v>
      </c>
      <c r="F41" s="253">
        <v>139856</v>
      </c>
      <c r="G41" s="253">
        <v>27660</v>
      </c>
      <c r="H41" s="253">
        <v>16276</v>
      </c>
      <c r="I41" s="254">
        <v>183792</v>
      </c>
      <c r="J41" s="237">
        <v>0.35009999999999997</v>
      </c>
      <c r="K41" s="248"/>
      <c r="L41" s="253">
        <v>403714</v>
      </c>
      <c r="M41" s="253">
        <v>425503</v>
      </c>
      <c r="N41" s="253">
        <v>464894</v>
      </c>
      <c r="O41" s="253">
        <v>483256</v>
      </c>
      <c r="P41" s="253">
        <v>414728</v>
      </c>
      <c r="Q41" s="253">
        <v>236351</v>
      </c>
      <c r="R41" s="253">
        <v>184088</v>
      </c>
      <c r="S41" s="253">
        <v>183792</v>
      </c>
    </row>
    <row r="42" spans="1:19" ht="12.75" customHeight="1">
      <c r="A42" s="233" t="s">
        <v>226</v>
      </c>
      <c r="B42" s="253">
        <v>0</v>
      </c>
      <c r="C42" s="253">
        <v>0</v>
      </c>
      <c r="D42" s="253">
        <v>0</v>
      </c>
      <c r="E42" s="253">
        <v>0</v>
      </c>
      <c r="F42" s="253">
        <v>0</v>
      </c>
      <c r="G42" s="253">
        <v>0</v>
      </c>
      <c r="H42" s="253">
        <v>0</v>
      </c>
      <c r="I42" s="254">
        <v>0</v>
      </c>
      <c r="J42" s="237">
        <v>0</v>
      </c>
      <c r="K42" s="248"/>
      <c r="L42" s="253">
        <v>0</v>
      </c>
      <c r="M42" s="253">
        <v>0</v>
      </c>
      <c r="N42" s="253">
        <v>0</v>
      </c>
      <c r="O42" s="253">
        <v>0</v>
      </c>
      <c r="P42" s="253">
        <v>0</v>
      </c>
      <c r="Q42" s="253">
        <v>0</v>
      </c>
      <c r="R42" s="253">
        <v>0</v>
      </c>
      <c r="S42" s="253">
        <v>0</v>
      </c>
    </row>
    <row r="43" spans="1:19" ht="12.75" customHeight="1">
      <c r="A43" s="233" t="s">
        <v>227</v>
      </c>
      <c r="B43" s="253">
        <v>547859.30000000005</v>
      </c>
      <c r="C43" s="253">
        <v>547859</v>
      </c>
      <c r="D43" s="253">
        <v>145944.59147000001</v>
      </c>
      <c r="E43" s="253">
        <v>-0.4085299999860581</v>
      </c>
      <c r="F43" s="253">
        <v>145945</v>
      </c>
      <c r="G43" s="253">
        <v>0</v>
      </c>
      <c r="H43" s="253">
        <v>0</v>
      </c>
      <c r="I43" s="254">
        <v>145945</v>
      </c>
      <c r="J43" s="237">
        <v>0.26640000000000003</v>
      </c>
      <c r="K43" s="248"/>
      <c r="L43" s="253">
        <v>406556</v>
      </c>
      <c r="M43" s="253">
        <v>436040</v>
      </c>
      <c r="N43" s="253">
        <v>463959</v>
      </c>
      <c r="O43" s="253">
        <v>478397</v>
      </c>
      <c r="P43" s="253">
        <v>334946</v>
      </c>
      <c r="Q43" s="253">
        <v>177460</v>
      </c>
      <c r="R43" s="253">
        <v>144139</v>
      </c>
      <c r="S43" s="253">
        <v>145945</v>
      </c>
    </row>
    <row r="44" spans="1:19" ht="12.75" customHeight="1">
      <c r="A44" s="233" t="s">
        <v>228</v>
      </c>
      <c r="B44" s="253">
        <v>701099.15</v>
      </c>
      <c r="C44" s="253">
        <v>701099</v>
      </c>
      <c r="D44" s="253">
        <v>186766.31602999999</v>
      </c>
      <c r="E44" s="253">
        <v>0.31602999998722225</v>
      </c>
      <c r="F44" s="253">
        <v>186766</v>
      </c>
      <c r="G44" s="253">
        <v>23708</v>
      </c>
      <c r="H44" s="253">
        <v>13951</v>
      </c>
      <c r="I44" s="254">
        <v>224425</v>
      </c>
      <c r="J44" s="237">
        <v>0.3201</v>
      </c>
      <c r="K44" s="248"/>
      <c r="L44" s="253">
        <v>0</v>
      </c>
      <c r="M44" s="253">
        <v>571315</v>
      </c>
      <c r="N44" s="253">
        <v>597364</v>
      </c>
      <c r="O44" s="253">
        <v>623561</v>
      </c>
      <c r="P44" s="253">
        <v>487457</v>
      </c>
      <c r="Q44" s="253">
        <v>278863</v>
      </c>
      <c r="R44" s="253">
        <v>223720</v>
      </c>
      <c r="S44" s="253">
        <v>224425</v>
      </c>
    </row>
    <row r="45" spans="1:19" ht="12.75" customHeight="1">
      <c r="A45" s="233" t="s">
        <v>229</v>
      </c>
      <c r="B45" s="253">
        <v>452520.15</v>
      </c>
      <c r="C45" s="253">
        <v>452520</v>
      </c>
      <c r="D45" s="253">
        <v>120547.16</v>
      </c>
      <c r="E45" s="253">
        <v>0.16000000000349246</v>
      </c>
      <c r="F45" s="253">
        <v>120547</v>
      </c>
      <c r="G45" s="253">
        <v>0</v>
      </c>
      <c r="H45" s="253">
        <v>0</v>
      </c>
      <c r="I45" s="254">
        <v>120547</v>
      </c>
      <c r="J45" s="237">
        <v>0.26640000000000003</v>
      </c>
      <c r="K45" s="248"/>
      <c r="L45" s="253">
        <v>0</v>
      </c>
      <c r="M45" s="253">
        <v>0</v>
      </c>
      <c r="N45" s="253">
        <v>359734</v>
      </c>
      <c r="O45" s="253">
        <v>384874</v>
      </c>
      <c r="P45" s="253">
        <v>271380</v>
      </c>
      <c r="Q45" s="253">
        <v>144396</v>
      </c>
      <c r="R45" s="253">
        <v>111315</v>
      </c>
      <c r="S45" s="253">
        <v>120547</v>
      </c>
    </row>
    <row r="46" spans="1:19" ht="12.75" customHeight="1">
      <c r="A46" s="233" t="s">
        <v>230</v>
      </c>
      <c r="B46" s="253">
        <v>0</v>
      </c>
      <c r="C46" s="253">
        <v>0</v>
      </c>
      <c r="D46" s="253">
        <v>0</v>
      </c>
      <c r="E46" s="253">
        <v>0</v>
      </c>
      <c r="F46" s="253">
        <v>0</v>
      </c>
      <c r="G46" s="253">
        <v>0</v>
      </c>
      <c r="H46" s="253">
        <v>0</v>
      </c>
      <c r="I46" s="254">
        <v>0</v>
      </c>
      <c r="J46" s="237">
        <v>0</v>
      </c>
      <c r="K46" s="248"/>
      <c r="L46" s="253">
        <v>0</v>
      </c>
      <c r="M46" s="253">
        <v>0</v>
      </c>
      <c r="N46" s="253">
        <v>0</v>
      </c>
      <c r="O46" s="253">
        <v>0</v>
      </c>
      <c r="P46" s="253">
        <v>0</v>
      </c>
      <c r="Q46" s="253">
        <v>0</v>
      </c>
      <c r="R46" s="253">
        <v>0</v>
      </c>
      <c r="S46" s="253">
        <v>0</v>
      </c>
    </row>
    <row r="47" spans="1:19" ht="12.75" customHeight="1">
      <c r="A47" s="233" t="s">
        <v>231</v>
      </c>
      <c r="B47" s="253">
        <v>0</v>
      </c>
      <c r="C47" s="253">
        <v>0</v>
      </c>
      <c r="D47" s="253">
        <v>0</v>
      </c>
      <c r="E47" s="253">
        <v>0</v>
      </c>
      <c r="F47" s="253">
        <v>0</v>
      </c>
      <c r="G47" s="253">
        <v>0</v>
      </c>
      <c r="H47" s="253">
        <v>0</v>
      </c>
      <c r="I47" s="254">
        <v>0</v>
      </c>
      <c r="J47" s="237">
        <v>0</v>
      </c>
      <c r="K47" s="248"/>
      <c r="L47" s="253">
        <v>0</v>
      </c>
      <c r="M47" s="253">
        <v>0</v>
      </c>
      <c r="N47" s="253">
        <v>0</v>
      </c>
      <c r="O47" s="253">
        <v>0</v>
      </c>
      <c r="P47" s="253">
        <v>0</v>
      </c>
      <c r="Q47" s="253">
        <v>0</v>
      </c>
      <c r="R47" s="253">
        <v>0</v>
      </c>
      <c r="S47" s="253">
        <v>0</v>
      </c>
    </row>
    <row r="48" spans="1:19" ht="12.75" customHeight="1">
      <c r="A48" s="233" t="s">
        <v>232</v>
      </c>
      <c r="B48" s="253">
        <v>0</v>
      </c>
      <c r="C48" s="253">
        <v>0</v>
      </c>
      <c r="D48" s="253">
        <v>0</v>
      </c>
      <c r="E48" s="253">
        <v>0</v>
      </c>
      <c r="F48" s="253">
        <v>0</v>
      </c>
      <c r="G48" s="253">
        <v>0</v>
      </c>
      <c r="H48" s="253">
        <v>0</v>
      </c>
      <c r="I48" s="254">
        <v>0</v>
      </c>
      <c r="J48" s="237">
        <v>0</v>
      </c>
      <c r="K48" s="248"/>
      <c r="L48" s="253">
        <v>0</v>
      </c>
      <c r="M48" s="253">
        <v>0</v>
      </c>
      <c r="N48" s="253">
        <v>0</v>
      </c>
      <c r="O48" s="253">
        <v>0</v>
      </c>
      <c r="P48" s="253">
        <v>0</v>
      </c>
      <c r="Q48" s="253">
        <v>0</v>
      </c>
      <c r="R48" s="253">
        <v>0</v>
      </c>
      <c r="S48" s="253">
        <v>0</v>
      </c>
    </row>
    <row r="49" spans="1:19" ht="12.75" customHeight="1">
      <c r="A49" s="233" t="s">
        <v>233</v>
      </c>
      <c r="B49" s="253">
        <v>0</v>
      </c>
      <c r="C49" s="253">
        <v>0</v>
      </c>
      <c r="D49" s="253">
        <v>0</v>
      </c>
      <c r="E49" s="253">
        <v>0</v>
      </c>
      <c r="F49" s="253">
        <v>0</v>
      </c>
      <c r="G49" s="253">
        <v>0</v>
      </c>
      <c r="H49" s="253">
        <v>0</v>
      </c>
      <c r="I49" s="254">
        <v>0</v>
      </c>
      <c r="J49" s="237">
        <v>0</v>
      </c>
      <c r="K49" s="248"/>
      <c r="L49" s="253">
        <v>0</v>
      </c>
      <c r="M49" s="253">
        <v>0</v>
      </c>
      <c r="N49" s="253">
        <v>0</v>
      </c>
      <c r="O49" s="253">
        <v>0</v>
      </c>
      <c r="P49" s="253">
        <v>0</v>
      </c>
      <c r="Q49" s="253">
        <v>0</v>
      </c>
      <c r="R49" s="253">
        <v>0</v>
      </c>
      <c r="S49" s="253">
        <v>0</v>
      </c>
    </row>
    <row r="50" spans="1:19" ht="12.75" customHeight="1">
      <c r="A50" s="233" t="s">
        <v>234</v>
      </c>
      <c r="B50" s="253">
        <v>0</v>
      </c>
      <c r="C50" s="253">
        <v>0</v>
      </c>
      <c r="D50" s="253">
        <v>0</v>
      </c>
      <c r="E50" s="253">
        <v>0</v>
      </c>
      <c r="F50" s="253">
        <v>0</v>
      </c>
      <c r="G50" s="253">
        <v>0</v>
      </c>
      <c r="H50" s="253">
        <v>0</v>
      </c>
      <c r="I50" s="254">
        <v>0</v>
      </c>
      <c r="J50" s="237">
        <v>0</v>
      </c>
      <c r="K50" s="248"/>
      <c r="L50" s="253">
        <v>0</v>
      </c>
      <c r="M50" s="253">
        <v>0</v>
      </c>
      <c r="N50" s="253">
        <v>0</v>
      </c>
      <c r="O50" s="253">
        <v>0</v>
      </c>
      <c r="P50" s="253">
        <v>0</v>
      </c>
      <c r="Q50" s="253">
        <v>0</v>
      </c>
      <c r="R50" s="253">
        <v>0</v>
      </c>
      <c r="S50" s="253">
        <v>0</v>
      </c>
    </row>
    <row r="51" spans="1:19" ht="12.75" customHeight="1">
      <c r="A51" s="233" t="s">
        <v>235</v>
      </c>
      <c r="B51" s="253">
        <v>0</v>
      </c>
      <c r="C51" s="253">
        <v>0</v>
      </c>
      <c r="D51" s="253">
        <v>0</v>
      </c>
      <c r="E51" s="253">
        <v>0</v>
      </c>
      <c r="F51" s="253">
        <v>0</v>
      </c>
      <c r="G51" s="253">
        <v>0</v>
      </c>
      <c r="H51" s="253">
        <v>0</v>
      </c>
      <c r="I51" s="254">
        <v>0</v>
      </c>
      <c r="J51" s="237">
        <v>0</v>
      </c>
      <c r="K51" s="248"/>
      <c r="L51" s="253">
        <v>0</v>
      </c>
      <c r="M51" s="253">
        <v>0</v>
      </c>
      <c r="N51" s="253">
        <v>0</v>
      </c>
      <c r="O51" s="253">
        <v>0</v>
      </c>
      <c r="P51" s="253">
        <v>0</v>
      </c>
      <c r="Q51" s="253">
        <v>0</v>
      </c>
      <c r="R51" s="253">
        <v>0</v>
      </c>
      <c r="S51" s="253">
        <v>0</v>
      </c>
    </row>
    <row r="52" spans="1:19" ht="12.75" customHeight="1">
      <c r="A52" s="233" t="s">
        <v>236</v>
      </c>
      <c r="B52" s="253">
        <v>7333147</v>
      </c>
      <c r="C52" s="253">
        <v>7333147</v>
      </c>
      <c r="D52" s="253">
        <v>1953482.81782</v>
      </c>
      <c r="E52" s="253">
        <v>-0.18218000000342727</v>
      </c>
      <c r="F52" s="253">
        <v>1953483</v>
      </c>
      <c r="G52" s="253">
        <v>19757</v>
      </c>
      <c r="H52" s="253">
        <v>11626</v>
      </c>
      <c r="I52" s="254">
        <v>1984866</v>
      </c>
      <c r="J52" s="237">
        <v>0.2707</v>
      </c>
      <c r="K52" s="248"/>
      <c r="L52" s="253">
        <v>5563415</v>
      </c>
      <c r="M52" s="253">
        <v>5905823</v>
      </c>
      <c r="N52" s="253">
        <v>5949783</v>
      </c>
      <c r="O52" s="253">
        <v>6156041</v>
      </c>
      <c r="P52" s="253">
        <v>4391062</v>
      </c>
      <c r="Q52" s="253">
        <v>2381609</v>
      </c>
      <c r="R52" s="253">
        <v>1931206</v>
      </c>
      <c r="S52" s="253">
        <v>1984866</v>
      </c>
    </row>
    <row r="53" spans="1:19" ht="12.75" customHeight="1">
      <c r="A53" s="233" t="s">
        <v>237</v>
      </c>
      <c r="B53" s="253">
        <v>0</v>
      </c>
      <c r="C53" s="253">
        <v>0</v>
      </c>
      <c r="D53" s="253">
        <v>0</v>
      </c>
      <c r="E53" s="253">
        <v>0</v>
      </c>
      <c r="F53" s="253">
        <v>0</v>
      </c>
      <c r="G53" s="253">
        <v>0</v>
      </c>
      <c r="H53" s="253">
        <v>0</v>
      </c>
      <c r="I53" s="254">
        <v>0</v>
      </c>
      <c r="J53" s="237">
        <v>0</v>
      </c>
      <c r="K53" s="248"/>
      <c r="L53" s="253">
        <v>0</v>
      </c>
      <c r="M53" s="253">
        <v>0</v>
      </c>
      <c r="N53" s="253">
        <v>0</v>
      </c>
      <c r="O53" s="253">
        <v>0</v>
      </c>
      <c r="P53" s="253">
        <v>0</v>
      </c>
      <c r="Q53" s="253">
        <v>0</v>
      </c>
      <c r="R53" s="253">
        <v>0</v>
      </c>
      <c r="S53" s="253">
        <v>0</v>
      </c>
    </row>
    <row r="54" spans="1:19" ht="12.75" customHeight="1">
      <c r="A54" s="233" t="s">
        <v>238</v>
      </c>
      <c r="B54" s="253">
        <v>351402.3</v>
      </c>
      <c r="C54" s="253">
        <v>351402</v>
      </c>
      <c r="D54" s="253">
        <v>93610.256160000004</v>
      </c>
      <c r="E54" s="253">
        <v>0.25616000000445638</v>
      </c>
      <c r="F54" s="253">
        <v>93610</v>
      </c>
      <c r="G54" s="253">
        <v>0</v>
      </c>
      <c r="H54" s="253">
        <v>0</v>
      </c>
      <c r="I54" s="254">
        <v>93610</v>
      </c>
      <c r="J54" s="237">
        <v>0.26640000000000003</v>
      </c>
      <c r="K54" s="248"/>
      <c r="L54" s="253">
        <v>262655</v>
      </c>
      <c r="M54" s="253">
        <v>270723</v>
      </c>
      <c r="N54" s="253">
        <v>282735</v>
      </c>
      <c r="O54" s="253">
        <v>297471</v>
      </c>
      <c r="P54" s="253">
        <v>250303</v>
      </c>
      <c r="Q54" s="253">
        <v>114381</v>
      </c>
      <c r="R54" s="253">
        <v>93000</v>
      </c>
      <c r="S54" s="253">
        <v>93610</v>
      </c>
    </row>
    <row r="55" spans="1:19" ht="12.75" customHeight="1">
      <c r="A55" s="233" t="s">
        <v>239</v>
      </c>
      <c r="B55" s="253">
        <v>333097.7</v>
      </c>
      <c r="C55" s="253">
        <v>333098</v>
      </c>
      <c r="D55" s="253">
        <v>88734.239149999994</v>
      </c>
      <c r="E55" s="253">
        <v>0.23914999999396969</v>
      </c>
      <c r="F55" s="253">
        <v>88734</v>
      </c>
      <c r="G55" s="253">
        <v>47417</v>
      </c>
      <c r="H55" s="253">
        <v>27902</v>
      </c>
      <c r="I55" s="254">
        <v>164053</v>
      </c>
      <c r="J55" s="237">
        <v>0.49249999999999999</v>
      </c>
      <c r="K55" s="248"/>
      <c r="L55" s="253">
        <v>0</v>
      </c>
      <c r="M55" s="253">
        <v>0</v>
      </c>
      <c r="N55" s="253">
        <v>0</v>
      </c>
      <c r="O55" s="253">
        <v>326142</v>
      </c>
      <c r="P55" s="253">
        <v>321477.27</v>
      </c>
      <c r="Q55" s="253">
        <v>207887</v>
      </c>
      <c r="R55" s="253">
        <v>163628</v>
      </c>
      <c r="S55" s="253">
        <v>164053</v>
      </c>
    </row>
    <row r="56" spans="1:19" ht="12.75" customHeight="1">
      <c r="A56" s="233" t="s">
        <v>240</v>
      </c>
      <c r="B56" s="253">
        <v>0</v>
      </c>
      <c r="C56" s="253">
        <v>0</v>
      </c>
      <c r="D56" s="253">
        <v>0</v>
      </c>
      <c r="E56" s="253">
        <v>0</v>
      </c>
      <c r="F56" s="253">
        <v>0</v>
      </c>
      <c r="G56" s="253">
        <v>0</v>
      </c>
      <c r="H56" s="253">
        <v>0</v>
      </c>
      <c r="I56" s="254">
        <v>0</v>
      </c>
      <c r="J56" s="237">
        <v>0</v>
      </c>
      <c r="K56" s="248"/>
      <c r="L56" s="253">
        <v>0</v>
      </c>
      <c r="M56" s="253">
        <v>0</v>
      </c>
      <c r="N56" s="253">
        <v>0</v>
      </c>
      <c r="O56" s="253">
        <v>0</v>
      </c>
      <c r="P56" s="253">
        <v>0</v>
      </c>
      <c r="Q56" s="253">
        <v>0</v>
      </c>
      <c r="R56" s="253">
        <v>0</v>
      </c>
      <c r="S56" s="253">
        <v>0</v>
      </c>
    </row>
    <row r="57" spans="1:19" ht="12.75" customHeight="1">
      <c r="A57" s="233" t="s">
        <v>241</v>
      </c>
      <c r="B57" s="253">
        <v>0</v>
      </c>
      <c r="C57" s="253">
        <v>0</v>
      </c>
      <c r="D57" s="253">
        <v>0</v>
      </c>
      <c r="E57" s="253">
        <v>0</v>
      </c>
      <c r="F57" s="253">
        <v>0</v>
      </c>
      <c r="G57" s="253">
        <v>0</v>
      </c>
      <c r="H57" s="253">
        <v>0</v>
      </c>
      <c r="I57" s="254">
        <v>0</v>
      </c>
      <c r="J57" s="237">
        <v>0</v>
      </c>
      <c r="K57" s="248"/>
      <c r="L57" s="253">
        <v>0</v>
      </c>
      <c r="M57" s="253">
        <v>0</v>
      </c>
      <c r="N57" s="253">
        <v>0</v>
      </c>
      <c r="O57" s="253">
        <v>0</v>
      </c>
      <c r="P57" s="253">
        <v>0</v>
      </c>
      <c r="Q57" s="253">
        <v>0</v>
      </c>
      <c r="R57" s="253">
        <v>0</v>
      </c>
      <c r="S57" s="253">
        <v>0</v>
      </c>
    </row>
    <row r="58" spans="1:19" ht="12.75" customHeight="1">
      <c r="A58" s="233" t="s">
        <v>242</v>
      </c>
      <c r="B58" s="253">
        <v>652030.71999999997</v>
      </c>
      <c r="C58" s="253">
        <v>652031</v>
      </c>
      <c r="D58" s="253">
        <v>173695.05278</v>
      </c>
      <c r="E58" s="253">
        <v>5.2779999998165295E-2</v>
      </c>
      <c r="F58" s="253">
        <v>173695</v>
      </c>
      <c r="G58" s="253">
        <v>23708</v>
      </c>
      <c r="H58" s="253">
        <v>13951</v>
      </c>
      <c r="I58" s="254">
        <v>211354</v>
      </c>
      <c r="J58" s="237">
        <v>0.32409999999999994</v>
      </c>
      <c r="K58" s="248"/>
      <c r="L58" s="253">
        <v>503006</v>
      </c>
      <c r="M58" s="253">
        <v>539516</v>
      </c>
      <c r="N58" s="253">
        <v>563617</v>
      </c>
      <c r="O58" s="253">
        <v>597319</v>
      </c>
      <c r="P58" s="253">
        <v>486358</v>
      </c>
      <c r="Q58" s="253">
        <v>267994</v>
      </c>
      <c r="R58" s="253">
        <v>209292</v>
      </c>
      <c r="S58" s="253">
        <v>211354</v>
      </c>
    </row>
    <row r="59" spans="1:19" ht="12.75" customHeight="1">
      <c r="A59" s="233" t="s">
        <v>243</v>
      </c>
      <c r="B59" s="253">
        <v>790089.92</v>
      </c>
      <c r="C59" s="253">
        <v>790090</v>
      </c>
      <c r="D59" s="253">
        <v>210472.69876999999</v>
      </c>
      <c r="E59" s="253">
        <v>-0.30123000001185574</v>
      </c>
      <c r="F59" s="253">
        <v>210473</v>
      </c>
      <c r="G59" s="253">
        <v>0</v>
      </c>
      <c r="H59" s="253">
        <v>0</v>
      </c>
      <c r="I59" s="254">
        <v>210473</v>
      </c>
      <c r="J59" s="237">
        <v>0.26640000000000003</v>
      </c>
      <c r="K59" s="248"/>
      <c r="L59" s="253">
        <v>189483</v>
      </c>
      <c r="M59" s="253">
        <v>205310</v>
      </c>
      <c r="N59" s="253">
        <v>220564</v>
      </c>
      <c r="O59" s="253">
        <v>249963</v>
      </c>
      <c r="P59" s="253">
        <v>524702</v>
      </c>
      <c r="Q59" s="253">
        <v>260838</v>
      </c>
      <c r="R59" s="253">
        <v>213187</v>
      </c>
      <c r="S59" s="253">
        <v>210473</v>
      </c>
    </row>
    <row r="60" spans="1:19" ht="12.75" customHeight="1">
      <c r="A60" s="233" t="s">
        <v>244</v>
      </c>
      <c r="B60" s="253">
        <v>0</v>
      </c>
      <c r="C60" s="253">
        <v>0</v>
      </c>
      <c r="D60" s="253">
        <v>0</v>
      </c>
      <c r="E60" s="253">
        <v>0</v>
      </c>
      <c r="F60" s="253">
        <v>0</v>
      </c>
      <c r="G60" s="253">
        <v>0</v>
      </c>
      <c r="H60" s="253">
        <v>0</v>
      </c>
      <c r="I60" s="254">
        <v>0</v>
      </c>
      <c r="J60" s="237">
        <v>0</v>
      </c>
      <c r="K60" s="248"/>
      <c r="L60" s="253">
        <v>0</v>
      </c>
      <c r="M60" s="253">
        <v>0</v>
      </c>
      <c r="N60" s="253">
        <v>0</v>
      </c>
      <c r="O60" s="253">
        <v>0</v>
      </c>
      <c r="P60" s="253">
        <v>0</v>
      </c>
      <c r="Q60" s="253">
        <v>0</v>
      </c>
      <c r="R60" s="253">
        <v>0</v>
      </c>
      <c r="S60" s="253">
        <v>0</v>
      </c>
    </row>
    <row r="61" spans="1:19" ht="12.75" customHeight="1">
      <c r="A61" s="233" t="s">
        <v>245</v>
      </c>
      <c r="B61" s="253">
        <v>0</v>
      </c>
      <c r="C61" s="253">
        <v>0</v>
      </c>
      <c r="D61" s="253">
        <v>0</v>
      </c>
      <c r="E61" s="253">
        <v>0</v>
      </c>
      <c r="F61" s="253">
        <v>0</v>
      </c>
      <c r="G61" s="253">
        <v>0</v>
      </c>
      <c r="H61" s="253">
        <v>0</v>
      </c>
      <c r="I61" s="254">
        <v>0</v>
      </c>
      <c r="J61" s="237">
        <v>0</v>
      </c>
      <c r="K61" s="248"/>
      <c r="L61" s="253">
        <v>0</v>
      </c>
      <c r="M61" s="253">
        <v>0</v>
      </c>
      <c r="N61" s="253">
        <v>0</v>
      </c>
      <c r="O61" s="253">
        <v>0</v>
      </c>
      <c r="P61" s="253">
        <v>0</v>
      </c>
      <c r="Q61" s="253">
        <v>0</v>
      </c>
      <c r="R61" s="253">
        <v>0</v>
      </c>
      <c r="S61" s="253">
        <v>0</v>
      </c>
    </row>
    <row r="62" spans="1:19" ht="12.75" customHeight="1">
      <c r="A62" s="233" t="s">
        <v>246</v>
      </c>
      <c r="B62" s="253">
        <v>0</v>
      </c>
      <c r="C62" s="253">
        <v>0</v>
      </c>
      <c r="D62" s="253">
        <v>0</v>
      </c>
      <c r="E62" s="253">
        <v>0</v>
      </c>
      <c r="F62" s="253">
        <v>0</v>
      </c>
      <c r="G62" s="253">
        <v>0</v>
      </c>
      <c r="H62" s="253">
        <v>0</v>
      </c>
      <c r="I62" s="254">
        <v>0</v>
      </c>
      <c r="J62" s="237">
        <v>0</v>
      </c>
      <c r="K62" s="248"/>
      <c r="L62" s="253">
        <v>0</v>
      </c>
      <c r="M62" s="253">
        <v>0</v>
      </c>
      <c r="N62" s="253">
        <v>0</v>
      </c>
      <c r="O62" s="253">
        <v>0</v>
      </c>
      <c r="P62" s="253">
        <v>0</v>
      </c>
      <c r="Q62" s="253">
        <v>0</v>
      </c>
      <c r="R62" s="253">
        <v>0</v>
      </c>
      <c r="S62" s="253">
        <v>0</v>
      </c>
    </row>
    <row r="63" spans="1:19" ht="12.75" customHeight="1">
      <c r="A63" s="233" t="s">
        <v>247</v>
      </c>
      <c r="B63" s="253">
        <v>0</v>
      </c>
      <c r="C63" s="253">
        <v>0</v>
      </c>
      <c r="D63" s="253">
        <v>0</v>
      </c>
      <c r="E63" s="253">
        <v>0</v>
      </c>
      <c r="F63" s="253">
        <v>0</v>
      </c>
      <c r="G63" s="253">
        <v>0</v>
      </c>
      <c r="H63" s="253">
        <v>0</v>
      </c>
      <c r="I63" s="254">
        <v>0</v>
      </c>
      <c r="J63" s="237">
        <v>0</v>
      </c>
      <c r="K63" s="248"/>
      <c r="L63" s="253">
        <v>0</v>
      </c>
      <c r="M63" s="253">
        <v>0</v>
      </c>
      <c r="N63" s="253">
        <v>0</v>
      </c>
      <c r="O63" s="253">
        <v>0</v>
      </c>
      <c r="P63" s="253">
        <v>0</v>
      </c>
      <c r="Q63" s="253">
        <v>0</v>
      </c>
      <c r="R63" s="253">
        <v>0</v>
      </c>
      <c r="S63" s="253">
        <v>0</v>
      </c>
    </row>
    <row r="64" spans="1:19" ht="12.75" customHeight="1">
      <c r="A64" s="233" t="s">
        <v>248</v>
      </c>
      <c r="B64" s="253">
        <v>0</v>
      </c>
      <c r="C64" s="253">
        <v>0</v>
      </c>
      <c r="D64" s="253">
        <v>0</v>
      </c>
      <c r="E64" s="253">
        <v>0</v>
      </c>
      <c r="F64" s="253">
        <v>0</v>
      </c>
      <c r="G64" s="253">
        <v>0</v>
      </c>
      <c r="H64" s="253">
        <v>0</v>
      </c>
      <c r="I64" s="254">
        <v>0</v>
      </c>
      <c r="J64" s="237">
        <v>0</v>
      </c>
      <c r="K64" s="248"/>
      <c r="L64" s="253">
        <v>0</v>
      </c>
      <c r="M64" s="253">
        <v>0</v>
      </c>
      <c r="N64" s="253">
        <v>0</v>
      </c>
      <c r="O64" s="253">
        <v>0</v>
      </c>
      <c r="P64" s="253">
        <v>0</v>
      </c>
      <c r="Q64" s="253">
        <v>0</v>
      </c>
      <c r="R64" s="253">
        <v>0</v>
      </c>
      <c r="S64" s="253">
        <v>0</v>
      </c>
    </row>
    <row r="65" spans="1:19" ht="12.75" customHeight="1">
      <c r="A65" s="233" t="s">
        <v>249</v>
      </c>
      <c r="B65" s="253">
        <v>179935.67</v>
      </c>
      <c r="C65" s="253">
        <v>179936</v>
      </c>
      <c r="D65" s="253">
        <v>47933.29307</v>
      </c>
      <c r="E65" s="253">
        <v>0.29306999999971595</v>
      </c>
      <c r="F65" s="253">
        <v>47933</v>
      </c>
      <c r="G65" s="253">
        <v>35563</v>
      </c>
      <c r="H65" s="253">
        <v>20927</v>
      </c>
      <c r="I65" s="254">
        <v>104423</v>
      </c>
      <c r="J65" s="237">
        <v>0.58030000000000004</v>
      </c>
      <c r="K65" s="248"/>
      <c r="L65" s="253">
        <v>122711</v>
      </c>
      <c r="M65" s="253">
        <v>135130</v>
      </c>
      <c r="N65" s="253">
        <v>141078</v>
      </c>
      <c r="O65" s="253">
        <v>149210</v>
      </c>
      <c r="P65" s="253">
        <v>158035.74</v>
      </c>
      <c r="Q65" s="253">
        <v>130559</v>
      </c>
      <c r="R65" s="253">
        <v>102356</v>
      </c>
      <c r="S65" s="253">
        <v>104423</v>
      </c>
    </row>
    <row r="66" spans="1:19" ht="12.75" customHeight="1">
      <c r="A66" s="233" t="s">
        <v>250</v>
      </c>
      <c r="B66" s="253">
        <v>0</v>
      </c>
      <c r="C66" s="253">
        <v>0</v>
      </c>
      <c r="D66" s="253">
        <v>0</v>
      </c>
      <c r="E66" s="253">
        <v>0</v>
      </c>
      <c r="F66" s="253">
        <v>0</v>
      </c>
      <c r="G66" s="253">
        <v>0</v>
      </c>
      <c r="H66" s="253">
        <v>0</v>
      </c>
      <c r="I66" s="254">
        <v>0</v>
      </c>
      <c r="J66" s="237">
        <v>0</v>
      </c>
      <c r="K66" s="248"/>
      <c r="L66" s="253">
        <v>0</v>
      </c>
      <c r="M66" s="253">
        <v>0</v>
      </c>
      <c r="N66" s="253">
        <v>0</v>
      </c>
      <c r="O66" s="253">
        <v>0</v>
      </c>
      <c r="P66" s="253">
        <v>0</v>
      </c>
      <c r="Q66" s="253">
        <v>0</v>
      </c>
      <c r="R66" s="253">
        <v>0</v>
      </c>
      <c r="S66" s="253">
        <v>0</v>
      </c>
    </row>
    <row r="67" spans="1:19" ht="12.75" customHeight="1">
      <c r="A67" s="233" t="s">
        <v>251</v>
      </c>
      <c r="B67" s="253">
        <v>0</v>
      </c>
      <c r="C67" s="253">
        <v>0</v>
      </c>
      <c r="D67" s="253">
        <v>0</v>
      </c>
      <c r="E67" s="253">
        <v>0</v>
      </c>
      <c r="F67" s="253">
        <v>0</v>
      </c>
      <c r="G67" s="253">
        <v>0</v>
      </c>
      <c r="H67" s="253">
        <v>0</v>
      </c>
      <c r="I67" s="254">
        <v>0</v>
      </c>
      <c r="J67" s="237">
        <v>0</v>
      </c>
      <c r="K67" s="248"/>
      <c r="L67" s="253">
        <v>0</v>
      </c>
      <c r="M67" s="253">
        <v>0</v>
      </c>
      <c r="N67" s="253">
        <v>0</v>
      </c>
      <c r="O67" s="253">
        <v>0</v>
      </c>
      <c r="P67" s="253">
        <v>0</v>
      </c>
      <c r="Q67" s="253">
        <v>0</v>
      </c>
      <c r="R67" s="253">
        <v>0</v>
      </c>
      <c r="S67" s="253">
        <v>0</v>
      </c>
    </row>
    <row r="68" spans="1:19" ht="12.75" customHeight="1">
      <c r="A68" s="233" t="s">
        <v>252</v>
      </c>
      <c r="B68" s="253">
        <v>367573.33</v>
      </c>
      <c r="C68" s="253">
        <v>367573</v>
      </c>
      <c r="D68" s="253">
        <v>97918.061619999993</v>
      </c>
      <c r="E68" s="253">
        <v>6.1619999993126839E-2</v>
      </c>
      <c r="F68" s="253">
        <v>97918</v>
      </c>
      <c r="G68" s="253">
        <v>0</v>
      </c>
      <c r="H68" s="253">
        <v>0</v>
      </c>
      <c r="I68" s="254">
        <v>97918</v>
      </c>
      <c r="J68" s="237">
        <v>0.26640000000000003</v>
      </c>
      <c r="K68" s="248"/>
      <c r="L68" s="253">
        <v>254690</v>
      </c>
      <c r="M68" s="253">
        <v>278306</v>
      </c>
      <c r="N68" s="253">
        <v>303405</v>
      </c>
      <c r="O68" s="253">
        <v>317103</v>
      </c>
      <c r="P68" s="253">
        <v>224757</v>
      </c>
      <c r="Q68" s="253">
        <v>120170</v>
      </c>
      <c r="R68" s="253">
        <v>96754</v>
      </c>
      <c r="S68" s="253">
        <v>97918</v>
      </c>
    </row>
    <row r="69" spans="1:19" ht="12.75" customHeight="1">
      <c r="A69" s="233" t="s">
        <v>253</v>
      </c>
      <c r="B69" s="253">
        <v>0</v>
      </c>
      <c r="C69" s="253">
        <v>0</v>
      </c>
      <c r="D69" s="253">
        <v>0</v>
      </c>
      <c r="E69" s="253">
        <v>0</v>
      </c>
      <c r="F69" s="253">
        <v>0</v>
      </c>
      <c r="G69" s="253">
        <v>0</v>
      </c>
      <c r="H69" s="253">
        <v>0</v>
      </c>
      <c r="I69" s="254">
        <v>0</v>
      </c>
      <c r="J69" s="237">
        <v>0</v>
      </c>
      <c r="K69" s="248"/>
      <c r="L69" s="253">
        <v>0</v>
      </c>
      <c r="M69" s="253">
        <v>0</v>
      </c>
      <c r="N69" s="253">
        <v>0</v>
      </c>
      <c r="O69" s="253">
        <v>0</v>
      </c>
      <c r="P69" s="253">
        <v>0</v>
      </c>
      <c r="Q69" s="253">
        <v>0</v>
      </c>
      <c r="R69" s="253">
        <v>0</v>
      </c>
      <c r="S69" s="253">
        <v>0</v>
      </c>
    </row>
    <row r="70" spans="1:19" ht="12.75" customHeight="1">
      <c r="A70" s="233" t="s">
        <v>254</v>
      </c>
      <c r="B70" s="253">
        <v>865855.42</v>
      </c>
      <c r="C70" s="253">
        <v>865855</v>
      </c>
      <c r="D70" s="253">
        <v>230655.79691999999</v>
      </c>
      <c r="E70" s="253">
        <v>-0.20308000000659376</v>
      </c>
      <c r="F70" s="253">
        <v>230656</v>
      </c>
      <c r="G70" s="253">
        <v>0</v>
      </c>
      <c r="H70" s="253">
        <v>0</v>
      </c>
      <c r="I70" s="254">
        <v>230656</v>
      </c>
      <c r="J70" s="237">
        <v>0.26640000000000003</v>
      </c>
      <c r="K70" s="248"/>
      <c r="L70" s="253">
        <v>0</v>
      </c>
      <c r="M70" s="253">
        <v>652084</v>
      </c>
      <c r="N70" s="253">
        <v>697795</v>
      </c>
      <c r="O70" s="253">
        <v>738132</v>
      </c>
      <c r="P70" s="253">
        <v>525033</v>
      </c>
      <c r="Q70" s="253">
        <v>286445</v>
      </c>
      <c r="R70" s="253">
        <v>233141</v>
      </c>
      <c r="S70" s="253">
        <v>230656</v>
      </c>
    </row>
    <row r="71" spans="1:19" ht="12.75" customHeight="1">
      <c r="A71" s="233" t="s">
        <v>255</v>
      </c>
      <c r="B71" s="253">
        <v>49860.97</v>
      </c>
      <c r="C71" s="253">
        <v>49861</v>
      </c>
      <c r="D71" s="253">
        <v>13282.51115</v>
      </c>
      <c r="E71" s="253">
        <v>0.51115000000027067</v>
      </c>
      <c r="F71" s="253">
        <v>13282</v>
      </c>
      <c r="G71" s="253">
        <v>0</v>
      </c>
      <c r="H71" s="253">
        <v>0</v>
      </c>
      <c r="I71" s="254">
        <v>13282</v>
      </c>
      <c r="J71" s="237">
        <v>0.26640000000000003</v>
      </c>
      <c r="K71" s="248"/>
      <c r="L71" s="253">
        <v>0</v>
      </c>
      <c r="M71" s="253">
        <v>43520</v>
      </c>
      <c r="N71" s="253">
        <v>44080</v>
      </c>
      <c r="O71" s="253">
        <v>47055</v>
      </c>
      <c r="P71" s="253">
        <v>30954</v>
      </c>
      <c r="Q71" s="253">
        <v>16503</v>
      </c>
      <c r="R71" s="253">
        <v>13352</v>
      </c>
      <c r="S71" s="253">
        <v>13282</v>
      </c>
    </row>
    <row r="72" spans="1:19" ht="12.75" customHeight="1">
      <c r="A72" s="233" t="s">
        <v>256</v>
      </c>
      <c r="B72" s="253">
        <v>0</v>
      </c>
      <c r="C72" s="253">
        <v>0</v>
      </c>
      <c r="D72" s="253">
        <v>0</v>
      </c>
      <c r="E72" s="253">
        <v>0</v>
      </c>
      <c r="F72" s="253">
        <v>0</v>
      </c>
      <c r="G72" s="253">
        <v>0</v>
      </c>
      <c r="H72" s="253">
        <v>0</v>
      </c>
      <c r="I72" s="254">
        <v>0</v>
      </c>
      <c r="J72" s="237">
        <v>0</v>
      </c>
      <c r="K72" s="248"/>
      <c r="L72" s="253">
        <v>0</v>
      </c>
      <c r="M72" s="253">
        <v>0</v>
      </c>
      <c r="N72" s="253">
        <v>0</v>
      </c>
      <c r="O72" s="253">
        <v>0</v>
      </c>
      <c r="P72" s="253">
        <v>0</v>
      </c>
      <c r="Q72" s="253">
        <v>0</v>
      </c>
      <c r="R72" s="253">
        <v>0</v>
      </c>
      <c r="S72" s="253">
        <v>0</v>
      </c>
    </row>
    <row r="73" spans="1:19" ht="12.75" customHeight="1">
      <c r="A73" s="233" t="s">
        <v>257</v>
      </c>
      <c r="B73" s="253">
        <v>0</v>
      </c>
      <c r="C73" s="253">
        <v>0</v>
      </c>
      <c r="D73" s="253">
        <v>0</v>
      </c>
      <c r="E73" s="253">
        <v>0</v>
      </c>
      <c r="F73" s="253">
        <v>0</v>
      </c>
      <c r="G73" s="253">
        <v>0</v>
      </c>
      <c r="H73" s="253">
        <v>0</v>
      </c>
      <c r="I73" s="254">
        <v>0</v>
      </c>
      <c r="J73" s="237">
        <v>0</v>
      </c>
      <c r="K73" s="248"/>
      <c r="L73" s="253">
        <v>0</v>
      </c>
      <c r="M73" s="253">
        <v>0</v>
      </c>
      <c r="N73" s="253">
        <v>0</v>
      </c>
      <c r="O73" s="253">
        <v>0</v>
      </c>
      <c r="P73" s="253">
        <v>0</v>
      </c>
      <c r="Q73" s="253">
        <v>0</v>
      </c>
      <c r="R73" s="253">
        <v>0</v>
      </c>
      <c r="S73" s="253">
        <v>0</v>
      </c>
    </row>
    <row r="74" spans="1:19" ht="12.75" customHeight="1">
      <c r="A74" s="233" t="s">
        <v>258</v>
      </c>
      <c r="B74" s="253">
        <v>0</v>
      </c>
      <c r="C74" s="253">
        <v>0</v>
      </c>
      <c r="D74" s="253">
        <v>0</v>
      </c>
      <c r="E74" s="253">
        <v>0</v>
      </c>
      <c r="F74" s="253">
        <v>0</v>
      </c>
      <c r="G74" s="253">
        <v>0</v>
      </c>
      <c r="H74" s="253">
        <v>0</v>
      </c>
      <c r="I74" s="254">
        <v>0</v>
      </c>
      <c r="J74" s="237">
        <v>0</v>
      </c>
      <c r="K74" s="248"/>
      <c r="L74" s="253">
        <v>0</v>
      </c>
      <c r="M74" s="253">
        <v>0</v>
      </c>
      <c r="N74" s="253">
        <v>0</v>
      </c>
      <c r="O74" s="253">
        <v>0</v>
      </c>
      <c r="P74" s="253">
        <v>0</v>
      </c>
      <c r="Q74" s="253">
        <v>0</v>
      </c>
      <c r="R74" s="253">
        <v>0</v>
      </c>
      <c r="S74" s="253">
        <v>0</v>
      </c>
    </row>
    <row r="75" spans="1:19" ht="12.75" customHeight="1">
      <c r="A75" s="233" t="s">
        <v>259</v>
      </c>
      <c r="B75" s="253">
        <v>521018.45</v>
      </c>
      <c r="C75" s="253">
        <v>521018</v>
      </c>
      <c r="D75" s="253">
        <v>138794.39629</v>
      </c>
      <c r="E75" s="253">
        <v>0.3962900000042282</v>
      </c>
      <c r="F75" s="253">
        <v>138794</v>
      </c>
      <c r="G75" s="253">
        <v>0</v>
      </c>
      <c r="H75" s="253">
        <v>0</v>
      </c>
      <c r="I75" s="254">
        <v>138794</v>
      </c>
      <c r="J75" s="237">
        <v>0.26640000000000003</v>
      </c>
      <c r="K75" s="248"/>
      <c r="L75" s="253">
        <v>342981</v>
      </c>
      <c r="M75" s="253">
        <v>381760</v>
      </c>
      <c r="N75" s="253">
        <v>415180</v>
      </c>
      <c r="O75" s="253">
        <v>440946</v>
      </c>
      <c r="P75" s="253">
        <v>318248</v>
      </c>
      <c r="Q75" s="253">
        <v>175602</v>
      </c>
      <c r="R75" s="253">
        <v>139603</v>
      </c>
      <c r="S75" s="253">
        <v>138794</v>
      </c>
    </row>
    <row r="76" spans="1:19" ht="12.75" customHeight="1">
      <c r="A76" s="233" t="s">
        <v>260</v>
      </c>
      <c r="B76" s="253">
        <v>0</v>
      </c>
      <c r="C76" s="253">
        <v>0</v>
      </c>
      <c r="D76" s="253">
        <v>0</v>
      </c>
      <c r="E76" s="253">
        <v>0</v>
      </c>
      <c r="F76" s="253">
        <v>0</v>
      </c>
      <c r="G76" s="253">
        <v>0</v>
      </c>
      <c r="H76" s="253">
        <v>0</v>
      </c>
      <c r="I76" s="254">
        <v>0</v>
      </c>
      <c r="J76" s="237">
        <v>0</v>
      </c>
      <c r="K76" s="248"/>
      <c r="L76" s="253">
        <v>0</v>
      </c>
      <c r="M76" s="253">
        <v>0</v>
      </c>
      <c r="N76" s="253">
        <v>0</v>
      </c>
      <c r="O76" s="253">
        <v>0</v>
      </c>
      <c r="P76" s="253">
        <v>0</v>
      </c>
      <c r="Q76" s="253">
        <v>0</v>
      </c>
      <c r="R76" s="253">
        <v>0</v>
      </c>
      <c r="S76" s="253">
        <v>0</v>
      </c>
    </row>
    <row r="77" spans="1:19" ht="12.75" customHeight="1">
      <c r="A77" s="233" t="s">
        <v>261</v>
      </c>
      <c r="B77" s="253">
        <v>166429.34</v>
      </c>
      <c r="C77" s="253">
        <v>166429</v>
      </c>
      <c r="D77" s="253">
        <v>44335.152679999999</v>
      </c>
      <c r="E77" s="253">
        <v>0.15267999999923632</v>
      </c>
      <c r="F77" s="253">
        <v>44335</v>
      </c>
      <c r="G77" s="253">
        <v>43465</v>
      </c>
      <c r="H77" s="253">
        <v>25577</v>
      </c>
      <c r="I77" s="254">
        <v>113377</v>
      </c>
      <c r="J77" s="237">
        <v>0.68120000000000003</v>
      </c>
      <c r="K77" s="248"/>
      <c r="L77" s="253">
        <v>0</v>
      </c>
      <c r="M77" s="253">
        <v>0</v>
      </c>
      <c r="N77" s="253">
        <v>0</v>
      </c>
      <c r="O77" s="253">
        <v>0</v>
      </c>
      <c r="P77" s="253">
        <v>152880.29999999999</v>
      </c>
      <c r="Q77" s="253">
        <v>143131</v>
      </c>
      <c r="R77" s="253">
        <v>119699</v>
      </c>
      <c r="S77" s="253">
        <v>113377</v>
      </c>
    </row>
    <row r="78" spans="1:19" ht="12.75" customHeight="1">
      <c r="A78" s="233" t="s">
        <v>262</v>
      </c>
      <c r="B78" s="253">
        <v>998850.11</v>
      </c>
      <c r="C78" s="253">
        <v>998850</v>
      </c>
      <c r="D78" s="253">
        <v>266084.43995000003</v>
      </c>
      <c r="E78" s="253">
        <v>0.43995000002905726</v>
      </c>
      <c r="F78" s="253">
        <v>266084</v>
      </c>
      <c r="G78" s="253">
        <v>19757</v>
      </c>
      <c r="H78" s="253">
        <v>11626</v>
      </c>
      <c r="I78" s="254">
        <v>297467</v>
      </c>
      <c r="J78" s="237">
        <v>0.29780000000000001</v>
      </c>
      <c r="K78" s="248"/>
      <c r="L78" s="253">
        <v>0</v>
      </c>
      <c r="M78" s="253">
        <v>758958</v>
      </c>
      <c r="N78" s="253">
        <v>785852</v>
      </c>
      <c r="O78" s="253">
        <v>864018</v>
      </c>
      <c r="P78" s="253">
        <v>632203</v>
      </c>
      <c r="Q78" s="253">
        <v>382603</v>
      </c>
      <c r="R78" s="253">
        <v>297767</v>
      </c>
      <c r="S78" s="253">
        <v>297467</v>
      </c>
    </row>
    <row r="79" spans="1:19" ht="12.75" customHeight="1">
      <c r="A79" s="233" t="s">
        <v>263</v>
      </c>
      <c r="B79" s="253">
        <v>78823.59</v>
      </c>
      <c r="C79" s="253">
        <v>78824</v>
      </c>
      <c r="D79" s="253">
        <v>20997.987580000001</v>
      </c>
      <c r="E79" s="253">
        <v>-1.2419999999110587E-2</v>
      </c>
      <c r="F79" s="253">
        <v>20998</v>
      </c>
      <c r="G79" s="253">
        <v>0</v>
      </c>
      <c r="H79" s="253">
        <v>0</v>
      </c>
      <c r="I79" s="254">
        <v>20998</v>
      </c>
      <c r="J79" s="237">
        <v>0.26640000000000003</v>
      </c>
      <c r="K79" s="248"/>
      <c r="L79" s="253">
        <v>0</v>
      </c>
      <c r="M79" s="253">
        <v>0</v>
      </c>
      <c r="N79" s="253">
        <v>0</v>
      </c>
      <c r="O79" s="253">
        <v>0</v>
      </c>
      <c r="P79" s="253">
        <v>0</v>
      </c>
      <c r="Q79" s="253">
        <v>0</v>
      </c>
      <c r="R79" s="253">
        <v>0</v>
      </c>
      <c r="S79" s="253">
        <v>20998</v>
      </c>
    </row>
    <row r="80" spans="1:19" ht="12.75" customHeight="1">
      <c r="A80" s="233" t="s">
        <v>264</v>
      </c>
      <c r="B80" s="253">
        <v>0</v>
      </c>
      <c r="C80" s="253">
        <v>0</v>
      </c>
      <c r="D80" s="253">
        <v>0</v>
      </c>
      <c r="E80" s="253">
        <v>0</v>
      </c>
      <c r="F80" s="253">
        <v>0</v>
      </c>
      <c r="G80" s="253">
        <v>0</v>
      </c>
      <c r="H80" s="253">
        <v>0</v>
      </c>
      <c r="I80" s="254">
        <v>0</v>
      </c>
      <c r="J80" s="237">
        <v>0</v>
      </c>
      <c r="K80" s="248"/>
      <c r="L80" s="253">
        <v>0</v>
      </c>
      <c r="M80" s="253">
        <v>0</v>
      </c>
      <c r="N80" s="253">
        <v>0</v>
      </c>
      <c r="O80" s="253">
        <v>0</v>
      </c>
      <c r="P80" s="253">
        <v>0</v>
      </c>
      <c r="Q80" s="253">
        <v>0</v>
      </c>
      <c r="R80" s="253">
        <v>0</v>
      </c>
      <c r="S80" s="253">
        <v>0</v>
      </c>
    </row>
    <row r="81" spans="1:19" ht="12.75" customHeight="1">
      <c r="A81" s="233" t="s">
        <v>265</v>
      </c>
      <c r="B81" s="253">
        <v>0</v>
      </c>
      <c r="C81" s="253">
        <v>0</v>
      </c>
      <c r="D81" s="253">
        <v>0</v>
      </c>
      <c r="E81" s="253">
        <v>0</v>
      </c>
      <c r="F81" s="253">
        <v>0</v>
      </c>
      <c r="G81" s="253">
        <v>0</v>
      </c>
      <c r="H81" s="253">
        <v>0</v>
      </c>
      <c r="I81" s="254">
        <v>0</v>
      </c>
      <c r="J81" s="237">
        <v>0</v>
      </c>
      <c r="K81" s="248"/>
      <c r="L81" s="253">
        <v>0</v>
      </c>
      <c r="M81" s="253">
        <v>0</v>
      </c>
      <c r="N81" s="253">
        <v>0</v>
      </c>
      <c r="O81" s="253">
        <v>0</v>
      </c>
      <c r="P81" s="253">
        <v>0</v>
      </c>
      <c r="Q81" s="253">
        <v>0</v>
      </c>
      <c r="R81" s="253">
        <v>0</v>
      </c>
      <c r="S81" s="253">
        <v>0</v>
      </c>
    </row>
    <row r="82" spans="1:19" ht="12.75" customHeight="1">
      <c r="A82" s="233" t="s">
        <v>266</v>
      </c>
      <c r="B82" s="253">
        <v>685277.17</v>
      </c>
      <c r="C82" s="253">
        <v>685277</v>
      </c>
      <c r="D82" s="253">
        <v>182551.48095999999</v>
      </c>
      <c r="E82" s="253">
        <v>0.48095999998622574</v>
      </c>
      <c r="F82" s="253">
        <v>182551</v>
      </c>
      <c r="G82" s="253">
        <v>0</v>
      </c>
      <c r="H82" s="253">
        <v>0</v>
      </c>
      <c r="I82" s="254">
        <v>182551</v>
      </c>
      <c r="J82" s="237">
        <v>0.26640000000000003</v>
      </c>
      <c r="K82" s="248"/>
      <c r="L82" s="253">
        <v>502489</v>
      </c>
      <c r="M82" s="253">
        <v>527457</v>
      </c>
      <c r="N82" s="253">
        <v>564011</v>
      </c>
      <c r="O82" s="253">
        <v>589671</v>
      </c>
      <c r="P82" s="253">
        <v>419472</v>
      </c>
      <c r="Q82" s="253">
        <v>222592</v>
      </c>
      <c r="R82" s="253">
        <v>177558</v>
      </c>
      <c r="S82" s="253">
        <v>182551</v>
      </c>
    </row>
    <row r="83" spans="1:19" ht="12.75" customHeight="1">
      <c r="A83" s="233" t="s">
        <v>267</v>
      </c>
      <c r="B83" s="253">
        <v>0</v>
      </c>
      <c r="C83" s="253">
        <v>0</v>
      </c>
      <c r="D83" s="253">
        <v>0</v>
      </c>
      <c r="E83" s="253">
        <v>0</v>
      </c>
      <c r="F83" s="253">
        <v>0</v>
      </c>
      <c r="G83" s="253">
        <v>0</v>
      </c>
      <c r="H83" s="253">
        <v>0</v>
      </c>
      <c r="I83" s="254">
        <v>0</v>
      </c>
      <c r="J83" s="237">
        <v>0</v>
      </c>
      <c r="K83" s="248"/>
      <c r="L83" s="253">
        <v>0</v>
      </c>
      <c r="M83" s="253">
        <v>0</v>
      </c>
      <c r="N83" s="253">
        <v>0</v>
      </c>
      <c r="O83" s="253">
        <v>0</v>
      </c>
      <c r="P83" s="253">
        <v>0</v>
      </c>
      <c r="Q83" s="253">
        <v>0</v>
      </c>
      <c r="R83" s="253">
        <v>0</v>
      </c>
      <c r="S83" s="253">
        <v>0</v>
      </c>
    </row>
    <row r="84" spans="1:19" ht="12.75" customHeight="1">
      <c r="A84" s="233" t="s">
        <v>268</v>
      </c>
      <c r="B84" s="253">
        <v>206355.18</v>
      </c>
      <c r="C84" s="253">
        <v>206355</v>
      </c>
      <c r="D84" s="253">
        <v>54971.071340000002</v>
      </c>
      <c r="E84" s="253">
        <v>7.1340000002237502E-2</v>
      </c>
      <c r="F84" s="253">
        <v>54971</v>
      </c>
      <c r="G84" s="253">
        <v>43465</v>
      </c>
      <c r="H84" s="253">
        <v>25577</v>
      </c>
      <c r="I84" s="254">
        <v>124013</v>
      </c>
      <c r="J84" s="237">
        <v>0.60099999999999998</v>
      </c>
      <c r="K84" s="248"/>
      <c r="L84" s="253">
        <v>0</v>
      </c>
      <c r="M84" s="253">
        <v>0</v>
      </c>
      <c r="N84" s="253">
        <v>0</v>
      </c>
      <c r="O84" s="253">
        <v>170894</v>
      </c>
      <c r="P84" s="253">
        <v>181527.07</v>
      </c>
      <c r="Q84" s="253">
        <v>154462</v>
      </c>
      <c r="R84" s="253">
        <v>122127</v>
      </c>
      <c r="S84" s="253">
        <v>124013</v>
      </c>
    </row>
    <row r="85" spans="1:19" ht="12.75" customHeight="1">
      <c r="A85" s="233" t="s">
        <v>269</v>
      </c>
      <c r="B85" s="253">
        <v>1213936.92</v>
      </c>
      <c r="C85" s="253">
        <v>1213937</v>
      </c>
      <c r="D85" s="253">
        <v>323381.63566000003</v>
      </c>
      <c r="E85" s="253">
        <v>-0.36433999997097999</v>
      </c>
      <c r="F85" s="253">
        <v>323382</v>
      </c>
      <c r="G85" s="253">
        <v>23708</v>
      </c>
      <c r="H85" s="253">
        <v>13951</v>
      </c>
      <c r="I85" s="254">
        <v>361041</v>
      </c>
      <c r="J85" s="237">
        <v>0.2974</v>
      </c>
      <c r="K85" s="248"/>
      <c r="L85" s="253">
        <v>941841</v>
      </c>
      <c r="M85" s="253">
        <v>967965</v>
      </c>
      <c r="N85" s="253">
        <v>1023067</v>
      </c>
      <c r="O85" s="253">
        <v>1078089</v>
      </c>
      <c r="P85" s="253">
        <v>816604</v>
      </c>
      <c r="Q85" s="253">
        <v>449196</v>
      </c>
      <c r="R85" s="253">
        <v>355197</v>
      </c>
      <c r="S85" s="253">
        <v>361041</v>
      </c>
    </row>
    <row r="86" spans="1:19" ht="12.75" customHeight="1">
      <c r="A86" s="233" t="s">
        <v>270</v>
      </c>
      <c r="B86" s="253">
        <v>0</v>
      </c>
      <c r="C86" s="253">
        <v>0</v>
      </c>
      <c r="D86" s="253">
        <v>0</v>
      </c>
      <c r="E86" s="253">
        <v>0</v>
      </c>
      <c r="F86" s="253">
        <v>0</v>
      </c>
      <c r="G86" s="253">
        <v>0</v>
      </c>
      <c r="H86" s="253">
        <v>0</v>
      </c>
      <c r="I86" s="254">
        <v>0</v>
      </c>
      <c r="J86" s="237">
        <v>0</v>
      </c>
      <c r="K86" s="248"/>
      <c r="L86" s="253">
        <v>0</v>
      </c>
      <c r="M86" s="253">
        <v>0</v>
      </c>
      <c r="N86" s="253">
        <v>0</v>
      </c>
      <c r="O86" s="253">
        <v>0</v>
      </c>
      <c r="P86" s="253">
        <v>0</v>
      </c>
      <c r="Q86" s="253">
        <v>0</v>
      </c>
      <c r="R86" s="253">
        <v>0</v>
      </c>
      <c r="S86" s="253">
        <v>0</v>
      </c>
    </row>
    <row r="87" spans="1:19" ht="12.75" customHeight="1">
      <c r="A87" s="233" t="s">
        <v>271</v>
      </c>
      <c r="B87" s="253">
        <v>0</v>
      </c>
      <c r="C87" s="253">
        <v>0</v>
      </c>
      <c r="D87" s="253">
        <v>0</v>
      </c>
      <c r="E87" s="253">
        <v>0</v>
      </c>
      <c r="F87" s="253">
        <v>0</v>
      </c>
      <c r="G87" s="253">
        <v>0</v>
      </c>
      <c r="H87" s="253">
        <v>0</v>
      </c>
      <c r="I87" s="254">
        <v>0</v>
      </c>
      <c r="J87" s="237">
        <v>0</v>
      </c>
      <c r="K87" s="248"/>
      <c r="L87" s="253">
        <v>0</v>
      </c>
      <c r="M87" s="253">
        <v>0</v>
      </c>
      <c r="N87" s="253">
        <v>0</v>
      </c>
      <c r="O87" s="253">
        <v>0</v>
      </c>
      <c r="P87" s="253">
        <v>0</v>
      </c>
      <c r="Q87" s="253">
        <v>0</v>
      </c>
      <c r="R87" s="253">
        <v>0</v>
      </c>
      <c r="S87" s="253">
        <v>0</v>
      </c>
    </row>
    <row r="88" spans="1:19" ht="12.75" customHeight="1">
      <c r="A88" s="233" t="s">
        <v>272</v>
      </c>
      <c r="B88" s="253">
        <v>203850.3</v>
      </c>
      <c r="C88" s="253">
        <v>203850</v>
      </c>
      <c r="D88" s="253">
        <v>54303.762410000003</v>
      </c>
      <c r="E88" s="253">
        <v>-0.23758999999699881</v>
      </c>
      <c r="F88" s="253">
        <v>54304</v>
      </c>
      <c r="G88" s="253">
        <v>0</v>
      </c>
      <c r="H88" s="253">
        <v>0</v>
      </c>
      <c r="I88" s="254">
        <v>54304</v>
      </c>
      <c r="J88" s="237">
        <v>0.26640000000000003</v>
      </c>
      <c r="K88" s="248"/>
      <c r="L88" s="253">
        <v>0</v>
      </c>
      <c r="M88" s="253">
        <v>0</v>
      </c>
      <c r="N88" s="253">
        <v>0</v>
      </c>
      <c r="O88" s="253">
        <v>178641</v>
      </c>
      <c r="P88" s="253">
        <v>130041</v>
      </c>
      <c r="Q88" s="253">
        <v>69100</v>
      </c>
      <c r="R88" s="253">
        <v>54654</v>
      </c>
      <c r="S88" s="253">
        <v>54304</v>
      </c>
    </row>
    <row r="89" spans="1:19" ht="12.75" customHeight="1">
      <c r="A89" s="233" t="s">
        <v>273</v>
      </c>
      <c r="B89" s="253">
        <v>481430.04</v>
      </c>
      <c r="C89" s="253">
        <v>481430</v>
      </c>
      <c r="D89" s="253">
        <v>128248.51772</v>
      </c>
      <c r="E89" s="253">
        <v>0.51772000000346452</v>
      </c>
      <c r="F89" s="253">
        <v>128248</v>
      </c>
      <c r="G89" s="253">
        <v>27660</v>
      </c>
      <c r="H89" s="253">
        <v>16276</v>
      </c>
      <c r="I89" s="254">
        <v>172184</v>
      </c>
      <c r="J89" s="237">
        <v>0.35770000000000002</v>
      </c>
      <c r="K89" s="248"/>
      <c r="L89" s="253">
        <v>0</v>
      </c>
      <c r="M89" s="253">
        <v>383978</v>
      </c>
      <c r="N89" s="253">
        <v>398198</v>
      </c>
      <c r="O89" s="253">
        <v>412326</v>
      </c>
      <c r="P89" s="253">
        <v>373786</v>
      </c>
      <c r="Q89" s="253">
        <v>215474</v>
      </c>
      <c r="R89" s="253">
        <v>171655</v>
      </c>
      <c r="S89" s="253">
        <v>172184</v>
      </c>
    </row>
    <row r="90" spans="1:19" ht="12.75" customHeight="1">
      <c r="A90" s="233" t="s">
        <v>274</v>
      </c>
      <c r="B90" s="253">
        <v>309056.11</v>
      </c>
      <c r="C90" s="253">
        <v>309056</v>
      </c>
      <c r="D90" s="253">
        <v>82329.671799999996</v>
      </c>
      <c r="E90" s="253">
        <v>-0.32820000000356231</v>
      </c>
      <c r="F90" s="253">
        <v>82330</v>
      </c>
      <c r="G90" s="253">
        <v>47417</v>
      </c>
      <c r="H90" s="253">
        <v>27902</v>
      </c>
      <c r="I90" s="254">
        <v>157649</v>
      </c>
      <c r="J90" s="237">
        <v>0.5101</v>
      </c>
      <c r="K90" s="248"/>
      <c r="L90" s="253">
        <v>174773</v>
      </c>
      <c r="M90" s="253">
        <v>206753</v>
      </c>
      <c r="N90" s="253">
        <v>236446</v>
      </c>
      <c r="O90" s="253">
        <v>266556</v>
      </c>
      <c r="P90" s="253">
        <v>278116.8</v>
      </c>
      <c r="Q90" s="253">
        <v>194130</v>
      </c>
      <c r="R90" s="253">
        <v>156318</v>
      </c>
      <c r="S90" s="253">
        <v>157649</v>
      </c>
    </row>
    <row r="91" spans="1:19" ht="12.75" customHeight="1">
      <c r="A91" s="233" t="s">
        <v>275</v>
      </c>
      <c r="B91" s="253">
        <v>914705.99</v>
      </c>
      <c r="C91" s="253">
        <v>914706</v>
      </c>
      <c r="D91" s="253">
        <v>243669.25336999999</v>
      </c>
      <c r="E91" s="253">
        <v>0.25336999999126419</v>
      </c>
      <c r="F91" s="253">
        <v>243669</v>
      </c>
      <c r="G91" s="253">
        <v>27660</v>
      </c>
      <c r="H91" s="253">
        <v>16276</v>
      </c>
      <c r="I91" s="254">
        <v>287605</v>
      </c>
      <c r="J91" s="237">
        <v>0.31440000000000001</v>
      </c>
      <c r="K91" s="248"/>
      <c r="L91" s="253">
        <v>560666</v>
      </c>
      <c r="M91" s="253">
        <v>625268</v>
      </c>
      <c r="N91" s="253">
        <v>693938</v>
      </c>
      <c r="O91" s="253">
        <v>822539</v>
      </c>
      <c r="P91" s="253">
        <v>643135</v>
      </c>
      <c r="Q91" s="253">
        <v>361778</v>
      </c>
      <c r="R91" s="253">
        <v>289934</v>
      </c>
      <c r="S91" s="253">
        <v>287605</v>
      </c>
    </row>
    <row r="92" spans="1:19" ht="12.75" customHeight="1">
      <c r="A92" s="233" t="s">
        <v>276</v>
      </c>
      <c r="B92" s="253">
        <v>603657.13</v>
      </c>
      <c r="C92" s="253">
        <v>603657</v>
      </c>
      <c r="D92" s="253">
        <v>160808.66472999999</v>
      </c>
      <c r="E92" s="253">
        <v>-0.33527000001049601</v>
      </c>
      <c r="F92" s="253">
        <v>160809</v>
      </c>
      <c r="G92" s="253">
        <v>27660</v>
      </c>
      <c r="H92" s="253">
        <v>16276</v>
      </c>
      <c r="I92" s="254">
        <v>204745</v>
      </c>
      <c r="J92" s="237">
        <v>0.3392</v>
      </c>
      <c r="K92" s="248"/>
      <c r="L92" s="253">
        <v>0</v>
      </c>
      <c r="M92" s="253">
        <v>0</v>
      </c>
      <c r="N92" s="253">
        <v>486253</v>
      </c>
      <c r="O92" s="253">
        <v>488207</v>
      </c>
      <c r="P92" s="253">
        <v>423562</v>
      </c>
      <c r="Q92" s="253">
        <v>244736</v>
      </c>
      <c r="R92" s="253">
        <v>197515</v>
      </c>
      <c r="S92" s="253">
        <v>204745</v>
      </c>
    </row>
    <row r="93" spans="1:19" ht="12.75" customHeight="1">
      <c r="A93" s="233" t="s">
        <v>277</v>
      </c>
      <c r="B93" s="253">
        <v>0</v>
      </c>
      <c r="C93" s="253">
        <v>0</v>
      </c>
      <c r="D93" s="253">
        <v>0</v>
      </c>
      <c r="E93" s="253">
        <v>0</v>
      </c>
      <c r="F93" s="253">
        <v>0</v>
      </c>
      <c r="G93" s="253">
        <v>0</v>
      </c>
      <c r="H93" s="253">
        <v>0</v>
      </c>
      <c r="I93" s="254">
        <v>0</v>
      </c>
      <c r="J93" s="237">
        <v>0</v>
      </c>
      <c r="K93" s="248"/>
      <c r="L93" s="253">
        <v>0</v>
      </c>
      <c r="M93" s="253">
        <v>0</v>
      </c>
      <c r="N93" s="253">
        <v>0</v>
      </c>
      <c r="O93" s="253">
        <v>0</v>
      </c>
      <c r="P93" s="253">
        <v>0</v>
      </c>
      <c r="Q93" s="253">
        <v>0</v>
      </c>
      <c r="R93" s="253">
        <v>0</v>
      </c>
      <c r="S93" s="253">
        <v>0</v>
      </c>
    </row>
    <row r="94" spans="1:19" ht="12.75" customHeight="1">
      <c r="A94" s="233" t="s">
        <v>278</v>
      </c>
      <c r="B94" s="253">
        <v>0</v>
      </c>
      <c r="C94" s="253">
        <v>0</v>
      </c>
      <c r="D94" s="253">
        <v>0</v>
      </c>
      <c r="E94" s="253">
        <v>0</v>
      </c>
      <c r="F94" s="253">
        <v>0</v>
      </c>
      <c r="G94" s="253">
        <v>0</v>
      </c>
      <c r="H94" s="253">
        <v>0</v>
      </c>
      <c r="I94" s="254">
        <v>0</v>
      </c>
      <c r="J94" s="237">
        <v>0</v>
      </c>
      <c r="K94" s="248"/>
      <c r="L94" s="253">
        <v>0</v>
      </c>
      <c r="M94" s="253">
        <v>0</v>
      </c>
      <c r="N94" s="253">
        <v>0</v>
      </c>
      <c r="O94" s="253">
        <v>0</v>
      </c>
      <c r="P94" s="253">
        <v>0</v>
      </c>
      <c r="Q94" s="253">
        <v>0</v>
      </c>
      <c r="R94" s="253">
        <v>0</v>
      </c>
      <c r="S94" s="253">
        <v>0</v>
      </c>
    </row>
    <row r="95" spans="1:19" ht="12.75" customHeight="1">
      <c r="A95" s="233" t="s">
        <v>279</v>
      </c>
      <c r="B95" s="253">
        <v>41834.400000000001</v>
      </c>
      <c r="C95" s="253">
        <v>41834</v>
      </c>
      <c r="D95" s="253">
        <v>11144.192279999999</v>
      </c>
      <c r="E95" s="253">
        <v>0.19227999999930034</v>
      </c>
      <c r="F95" s="253">
        <v>11144</v>
      </c>
      <c r="G95" s="253">
        <v>0</v>
      </c>
      <c r="H95" s="253">
        <v>0</v>
      </c>
      <c r="I95" s="254">
        <v>11144</v>
      </c>
      <c r="J95" s="237">
        <v>0.26640000000000003</v>
      </c>
      <c r="K95" s="248"/>
      <c r="L95" s="253">
        <v>0</v>
      </c>
      <c r="M95" s="253">
        <v>0</v>
      </c>
      <c r="N95" s="253">
        <v>0</v>
      </c>
      <c r="O95" s="253">
        <v>0</v>
      </c>
      <c r="P95" s="253">
        <v>23549</v>
      </c>
      <c r="Q95" s="253">
        <v>13598</v>
      </c>
      <c r="R95" s="253">
        <v>11049</v>
      </c>
      <c r="S95" s="253">
        <v>11144</v>
      </c>
    </row>
    <row r="96" spans="1:19" ht="12.75" customHeight="1">
      <c r="A96" s="233" t="s">
        <v>280</v>
      </c>
      <c r="B96" s="253">
        <v>0</v>
      </c>
      <c r="C96" s="253">
        <v>0</v>
      </c>
      <c r="D96" s="253">
        <v>0</v>
      </c>
      <c r="E96" s="253">
        <v>0</v>
      </c>
      <c r="F96" s="253">
        <v>0</v>
      </c>
      <c r="G96" s="253">
        <v>0</v>
      </c>
      <c r="H96" s="253">
        <v>0</v>
      </c>
      <c r="I96" s="254">
        <v>0</v>
      </c>
      <c r="J96" s="237">
        <v>0</v>
      </c>
      <c r="K96" s="248"/>
      <c r="L96" s="253">
        <v>0</v>
      </c>
      <c r="M96" s="253">
        <v>0</v>
      </c>
      <c r="N96" s="253">
        <v>0</v>
      </c>
      <c r="O96" s="253">
        <v>0</v>
      </c>
      <c r="P96" s="253">
        <v>0</v>
      </c>
      <c r="Q96" s="253">
        <v>0</v>
      </c>
      <c r="R96" s="253">
        <v>0</v>
      </c>
      <c r="S96" s="253">
        <v>0</v>
      </c>
    </row>
    <row r="97" spans="1:19" ht="12.75" customHeight="1">
      <c r="A97" s="233" t="s">
        <v>281</v>
      </c>
      <c r="B97" s="253">
        <v>303135.57</v>
      </c>
      <c r="C97" s="253">
        <v>303136</v>
      </c>
      <c r="D97" s="253">
        <v>80752.638319999998</v>
      </c>
      <c r="E97" s="253">
        <v>-0.36168000000179745</v>
      </c>
      <c r="F97" s="253">
        <v>80753</v>
      </c>
      <c r="G97" s="253">
        <v>0</v>
      </c>
      <c r="H97" s="253">
        <v>0</v>
      </c>
      <c r="I97" s="254">
        <v>80753</v>
      </c>
      <c r="J97" s="237">
        <v>0.26640000000000003</v>
      </c>
      <c r="K97" s="248"/>
      <c r="L97" s="253">
        <v>0</v>
      </c>
      <c r="M97" s="253">
        <v>0</v>
      </c>
      <c r="N97" s="253">
        <v>247177</v>
      </c>
      <c r="O97" s="253">
        <v>264438</v>
      </c>
      <c r="P97" s="253">
        <v>192487</v>
      </c>
      <c r="Q97" s="253">
        <v>101819</v>
      </c>
      <c r="R97" s="253">
        <v>81846</v>
      </c>
      <c r="S97" s="253">
        <v>80753</v>
      </c>
    </row>
    <row r="98" spans="1:19" ht="12.75" customHeight="1">
      <c r="A98" s="233" t="s">
        <v>282</v>
      </c>
      <c r="B98" s="253">
        <v>0</v>
      </c>
      <c r="C98" s="253">
        <v>0</v>
      </c>
      <c r="D98" s="253">
        <v>0</v>
      </c>
      <c r="E98" s="253">
        <v>0</v>
      </c>
      <c r="F98" s="253">
        <v>0</v>
      </c>
      <c r="G98" s="253">
        <v>0</v>
      </c>
      <c r="H98" s="253">
        <v>0</v>
      </c>
      <c r="I98" s="254">
        <v>0</v>
      </c>
      <c r="J98" s="237">
        <v>0</v>
      </c>
      <c r="K98" s="248"/>
      <c r="L98" s="253">
        <v>0</v>
      </c>
      <c r="M98" s="253">
        <v>0</v>
      </c>
      <c r="N98" s="253">
        <v>0</v>
      </c>
      <c r="O98" s="253">
        <v>0</v>
      </c>
      <c r="P98" s="253">
        <v>0</v>
      </c>
      <c r="Q98" s="253">
        <v>0</v>
      </c>
      <c r="R98" s="253">
        <v>0</v>
      </c>
      <c r="S98" s="253">
        <v>0</v>
      </c>
    </row>
    <row r="99" spans="1:19" ht="12.75" customHeight="1">
      <c r="A99" s="233" t="s">
        <v>283</v>
      </c>
      <c r="B99" s="253">
        <v>2337925</v>
      </c>
      <c r="C99" s="253">
        <v>2337925</v>
      </c>
      <c r="D99" s="253">
        <v>622801.68620999996</v>
      </c>
      <c r="E99" s="253">
        <v>-0.31379000004380941</v>
      </c>
      <c r="F99" s="253">
        <v>622802</v>
      </c>
      <c r="G99" s="253">
        <v>19757</v>
      </c>
      <c r="H99" s="253">
        <v>11626</v>
      </c>
      <c r="I99" s="254">
        <v>654185</v>
      </c>
      <c r="J99" s="237">
        <v>0.27979999999999999</v>
      </c>
      <c r="K99" s="248"/>
      <c r="L99" s="253">
        <v>0</v>
      </c>
      <c r="M99" s="253">
        <v>1767448</v>
      </c>
      <c r="N99" s="253">
        <v>1815584</v>
      </c>
      <c r="O99" s="253">
        <v>1900140</v>
      </c>
      <c r="P99" s="253">
        <v>1425172</v>
      </c>
      <c r="Q99" s="253">
        <v>776354</v>
      </c>
      <c r="R99" s="253">
        <v>632354</v>
      </c>
      <c r="S99" s="253">
        <v>654185</v>
      </c>
    </row>
    <row r="100" spans="1:19" ht="12.75" customHeight="1">
      <c r="A100" s="233" t="s">
        <v>284</v>
      </c>
      <c r="B100" s="253">
        <v>0</v>
      </c>
      <c r="C100" s="253">
        <v>0</v>
      </c>
      <c r="D100" s="253">
        <v>0</v>
      </c>
      <c r="E100" s="253">
        <v>0</v>
      </c>
      <c r="F100" s="253">
        <v>0</v>
      </c>
      <c r="G100" s="253">
        <v>0</v>
      </c>
      <c r="H100" s="253">
        <v>0</v>
      </c>
      <c r="I100" s="254">
        <v>0</v>
      </c>
      <c r="J100" s="237">
        <v>0</v>
      </c>
      <c r="K100" s="248"/>
      <c r="L100" s="253">
        <v>0</v>
      </c>
      <c r="M100" s="253">
        <v>0</v>
      </c>
      <c r="N100" s="253">
        <v>0</v>
      </c>
      <c r="O100" s="253">
        <v>0</v>
      </c>
      <c r="P100" s="253">
        <v>0</v>
      </c>
      <c r="Q100" s="253">
        <v>0</v>
      </c>
      <c r="R100" s="253">
        <v>0</v>
      </c>
      <c r="S100" s="253">
        <v>0</v>
      </c>
    </row>
    <row r="101" spans="1:19" ht="12.75" customHeight="1">
      <c r="A101" s="233" t="s">
        <v>285</v>
      </c>
      <c r="B101" s="253">
        <v>0</v>
      </c>
      <c r="C101" s="253">
        <v>0</v>
      </c>
      <c r="D101" s="253">
        <v>0</v>
      </c>
      <c r="E101" s="253">
        <v>0</v>
      </c>
      <c r="F101" s="253">
        <v>0</v>
      </c>
      <c r="G101" s="253">
        <v>0</v>
      </c>
      <c r="H101" s="253">
        <v>0</v>
      </c>
      <c r="I101" s="254">
        <v>0</v>
      </c>
      <c r="J101" s="237">
        <v>0</v>
      </c>
      <c r="K101" s="248"/>
      <c r="L101" s="253">
        <v>0</v>
      </c>
      <c r="M101" s="253">
        <v>0</v>
      </c>
      <c r="N101" s="253">
        <v>0</v>
      </c>
      <c r="O101" s="253">
        <v>0</v>
      </c>
      <c r="P101" s="253">
        <v>0</v>
      </c>
      <c r="Q101" s="253">
        <v>0</v>
      </c>
      <c r="R101" s="253">
        <v>0</v>
      </c>
      <c r="S101" s="253">
        <v>0</v>
      </c>
    </row>
    <row r="102" spans="1:19" ht="12.75" customHeight="1">
      <c r="A102" s="233" t="s">
        <v>286</v>
      </c>
      <c r="B102" s="253">
        <v>0</v>
      </c>
      <c r="C102" s="253">
        <v>0</v>
      </c>
      <c r="D102" s="253">
        <v>0</v>
      </c>
      <c r="E102" s="253">
        <v>0</v>
      </c>
      <c r="F102" s="253">
        <v>0</v>
      </c>
      <c r="G102" s="253">
        <v>0</v>
      </c>
      <c r="H102" s="253">
        <v>0</v>
      </c>
      <c r="I102" s="254">
        <v>0</v>
      </c>
      <c r="J102" s="237">
        <v>0</v>
      </c>
      <c r="K102" s="248"/>
      <c r="L102" s="253">
        <v>0</v>
      </c>
      <c r="M102" s="253">
        <v>0</v>
      </c>
      <c r="N102" s="253">
        <v>0</v>
      </c>
      <c r="O102" s="253">
        <v>0</v>
      </c>
      <c r="P102" s="253">
        <v>0</v>
      </c>
      <c r="Q102" s="253">
        <v>0</v>
      </c>
      <c r="R102" s="253">
        <v>0</v>
      </c>
      <c r="S102" s="253">
        <v>0</v>
      </c>
    </row>
    <row r="103" spans="1:19" ht="12.75" customHeight="1">
      <c r="A103" s="233" t="s">
        <v>287</v>
      </c>
      <c r="B103" s="253">
        <v>0</v>
      </c>
      <c r="C103" s="253">
        <v>0</v>
      </c>
      <c r="D103" s="253">
        <v>0</v>
      </c>
      <c r="E103" s="253">
        <v>0</v>
      </c>
      <c r="F103" s="253">
        <v>0</v>
      </c>
      <c r="G103" s="253">
        <v>0</v>
      </c>
      <c r="H103" s="253">
        <v>0</v>
      </c>
      <c r="I103" s="254">
        <v>0</v>
      </c>
      <c r="J103" s="237">
        <v>0</v>
      </c>
      <c r="K103" s="248"/>
      <c r="L103" s="253">
        <v>0</v>
      </c>
      <c r="M103" s="253">
        <v>0</v>
      </c>
      <c r="N103" s="253">
        <v>0</v>
      </c>
      <c r="O103" s="253">
        <v>0</v>
      </c>
      <c r="P103" s="253">
        <v>0</v>
      </c>
      <c r="Q103" s="253">
        <v>0</v>
      </c>
      <c r="R103" s="253">
        <v>0</v>
      </c>
      <c r="S103" s="253">
        <v>0</v>
      </c>
    </row>
    <row r="104" spans="1:19" ht="12.75" customHeight="1">
      <c r="A104" s="233" t="s">
        <v>288</v>
      </c>
      <c r="B104" s="253">
        <v>0</v>
      </c>
      <c r="C104" s="253">
        <v>0</v>
      </c>
      <c r="D104" s="253">
        <v>0</v>
      </c>
      <c r="E104" s="253">
        <v>0</v>
      </c>
      <c r="F104" s="253">
        <v>0</v>
      </c>
      <c r="G104" s="253">
        <v>0</v>
      </c>
      <c r="H104" s="253">
        <v>0</v>
      </c>
      <c r="I104" s="254">
        <v>0</v>
      </c>
      <c r="J104" s="237">
        <v>0</v>
      </c>
      <c r="K104" s="248"/>
      <c r="L104" s="253">
        <v>0</v>
      </c>
      <c r="M104" s="253">
        <v>0</v>
      </c>
      <c r="N104" s="253">
        <v>0</v>
      </c>
      <c r="O104" s="253">
        <v>0</v>
      </c>
      <c r="P104" s="253">
        <v>0</v>
      </c>
      <c r="Q104" s="253">
        <v>0</v>
      </c>
      <c r="R104" s="253">
        <v>0</v>
      </c>
      <c r="S104" s="253">
        <v>0</v>
      </c>
    </row>
    <row r="105" spans="1:19" ht="12.75" customHeight="1">
      <c r="A105" s="233" t="s">
        <v>289</v>
      </c>
      <c r="B105" s="253">
        <v>0</v>
      </c>
      <c r="C105" s="253">
        <v>0</v>
      </c>
      <c r="D105" s="253">
        <v>0</v>
      </c>
      <c r="E105" s="253">
        <v>0</v>
      </c>
      <c r="F105" s="253">
        <v>0</v>
      </c>
      <c r="G105" s="253">
        <v>0</v>
      </c>
      <c r="H105" s="253">
        <v>0</v>
      </c>
      <c r="I105" s="254">
        <v>0</v>
      </c>
      <c r="J105" s="237">
        <v>0</v>
      </c>
      <c r="K105" s="248"/>
      <c r="L105" s="253">
        <v>0</v>
      </c>
      <c r="M105" s="253">
        <v>0</v>
      </c>
      <c r="N105" s="253">
        <v>0</v>
      </c>
      <c r="O105" s="253">
        <v>0</v>
      </c>
      <c r="P105" s="253">
        <v>0</v>
      </c>
      <c r="Q105" s="253">
        <v>0</v>
      </c>
      <c r="R105" s="253">
        <v>0</v>
      </c>
      <c r="S105" s="253">
        <v>0</v>
      </c>
    </row>
    <row r="106" spans="1:19" ht="12.75" customHeight="1">
      <c r="A106" s="233" t="s">
        <v>290</v>
      </c>
      <c r="B106" s="253">
        <v>0</v>
      </c>
      <c r="C106" s="253">
        <v>0</v>
      </c>
      <c r="D106" s="253">
        <v>0</v>
      </c>
      <c r="E106" s="253">
        <v>0</v>
      </c>
      <c r="F106" s="253">
        <v>0</v>
      </c>
      <c r="G106" s="253">
        <v>0</v>
      </c>
      <c r="H106" s="253">
        <v>0</v>
      </c>
      <c r="I106" s="254">
        <v>0</v>
      </c>
      <c r="J106" s="237">
        <v>0</v>
      </c>
      <c r="K106" s="248"/>
      <c r="L106" s="253">
        <v>0</v>
      </c>
      <c r="M106" s="253">
        <v>0</v>
      </c>
      <c r="N106" s="253">
        <v>0</v>
      </c>
      <c r="O106" s="253">
        <v>0</v>
      </c>
      <c r="P106" s="253">
        <v>0</v>
      </c>
      <c r="Q106" s="253">
        <v>0</v>
      </c>
      <c r="R106" s="253">
        <v>0</v>
      </c>
      <c r="S106" s="253">
        <v>0</v>
      </c>
    </row>
    <row r="107" spans="1:19" ht="12.75" customHeight="1">
      <c r="A107" s="233" t="s">
        <v>291</v>
      </c>
      <c r="B107" s="253">
        <v>72577.39</v>
      </c>
      <c r="C107" s="253">
        <v>72577</v>
      </c>
      <c r="D107" s="253">
        <v>19333.84432</v>
      </c>
      <c r="E107" s="253">
        <v>-0.1556799999998475</v>
      </c>
      <c r="F107" s="253">
        <v>19334</v>
      </c>
      <c r="G107" s="253">
        <v>35563</v>
      </c>
      <c r="H107" s="253">
        <v>20927</v>
      </c>
      <c r="I107" s="254">
        <v>72577</v>
      </c>
      <c r="J107" s="237">
        <v>1</v>
      </c>
      <c r="K107" s="248"/>
      <c r="L107" s="253">
        <v>46034</v>
      </c>
      <c r="M107" s="253">
        <v>51867</v>
      </c>
      <c r="N107" s="253">
        <v>53296</v>
      </c>
      <c r="O107" s="253">
        <v>58703</v>
      </c>
      <c r="P107" s="253">
        <v>63292.53</v>
      </c>
      <c r="Q107" s="253">
        <v>65798</v>
      </c>
      <c r="R107" s="253">
        <v>70813</v>
      </c>
      <c r="S107" s="253">
        <v>72577</v>
      </c>
    </row>
    <row r="108" spans="1:19" ht="12.75" customHeight="1">
      <c r="A108" s="233" t="s">
        <v>292</v>
      </c>
      <c r="B108" s="253">
        <v>293755.48</v>
      </c>
      <c r="C108" s="253">
        <v>293755</v>
      </c>
      <c r="D108" s="253">
        <v>78253.626329999999</v>
      </c>
      <c r="E108" s="253">
        <v>-0.37367000000085682</v>
      </c>
      <c r="F108" s="253">
        <v>78254</v>
      </c>
      <c r="G108" s="253">
        <v>39514</v>
      </c>
      <c r="H108" s="253">
        <v>23252</v>
      </c>
      <c r="I108" s="254">
        <v>141020</v>
      </c>
      <c r="J108" s="237">
        <v>0.48009999999999997</v>
      </c>
      <c r="K108" s="248"/>
      <c r="L108" s="253">
        <v>205817</v>
      </c>
      <c r="M108" s="253">
        <v>223686</v>
      </c>
      <c r="N108" s="253">
        <v>253345</v>
      </c>
      <c r="O108" s="253">
        <v>268815</v>
      </c>
      <c r="P108" s="253">
        <v>279200</v>
      </c>
      <c r="Q108" s="253">
        <v>170797</v>
      </c>
      <c r="R108" s="253">
        <v>141768</v>
      </c>
      <c r="S108" s="253">
        <v>141020</v>
      </c>
    </row>
    <row r="109" spans="1:19" ht="12.75" customHeight="1">
      <c r="A109" s="233" t="s">
        <v>293</v>
      </c>
      <c r="B109" s="253">
        <v>0</v>
      </c>
      <c r="C109" s="253">
        <v>0</v>
      </c>
      <c r="D109" s="253">
        <v>0</v>
      </c>
      <c r="E109" s="253">
        <v>0</v>
      </c>
      <c r="F109" s="253">
        <v>0</v>
      </c>
      <c r="G109" s="253">
        <v>0</v>
      </c>
      <c r="H109" s="253">
        <v>0</v>
      </c>
      <c r="I109" s="254">
        <v>0</v>
      </c>
      <c r="J109" s="237">
        <v>0</v>
      </c>
      <c r="K109" s="248"/>
      <c r="L109" s="253">
        <v>0</v>
      </c>
      <c r="M109" s="253">
        <v>0</v>
      </c>
      <c r="N109" s="253">
        <v>0</v>
      </c>
      <c r="O109" s="253">
        <v>0</v>
      </c>
      <c r="P109" s="253">
        <v>0</v>
      </c>
      <c r="Q109" s="253">
        <v>0</v>
      </c>
      <c r="R109" s="253">
        <v>0</v>
      </c>
      <c r="S109" s="253">
        <v>0</v>
      </c>
    </row>
    <row r="110" spans="1:19" ht="12.75" customHeight="1">
      <c r="A110" s="233" t="s">
        <v>294</v>
      </c>
      <c r="B110" s="253">
        <v>458126.89</v>
      </c>
      <c r="C110" s="253">
        <v>458127</v>
      </c>
      <c r="D110" s="253">
        <v>122040.81316000001</v>
      </c>
      <c r="E110" s="253">
        <v>-0.18683999999484513</v>
      </c>
      <c r="F110" s="253">
        <v>122041</v>
      </c>
      <c r="G110" s="253">
        <v>0</v>
      </c>
      <c r="H110" s="253">
        <v>0</v>
      </c>
      <c r="I110" s="254">
        <v>122041</v>
      </c>
      <c r="J110" s="237">
        <v>0.26640000000000003</v>
      </c>
      <c r="K110" s="248"/>
      <c r="L110" s="253">
        <v>0</v>
      </c>
      <c r="M110" s="253">
        <v>0</v>
      </c>
      <c r="N110" s="253">
        <v>0</v>
      </c>
      <c r="O110" s="253">
        <v>0</v>
      </c>
      <c r="P110" s="253">
        <v>0</v>
      </c>
      <c r="Q110" s="253">
        <v>0</v>
      </c>
      <c r="R110" s="253">
        <v>118680</v>
      </c>
      <c r="S110" s="253">
        <v>122041</v>
      </c>
    </row>
    <row r="111" spans="1:19" ht="12.75" customHeight="1">
      <c r="A111" s="233" t="s">
        <v>295</v>
      </c>
      <c r="B111" s="253">
        <v>53845.87</v>
      </c>
      <c r="C111" s="253">
        <v>53846</v>
      </c>
      <c r="D111" s="253">
        <v>14344.078439999999</v>
      </c>
      <c r="E111" s="253">
        <v>7.8439999999318388E-2</v>
      </c>
      <c r="F111" s="253">
        <v>14344</v>
      </c>
      <c r="G111" s="253">
        <v>47417</v>
      </c>
      <c r="H111" s="253">
        <v>27902</v>
      </c>
      <c r="I111" s="254">
        <v>53846</v>
      </c>
      <c r="J111" s="237">
        <v>1</v>
      </c>
      <c r="K111" s="248"/>
      <c r="L111" s="253">
        <v>0</v>
      </c>
      <c r="M111" s="253">
        <v>0</v>
      </c>
      <c r="N111" s="253">
        <v>0</v>
      </c>
      <c r="O111" s="253">
        <v>0</v>
      </c>
      <c r="P111" s="253">
        <v>46893.2</v>
      </c>
      <c r="Q111" s="253">
        <v>49498</v>
      </c>
      <c r="R111" s="253">
        <v>51972</v>
      </c>
      <c r="S111" s="253">
        <v>53846</v>
      </c>
    </row>
    <row r="112" spans="1:19" ht="12.75" customHeight="1">
      <c r="A112" s="233" t="s">
        <v>296</v>
      </c>
      <c r="B112" s="253">
        <v>0</v>
      </c>
      <c r="C112" s="253">
        <v>0</v>
      </c>
      <c r="D112" s="253">
        <v>0</v>
      </c>
      <c r="E112" s="253">
        <v>0</v>
      </c>
      <c r="F112" s="253">
        <v>0</v>
      </c>
      <c r="G112" s="253">
        <v>0</v>
      </c>
      <c r="H112" s="253">
        <v>0</v>
      </c>
      <c r="I112" s="254">
        <v>0</v>
      </c>
      <c r="J112" s="237">
        <v>0</v>
      </c>
      <c r="K112" s="248"/>
      <c r="L112" s="253">
        <v>0</v>
      </c>
      <c r="M112" s="253">
        <v>0</v>
      </c>
      <c r="N112" s="253">
        <v>0</v>
      </c>
      <c r="O112" s="253">
        <v>0</v>
      </c>
      <c r="P112" s="253">
        <v>0</v>
      </c>
      <c r="Q112" s="253">
        <v>0</v>
      </c>
      <c r="R112" s="253">
        <v>0</v>
      </c>
      <c r="S112" s="253">
        <v>0</v>
      </c>
    </row>
    <row r="113" spans="1:19" ht="12.75" customHeight="1">
      <c r="A113" s="233" t="s">
        <v>297</v>
      </c>
      <c r="B113" s="253">
        <v>282330.02</v>
      </c>
      <c r="C113" s="253">
        <v>282330</v>
      </c>
      <c r="D113" s="253">
        <v>75210.111560000005</v>
      </c>
      <c r="E113" s="253">
        <v>0.11156000000482891</v>
      </c>
      <c r="F113" s="253">
        <v>75210</v>
      </c>
      <c r="G113" s="253">
        <v>0</v>
      </c>
      <c r="H113" s="253">
        <v>0</v>
      </c>
      <c r="I113" s="254">
        <v>75210</v>
      </c>
      <c r="J113" s="237">
        <v>0.26640000000000003</v>
      </c>
      <c r="K113" s="248"/>
      <c r="L113" s="253">
        <v>173731</v>
      </c>
      <c r="M113" s="253">
        <v>198449</v>
      </c>
      <c r="N113" s="253">
        <v>216270</v>
      </c>
      <c r="O113" s="253">
        <v>247142</v>
      </c>
      <c r="P113" s="253">
        <v>172804</v>
      </c>
      <c r="Q113" s="253">
        <v>91904</v>
      </c>
      <c r="R113" s="253">
        <v>74066</v>
      </c>
      <c r="S113" s="253">
        <v>75210</v>
      </c>
    </row>
    <row r="114" spans="1:19" ht="12.75" customHeight="1">
      <c r="A114" s="233" t="s">
        <v>298</v>
      </c>
      <c r="B114" s="253">
        <v>0</v>
      </c>
      <c r="C114" s="253">
        <v>0</v>
      </c>
      <c r="D114" s="253">
        <v>0</v>
      </c>
      <c r="E114" s="253">
        <v>0</v>
      </c>
      <c r="F114" s="253">
        <v>0</v>
      </c>
      <c r="G114" s="253">
        <v>0</v>
      </c>
      <c r="H114" s="253">
        <v>0</v>
      </c>
      <c r="I114" s="254">
        <v>0</v>
      </c>
      <c r="J114" s="237">
        <v>0</v>
      </c>
      <c r="K114" s="248"/>
      <c r="L114" s="253">
        <v>0</v>
      </c>
      <c r="M114" s="253">
        <v>0</v>
      </c>
      <c r="N114" s="253">
        <v>0</v>
      </c>
      <c r="O114" s="253">
        <v>0</v>
      </c>
      <c r="P114" s="253">
        <v>0</v>
      </c>
      <c r="Q114" s="253">
        <v>0</v>
      </c>
      <c r="R114" s="253">
        <v>0</v>
      </c>
      <c r="S114" s="253">
        <v>0</v>
      </c>
    </row>
    <row r="115" spans="1:19" ht="12.75" customHeight="1">
      <c r="A115" s="233" t="s">
        <v>299</v>
      </c>
      <c r="B115" s="253">
        <v>20754.29</v>
      </c>
      <c r="C115" s="253">
        <v>20754</v>
      </c>
      <c r="D115" s="253">
        <v>5528.6744399999998</v>
      </c>
      <c r="E115" s="253">
        <v>-0.32556000000022323</v>
      </c>
      <c r="F115" s="253">
        <v>5529</v>
      </c>
      <c r="G115" s="253">
        <v>0</v>
      </c>
      <c r="H115" s="253">
        <v>0</v>
      </c>
      <c r="I115" s="254">
        <v>5529</v>
      </c>
      <c r="J115" s="237">
        <v>0.26640000000000003</v>
      </c>
      <c r="K115" s="248"/>
      <c r="L115" s="253">
        <v>0</v>
      </c>
      <c r="M115" s="253">
        <v>0</v>
      </c>
      <c r="N115" s="253">
        <v>0</v>
      </c>
      <c r="O115" s="253">
        <v>0</v>
      </c>
      <c r="P115" s="253">
        <v>0</v>
      </c>
      <c r="Q115" s="253">
        <v>6226</v>
      </c>
      <c r="R115" s="253">
        <v>5503</v>
      </c>
      <c r="S115" s="253">
        <v>5529</v>
      </c>
    </row>
    <row r="116" spans="1:19" ht="12.75" customHeight="1">
      <c r="A116" s="233" t="s">
        <v>300</v>
      </c>
      <c r="B116" s="253">
        <v>0</v>
      </c>
      <c r="C116" s="253">
        <v>0</v>
      </c>
      <c r="D116" s="253">
        <v>0</v>
      </c>
      <c r="E116" s="253">
        <v>0</v>
      </c>
      <c r="F116" s="253">
        <v>0</v>
      </c>
      <c r="G116" s="253">
        <v>0</v>
      </c>
      <c r="H116" s="253">
        <v>0</v>
      </c>
      <c r="I116" s="254">
        <v>0</v>
      </c>
      <c r="J116" s="237">
        <v>0</v>
      </c>
      <c r="K116" s="248"/>
      <c r="L116" s="253">
        <v>0</v>
      </c>
      <c r="M116" s="253">
        <v>0</v>
      </c>
      <c r="N116" s="253">
        <v>0</v>
      </c>
      <c r="O116" s="253">
        <v>0</v>
      </c>
      <c r="P116" s="253">
        <v>0</v>
      </c>
      <c r="Q116" s="253">
        <v>0</v>
      </c>
      <c r="R116" s="253">
        <v>0</v>
      </c>
      <c r="S116" s="253">
        <v>0</v>
      </c>
    </row>
    <row r="117" spans="1:19" ht="12.75" customHeight="1">
      <c r="A117" s="233" t="s">
        <v>301</v>
      </c>
      <c r="B117" s="253">
        <v>0</v>
      </c>
      <c r="C117" s="253">
        <v>0</v>
      </c>
      <c r="D117" s="253">
        <v>0</v>
      </c>
      <c r="E117" s="253">
        <v>0</v>
      </c>
      <c r="F117" s="253">
        <v>0</v>
      </c>
      <c r="G117" s="253">
        <v>0</v>
      </c>
      <c r="H117" s="253">
        <v>0</v>
      </c>
      <c r="I117" s="254">
        <v>0</v>
      </c>
      <c r="J117" s="237">
        <v>0</v>
      </c>
      <c r="K117" s="248"/>
      <c r="L117" s="253">
        <v>0</v>
      </c>
      <c r="M117" s="253">
        <v>0</v>
      </c>
      <c r="N117" s="253">
        <v>0</v>
      </c>
      <c r="O117" s="253">
        <v>0</v>
      </c>
      <c r="P117" s="253">
        <v>0</v>
      </c>
      <c r="Q117" s="253">
        <v>0</v>
      </c>
      <c r="R117" s="253">
        <v>0</v>
      </c>
      <c r="S117" s="253">
        <v>0</v>
      </c>
    </row>
    <row r="118" spans="1:19" ht="12.75" customHeight="1">
      <c r="A118" s="233" t="s">
        <v>302</v>
      </c>
      <c r="B118" s="253">
        <v>532844.71</v>
      </c>
      <c r="C118" s="253">
        <v>532845</v>
      </c>
      <c r="D118" s="253">
        <v>141945.00016</v>
      </c>
      <c r="E118" s="253">
        <v>1.5999999595806003E-4</v>
      </c>
      <c r="F118" s="253">
        <v>141945</v>
      </c>
      <c r="G118" s="253">
        <v>35563</v>
      </c>
      <c r="H118" s="253">
        <v>20927</v>
      </c>
      <c r="I118" s="254">
        <v>198435</v>
      </c>
      <c r="J118" s="237">
        <v>0.37240000000000001</v>
      </c>
      <c r="K118" s="248"/>
      <c r="L118" s="253">
        <v>0</v>
      </c>
      <c r="M118" s="253">
        <v>0</v>
      </c>
      <c r="N118" s="253">
        <v>472312</v>
      </c>
      <c r="O118" s="253">
        <v>495171</v>
      </c>
      <c r="P118" s="253">
        <v>435948</v>
      </c>
      <c r="Q118" s="253">
        <v>252335</v>
      </c>
      <c r="R118" s="253">
        <v>199379</v>
      </c>
      <c r="S118" s="253">
        <v>198435</v>
      </c>
    </row>
    <row r="119" spans="1:19" ht="12.75" customHeight="1">
      <c r="A119" s="233" t="s">
        <v>303</v>
      </c>
      <c r="B119" s="253">
        <v>222669.87</v>
      </c>
      <c r="C119" s="253">
        <v>222670</v>
      </c>
      <c r="D119" s="253">
        <v>59317.237070000003</v>
      </c>
      <c r="E119" s="253">
        <v>0.23707000000285916</v>
      </c>
      <c r="F119" s="253">
        <v>59317</v>
      </c>
      <c r="G119" s="253">
        <v>47417</v>
      </c>
      <c r="H119" s="253">
        <v>27902</v>
      </c>
      <c r="I119" s="254">
        <v>134636</v>
      </c>
      <c r="J119" s="237">
        <v>0.60460000000000003</v>
      </c>
      <c r="K119" s="248"/>
      <c r="L119" s="253">
        <v>0</v>
      </c>
      <c r="M119" s="253">
        <v>172706</v>
      </c>
      <c r="N119" s="253">
        <v>190636</v>
      </c>
      <c r="O119" s="253">
        <v>203102</v>
      </c>
      <c r="P119" s="253">
        <v>213772.04</v>
      </c>
      <c r="Q119" s="253">
        <v>168423</v>
      </c>
      <c r="R119" s="253">
        <v>134182</v>
      </c>
      <c r="S119" s="253">
        <v>134636</v>
      </c>
    </row>
    <row r="120" spans="1:19" ht="12.75" customHeight="1">
      <c r="A120" s="233" t="s">
        <v>304</v>
      </c>
      <c r="B120" s="253">
        <v>203003.23</v>
      </c>
      <c r="C120" s="253">
        <v>203003</v>
      </c>
      <c r="D120" s="253">
        <v>54078.129410000001</v>
      </c>
      <c r="E120" s="253">
        <v>0.12941000000137137</v>
      </c>
      <c r="F120" s="253">
        <v>54078</v>
      </c>
      <c r="G120" s="253">
        <v>35563</v>
      </c>
      <c r="H120" s="253">
        <v>20927</v>
      </c>
      <c r="I120" s="254">
        <v>110568</v>
      </c>
      <c r="J120" s="237">
        <v>0.54469999999999996</v>
      </c>
      <c r="K120" s="248"/>
      <c r="L120" s="253">
        <v>0</v>
      </c>
      <c r="M120" s="253">
        <v>151427</v>
      </c>
      <c r="N120" s="253">
        <v>161487</v>
      </c>
      <c r="O120" s="253">
        <v>168943</v>
      </c>
      <c r="P120" s="253">
        <v>182056</v>
      </c>
      <c r="Q120" s="253">
        <v>137803</v>
      </c>
      <c r="R120" s="253">
        <v>109214</v>
      </c>
      <c r="S120" s="253">
        <v>110568</v>
      </c>
    </row>
    <row r="121" spans="1:19" ht="12.75" customHeight="1">
      <c r="A121" s="233" t="s">
        <v>305</v>
      </c>
      <c r="B121" s="253">
        <v>0</v>
      </c>
      <c r="C121" s="253">
        <v>0</v>
      </c>
      <c r="D121" s="253">
        <v>0</v>
      </c>
      <c r="E121" s="253">
        <v>0</v>
      </c>
      <c r="F121" s="253">
        <v>0</v>
      </c>
      <c r="G121" s="253">
        <v>0</v>
      </c>
      <c r="H121" s="253">
        <v>0</v>
      </c>
      <c r="I121" s="254">
        <v>0</v>
      </c>
      <c r="J121" s="237">
        <v>0</v>
      </c>
      <c r="K121" s="248"/>
      <c r="L121" s="253">
        <v>0</v>
      </c>
      <c r="M121" s="253">
        <v>0</v>
      </c>
      <c r="N121" s="253">
        <v>0</v>
      </c>
      <c r="O121" s="253">
        <v>0</v>
      </c>
      <c r="P121" s="253">
        <v>0</v>
      </c>
      <c r="Q121" s="253">
        <v>0</v>
      </c>
      <c r="R121" s="253">
        <v>0</v>
      </c>
      <c r="S121" s="253">
        <v>0</v>
      </c>
    </row>
    <row r="122" spans="1:19" ht="12.75" customHeight="1">
      <c r="A122" s="233" t="s">
        <v>306</v>
      </c>
      <c r="B122" s="253">
        <v>355451.72</v>
      </c>
      <c r="C122" s="253">
        <v>355452</v>
      </c>
      <c r="D122" s="253">
        <v>94689.138860000006</v>
      </c>
      <c r="E122" s="253">
        <v>0.13886000000638887</v>
      </c>
      <c r="F122" s="253">
        <v>94689</v>
      </c>
      <c r="G122" s="253">
        <v>0</v>
      </c>
      <c r="H122" s="253">
        <v>0</v>
      </c>
      <c r="I122" s="254">
        <v>94689</v>
      </c>
      <c r="J122" s="237">
        <v>0.26640000000000003</v>
      </c>
      <c r="K122" s="248"/>
      <c r="L122" s="253">
        <v>0</v>
      </c>
      <c r="M122" s="253">
        <v>0</v>
      </c>
      <c r="N122" s="253">
        <v>287075</v>
      </c>
      <c r="O122" s="253">
        <v>306399</v>
      </c>
      <c r="P122" s="253">
        <v>218638</v>
      </c>
      <c r="Q122" s="253">
        <v>122482</v>
      </c>
      <c r="R122" s="253">
        <v>95793</v>
      </c>
      <c r="S122" s="253">
        <v>94689</v>
      </c>
    </row>
    <row r="123" spans="1:19" ht="12.75" customHeight="1">
      <c r="A123" s="233" t="s">
        <v>307</v>
      </c>
      <c r="B123" s="253">
        <v>53934.44</v>
      </c>
      <c r="C123" s="253">
        <v>53934</v>
      </c>
      <c r="D123" s="253">
        <v>14367.520829999999</v>
      </c>
      <c r="E123" s="253">
        <v>-0.47917000000052212</v>
      </c>
      <c r="F123" s="253">
        <v>14368</v>
      </c>
      <c r="G123" s="253">
        <v>0</v>
      </c>
      <c r="H123" s="253">
        <v>0</v>
      </c>
      <c r="I123" s="254">
        <v>14368</v>
      </c>
      <c r="J123" s="237">
        <v>0.26640000000000003</v>
      </c>
      <c r="K123" s="248"/>
      <c r="L123" s="253">
        <v>31117</v>
      </c>
      <c r="M123" s="253">
        <v>38372</v>
      </c>
      <c r="N123" s="253">
        <v>44128</v>
      </c>
      <c r="O123" s="253">
        <v>46603</v>
      </c>
      <c r="P123" s="253">
        <v>35067</v>
      </c>
      <c r="Q123" s="253">
        <v>17748</v>
      </c>
      <c r="R123" s="253">
        <v>14820</v>
      </c>
      <c r="S123" s="253">
        <v>14368</v>
      </c>
    </row>
    <row r="124" spans="1:19" ht="12.75" customHeight="1">
      <c r="A124" s="233" t="s">
        <v>308</v>
      </c>
      <c r="B124" s="253">
        <v>0</v>
      </c>
      <c r="C124" s="253">
        <v>0</v>
      </c>
      <c r="D124" s="253">
        <v>0</v>
      </c>
      <c r="E124" s="253">
        <v>0</v>
      </c>
      <c r="F124" s="253">
        <v>0</v>
      </c>
      <c r="G124" s="253">
        <v>0</v>
      </c>
      <c r="H124" s="253">
        <v>0</v>
      </c>
      <c r="I124" s="254">
        <v>0</v>
      </c>
      <c r="J124" s="237">
        <v>0</v>
      </c>
      <c r="K124" s="248"/>
      <c r="L124" s="253">
        <v>0</v>
      </c>
      <c r="M124" s="253">
        <v>0</v>
      </c>
      <c r="N124" s="253">
        <v>0</v>
      </c>
      <c r="O124" s="253">
        <v>0</v>
      </c>
      <c r="P124" s="253">
        <v>0</v>
      </c>
      <c r="Q124" s="253">
        <v>0</v>
      </c>
      <c r="R124" s="253">
        <v>0</v>
      </c>
      <c r="S124" s="253">
        <v>0</v>
      </c>
    </row>
    <row r="125" spans="1:19" ht="12.75" customHeight="1">
      <c r="A125" s="233" t="s">
        <v>309</v>
      </c>
      <c r="B125" s="253">
        <v>729749.63</v>
      </c>
      <c r="C125" s="253">
        <v>729750</v>
      </c>
      <c r="D125" s="253">
        <v>194398.67853999999</v>
      </c>
      <c r="E125" s="253">
        <v>-0.32146000000648201</v>
      </c>
      <c r="F125" s="253">
        <v>194399</v>
      </c>
      <c r="G125" s="253">
        <v>27660</v>
      </c>
      <c r="H125" s="253">
        <v>16276</v>
      </c>
      <c r="I125" s="254">
        <v>238335</v>
      </c>
      <c r="J125" s="237">
        <v>0.32659999999999995</v>
      </c>
      <c r="K125" s="248"/>
      <c r="L125" s="253">
        <v>0</v>
      </c>
      <c r="M125" s="253">
        <v>0</v>
      </c>
      <c r="N125" s="253">
        <v>599138</v>
      </c>
      <c r="O125" s="253">
        <v>631824</v>
      </c>
      <c r="P125" s="253">
        <v>517713</v>
      </c>
      <c r="Q125" s="253">
        <v>291996</v>
      </c>
      <c r="R125" s="253">
        <v>243120</v>
      </c>
      <c r="S125" s="253">
        <v>238335</v>
      </c>
    </row>
    <row r="126" spans="1:19" ht="12.75" customHeight="1">
      <c r="A126" s="233" t="s">
        <v>310</v>
      </c>
      <c r="B126" s="253">
        <v>148871.44</v>
      </c>
      <c r="C126" s="253">
        <v>148871</v>
      </c>
      <c r="D126" s="253">
        <v>39657.8632</v>
      </c>
      <c r="E126" s="253">
        <v>-0.13680000000022119</v>
      </c>
      <c r="F126" s="253">
        <v>39658</v>
      </c>
      <c r="G126" s="253">
        <v>0</v>
      </c>
      <c r="H126" s="253">
        <v>0</v>
      </c>
      <c r="I126" s="254">
        <v>39658</v>
      </c>
      <c r="J126" s="237">
        <v>0.26640000000000003</v>
      </c>
      <c r="K126" s="248"/>
      <c r="L126" s="253">
        <v>0</v>
      </c>
      <c r="M126" s="253">
        <v>0</v>
      </c>
      <c r="N126" s="253">
        <v>0</v>
      </c>
      <c r="O126" s="253">
        <v>0</v>
      </c>
      <c r="P126" s="253">
        <v>0</v>
      </c>
      <c r="Q126" s="253">
        <v>49615</v>
      </c>
      <c r="R126" s="253">
        <v>39760</v>
      </c>
      <c r="S126" s="253">
        <v>39658</v>
      </c>
    </row>
    <row r="127" spans="1:19" ht="12.75" customHeight="1">
      <c r="A127" s="233" t="s">
        <v>311</v>
      </c>
      <c r="B127" s="253">
        <v>0</v>
      </c>
      <c r="C127" s="253">
        <v>0</v>
      </c>
      <c r="D127" s="253">
        <v>0</v>
      </c>
      <c r="E127" s="253">
        <v>0</v>
      </c>
      <c r="F127" s="253">
        <v>0</v>
      </c>
      <c r="G127" s="253">
        <v>0</v>
      </c>
      <c r="H127" s="253">
        <v>0</v>
      </c>
      <c r="I127" s="254">
        <v>0</v>
      </c>
      <c r="J127" s="237">
        <v>0</v>
      </c>
      <c r="K127" s="248"/>
      <c r="L127" s="253">
        <v>0</v>
      </c>
      <c r="M127" s="253">
        <v>0</v>
      </c>
      <c r="N127" s="253">
        <v>0</v>
      </c>
      <c r="O127" s="253">
        <v>0</v>
      </c>
      <c r="P127" s="253">
        <v>0</v>
      </c>
      <c r="Q127" s="253">
        <v>0</v>
      </c>
      <c r="R127" s="253">
        <v>0</v>
      </c>
      <c r="S127" s="253">
        <v>0</v>
      </c>
    </row>
    <row r="128" spans="1:19" ht="12.75" customHeight="1">
      <c r="A128" s="233" t="s">
        <v>312</v>
      </c>
      <c r="B128" s="253">
        <v>180937.94</v>
      </c>
      <c r="C128" s="253">
        <v>180938</v>
      </c>
      <c r="D128" s="253">
        <v>48200.216650000002</v>
      </c>
      <c r="E128" s="253">
        <v>0.21665000000211876</v>
      </c>
      <c r="F128" s="253">
        <v>48200</v>
      </c>
      <c r="G128" s="253">
        <v>0</v>
      </c>
      <c r="H128" s="253">
        <v>0</v>
      </c>
      <c r="I128" s="254">
        <v>48200</v>
      </c>
      <c r="J128" s="237">
        <v>0.26640000000000003</v>
      </c>
      <c r="K128" s="248"/>
      <c r="L128" s="253">
        <v>119516</v>
      </c>
      <c r="M128" s="253">
        <v>127763</v>
      </c>
      <c r="N128" s="253">
        <v>140647</v>
      </c>
      <c r="O128" s="253">
        <v>149257</v>
      </c>
      <c r="P128" s="253">
        <v>111122</v>
      </c>
      <c r="Q128" s="253">
        <v>59989</v>
      </c>
      <c r="R128" s="253">
        <v>47991</v>
      </c>
      <c r="S128" s="253">
        <v>48200</v>
      </c>
    </row>
    <row r="129" spans="1:19" ht="12.75" customHeight="1">
      <c r="A129" s="233" t="s">
        <v>313</v>
      </c>
      <c r="B129" s="253">
        <v>1051796.55</v>
      </c>
      <c r="C129" s="253">
        <v>1051797</v>
      </c>
      <c r="D129" s="253">
        <v>280189.03308000002</v>
      </c>
      <c r="E129" s="253">
        <v>3.3080000022891909E-2</v>
      </c>
      <c r="F129" s="253">
        <v>280189</v>
      </c>
      <c r="G129" s="253">
        <v>23708</v>
      </c>
      <c r="H129" s="253">
        <v>13951</v>
      </c>
      <c r="I129" s="254">
        <v>317848</v>
      </c>
      <c r="J129" s="237">
        <v>0.30219999999999997</v>
      </c>
      <c r="K129" s="248"/>
      <c r="L129" s="253">
        <v>0</v>
      </c>
      <c r="M129" s="253">
        <v>840098</v>
      </c>
      <c r="N129" s="253">
        <v>869128</v>
      </c>
      <c r="O129" s="253">
        <v>889799</v>
      </c>
      <c r="P129" s="253">
        <v>679025</v>
      </c>
      <c r="Q129" s="253">
        <v>374846</v>
      </c>
      <c r="R129" s="253">
        <v>308926</v>
      </c>
      <c r="S129" s="253">
        <v>317848</v>
      </c>
    </row>
    <row r="130" spans="1:19" ht="12.75" customHeight="1">
      <c r="A130" s="233" t="s">
        <v>314</v>
      </c>
      <c r="B130" s="253">
        <v>92658.91</v>
      </c>
      <c r="C130" s="253">
        <v>92659</v>
      </c>
      <c r="D130" s="253">
        <v>24683.504150000001</v>
      </c>
      <c r="E130" s="253">
        <v>0.50415000000066357</v>
      </c>
      <c r="F130" s="253">
        <v>24683</v>
      </c>
      <c r="G130" s="253">
        <v>43465</v>
      </c>
      <c r="H130" s="253">
        <v>25577</v>
      </c>
      <c r="I130" s="254">
        <v>92659</v>
      </c>
      <c r="J130" s="237">
        <v>1</v>
      </c>
      <c r="K130" s="248"/>
      <c r="L130" s="253">
        <v>0</v>
      </c>
      <c r="M130" s="253">
        <v>0</v>
      </c>
      <c r="N130" s="253">
        <v>0</v>
      </c>
      <c r="O130" s="253">
        <v>0</v>
      </c>
      <c r="P130" s="253">
        <v>102585.82</v>
      </c>
      <c r="Q130" s="253">
        <v>107598</v>
      </c>
      <c r="R130" s="253">
        <v>109504</v>
      </c>
      <c r="S130" s="253">
        <v>92659</v>
      </c>
    </row>
    <row r="131" spans="1:19" ht="12.75" customHeight="1">
      <c r="A131" s="233" t="s">
        <v>315</v>
      </c>
      <c r="B131" s="253">
        <v>0</v>
      </c>
      <c r="C131" s="253">
        <v>0</v>
      </c>
      <c r="D131" s="253">
        <v>0</v>
      </c>
      <c r="E131" s="253">
        <v>0</v>
      </c>
      <c r="F131" s="253">
        <v>0</v>
      </c>
      <c r="G131" s="253">
        <v>0</v>
      </c>
      <c r="H131" s="253">
        <v>0</v>
      </c>
      <c r="I131" s="254">
        <v>0</v>
      </c>
      <c r="J131" s="237">
        <v>0</v>
      </c>
      <c r="K131" s="248"/>
      <c r="L131" s="253">
        <v>0</v>
      </c>
      <c r="M131" s="253">
        <v>0</v>
      </c>
      <c r="N131" s="253">
        <v>0</v>
      </c>
      <c r="O131" s="253">
        <v>0</v>
      </c>
      <c r="P131" s="253">
        <v>0</v>
      </c>
      <c r="Q131" s="253">
        <v>0</v>
      </c>
      <c r="R131" s="253">
        <v>0</v>
      </c>
      <c r="S131" s="253">
        <v>0</v>
      </c>
    </row>
    <row r="132" spans="1:19" ht="12.75" customHeight="1">
      <c r="A132" s="233" t="s">
        <v>316</v>
      </c>
      <c r="B132" s="253">
        <v>0</v>
      </c>
      <c r="C132" s="253">
        <v>0</v>
      </c>
      <c r="D132" s="253">
        <v>0</v>
      </c>
      <c r="E132" s="253">
        <v>0</v>
      </c>
      <c r="F132" s="253">
        <v>0</v>
      </c>
      <c r="G132" s="253">
        <v>0</v>
      </c>
      <c r="H132" s="253">
        <v>0</v>
      </c>
      <c r="I132" s="254">
        <v>0</v>
      </c>
      <c r="J132" s="237">
        <v>0</v>
      </c>
      <c r="K132" s="248"/>
      <c r="L132" s="253">
        <v>0</v>
      </c>
      <c r="M132" s="253">
        <v>0</v>
      </c>
      <c r="N132" s="253">
        <v>0</v>
      </c>
      <c r="O132" s="253">
        <v>0</v>
      </c>
      <c r="P132" s="253">
        <v>0</v>
      </c>
      <c r="Q132" s="253">
        <v>0</v>
      </c>
      <c r="R132" s="253">
        <v>0</v>
      </c>
      <c r="S132" s="253">
        <v>0</v>
      </c>
    </row>
    <row r="133" spans="1:19" ht="12.75" customHeight="1">
      <c r="A133" s="233" t="s">
        <v>317</v>
      </c>
      <c r="B133" s="253">
        <v>0</v>
      </c>
      <c r="C133" s="253">
        <v>0</v>
      </c>
      <c r="D133" s="253">
        <v>0</v>
      </c>
      <c r="E133" s="253">
        <v>0</v>
      </c>
      <c r="F133" s="253">
        <v>0</v>
      </c>
      <c r="G133" s="253">
        <v>0</v>
      </c>
      <c r="H133" s="253">
        <v>0</v>
      </c>
      <c r="I133" s="254">
        <v>0</v>
      </c>
      <c r="J133" s="237">
        <v>0</v>
      </c>
      <c r="K133" s="248"/>
      <c r="L133" s="253">
        <v>0</v>
      </c>
      <c r="M133" s="253">
        <v>0</v>
      </c>
      <c r="N133" s="253">
        <v>0</v>
      </c>
      <c r="O133" s="253">
        <v>0</v>
      </c>
      <c r="P133" s="253">
        <v>0</v>
      </c>
      <c r="Q133" s="253">
        <v>0</v>
      </c>
      <c r="R133" s="253">
        <v>0</v>
      </c>
      <c r="S133" s="253">
        <v>0</v>
      </c>
    </row>
    <row r="134" spans="1:19" ht="12.75" customHeight="1">
      <c r="A134" s="233" t="s">
        <v>318</v>
      </c>
      <c r="B134" s="253">
        <v>778838.2</v>
      </c>
      <c r="C134" s="253">
        <v>778838</v>
      </c>
      <c r="D134" s="253">
        <v>207475.2696</v>
      </c>
      <c r="E134" s="253">
        <v>0.26959999999962747</v>
      </c>
      <c r="F134" s="253">
        <v>207475</v>
      </c>
      <c r="G134" s="253">
        <v>0</v>
      </c>
      <c r="H134" s="253">
        <v>0</v>
      </c>
      <c r="I134" s="254">
        <v>207475</v>
      </c>
      <c r="J134" s="237">
        <v>0.26640000000000003</v>
      </c>
      <c r="K134" s="248"/>
      <c r="L134" s="253">
        <v>483468</v>
      </c>
      <c r="M134" s="253">
        <v>530396</v>
      </c>
      <c r="N134" s="253">
        <v>592087</v>
      </c>
      <c r="O134" s="253">
        <v>633009</v>
      </c>
      <c r="P134" s="253">
        <v>448874</v>
      </c>
      <c r="Q134" s="253">
        <v>238819</v>
      </c>
      <c r="R134" s="253">
        <v>206450</v>
      </c>
      <c r="S134" s="253">
        <v>207475</v>
      </c>
    </row>
    <row r="135" spans="1:19" ht="12.75" customHeight="1">
      <c r="A135" s="233" t="s">
        <v>319</v>
      </c>
      <c r="B135" s="253">
        <v>0</v>
      </c>
      <c r="C135" s="253">
        <v>0</v>
      </c>
      <c r="D135" s="253">
        <v>0</v>
      </c>
      <c r="E135" s="253">
        <v>0</v>
      </c>
      <c r="F135" s="253">
        <v>0</v>
      </c>
      <c r="G135" s="253">
        <v>0</v>
      </c>
      <c r="H135" s="253">
        <v>0</v>
      </c>
      <c r="I135" s="254">
        <v>0</v>
      </c>
      <c r="J135" s="237">
        <v>0</v>
      </c>
      <c r="K135" s="248"/>
      <c r="L135" s="253">
        <v>0</v>
      </c>
      <c r="M135" s="253">
        <v>0</v>
      </c>
      <c r="N135" s="253">
        <v>0</v>
      </c>
      <c r="O135" s="253">
        <v>0</v>
      </c>
      <c r="P135" s="253">
        <v>0</v>
      </c>
      <c r="Q135" s="253">
        <v>0</v>
      </c>
      <c r="R135" s="253">
        <v>0</v>
      </c>
      <c r="S135" s="253">
        <v>0</v>
      </c>
    </row>
    <row r="136" spans="1:19" ht="12.75" customHeight="1">
      <c r="A136" s="233" t="s">
        <v>320</v>
      </c>
      <c r="B136" s="253">
        <v>0</v>
      </c>
      <c r="C136" s="253">
        <v>0</v>
      </c>
      <c r="D136" s="253">
        <v>0</v>
      </c>
      <c r="E136" s="253">
        <v>0</v>
      </c>
      <c r="F136" s="253">
        <v>0</v>
      </c>
      <c r="G136" s="253">
        <v>0</v>
      </c>
      <c r="H136" s="253">
        <v>0</v>
      </c>
      <c r="I136" s="254">
        <v>0</v>
      </c>
      <c r="J136" s="237">
        <v>0</v>
      </c>
      <c r="K136" s="248"/>
      <c r="L136" s="253">
        <v>0</v>
      </c>
      <c r="M136" s="253">
        <v>0</v>
      </c>
      <c r="N136" s="253">
        <v>0</v>
      </c>
      <c r="O136" s="253">
        <v>0</v>
      </c>
      <c r="P136" s="253">
        <v>0</v>
      </c>
      <c r="Q136" s="253">
        <v>0</v>
      </c>
      <c r="R136" s="253">
        <v>0</v>
      </c>
      <c r="S136" s="253">
        <v>0</v>
      </c>
    </row>
    <row r="137" spans="1:19" ht="12.75" customHeight="1">
      <c r="A137" s="233" t="s">
        <v>321</v>
      </c>
      <c r="B137" s="253">
        <v>0</v>
      </c>
      <c r="C137" s="253">
        <v>0</v>
      </c>
      <c r="D137" s="253">
        <v>0</v>
      </c>
      <c r="E137" s="253">
        <v>0</v>
      </c>
      <c r="F137" s="253">
        <v>0</v>
      </c>
      <c r="G137" s="253">
        <v>0</v>
      </c>
      <c r="H137" s="253">
        <v>0</v>
      </c>
      <c r="I137" s="254">
        <v>0</v>
      </c>
      <c r="J137" s="237">
        <v>0</v>
      </c>
      <c r="K137" s="248"/>
      <c r="L137" s="253">
        <v>0</v>
      </c>
      <c r="M137" s="253">
        <v>0</v>
      </c>
      <c r="N137" s="253">
        <v>0</v>
      </c>
      <c r="O137" s="253">
        <v>0</v>
      </c>
      <c r="P137" s="253">
        <v>0</v>
      </c>
      <c r="Q137" s="253">
        <v>0</v>
      </c>
      <c r="R137" s="253">
        <v>0</v>
      </c>
      <c r="S137" s="253">
        <v>0</v>
      </c>
    </row>
    <row r="138" spans="1:19" ht="12.75" customHeight="1">
      <c r="A138" s="233" t="s">
        <v>322</v>
      </c>
      <c r="B138" s="253">
        <v>0</v>
      </c>
      <c r="C138" s="253">
        <v>0</v>
      </c>
      <c r="D138" s="253">
        <v>0</v>
      </c>
      <c r="E138" s="253">
        <v>0</v>
      </c>
      <c r="F138" s="253">
        <v>0</v>
      </c>
      <c r="G138" s="253">
        <v>0</v>
      </c>
      <c r="H138" s="253">
        <v>0</v>
      </c>
      <c r="I138" s="254">
        <v>0</v>
      </c>
      <c r="J138" s="237">
        <v>0</v>
      </c>
      <c r="K138" s="248"/>
      <c r="L138" s="253">
        <v>0</v>
      </c>
      <c r="M138" s="253">
        <v>0</v>
      </c>
      <c r="N138" s="253">
        <v>0</v>
      </c>
      <c r="O138" s="253">
        <v>0</v>
      </c>
      <c r="P138" s="253">
        <v>0</v>
      </c>
      <c r="Q138" s="253">
        <v>0</v>
      </c>
      <c r="R138" s="253">
        <v>0</v>
      </c>
      <c r="S138" s="253">
        <v>0</v>
      </c>
    </row>
    <row r="139" spans="1:19" ht="12.75" customHeight="1">
      <c r="A139" s="233" t="s">
        <v>323</v>
      </c>
      <c r="B139" s="253">
        <v>385037.3</v>
      </c>
      <c r="C139" s="253">
        <v>385037</v>
      </c>
      <c r="D139" s="253">
        <v>102570.31036</v>
      </c>
      <c r="E139" s="253">
        <v>0.31036000000312924</v>
      </c>
      <c r="F139" s="253">
        <v>102570</v>
      </c>
      <c r="G139" s="253">
        <v>0</v>
      </c>
      <c r="H139" s="253">
        <v>0</v>
      </c>
      <c r="I139" s="254">
        <v>102570</v>
      </c>
      <c r="J139" s="237">
        <v>0.26640000000000003</v>
      </c>
      <c r="K139" s="248"/>
      <c r="L139" s="253">
        <v>269739</v>
      </c>
      <c r="M139" s="253">
        <v>284723</v>
      </c>
      <c r="N139" s="253">
        <v>308110</v>
      </c>
      <c r="O139" s="253">
        <v>333121</v>
      </c>
      <c r="P139" s="253">
        <v>233157</v>
      </c>
      <c r="Q139" s="253">
        <v>123058</v>
      </c>
      <c r="R139" s="253">
        <v>100227</v>
      </c>
      <c r="S139" s="253">
        <v>102570</v>
      </c>
    </row>
    <row r="140" spans="1:19" ht="12.75" customHeight="1">
      <c r="A140" s="233" t="s">
        <v>324</v>
      </c>
      <c r="B140" s="253">
        <v>0</v>
      </c>
      <c r="C140" s="253">
        <v>0</v>
      </c>
      <c r="D140" s="253">
        <v>0</v>
      </c>
      <c r="E140" s="253">
        <v>0</v>
      </c>
      <c r="F140" s="253">
        <v>0</v>
      </c>
      <c r="G140" s="253">
        <v>0</v>
      </c>
      <c r="H140" s="253">
        <v>0</v>
      </c>
      <c r="I140" s="254">
        <v>0</v>
      </c>
      <c r="J140" s="237">
        <v>0</v>
      </c>
      <c r="K140" s="248"/>
      <c r="L140" s="253">
        <v>0</v>
      </c>
      <c r="M140" s="253">
        <v>0</v>
      </c>
      <c r="N140" s="253">
        <v>0</v>
      </c>
      <c r="O140" s="253">
        <v>0</v>
      </c>
      <c r="P140" s="253">
        <v>0</v>
      </c>
      <c r="Q140" s="253">
        <v>0</v>
      </c>
      <c r="R140" s="253">
        <v>0</v>
      </c>
      <c r="S140" s="253">
        <v>0</v>
      </c>
    </row>
    <row r="141" spans="1:19" ht="12.75" customHeight="1">
      <c r="A141" s="233" t="s">
        <v>325</v>
      </c>
      <c r="B141" s="253">
        <v>0</v>
      </c>
      <c r="C141" s="253">
        <v>0</v>
      </c>
      <c r="D141" s="253">
        <v>0</v>
      </c>
      <c r="E141" s="253">
        <v>0</v>
      </c>
      <c r="F141" s="253">
        <v>0</v>
      </c>
      <c r="G141" s="253">
        <v>0</v>
      </c>
      <c r="H141" s="253">
        <v>0</v>
      </c>
      <c r="I141" s="254">
        <v>0</v>
      </c>
      <c r="J141" s="237">
        <v>0</v>
      </c>
      <c r="K141" s="248"/>
      <c r="L141" s="253">
        <v>0</v>
      </c>
      <c r="M141" s="253">
        <v>0</v>
      </c>
      <c r="N141" s="253">
        <v>0</v>
      </c>
      <c r="O141" s="253">
        <v>0</v>
      </c>
      <c r="P141" s="253">
        <v>0</v>
      </c>
      <c r="Q141" s="253">
        <v>0</v>
      </c>
      <c r="R141" s="253">
        <v>0</v>
      </c>
      <c r="S141" s="253">
        <v>0</v>
      </c>
    </row>
    <row r="142" spans="1:19" ht="12.75" customHeight="1">
      <c r="A142" s="233" t="s">
        <v>326</v>
      </c>
      <c r="B142" s="253">
        <v>697417.42</v>
      </c>
      <c r="C142" s="253">
        <v>697417</v>
      </c>
      <c r="D142" s="253">
        <v>185785.46513999999</v>
      </c>
      <c r="E142" s="253">
        <v>0.46513999998569489</v>
      </c>
      <c r="F142" s="253">
        <v>185785</v>
      </c>
      <c r="G142" s="253">
        <v>0</v>
      </c>
      <c r="H142" s="253">
        <v>0</v>
      </c>
      <c r="I142" s="254">
        <v>185785</v>
      </c>
      <c r="J142" s="237">
        <v>0.26640000000000003</v>
      </c>
      <c r="K142" s="248"/>
      <c r="L142" s="253">
        <v>513429</v>
      </c>
      <c r="M142" s="253">
        <v>532714</v>
      </c>
      <c r="N142" s="253">
        <v>584113</v>
      </c>
      <c r="O142" s="253">
        <v>668633</v>
      </c>
      <c r="P142" s="253">
        <v>446697</v>
      </c>
      <c r="Q142" s="253">
        <v>236716</v>
      </c>
      <c r="R142" s="253">
        <v>187390</v>
      </c>
      <c r="S142" s="253">
        <v>185785</v>
      </c>
    </row>
    <row r="143" spans="1:19" ht="12.75" customHeight="1">
      <c r="A143" s="233" t="s">
        <v>327</v>
      </c>
      <c r="B143" s="253">
        <v>41200.839999999997</v>
      </c>
      <c r="C143" s="253">
        <v>41201</v>
      </c>
      <c r="D143" s="253">
        <v>10975.56691</v>
      </c>
      <c r="E143" s="253">
        <v>-0.43309000000044762</v>
      </c>
      <c r="F143" s="253">
        <v>10976</v>
      </c>
      <c r="G143" s="253">
        <v>0</v>
      </c>
      <c r="H143" s="253">
        <v>0</v>
      </c>
      <c r="I143" s="254">
        <v>10976</v>
      </c>
      <c r="J143" s="237">
        <v>0.26640000000000003</v>
      </c>
      <c r="K143" s="248"/>
      <c r="L143" s="253">
        <v>0</v>
      </c>
      <c r="M143" s="253">
        <v>0</v>
      </c>
      <c r="N143" s="253">
        <v>0</v>
      </c>
      <c r="O143" s="253">
        <v>42536</v>
      </c>
      <c r="P143" s="253">
        <v>31809</v>
      </c>
      <c r="Q143" s="253">
        <v>16131</v>
      </c>
      <c r="R143" s="253">
        <v>12442</v>
      </c>
      <c r="S143" s="253">
        <v>10976</v>
      </c>
    </row>
    <row r="144" spans="1:19" ht="12.75" customHeight="1">
      <c r="A144" s="233" t="s">
        <v>328</v>
      </c>
      <c r="B144" s="253">
        <v>357020</v>
      </c>
      <c r="C144" s="253">
        <v>357020</v>
      </c>
      <c r="D144" s="253">
        <v>95106.839619999999</v>
      </c>
      <c r="E144" s="253">
        <v>-0.16038000000116881</v>
      </c>
      <c r="F144" s="253">
        <v>95107</v>
      </c>
      <c r="G144" s="253">
        <v>0</v>
      </c>
      <c r="H144" s="253">
        <v>0</v>
      </c>
      <c r="I144" s="254">
        <v>95107</v>
      </c>
      <c r="J144" s="237">
        <v>0.26640000000000003</v>
      </c>
      <c r="K144" s="248"/>
      <c r="L144" s="253">
        <v>0</v>
      </c>
      <c r="M144" s="253">
        <v>0</v>
      </c>
      <c r="N144" s="253">
        <v>0</v>
      </c>
      <c r="O144" s="253">
        <v>0</v>
      </c>
      <c r="P144" s="253">
        <v>208351</v>
      </c>
      <c r="Q144" s="253">
        <v>113384</v>
      </c>
      <c r="R144" s="253">
        <v>94183</v>
      </c>
      <c r="S144" s="253">
        <v>95107</v>
      </c>
    </row>
    <row r="145" spans="1:19" ht="12.75" customHeight="1">
      <c r="A145" s="233" t="s">
        <v>329</v>
      </c>
      <c r="B145" s="253">
        <v>0</v>
      </c>
      <c r="C145" s="253">
        <v>0</v>
      </c>
      <c r="D145" s="253">
        <v>0</v>
      </c>
      <c r="E145" s="253">
        <v>0</v>
      </c>
      <c r="F145" s="253">
        <v>0</v>
      </c>
      <c r="G145" s="253">
        <v>0</v>
      </c>
      <c r="H145" s="253">
        <v>0</v>
      </c>
      <c r="I145" s="254">
        <v>0</v>
      </c>
      <c r="J145" s="237">
        <v>0</v>
      </c>
      <c r="K145" s="248"/>
      <c r="L145" s="253">
        <v>0</v>
      </c>
      <c r="M145" s="253">
        <v>0</v>
      </c>
      <c r="N145" s="253">
        <v>0</v>
      </c>
      <c r="O145" s="253">
        <v>0</v>
      </c>
      <c r="P145" s="253">
        <v>0</v>
      </c>
      <c r="Q145" s="253">
        <v>0</v>
      </c>
      <c r="R145" s="253">
        <v>0</v>
      </c>
      <c r="S145" s="253">
        <v>0</v>
      </c>
    </row>
    <row r="146" spans="1:19" ht="12.75" customHeight="1">
      <c r="A146" s="233" t="s">
        <v>330</v>
      </c>
      <c r="B146" s="253">
        <v>0</v>
      </c>
      <c r="C146" s="253">
        <v>0</v>
      </c>
      <c r="D146" s="253">
        <v>0</v>
      </c>
      <c r="E146" s="253">
        <v>0</v>
      </c>
      <c r="F146" s="253">
        <v>0</v>
      </c>
      <c r="G146" s="253">
        <v>0</v>
      </c>
      <c r="H146" s="253">
        <v>0</v>
      </c>
      <c r="I146" s="254">
        <v>0</v>
      </c>
      <c r="J146" s="237">
        <v>0</v>
      </c>
      <c r="K146" s="248"/>
      <c r="L146" s="253">
        <v>0</v>
      </c>
      <c r="M146" s="253">
        <v>0</v>
      </c>
      <c r="N146" s="253">
        <v>0</v>
      </c>
      <c r="O146" s="253">
        <v>0</v>
      </c>
      <c r="P146" s="253">
        <v>0</v>
      </c>
      <c r="Q146" s="253">
        <v>0</v>
      </c>
      <c r="R146" s="253">
        <v>0</v>
      </c>
      <c r="S146" s="253">
        <v>0</v>
      </c>
    </row>
    <row r="147" spans="1:19" ht="12.75" customHeight="1">
      <c r="A147" s="233" t="s">
        <v>331</v>
      </c>
      <c r="B147" s="253">
        <v>0</v>
      </c>
      <c r="C147" s="253">
        <v>0</v>
      </c>
      <c r="D147" s="253">
        <v>0</v>
      </c>
      <c r="E147" s="253">
        <v>0</v>
      </c>
      <c r="F147" s="253">
        <v>0</v>
      </c>
      <c r="G147" s="253">
        <v>0</v>
      </c>
      <c r="H147" s="253">
        <v>0</v>
      </c>
      <c r="I147" s="254">
        <v>0</v>
      </c>
      <c r="J147" s="237">
        <v>0</v>
      </c>
      <c r="K147" s="248"/>
      <c r="L147" s="253">
        <v>0</v>
      </c>
      <c r="M147" s="253">
        <v>0</v>
      </c>
      <c r="N147" s="253">
        <v>0</v>
      </c>
      <c r="O147" s="253">
        <v>0</v>
      </c>
      <c r="P147" s="253">
        <v>0</v>
      </c>
      <c r="Q147" s="253">
        <v>0</v>
      </c>
      <c r="R147" s="253">
        <v>0</v>
      </c>
      <c r="S147" s="253">
        <v>0</v>
      </c>
    </row>
    <row r="148" spans="1:19" ht="12.75" customHeight="1">
      <c r="A148" s="233" t="s">
        <v>332</v>
      </c>
      <c r="B148" s="253">
        <v>537341.57999999996</v>
      </c>
      <c r="C148" s="253">
        <v>537342</v>
      </c>
      <c r="D148" s="253">
        <v>143142.95954000001</v>
      </c>
      <c r="E148" s="253">
        <v>-4.0459999989252537E-2</v>
      </c>
      <c r="F148" s="253">
        <v>143143</v>
      </c>
      <c r="G148" s="253">
        <v>31611</v>
      </c>
      <c r="H148" s="253">
        <v>18602</v>
      </c>
      <c r="I148" s="254">
        <v>193356</v>
      </c>
      <c r="J148" s="237">
        <v>0.35979999999999995</v>
      </c>
      <c r="K148" s="248"/>
      <c r="L148" s="253">
        <v>0</v>
      </c>
      <c r="M148" s="253">
        <v>0</v>
      </c>
      <c r="N148" s="253">
        <v>416612</v>
      </c>
      <c r="O148" s="253">
        <v>462790</v>
      </c>
      <c r="P148" s="253">
        <v>425016</v>
      </c>
      <c r="Q148" s="253">
        <v>240443</v>
      </c>
      <c r="R148" s="253">
        <v>192919</v>
      </c>
      <c r="S148" s="253">
        <v>193356</v>
      </c>
    </row>
    <row r="149" spans="1:19" ht="12.75" customHeight="1">
      <c r="A149" s="233" t="s">
        <v>333</v>
      </c>
      <c r="B149" s="253">
        <v>0</v>
      </c>
      <c r="C149" s="253">
        <v>0</v>
      </c>
      <c r="D149" s="253">
        <v>0</v>
      </c>
      <c r="E149" s="253">
        <v>0</v>
      </c>
      <c r="F149" s="253">
        <v>0</v>
      </c>
      <c r="G149" s="253">
        <v>0</v>
      </c>
      <c r="H149" s="253">
        <v>0</v>
      </c>
      <c r="I149" s="254">
        <v>0</v>
      </c>
      <c r="J149" s="237">
        <v>0</v>
      </c>
      <c r="K149" s="248"/>
      <c r="L149" s="253">
        <v>0</v>
      </c>
      <c r="M149" s="253">
        <v>0</v>
      </c>
      <c r="N149" s="253">
        <v>0</v>
      </c>
      <c r="O149" s="253">
        <v>0</v>
      </c>
      <c r="P149" s="253">
        <v>0</v>
      </c>
      <c r="Q149" s="253">
        <v>0</v>
      </c>
      <c r="R149" s="253">
        <v>0</v>
      </c>
      <c r="S149" s="253">
        <v>0</v>
      </c>
    </row>
    <row r="150" spans="1:19" ht="12.75" customHeight="1">
      <c r="A150" s="233" t="s">
        <v>334</v>
      </c>
      <c r="B150" s="253">
        <v>0</v>
      </c>
      <c r="C150" s="253">
        <v>0</v>
      </c>
      <c r="D150" s="253">
        <v>0</v>
      </c>
      <c r="E150" s="253">
        <v>0</v>
      </c>
      <c r="F150" s="253">
        <v>0</v>
      </c>
      <c r="G150" s="253">
        <v>0</v>
      </c>
      <c r="H150" s="253">
        <v>0</v>
      </c>
      <c r="I150" s="254">
        <v>0</v>
      </c>
      <c r="J150" s="237">
        <v>0</v>
      </c>
      <c r="K150" s="248"/>
      <c r="L150" s="253">
        <v>0</v>
      </c>
      <c r="M150" s="253">
        <v>0</v>
      </c>
      <c r="N150" s="253">
        <v>0</v>
      </c>
      <c r="O150" s="253">
        <v>0</v>
      </c>
      <c r="P150" s="253">
        <v>0</v>
      </c>
      <c r="Q150" s="253">
        <v>0</v>
      </c>
      <c r="R150" s="253">
        <v>0</v>
      </c>
      <c r="S150" s="253">
        <v>0</v>
      </c>
    </row>
    <row r="151" spans="1:19" ht="12.75" customHeight="1">
      <c r="A151" s="233" t="s">
        <v>335</v>
      </c>
      <c r="B151" s="253">
        <v>0</v>
      </c>
      <c r="C151" s="253">
        <v>0</v>
      </c>
      <c r="D151" s="253">
        <v>0</v>
      </c>
      <c r="E151" s="253">
        <v>0</v>
      </c>
      <c r="F151" s="253">
        <v>0</v>
      </c>
      <c r="G151" s="253">
        <v>0</v>
      </c>
      <c r="H151" s="253">
        <v>0</v>
      </c>
      <c r="I151" s="254">
        <v>0</v>
      </c>
      <c r="J151" s="237">
        <v>0</v>
      </c>
      <c r="K151" s="248"/>
      <c r="L151" s="253">
        <v>0</v>
      </c>
      <c r="M151" s="253">
        <v>0</v>
      </c>
      <c r="N151" s="253">
        <v>0</v>
      </c>
      <c r="O151" s="253">
        <v>0</v>
      </c>
      <c r="P151" s="253">
        <v>0</v>
      </c>
      <c r="Q151" s="253">
        <v>0</v>
      </c>
      <c r="R151" s="253">
        <v>0</v>
      </c>
      <c r="S151" s="253">
        <v>0</v>
      </c>
    </row>
    <row r="152" spans="1:19" ht="12.75" customHeight="1">
      <c r="A152" s="233" t="s">
        <v>336</v>
      </c>
      <c r="B152" s="253">
        <v>0</v>
      </c>
      <c r="C152" s="253">
        <v>0</v>
      </c>
      <c r="D152" s="253">
        <v>0</v>
      </c>
      <c r="E152" s="253">
        <v>0</v>
      </c>
      <c r="F152" s="253">
        <v>0</v>
      </c>
      <c r="G152" s="253">
        <v>0</v>
      </c>
      <c r="H152" s="253">
        <v>0</v>
      </c>
      <c r="I152" s="254">
        <v>0</v>
      </c>
      <c r="J152" s="237">
        <v>0</v>
      </c>
      <c r="K152" s="248"/>
      <c r="L152" s="253">
        <v>0</v>
      </c>
      <c r="M152" s="253">
        <v>0</v>
      </c>
      <c r="N152" s="253">
        <v>0</v>
      </c>
      <c r="O152" s="253">
        <v>0</v>
      </c>
      <c r="P152" s="253">
        <v>0</v>
      </c>
      <c r="Q152" s="253">
        <v>0</v>
      </c>
      <c r="R152" s="253">
        <v>0</v>
      </c>
      <c r="S152" s="253">
        <v>0</v>
      </c>
    </row>
    <row r="153" spans="1:19" ht="12.75" customHeight="1">
      <c r="A153" s="233" t="s">
        <v>337</v>
      </c>
      <c r="B153" s="253">
        <v>0</v>
      </c>
      <c r="C153" s="253">
        <v>0</v>
      </c>
      <c r="D153" s="253">
        <v>0</v>
      </c>
      <c r="E153" s="253">
        <v>0</v>
      </c>
      <c r="F153" s="253">
        <v>0</v>
      </c>
      <c r="G153" s="253">
        <v>0</v>
      </c>
      <c r="H153" s="253">
        <v>0</v>
      </c>
      <c r="I153" s="254">
        <v>0</v>
      </c>
      <c r="J153" s="237">
        <v>0</v>
      </c>
      <c r="K153" s="248"/>
      <c r="L153" s="253">
        <v>0</v>
      </c>
      <c r="M153" s="253">
        <v>0</v>
      </c>
      <c r="N153" s="253">
        <v>0</v>
      </c>
      <c r="O153" s="253">
        <v>0</v>
      </c>
      <c r="P153" s="253">
        <v>0</v>
      </c>
      <c r="Q153" s="253">
        <v>0</v>
      </c>
      <c r="R153" s="253">
        <v>0</v>
      </c>
      <c r="S153" s="253">
        <v>0</v>
      </c>
    </row>
    <row r="154" spans="1:19" ht="12.75" customHeight="1">
      <c r="A154" s="233" t="s">
        <v>338</v>
      </c>
      <c r="B154" s="253">
        <v>0</v>
      </c>
      <c r="C154" s="253">
        <v>0</v>
      </c>
      <c r="D154" s="253">
        <v>0</v>
      </c>
      <c r="E154" s="253">
        <v>0</v>
      </c>
      <c r="F154" s="253">
        <v>0</v>
      </c>
      <c r="G154" s="253">
        <v>0</v>
      </c>
      <c r="H154" s="253">
        <v>0</v>
      </c>
      <c r="I154" s="254">
        <v>0</v>
      </c>
      <c r="J154" s="237">
        <v>0</v>
      </c>
      <c r="K154" s="248"/>
      <c r="L154" s="253">
        <v>0</v>
      </c>
      <c r="M154" s="253">
        <v>0</v>
      </c>
      <c r="N154" s="253">
        <v>0</v>
      </c>
      <c r="O154" s="253">
        <v>0</v>
      </c>
      <c r="P154" s="253">
        <v>0</v>
      </c>
      <c r="Q154" s="253">
        <v>0</v>
      </c>
      <c r="R154" s="253">
        <v>0</v>
      </c>
      <c r="S154" s="253">
        <v>0</v>
      </c>
    </row>
    <row r="155" spans="1:19" ht="12.75" customHeight="1">
      <c r="A155" s="233" t="s">
        <v>339</v>
      </c>
      <c r="B155" s="253">
        <v>278023.37</v>
      </c>
      <c r="C155" s="253">
        <v>278023</v>
      </c>
      <c r="D155" s="253">
        <v>74062.766430000003</v>
      </c>
      <c r="E155" s="253">
        <v>-0.23356999999668915</v>
      </c>
      <c r="F155" s="253">
        <v>74063</v>
      </c>
      <c r="G155" s="253">
        <v>31611</v>
      </c>
      <c r="H155" s="253">
        <v>18602</v>
      </c>
      <c r="I155" s="254">
        <v>124276</v>
      </c>
      <c r="J155" s="237">
        <v>0.44700000000000001</v>
      </c>
      <c r="K155" s="248"/>
      <c r="L155" s="253">
        <v>0</v>
      </c>
      <c r="M155" s="253">
        <v>0</v>
      </c>
      <c r="N155" s="253">
        <v>0</v>
      </c>
      <c r="O155" s="253">
        <v>0</v>
      </c>
      <c r="P155" s="253">
        <v>231513.04</v>
      </c>
      <c r="Q155" s="253">
        <v>155970</v>
      </c>
      <c r="R155" s="253">
        <v>128347</v>
      </c>
      <c r="S155" s="253">
        <v>124276</v>
      </c>
    </row>
    <row r="156" spans="1:19" ht="12.75" customHeight="1">
      <c r="A156" s="233" t="s">
        <v>340</v>
      </c>
      <c r="B156" s="253">
        <v>0</v>
      </c>
      <c r="C156" s="253">
        <v>0</v>
      </c>
      <c r="D156" s="253">
        <v>0</v>
      </c>
      <c r="E156" s="253">
        <v>0</v>
      </c>
      <c r="F156" s="253">
        <v>0</v>
      </c>
      <c r="G156" s="253">
        <v>0</v>
      </c>
      <c r="H156" s="253">
        <v>0</v>
      </c>
      <c r="I156" s="254">
        <v>0</v>
      </c>
      <c r="J156" s="237">
        <v>0</v>
      </c>
      <c r="K156" s="248"/>
      <c r="L156" s="253">
        <v>0</v>
      </c>
      <c r="M156" s="253">
        <v>0</v>
      </c>
      <c r="N156" s="253">
        <v>0</v>
      </c>
      <c r="O156" s="253">
        <v>0</v>
      </c>
      <c r="P156" s="253">
        <v>0</v>
      </c>
      <c r="Q156" s="253">
        <v>0</v>
      </c>
      <c r="R156" s="253">
        <v>0</v>
      </c>
      <c r="S156" s="253">
        <v>0</v>
      </c>
    </row>
    <row r="157" spans="1:19" ht="12.75" customHeight="1">
      <c r="A157" s="233" t="s">
        <v>341</v>
      </c>
      <c r="B157" s="253">
        <v>82325.149999999994</v>
      </c>
      <c r="C157" s="253">
        <v>82325</v>
      </c>
      <c r="D157" s="253">
        <v>21930.621729999999</v>
      </c>
      <c r="E157" s="253">
        <v>-0.37827000000106636</v>
      </c>
      <c r="F157" s="253">
        <v>21931</v>
      </c>
      <c r="G157" s="253">
        <v>47417</v>
      </c>
      <c r="H157" s="253">
        <v>27902</v>
      </c>
      <c r="I157" s="254">
        <v>82325</v>
      </c>
      <c r="J157" s="237">
        <v>1</v>
      </c>
      <c r="K157" s="248"/>
      <c r="L157" s="253">
        <v>47522</v>
      </c>
      <c r="M157" s="253">
        <v>56315</v>
      </c>
      <c r="N157" s="253">
        <v>63691</v>
      </c>
      <c r="O157" s="253">
        <v>69571</v>
      </c>
      <c r="P157" s="253">
        <v>73515.679999999993</v>
      </c>
      <c r="Q157" s="253">
        <v>76976</v>
      </c>
      <c r="R157" s="253">
        <v>79663</v>
      </c>
      <c r="S157" s="253">
        <v>82325</v>
      </c>
    </row>
    <row r="158" spans="1:19" ht="12.75" customHeight="1">
      <c r="A158" s="233" t="s">
        <v>342</v>
      </c>
      <c r="B158" s="253">
        <v>3206116.63</v>
      </c>
      <c r="C158" s="253">
        <v>3206117</v>
      </c>
      <c r="D158" s="253">
        <v>854080.03841000004</v>
      </c>
      <c r="E158" s="253">
        <v>3.8410000037401915E-2</v>
      </c>
      <c r="F158" s="253">
        <v>854080</v>
      </c>
      <c r="G158" s="253">
        <v>19757</v>
      </c>
      <c r="H158" s="253">
        <v>11626</v>
      </c>
      <c r="I158" s="254">
        <v>885463</v>
      </c>
      <c r="J158" s="237">
        <v>0.2762</v>
      </c>
      <c r="K158" s="248"/>
      <c r="L158" s="253">
        <v>0</v>
      </c>
      <c r="M158" s="253">
        <v>0</v>
      </c>
      <c r="N158" s="253">
        <v>0</v>
      </c>
      <c r="O158" s="253">
        <v>2556362</v>
      </c>
      <c r="P158" s="253">
        <v>1927708</v>
      </c>
      <c r="Q158" s="253">
        <v>1060390</v>
      </c>
      <c r="R158" s="253">
        <v>858729</v>
      </c>
      <c r="S158" s="253">
        <v>885463</v>
      </c>
    </row>
    <row r="159" spans="1:19" ht="12.75" customHeight="1">
      <c r="A159" s="233" t="s">
        <v>343</v>
      </c>
      <c r="B159" s="253">
        <v>0</v>
      </c>
      <c r="C159" s="253">
        <v>0</v>
      </c>
      <c r="D159" s="253">
        <v>0</v>
      </c>
      <c r="E159" s="253">
        <v>0</v>
      </c>
      <c r="F159" s="253">
        <v>0</v>
      </c>
      <c r="G159" s="253">
        <v>0</v>
      </c>
      <c r="H159" s="253">
        <v>0</v>
      </c>
      <c r="I159" s="254">
        <v>0</v>
      </c>
      <c r="J159" s="237">
        <v>0</v>
      </c>
      <c r="K159" s="248"/>
      <c r="L159" s="253">
        <v>0</v>
      </c>
      <c r="M159" s="253">
        <v>0</v>
      </c>
      <c r="N159" s="253">
        <v>0</v>
      </c>
      <c r="O159" s="253">
        <v>0</v>
      </c>
      <c r="P159" s="253">
        <v>0</v>
      </c>
      <c r="Q159" s="253">
        <v>0</v>
      </c>
      <c r="R159" s="253">
        <v>0</v>
      </c>
      <c r="S159" s="253">
        <v>0</v>
      </c>
    </row>
    <row r="160" spans="1:19" ht="12.75" customHeight="1">
      <c r="A160" s="233" t="s">
        <v>344</v>
      </c>
      <c r="B160" s="253">
        <v>609084.47</v>
      </c>
      <c r="C160" s="253">
        <v>609084</v>
      </c>
      <c r="D160" s="253">
        <v>162254.36755</v>
      </c>
      <c r="E160" s="253">
        <v>0.36754999999538995</v>
      </c>
      <c r="F160" s="253">
        <v>162254</v>
      </c>
      <c r="G160" s="253">
        <v>27660</v>
      </c>
      <c r="H160" s="253">
        <v>16276</v>
      </c>
      <c r="I160" s="254">
        <v>206190</v>
      </c>
      <c r="J160" s="237">
        <v>0.33850000000000002</v>
      </c>
      <c r="K160" s="248"/>
      <c r="L160" s="253">
        <v>220879</v>
      </c>
      <c r="M160" s="253">
        <v>461436</v>
      </c>
      <c r="N160" s="253">
        <v>500519</v>
      </c>
      <c r="O160" s="253">
        <v>517657</v>
      </c>
      <c r="P160" s="253">
        <v>420180</v>
      </c>
      <c r="Q160" s="253">
        <v>246798</v>
      </c>
      <c r="R160" s="253">
        <v>195935</v>
      </c>
      <c r="S160" s="253">
        <v>206190</v>
      </c>
    </row>
    <row r="161" spans="1:19" ht="12.75" customHeight="1">
      <c r="A161" s="233" t="s">
        <v>345</v>
      </c>
      <c r="B161" s="253">
        <v>126324.42</v>
      </c>
      <c r="C161" s="253">
        <v>126324</v>
      </c>
      <c r="D161" s="253">
        <v>33651.550080000001</v>
      </c>
      <c r="E161" s="253">
        <v>-0.44991999999911059</v>
      </c>
      <c r="F161" s="253">
        <v>33652</v>
      </c>
      <c r="G161" s="253">
        <v>0</v>
      </c>
      <c r="H161" s="253">
        <v>0</v>
      </c>
      <c r="I161" s="254">
        <v>33652</v>
      </c>
      <c r="J161" s="237">
        <v>0.26640000000000003</v>
      </c>
      <c r="K161" s="248"/>
      <c r="L161" s="253">
        <v>0</v>
      </c>
      <c r="M161" s="253">
        <v>0</v>
      </c>
      <c r="N161" s="253">
        <v>0</v>
      </c>
      <c r="O161" s="253">
        <v>0</v>
      </c>
      <c r="P161" s="253">
        <v>79393</v>
      </c>
      <c r="Q161" s="253">
        <v>40563</v>
      </c>
      <c r="R161" s="253">
        <v>32833</v>
      </c>
      <c r="S161" s="253">
        <v>33652</v>
      </c>
    </row>
    <row r="162" spans="1:19" ht="12.75" customHeight="1">
      <c r="A162" s="233" t="s">
        <v>346</v>
      </c>
      <c r="B162" s="253">
        <v>280145.08</v>
      </c>
      <c r="C162" s="253">
        <v>280145</v>
      </c>
      <c r="D162" s="253">
        <v>74628.047690000007</v>
      </c>
      <c r="E162" s="253">
        <v>4.7690000006696209E-2</v>
      </c>
      <c r="F162" s="253">
        <v>74628</v>
      </c>
      <c r="G162" s="253">
        <v>0</v>
      </c>
      <c r="H162" s="253">
        <v>0</v>
      </c>
      <c r="I162" s="254">
        <v>74628</v>
      </c>
      <c r="J162" s="237">
        <v>0.26640000000000003</v>
      </c>
      <c r="K162" s="248"/>
      <c r="L162" s="253">
        <v>0</v>
      </c>
      <c r="M162" s="253">
        <v>0</v>
      </c>
      <c r="N162" s="253">
        <v>0</v>
      </c>
      <c r="O162" s="253">
        <v>235644</v>
      </c>
      <c r="P162" s="253">
        <v>175176</v>
      </c>
      <c r="Q162" s="253">
        <v>93558</v>
      </c>
      <c r="R162" s="253">
        <v>73980</v>
      </c>
      <c r="S162" s="253">
        <v>74628</v>
      </c>
    </row>
    <row r="163" spans="1:19" ht="12.75" customHeight="1">
      <c r="A163" s="233" t="s">
        <v>347</v>
      </c>
      <c r="B163" s="253">
        <v>0</v>
      </c>
      <c r="C163" s="253">
        <v>0</v>
      </c>
      <c r="D163" s="253">
        <v>0</v>
      </c>
      <c r="E163" s="253">
        <v>0</v>
      </c>
      <c r="F163" s="253">
        <v>0</v>
      </c>
      <c r="G163" s="253">
        <v>0</v>
      </c>
      <c r="H163" s="253">
        <v>0</v>
      </c>
      <c r="I163" s="254">
        <v>0</v>
      </c>
      <c r="J163" s="237">
        <v>0</v>
      </c>
      <c r="K163" s="248"/>
      <c r="L163" s="253">
        <v>0</v>
      </c>
      <c r="M163" s="253">
        <v>0</v>
      </c>
      <c r="N163" s="253">
        <v>0</v>
      </c>
      <c r="O163" s="253">
        <v>0</v>
      </c>
      <c r="P163" s="253">
        <v>0</v>
      </c>
      <c r="Q163" s="253">
        <v>0</v>
      </c>
      <c r="R163" s="253">
        <v>0</v>
      </c>
      <c r="S163" s="253">
        <v>0</v>
      </c>
    </row>
    <row r="164" spans="1:19" ht="12.75" customHeight="1">
      <c r="A164" s="233" t="s">
        <v>348</v>
      </c>
      <c r="B164" s="253">
        <v>0</v>
      </c>
      <c r="C164" s="253">
        <v>0</v>
      </c>
      <c r="D164" s="253">
        <v>0</v>
      </c>
      <c r="E164" s="253">
        <v>0</v>
      </c>
      <c r="F164" s="253">
        <v>0</v>
      </c>
      <c r="G164" s="253">
        <v>0</v>
      </c>
      <c r="H164" s="253">
        <v>0</v>
      </c>
      <c r="I164" s="254">
        <v>0</v>
      </c>
      <c r="J164" s="237">
        <v>0</v>
      </c>
      <c r="K164" s="248"/>
      <c r="L164" s="253">
        <v>0</v>
      </c>
      <c r="M164" s="253">
        <v>0</v>
      </c>
      <c r="N164" s="253">
        <v>0</v>
      </c>
      <c r="O164" s="253">
        <v>0</v>
      </c>
      <c r="P164" s="253">
        <v>0</v>
      </c>
      <c r="Q164" s="253">
        <v>0</v>
      </c>
      <c r="R164" s="253">
        <v>0</v>
      </c>
      <c r="S164" s="253">
        <v>0</v>
      </c>
    </row>
    <row r="165" spans="1:19" ht="12.75" customHeight="1">
      <c r="A165" s="233" t="s">
        <v>349</v>
      </c>
      <c r="B165" s="253">
        <v>0</v>
      </c>
      <c r="C165" s="253">
        <v>0</v>
      </c>
      <c r="D165" s="253">
        <v>0</v>
      </c>
      <c r="E165" s="253">
        <v>0</v>
      </c>
      <c r="F165" s="253">
        <v>0</v>
      </c>
      <c r="G165" s="253">
        <v>0</v>
      </c>
      <c r="H165" s="253">
        <v>0</v>
      </c>
      <c r="I165" s="254">
        <v>0</v>
      </c>
      <c r="J165" s="237">
        <v>0</v>
      </c>
      <c r="K165" s="248"/>
      <c r="L165" s="253">
        <v>0</v>
      </c>
      <c r="M165" s="253">
        <v>0</v>
      </c>
      <c r="N165" s="253">
        <v>0</v>
      </c>
      <c r="O165" s="253">
        <v>0</v>
      </c>
      <c r="P165" s="253">
        <v>0</v>
      </c>
      <c r="Q165" s="253">
        <v>0</v>
      </c>
      <c r="R165" s="253">
        <v>0</v>
      </c>
      <c r="S165" s="253">
        <v>0</v>
      </c>
    </row>
    <row r="166" spans="1:19" ht="12.75" customHeight="1">
      <c r="A166" s="233" t="s">
        <v>350</v>
      </c>
      <c r="B166" s="253">
        <v>0</v>
      </c>
      <c r="C166" s="253">
        <v>0</v>
      </c>
      <c r="D166" s="253">
        <v>0</v>
      </c>
      <c r="E166" s="253">
        <v>0</v>
      </c>
      <c r="F166" s="253">
        <v>0</v>
      </c>
      <c r="G166" s="253">
        <v>0</v>
      </c>
      <c r="H166" s="253">
        <v>0</v>
      </c>
      <c r="I166" s="254">
        <v>0</v>
      </c>
      <c r="J166" s="237">
        <v>0</v>
      </c>
      <c r="K166" s="248"/>
      <c r="L166" s="253">
        <v>0</v>
      </c>
      <c r="M166" s="253">
        <v>0</v>
      </c>
      <c r="N166" s="253">
        <v>0</v>
      </c>
      <c r="O166" s="253">
        <v>0</v>
      </c>
      <c r="P166" s="253">
        <v>0</v>
      </c>
      <c r="Q166" s="253">
        <v>0</v>
      </c>
      <c r="R166" s="253">
        <v>0</v>
      </c>
      <c r="S166" s="253">
        <v>0</v>
      </c>
    </row>
    <row r="167" spans="1:19" ht="12.75" customHeight="1">
      <c r="A167" s="233" t="s">
        <v>351</v>
      </c>
      <c r="B167" s="253">
        <v>0</v>
      </c>
      <c r="C167" s="253">
        <v>0</v>
      </c>
      <c r="D167" s="253">
        <v>0</v>
      </c>
      <c r="E167" s="253">
        <v>0</v>
      </c>
      <c r="F167" s="253">
        <v>0</v>
      </c>
      <c r="G167" s="253">
        <v>0</v>
      </c>
      <c r="H167" s="253">
        <v>0</v>
      </c>
      <c r="I167" s="254">
        <v>0</v>
      </c>
      <c r="J167" s="237">
        <v>0</v>
      </c>
      <c r="K167" s="248"/>
      <c r="L167" s="253">
        <v>0</v>
      </c>
      <c r="M167" s="253">
        <v>0</v>
      </c>
      <c r="N167" s="253">
        <v>0</v>
      </c>
      <c r="O167" s="253">
        <v>0</v>
      </c>
      <c r="P167" s="253">
        <v>0</v>
      </c>
      <c r="Q167" s="253">
        <v>0</v>
      </c>
      <c r="R167" s="253">
        <v>0</v>
      </c>
      <c r="S167" s="253">
        <v>0</v>
      </c>
    </row>
    <row r="168" spans="1:19" ht="12.75" customHeight="1">
      <c r="A168" s="233" t="s">
        <v>352</v>
      </c>
      <c r="B168" s="253">
        <v>0</v>
      </c>
      <c r="C168" s="253">
        <v>0</v>
      </c>
      <c r="D168" s="253">
        <v>0</v>
      </c>
      <c r="E168" s="253">
        <v>0</v>
      </c>
      <c r="F168" s="253">
        <v>0</v>
      </c>
      <c r="G168" s="253">
        <v>0</v>
      </c>
      <c r="H168" s="253">
        <v>0</v>
      </c>
      <c r="I168" s="254">
        <v>0</v>
      </c>
      <c r="J168" s="237">
        <v>0</v>
      </c>
      <c r="K168" s="248"/>
      <c r="L168" s="253">
        <v>0</v>
      </c>
      <c r="M168" s="253">
        <v>0</v>
      </c>
      <c r="N168" s="253">
        <v>0</v>
      </c>
      <c r="O168" s="253">
        <v>0</v>
      </c>
      <c r="P168" s="253">
        <v>0</v>
      </c>
      <c r="Q168" s="253">
        <v>0</v>
      </c>
      <c r="R168" s="253">
        <v>0</v>
      </c>
      <c r="S168" s="253">
        <v>0</v>
      </c>
    </row>
    <row r="169" spans="1:19" ht="12.75" customHeight="1">
      <c r="A169" s="233" t="s">
        <v>353</v>
      </c>
      <c r="B169" s="253">
        <v>256419.59</v>
      </c>
      <c r="C169" s="253">
        <v>256420</v>
      </c>
      <c r="D169" s="253">
        <v>68307.926210000005</v>
      </c>
      <c r="E169" s="253">
        <v>-7.3789999994914979E-2</v>
      </c>
      <c r="F169" s="253">
        <v>68308</v>
      </c>
      <c r="G169" s="253">
        <v>0</v>
      </c>
      <c r="H169" s="253">
        <v>0</v>
      </c>
      <c r="I169" s="254">
        <v>68308</v>
      </c>
      <c r="J169" s="237">
        <v>0.26640000000000003</v>
      </c>
      <c r="K169" s="248"/>
      <c r="L169" s="253">
        <v>0</v>
      </c>
      <c r="M169" s="253">
        <v>0</v>
      </c>
      <c r="N169" s="253">
        <v>65575</v>
      </c>
      <c r="O169" s="253">
        <v>69293</v>
      </c>
      <c r="P169" s="253">
        <v>48794</v>
      </c>
      <c r="Q169" s="253">
        <v>27936</v>
      </c>
      <c r="R169" s="253">
        <v>22596</v>
      </c>
      <c r="S169" s="253">
        <v>68308</v>
      </c>
    </row>
    <row r="170" spans="1:19" ht="12.75" customHeight="1">
      <c r="A170" s="233" t="s">
        <v>354</v>
      </c>
      <c r="B170" s="253">
        <v>0</v>
      </c>
      <c r="C170" s="253">
        <v>0</v>
      </c>
      <c r="D170" s="253">
        <v>0</v>
      </c>
      <c r="E170" s="253">
        <v>0</v>
      </c>
      <c r="F170" s="253">
        <v>0</v>
      </c>
      <c r="G170" s="253">
        <v>0</v>
      </c>
      <c r="H170" s="253">
        <v>0</v>
      </c>
      <c r="I170" s="254">
        <v>0</v>
      </c>
      <c r="J170" s="237">
        <v>0</v>
      </c>
      <c r="K170" s="248"/>
      <c r="L170" s="253">
        <v>0</v>
      </c>
      <c r="M170" s="253">
        <v>0</v>
      </c>
      <c r="N170" s="253">
        <v>0</v>
      </c>
      <c r="O170" s="253">
        <v>0</v>
      </c>
      <c r="P170" s="253">
        <v>0</v>
      </c>
      <c r="Q170" s="253">
        <v>0</v>
      </c>
      <c r="R170" s="253">
        <v>0</v>
      </c>
      <c r="S170" s="253">
        <v>0</v>
      </c>
    </row>
    <row r="171" spans="1:19" ht="12.75" customHeight="1">
      <c r="A171" s="233" t="s">
        <v>356</v>
      </c>
      <c r="B171" s="253">
        <v>0</v>
      </c>
      <c r="C171" s="253">
        <v>0</v>
      </c>
      <c r="D171" s="253">
        <v>0</v>
      </c>
      <c r="E171" s="253">
        <v>0</v>
      </c>
      <c r="F171" s="253">
        <v>0</v>
      </c>
      <c r="G171" s="253">
        <v>0</v>
      </c>
      <c r="H171" s="253">
        <v>0</v>
      </c>
      <c r="I171" s="254">
        <v>0</v>
      </c>
      <c r="J171" s="237">
        <v>0</v>
      </c>
      <c r="K171" s="248"/>
      <c r="L171" s="253">
        <v>0</v>
      </c>
      <c r="M171" s="253">
        <v>0</v>
      </c>
      <c r="N171" s="253">
        <v>0</v>
      </c>
      <c r="O171" s="253">
        <v>0</v>
      </c>
      <c r="P171" s="253">
        <v>0</v>
      </c>
      <c r="Q171" s="253">
        <v>0</v>
      </c>
      <c r="R171" s="253">
        <v>0</v>
      </c>
      <c r="S171" s="253">
        <v>0</v>
      </c>
    </row>
    <row r="172" spans="1:19" ht="12.75" customHeight="1">
      <c r="A172" s="233" t="s">
        <v>358</v>
      </c>
      <c r="B172" s="253">
        <v>237818.11</v>
      </c>
      <c r="C172" s="253">
        <v>237818</v>
      </c>
      <c r="D172" s="253">
        <v>63352.524740000001</v>
      </c>
      <c r="E172" s="253">
        <v>-0.47525999999925261</v>
      </c>
      <c r="F172" s="253">
        <v>63353</v>
      </c>
      <c r="G172" s="253">
        <v>0</v>
      </c>
      <c r="H172" s="253">
        <v>0</v>
      </c>
      <c r="I172" s="254">
        <v>63353</v>
      </c>
      <c r="J172" s="237">
        <v>0.26640000000000003</v>
      </c>
      <c r="K172" s="248"/>
      <c r="L172" s="253">
        <v>0</v>
      </c>
      <c r="M172" s="253">
        <v>0</v>
      </c>
      <c r="N172" s="253">
        <v>202586</v>
      </c>
      <c r="O172" s="253">
        <v>222120</v>
      </c>
      <c r="P172" s="253">
        <v>150380</v>
      </c>
      <c r="Q172" s="253">
        <v>79569</v>
      </c>
      <c r="R172" s="253">
        <v>62849</v>
      </c>
      <c r="S172" s="253">
        <v>63353</v>
      </c>
    </row>
    <row r="173" spans="1:19" ht="12.75" customHeight="1">
      <c r="A173" s="233" t="s">
        <v>359</v>
      </c>
      <c r="B173" s="253">
        <v>0</v>
      </c>
      <c r="C173" s="253">
        <v>0</v>
      </c>
      <c r="D173" s="253">
        <v>0</v>
      </c>
      <c r="E173" s="253">
        <v>0</v>
      </c>
      <c r="F173" s="253">
        <v>0</v>
      </c>
      <c r="G173" s="253">
        <v>0</v>
      </c>
      <c r="H173" s="253">
        <v>0</v>
      </c>
      <c r="I173" s="254">
        <v>0</v>
      </c>
      <c r="J173" s="237">
        <v>0</v>
      </c>
      <c r="K173" s="248"/>
      <c r="L173" s="253">
        <v>0</v>
      </c>
      <c r="M173" s="253">
        <v>0</v>
      </c>
      <c r="N173" s="253">
        <v>0</v>
      </c>
      <c r="O173" s="253">
        <v>0</v>
      </c>
      <c r="P173" s="253">
        <v>0</v>
      </c>
      <c r="Q173" s="253">
        <v>0</v>
      </c>
      <c r="R173" s="253">
        <v>0</v>
      </c>
      <c r="S173" s="253">
        <v>0</v>
      </c>
    </row>
    <row r="174" spans="1:19" ht="12.75" customHeight="1">
      <c r="A174" s="233" t="s">
        <v>360</v>
      </c>
      <c r="B174" s="253">
        <v>1022214.37</v>
      </c>
      <c r="C174" s="253">
        <v>1022214</v>
      </c>
      <c r="D174" s="253">
        <v>272308.39435000002</v>
      </c>
      <c r="E174" s="253">
        <v>0.39435000001685694</v>
      </c>
      <c r="F174" s="253">
        <v>272308</v>
      </c>
      <c r="G174" s="253">
        <v>19757</v>
      </c>
      <c r="H174" s="253">
        <v>11626</v>
      </c>
      <c r="I174" s="254">
        <v>303691</v>
      </c>
      <c r="J174" s="237">
        <v>0.29710000000000003</v>
      </c>
      <c r="K174" s="248"/>
      <c r="L174" s="253">
        <v>705842</v>
      </c>
      <c r="M174" s="253">
        <v>777289</v>
      </c>
      <c r="N174" s="253">
        <v>832961</v>
      </c>
      <c r="O174" s="253">
        <v>880921</v>
      </c>
      <c r="P174" s="253">
        <v>692555</v>
      </c>
      <c r="Q174" s="253">
        <v>372681</v>
      </c>
      <c r="R174" s="253">
        <v>300467</v>
      </c>
      <c r="S174" s="253">
        <v>303691</v>
      </c>
    </row>
    <row r="175" spans="1:19" ht="12.75" customHeight="1">
      <c r="A175" s="233" t="s">
        <v>361</v>
      </c>
      <c r="B175" s="253">
        <v>1101405</v>
      </c>
      <c r="C175" s="253">
        <v>1101405</v>
      </c>
      <c r="D175" s="253">
        <v>293404.14734999998</v>
      </c>
      <c r="E175" s="253">
        <v>0.14734999998472631</v>
      </c>
      <c r="F175" s="253">
        <v>293404</v>
      </c>
      <c r="G175" s="253">
        <v>19757</v>
      </c>
      <c r="H175" s="253">
        <v>11626</v>
      </c>
      <c r="I175" s="254">
        <v>324787</v>
      </c>
      <c r="J175" s="237">
        <v>0.2949</v>
      </c>
      <c r="K175" s="248"/>
      <c r="L175" s="253">
        <v>0</v>
      </c>
      <c r="M175" s="253">
        <v>851270</v>
      </c>
      <c r="N175" s="253">
        <v>886334</v>
      </c>
      <c r="O175" s="253">
        <v>886217</v>
      </c>
      <c r="P175" s="253">
        <v>714759</v>
      </c>
      <c r="Q175" s="253">
        <v>398199</v>
      </c>
      <c r="R175" s="253">
        <v>322883</v>
      </c>
      <c r="S175" s="253">
        <v>324787</v>
      </c>
    </row>
    <row r="176" spans="1:19" ht="12.75" customHeight="1">
      <c r="A176" s="233" t="s">
        <v>362</v>
      </c>
      <c r="B176" s="253">
        <v>136182.34</v>
      </c>
      <c r="C176" s="253">
        <v>136182</v>
      </c>
      <c r="D176" s="253">
        <v>36277.63048</v>
      </c>
      <c r="E176" s="253">
        <v>-0.36952000000019325</v>
      </c>
      <c r="F176" s="253">
        <v>36278</v>
      </c>
      <c r="G176" s="253">
        <v>0</v>
      </c>
      <c r="H176" s="253">
        <v>0</v>
      </c>
      <c r="I176" s="254">
        <v>36278</v>
      </c>
      <c r="J176" s="237">
        <v>0.26640000000000003</v>
      </c>
      <c r="K176" s="248"/>
      <c r="L176" s="253">
        <v>0</v>
      </c>
      <c r="M176" s="253">
        <v>0</v>
      </c>
      <c r="N176" s="253">
        <v>0</v>
      </c>
      <c r="O176" s="253">
        <v>0</v>
      </c>
      <c r="P176" s="253">
        <v>83616</v>
      </c>
      <c r="Q176" s="253">
        <v>45467</v>
      </c>
      <c r="R176" s="253">
        <v>36282</v>
      </c>
      <c r="S176" s="253">
        <v>36278</v>
      </c>
    </row>
    <row r="177" spans="1:19" ht="12.75" customHeight="1">
      <c r="A177" s="233" t="s">
        <v>363</v>
      </c>
      <c r="B177" s="253">
        <v>182282.68</v>
      </c>
      <c r="C177" s="253">
        <v>182283</v>
      </c>
      <c r="D177" s="253">
        <v>48558.512260000003</v>
      </c>
      <c r="E177" s="253">
        <v>0.51226000000315253</v>
      </c>
      <c r="F177" s="253">
        <v>48558</v>
      </c>
      <c r="G177" s="253">
        <v>0</v>
      </c>
      <c r="H177" s="253">
        <v>0</v>
      </c>
      <c r="I177" s="254">
        <v>48558</v>
      </c>
      <c r="J177" s="237">
        <v>0.26640000000000003</v>
      </c>
      <c r="K177" s="248"/>
      <c r="L177" s="253">
        <v>0</v>
      </c>
      <c r="M177" s="253">
        <v>0</v>
      </c>
      <c r="N177" s="253">
        <v>0</v>
      </c>
      <c r="O177" s="253">
        <v>159323</v>
      </c>
      <c r="P177" s="253">
        <v>115167</v>
      </c>
      <c r="Q177" s="253">
        <v>59660</v>
      </c>
      <c r="R177" s="253">
        <v>47968</v>
      </c>
      <c r="S177" s="253">
        <v>48558</v>
      </c>
    </row>
    <row r="178" spans="1:19" ht="12.75" customHeight="1">
      <c r="A178" s="233" t="s">
        <v>364</v>
      </c>
      <c r="B178" s="253">
        <v>0</v>
      </c>
      <c r="C178" s="253">
        <v>0</v>
      </c>
      <c r="D178" s="253">
        <v>0</v>
      </c>
      <c r="E178" s="253">
        <v>0</v>
      </c>
      <c r="F178" s="253">
        <v>0</v>
      </c>
      <c r="G178" s="253">
        <v>0</v>
      </c>
      <c r="H178" s="253">
        <v>0</v>
      </c>
      <c r="I178" s="254">
        <v>0</v>
      </c>
      <c r="J178" s="237">
        <v>0</v>
      </c>
      <c r="K178" s="248"/>
      <c r="L178" s="253">
        <v>0</v>
      </c>
      <c r="M178" s="253">
        <v>0</v>
      </c>
      <c r="N178" s="253">
        <v>0</v>
      </c>
      <c r="O178" s="253">
        <v>0</v>
      </c>
      <c r="P178" s="253">
        <v>0</v>
      </c>
      <c r="Q178" s="253">
        <v>0</v>
      </c>
      <c r="R178" s="253">
        <v>0</v>
      </c>
      <c r="S178" s="253">
        <v>0</v>
      </c>
    </row>
    <row r="179" spans="1:19" ht="12.75" customHeight="1">
      <c r="A179" s="233" t="s">
        <v>365</v>
      </c>
      <c r="B179" s="253">
        <v>0</v>
      </c>
      <c r="C179" s="253">
        <v>0</v>
      </c>
      <c r="D179" s="253">
        <v>0</v>
      </c>
      <c r="E179" s="253">
        <v>0</v>
      </c>
      <c r="F179" s="253">
        <v>0</v>
      </c>
      <c r="G179" s="253">
        <v>0</v>
      </c>
      <c r="H179" s="253">
        <v>0</v>
      </c>
      <c r="I179" s="254">
        <v>0</v>
      </c>
      <c r="J179" s="237">
        <v>0</v>
      </c>
      <c r="K179" s="248"/>
      <c r="L179" s="253">
        <v>0</v>
      </c>
      <c r="M179" s="253">
        <v>0</v>
      </c>
      <c r="N179" s="253">
        <v>0</v>
      </c>
      <c r="O179" s="253">
        <v>0</v>
      </c>
      <c r="P179" s="253">
        <v>0</v>
      </c>
      <c r="Q179" s="253">
        <v>0</v>
      </c>
      <c r="R179" s="253">
        <v>0</v>
      </c>
      <c r="S179" s="253">
        <v>0</v>
      </c>
    </row>
    <row r="180" spans="1:19" ht="12.75" customHeight="1">
      <c r="A180" s="233" t="s">
        <v>368</v>
      </c>
      <c r="B180" s="253">
        <v>555166</v>
      </c>
      <c r="C180" s="253">
        <v>555166</v>
      </c>
      <c r="D180" s="253">
        <v>147891.10897</v>
      </c>
      <c r="E180" s="253">
        <v>0.10897000000113621</v>
      </c>
      <c r="F180" s="253">
        <v>147891</v>
      </c>
      <c r="G180" s="253">
        <v>39514</v>
      </c>
      <c r="H180" s="253">
        <v>23252</v>
      </c>
      <c r="I180" s="254">
        <v>210657</v>
      </c>
      <c r="J180" s="237">
        <v>0.37939999999999996</v>
      </c>
      <c r="K180" s="248"/>
      <c r="L180" s="253">
        <v>389821</v>
      </c>
      <c r="M180" s="253">
        <v>457682</v>
      </c>
      <c r="N180" s="253">
        <v>516198</v>
      </c>
      <c r="O180" s="253">
        <v>535435</v>
      </c>
      <c r="P180" s="253">
        <v>451252</v>
      </c>
      <c r="Q180" s="253">
        <v>263694</v>
      </c>
      <c r="R180" s="253">
        <v>205826</v>
      </c>
      <c r="S180" s="253">
        <v>210657</v>
      </c>
    </row>
    <row r="181" spans="1:19" ht="12.75" customHeight="1">
      <c r="A181" s="233" t="s">
        <v>369</v>
      </c>
      <c r="B181" s="253">
        <v>0</v>
      </c>
      <c r="C181" s="253">
        <v>0</v>
      </c>
      <c r="D181" s="253">
        <v>0</v>
      </c>
      <c r="E181" s="253">
        <v>0</v>
      </c>
      <c r="F181" s="253">
        <v>0</v>
      </c>
      <c r="G181" s="253">
        <v>0</v>
      </c>
      <c r="H181" s="253">
        <v>0</v>
      </c>
      <c r="I181" s="254">
        <v>0</v>
      </c>
      <c r="J181" s="237">
        <v>0</v>
      </c>
      <c r="K181" s="248"/>
      <c r="L181" s="253">
        <v>0</v>
      </c>
      <c r="M181" s="253">
        <v>0</v>
      </c>
      <c r="N181" s="253">
        <v>0</v>
      </c>
      <c r="O181" s="253">
        <v>0</v>
      </c>
      <c r="P181" s="253">
        <v>0</v>
      </c>
      <c r="Q181" s="253">
        <v>0</v>
      </c>
      <c r="R181" s="253">
        <v>0</v>
      </c>
      <c r="S181" s="253">
        <v>0</v>
      </c>
    </row>
    <row r="182" spans="1:19" ht="12.75" customHeight="1">
      <c r="A182" s="233" t="s">
        <v>370</v>
      </c>
      <c r="B182" s="253">
        <v>224822.98</v>
      </c>
      <c r="C182" s="253">
        <v>224823</v>
      </c>
      <c r="D182" s="253">
        <v>59890.776440000001</v>
      </c>
      <c r="E182" s="253">
        <v>-0.22355999999854248</v>
      </c>
      <c r="F182" s="253">
        <v>59891</v>
      </c>
      <c r="G182" s="253">
        <v>43465</v>
      </c>
      <c r="H182" s="253">
        <v>25577</v>
      </c>
      <c r="I182" s="254">
        <v>128933</v>
      </c>
      <c r="J182" s="237">
        <v>0.57350000000000001</v>
      </c>
      <c r="K182" s="248"/>
      <c r="L182" s="253">
        <v>156374</v>
      </c>
      <c r="M182" s="253">
        <v>163634</v>
      </c>
      <c r="N182" s="253">
        <v>184764</v>
      </c>
      <c r="O182" s="253">
        <v>191946</v>
      </c>
      <c r="P182" s="253">
        <v>210748.87</v>
      </c>
      <c r="Q182" s="253">
        <v>163583</v>
      </c>
      <c r="R182" s="253">
        <v>127418</v>
      </c>
      <c r="S182" s="253">
        <v>128933</v>
      </c>
    </row>
    <row r="183" spans="1:19" ht="12.75" customHeight="1">
      <c r="A183" s="233" t="s">
        <v>372</v>
      </c>
      <c r="B183" s="253">
        <v>0</v>
      </c>
      <c r="C183" s="253">
        <v>0</v>
      </c>
      <c r="D183" s="253">
        <v>0</v>
      </c>
      <c r="E183" s="253">
        <v>0</v>
      </c>
      <c r="F183" s="253">
        <v>0</v>
      </c>
      <c r="G183" s="253">
        <v>0</v>
      </c>
      <c r="H183" s="253">
        <v>0</v>
      </c>
      <c r="I183" s="254">
        <v>0</v>
      </c>
      <c r="J183" s="237">
        <v>0</v>
      </c>
      <c r="K183" s="248"/>
      <c r="L183" s="253">
        <v>0</v>
      </c>
      <c r="M183" s="253">
        <v>0</v>
      </c>
      <c r="N183" s="253">
        <v>0</v>
      </c>
      <c r="O183" s="253">
        <v>0</v>
      </c>
      <c r="P183" s="253">
        <v>0</v>
      </c>
      <c r="Q183" s="253">
        <v>0</v>
      </c>
      <c r="R183" s="253">
        <v>0</v>
      </c>
      <c r="S183" s="253">
        <v>0</v>
      </c>
    </row>
    <row r="184" spans="1:19" ht="12.75" customHeight="1">
      <c r="A184" s="233" t="s">
        <v>373</v>
      </c>
      <c r="B184" s="253">
        <v>0</v>
      </c>
      <c r="C184" s="253">
        <v>0</v>
      </c>
      <c r="D184" s="253">
        <v>0</v>
      </c>
      <c r="E184" s="253">
        <v>0</v>
      </c>
      <c r="F184" s="253">
        <v>0</v>
      </c>
      <c r="G184" s="253">
        <v>0</v>
      </c>
      <c r="H184" s="253">
        <v>0</v>
      </c>
      <c r="I184" s="254">
        <v>0</v>
      </c>
      <c r="J184" s="237">
        <v>0</v>
      </c>
      <c r="K184" s="248"/>
      <c r="L184" s="253">
        <v>0</v>
      </c>
      <c r="M184" s="253">
        <v>0</v>
      </c>
      <c r="N184" s="253">
        <v>0</v>
      </c>
      <c r="O184" s="253">
        <v>0</v>
      </c>
      <c r="P184" s="253">
        <v>0</v>
      </c>
      <c r="Q184" s="253">
        <v>0</v>
      </c>
      <c r="R184" s="253">
        <v>0</v>
      </c>
      <c r="S184" s="253">
        <v>0</v>
      </c>
    </row>
    <row r="185" spans="1:19" ht="12.75" customHeight="1">
      <c r="A185" s="233" t="s">
        <v>374</v>
      </c>
      <c r="B185" s="253">
        <v>0</v>
      </c>
      <c r="C185" s="253">
        <v>0</v>
      </c>
      <c r="D185" s="253">
        <v>0</v>
      </c>
      <c r="E185" s="253">
        <v>0</v>
      </c>
      <c r="F185" s="253">
        <v>0</v>
      </c>
      <c r="G185" s="253">
        <v>0</v>
      </c>
      <c r="H185" s="253">
        <v>0</v>
      </c>
      <c r="I185" s="254">
        <v>0</v>
      </c>
      <c r="J185" s="237">
        <v>0</v>
      </c>
      <c r="K185" s="248"/>
      <c r="L185" s="253">
        <v>0</v>
      </c>
      <c r="M185" s="253">
        <v>0</v>
      </c>
      <c r="N185" s="253">
        <v>0</v>
      </c>
      <c r="O185" s="253">
        <v>0</v>
      </c>
      <c r="P185" s="253">
        <v>0</v>
      </c>
      <c r="Q185" s="253">
        <v>0</v>
      </c>
      <c r="R185" s="253">
        <v>0</v>
      </c>
      <c r="S185" s="253">
        <v>0</v>
      </c>
    </row>
    <row r="186" spans="1:19" ht="12.75" customHeight="1">
      <c r="A186" s="233" t="s">
        <v>375</v>
      </c>
      <c r="B186" s="253">
        <v>0</v>
      </c>
      <c r="C186" s="253">
        <v>0</v>
      </c>
      <c r="D186" s="253">
        <v>0</v>
      </c>
      <c r="E186" s="253">
        <v>0</v>
      </c>
      <c r="F186" s="253">
        <v>0</v>
      </c>
      <c r="G186" s="253">
        <v>0</v>
      </c>
      <c r="H186" s="253">
        <v>0</v>
      </c>
      <c r="I186" s="254">
        <v>0</v>
      </c>
      <c r="J186" s="237">
        <v>0</v>
      </c>
      <c r="K186" s="248"/>
      <c r="L186" s="253">
        <v>0</v>
      </c>
      <c r="M186" s="253">
        <v>0</v>
      </c>
      <c r="N186" s="253">
        <v>0</v>
      </c>
      <c r="O186" s="253">
        <v>0</v>
      </c>
      <c r="P186" s="253">
        <v>0</v>
      </c>
      <c r="Q186" s="253">
        <v>0</v>
      </c>
      <c r="R186" s="253">
        <v>0</v>
      </c>
      <c r="S186" s="253">
        <v>0</v>
      </c>
    </row>
    <row r="187" spans="1:19" ht="12.75" customHeight="1">
      <c r="A187" s="233" t="s">
        <v>376</v>
      </c>
      <c r="B187" s="253">
        <v>147909.57999999999</v>
      </c>
      <c r="C187" s="253">
        <v>147910</v>
      </c>
      <c r="D187" s="253">
        <v>39401.861649999999</v>
      </c>
      <c r="E187" s="253">
        <v>-0.13835000000108266</v>
      </c>
      <c r="F187" s="253">
        <v>39402</v>
      </c>
      <c r="G187" s="253">
        <v>0</v>
      </c>
      <c r="H187" s="253">
        <v>0</v>
      </c>
      <c r="I187" s="254">
        <v>39402</v>
      </c>
      <c r="J187" s="237">
        <v>0.26640000000000003</v>
      </c>
      <c r="K187" s="248"/>
      <c r="L187" s="253">
        <v>0</v>
      </c>
      <c r="M187" s="253">
        <v>109686</v>
      </c>
      <c r="N187" s="253">
        <v>118378</v>
      </c>
      <c r="O187" s="253">
        <v>128026</v>
      </c>
      <c r="P187" s="253">
        <v>92136</v>
      </c>
      <c r="Q187" s="253">
        <v>50500</v>
      </c>
      <c r="R187" s="253">
        <v>38951</v>
      </c>
      <c r="S187" s="253">
        <v>39402</v>
      </c>
    </row>
    <row r="188" spans="1:19" ht="12.75" customHeight="1">
      <c r="A188" s="233" t="s">
        <v>379</v>
      </c>
      <c r="B188" s="253">
        <v>0</v>
      </c>
      <c r="C188" s="253">
        <v>0</v>
      </c>
      <c r="D188" s="253">
        <v>0</v>
      </c>
      <c r="E188" s="253">
        <v>0</v>
      </c>
      <c r="F188" s="253">
        <v>0</v>
      </c>
      <c r="G188" s="253">
        <v>0</v>
      </c>
      <c r="H188" s="253">
        <v>0</v>
      </c>
      <c r="I188" s="254">
        <v>0</v>
      </c>
      <c r="J188" s="237">
        <v>0</v>
      </c>
      <c r="K188" s="248"/>
      <c r="L188" s="253">
        <v>0</v>
      </c>
      <c r="M188" s="253">
        <v>0</v>
      </c>
      <c r="N188" s="253">
        <v>0</v>
      </c>
      <c r="O188" s="253">
        <v>0</v>
      </c>
      <c r="P188" s="253">
        <v>0</v>
      </c>
      <c r="Q188" s="253">
        <v>0</v>
      </c>
      <c r="R188" s="253">
        <v>0</v>
      </c>
      <c r="S188" s="253">
        <v>0</v>
      </c>
    </row>
    <row r="189" spans="1:19" ht="12.75" customHeight="1">
      <c r="A189" s="233" t="s">
        <v>380</v>
      </c>
      <c r="B189" s="253">
        <v>0</v>
      </c>
      <c r="C189" s="253">
        <v>0</v>
      </c>
      <c r="D189" s="253">
        <v>0</v>
      </c>
      <c r="E189" s="253">
        <v>0</v>
      </c>
      <c r="F189" s="253">
        <v>0</v>
      </c>
      <c r="G189" s="253">
        <v>0</v>
      </c>
      <c r="H189" s="253">
        <v>0</v>
      </c>
      <c r="I189" s="254">
        <v>0</v>
      </c>
      <c r="J189" s="237">
        <v>0</v>
      </c>
      <c r="K189" s="248"/>
      <c r="L189" s="253">
        <v>0</v>
      </c>
      <c r="M189" s="253">
        <v>0</v>
      </c>
      <c r="N189" s="253">
        <v>0</v>
      </c>
      <c r="O189" s="253">
        <v>0</v>
      </c>
      <c r="P189" s="253">
        <v>0</v>
      </c>
      <c r="Q189" s="253">
        <v>0</v>
      </c>
      <c r="R189" s="253">
        <v>0</v>
      </c>
      <c r="S189" s="253">
        <v>0</v>
      </c>
    </row>
    <row r="190" spans="1:19" ht="12.75" customHeight="1">
      <c r="A190" s="233" t="s">
        <v>381</v>
      </c>
      <c r="B190" s="253">
        <v>105932</v>
      </c>
      <c r="C190" s="253">
        <v>105932</v>
      </c>
      <c r="D190" s="253">
        <v>28219.309099999999</v>
      </c>
      <c r="E190" s="253">
        <v>0.30909999999857973</v>
      </c>
      <c r="F190" s="253">
        <v>28219</v>
      </c>
      <c r="G190" s="253">
        <v>0</v>
      </c>
      <c r="H190" s="253">
        <v>0</v>
      </c>
      <c r="I190" s="254">
        <v>28219</v>
      </c>
      <c r="J190" s="237">
        <v>0.26640000000000003</v>
      </c>
      <c r="K190" s="248"/>
      <c r="L190" s="253">
        <v>0</v>
      </c>
      <c r="M190" s="253">
        <v>0</v>
      </c>
      <c r="N190" s="253">
        <v>0</v>
      </c>
      <c r="O190" s="253">
        <v>0</v>
      </c>
      <c r="P190" s="253">
        <v>68211</v>
      </c>
      <c r="Q190" s="253">
        <v>37341</v>
      </c>
      <c r="R190" s="253">
        <v>28091</v>
      </c>
      <c r="S190" s="253">
        <v>28219</v>
      </c>
    </row>
    <row r="191" spans="1:19" ht="12.75" customHeight="1">
      <c r="A191" s="233" t="s">
        <v>382</v>
      </c>
      <c r="B191" s="253">
        <v>0</v>
      </c>
      <c r="C191" s="253">
        <v>0</v>
      </c>
      <c r="D191" s="253">
        <v>0</v>
      </c>
      <c r="E191" s="253">
        <v>0</v>
      </c>
      <c r="F191" s="253">
        <v>0</v>
      </c>
      <c r="G191" s="253">
        <v>0</v>
      </c>
      <c r="H191" s="253">
        <v>0</v>
      </c>
      <c r="I191" s="254">
        <v>0</v>
      </c>
      <c r="J191" s="237">
        <v>0</v>
      </c>
      <c r="K191" s="248"/>
      <c r="L191" s="253">
        <v>0</v>
      </c>
      <c r="M191" s="253">
        <v>0</v>
      </c>
      <c r="N191" s="253">
        <v>0</v>
      </c>
      <c r="O191" s="253">
        <v>0</v>
      </c>
      <c r="P191" s="253">
        <v>0</v>
      </c>
      <c r="Q191" s="253">
        <v>0</v>
      </c>
      <c r="R191" s="253">
        <v>0</v>
      </c>
      <c r="S191" s="253">
        <v>0</v>
      </c>
    </row>
    <row r="192" spans="1:19" ht="12.75" customHeight="1">
      <c r="A192" s="233" t="s">
        <v>383</v>
      </c>
      <c r="B192" s="253">
        <v>0</v>
      </c>
      <c r="C192" s="253">
        <v>0</v>
      </c>
      <c r="D192" s="253">
        <v>0</v>
      </c>
      <c r="E192" s="253">
        <v>0</v>
      </c>
      <c r="F192" s="253">
        <v>0</v>
      </c>
      <c r="G192" s="253">
        <v>0</v>
      </c>
      <c r="H192" s="253">
        <v>0</v>
      </c>
      <c r="I192" s="254">
        <v>0</v>
      </c>
      <c r="J192" s="237">
        <v>0</v>
      </c>
      <c r="K192" s="248"/>
      <c r="L192" s="253">
        <v>0</v>
      </c>
      <c r="M192" s="253">
        <v>0</v>
      </c>
      <c r="N192" s="253">
        <v>0</v>
      </c>
      <c r="O192" s="253">
        <v>0</v>
      </c>
      <c r="P192" s="253">
        <v>0</v>
      </c>
      <c r="Q192" s="253">
        <v>0</v>
      </c>
      <c r="R192" s="253">
        <v>0</v>
      </c>
      <c r="S192" s="253">
        <v>0</v>
      </c>
    </row>
    <row r="193" spans="1:19" ht="12.75" customHeight="1">
      <c r="A193" s="233" t="s">
        <v>384</v>
      </c>
      <c r="B193" s="253">
        <v>0</v>
      </c>
      <c r="C193" s="253">
        <v>0</v>
      </c>
      <c r="D193" s="253">
        <v>0</v>
      </c>
      <c r="E193" s="253">
        <v>0</v>
      </c>
      <c r="F193" s="253">
        <v>0</v>
      </c>
      <c r="G193" s="253">
        <v>0</v>
      </c>
      <c r="H193" s="253">
        <v>0</v>
      </c>
      <c r="I193" s="254">
        <v>0</v>
      </c>
      <c r="J193" s="237">
        <v>0</v>
      </c>
      <c r="K193" s="248"/>
      <c r="L193" s="253">
        <v>0</v>
      </c>
      <c r="M193" s="253">
        <v>0</v>
      </c>
      <c r="N193" s="253">
        <v>0</v>
      </c>
      <c r="O193" s="253">
        <v>0</v>
      </c>
      <c r="P193" s="253">
        <v>0</v>
      </c>
      <c r="Q193" s="253">
        <v>0</v>
      </c>
      <c r="R193" s="253">
        <v>0</v>
      </c>
      <c r="S193" s="253">
        <v>0</v>
      </c>
    </row>
    <row r="194" spans="1:19" ht="12.75" customHeight="1">
      <c r="A194" s="233" t="s">
        <v>385</v>
      </c>
      <c r="B194" s="253">
        <v>166344.79999999999</v>
      </c>
      <c r="C194" s="253">
        <v>166345</v>
      </c>
      <c r="D194" s="253">
        <v>44312.775860000002</v>
      </c>
      <c r="E194" s="253">
        <v>-0.22413999999844236</v>
      </c>
      <c r="F194" s="253">
        <v>44313</v>
      </c>
      <c r="G194" s="253">
        <v>51368</v>
      </c>
      <c r="H194" s="253">
        <v>30228</v>
      </c>
      <c r="I194" s="254">
        <v>125909</v>
      </c>
      <c r="J194" s="237">
        <v>0.75690000000000002</v>
      </c>
      <c r="K194" s="248"/>
      <c r="L194" s="253">
        <v>0</v>
      </c>
      <c r="M194" s="253">
        <v>0</v>
      </c>
      <c r="N194" s="253">
        <v>0</v>
      </c>
      <c r="O194" s="253">
        <v>0</v>
      </c>
      <c r="P194" s="253">
        <v>153055.64000000001</v>
      </c>
      <c r="Q194" s="253">
        <v>160564</v>
      </c>
      <c r="R194" s="253">
        <v>125917</v>
      </c>
      <c r="S194" s="253">
        <v>125909</v>
      </c>
    </row>
    <row r="195" spans="1:19" ht="12.75" customHeight="1">
      <c r="A195" s="233" t="s">
        <v>386</v>
      </c>
      <c r="B195" s="253">
        <v>0</v>
      </c>
      <c r="C195" s="253">
        <v>0</v>
      </c>
      <c r="D195" s="253">
        <v>0</v>
      </c>
      <c r="E195" s="253">
        <v>0</v>
      </c>
      <c r="F195" s="253">
        <v>0</v>
      </c>
      <c r="G195" s="253">
        <v>0</v>
      </c>
      <c r="H195" s="253">
        <v>0</v>
      </c>
      <c r="I195" s="254">
        <v>0</v>
      </c>
      <c r="J195" s="237">
        <v>0</v>
      </c>
      <c r="K195" s="248"/>
      <c r="L195" s="253">
        <v>0</v>
      </c>
      <c r="M195" s="253">
        <v>0</v>
      </c>
      <c r="N195" s="253">
        <v>0</v>
      </c>
      <c r="O195" s="253">
        <v>0</v>
      </c>
      <c r="P195" s="253">
        <v>0</v>
      </c>
      <c r="Q195" s="253">
        <v>0</v>
      </c>
      <c r="R195" s="253">
        <v>0</v>
      </c>
      <c r="S195" s="253">
        <v>0</v>
      </c>
    </row>
    <row r="196" spans="1:19" ht="12.75" customHeight="1">
      <c r="A196" s="233" t="s">
        <v>387</v>
      </c>
      <c r="B196" s="253">
        <v>0</v>
      </c>
      <c r="C196" s="253">
        <v>0</v>
      </c>
      <c r="D196" s="253">
        <v>0</v>
      </c>
      <c r="E196" s="253">
        <v>0</v>
      </c>
      <c r="F196" s="253">
        <v>0</v>
      </c>
      <c r="G196" s="253">
        <v>0</v>
      </c>
      <c r="H196" s="253">
        <v>0</v>
      </c>
      <c r="I196" s="254">
        <v>0</v>
      </c>
      <c r="J196" s="237">
        <v>0</v>
      </c>
      <c r="K196" s="248"/>
      <c r="L196" s="253">
        <v>0</v>
      </c>
      <c r="M196" s="253">
        <v>0</v>
      </c>
      <c r="N196" s="253">
        <v>0</v>
      </c>
      <c r="O196" s="253">
        <v>0</v>
      </c>
      <c r="P196" s="253">
        <v>0</v>
      </c>
      <c r="Q196" s="253">
        <v>0</v>
      </c>
      <c r="R196" s="253">
        <v>0</v>
      </c>
      <c r="S196" s="253">
        <v>0</v>
      </c>
    </row>
    <row r="197" spans="1:19" ht="12.75" customHeight="1">
      <c r="A197" s="233" t="s">
        <v>388</v>
      </c>
      <c r="B197" s="253">
        <v>0</v>
      </c>
      <c r="C197" s="253">
        <v>0</v>
      </c>
      <c r="D197" s="253">
        <v>0</v>
      </c>
      <c r="E197" s="253">
        <v>0</v>
      </c>
      <c r="F197" s="253">
        <v>0</v>
      </c>
      <c r="G197" s="253">
        <v>0</v>
      </c>
      <c r="H197" s="253">
        <v>0</v>
      </c>
      <c r="I197" s="254">
        <v>0</v>
      </c>
      <c r="J197" s="237">
        <v>0</v>
      </c>
      <c r="K197" s="248"/>
      <c r="L197" s="253">
        <v>0</v>
      </c>
      <c r="M197" s="253">
        <v>0</v>
      </c>
      <c r="N197" s="253">
        <v>0</v>
      </c>
      <c r="O197" s="253">
        <v>0</v>
      </c>
      <c r="P197" s="253">
        <v>0</v>
      </c>
      <c r="Q197" s="253">
        <v>0</v>
      </c>
      <c r="R197" s="253">
        <v>0</v>
      </c>
      <c r="S197" s="253">
        <v>0</v>
      </c>
    </row>
    <row r="198" spans="1:19" ht="12.75" customHeight="1">
      <c r="A198" s="233" t="s">
        <v>389</v>
      </c>
      <c r="B198" s="253">
        <v>0</v>
      </c>
      <c r="C198" s="253">
        <v>0</v>
      </c>
      <c r="D198" s="253">
        <v>0</v>
      </c>
      <c r="E198" s="253">
        <v>0</v>
      </c>
      <c r="F198" s="253">
        <v>0</v>
      </c>
      <c r="G198" s="253">
        <v>0</v>
      </c>
      <c r="H198" s="253">
        <v>0</v>
      </c>
      <c r="I198" s="254">
        <v>0</v>
      </c>
      <c r="J198" s="237">
        <v>0</v>
      </c>
      <c r="K198" s="248"/>
      <c r="L198" s="253">
        <v>0</v>
      </c>
      <c r="M198" s="253">
        <v>0</v>
      </c>
      <c r="N198" s="253">
        <v>0</v>
      </c>
      <c r="O198" s="253">
        <v>0</v>
      </c>
      <c r="P198" s="253">
        <v>0</v>
      </c>
      <c r="Q198" s="253">
        <v>0</v>
      </c>
      <c r="R198" s="253">
        <v>0</v>
      </c>
      <c r="S198" s="253">
        <v>0</v>
      </c>
    </row>
    <row r="199" spans="1:19" ht="12.75" customHeight="1">
      <c r="A199" s="233" t="s">
        <v>390</v>
      </c>
      <c r="B199" s="253">
        <v>168942.93</v>
      </c>
      <c r="C199" s="253">
        <v>168943</v>
      </c>
      <c r="D199" s="253">
        <v>45004.859129999997</v>
      </c>
      <c r="E199" s="253">
        <v>-0.14087000000290573</v>
      </c>
      <c r="F199" s="253">
        <v>45005</v>
      </c>
      <c r="G199" s="253">
        <v>35563</v>
      </c>
      <c r="H199" s="253">
        <v>20927</v>
      </c>
      <c r="I199" s="254">
        <v>101495</v>
      </c>
      <c r="J199" s="237">
        <v>0.6008</v>
      </c>
      <c r="K199" s="248"/>
      <c r="L199" s="253">
        <v>0</v>
      </c>
      <c r="M199" s="253">
        <v>129606</v>
      </c>
      <c r="N199" s="253">
        <v>137073</v>
      </c>
      <c r="O199" s="253">
        <v>142839</v>
      </c>
      <c r="P199" s="253">
        <v>171435.78</v>
      </c>
      <c r="Q199" s="253">
        <v>130283</v>
      </c>
      <c r="R199" s="253">
        <v>101543</v>
      </c>
      <c r="S199" s="253">
        <v>101495</v>
      </c>
    </row>
    <row r="200" spans="1:19" ht="12.75" customHeight="1">
      <c r="A200" s="233" t="s">
        <v>391</v>
      </c>
      <c r="B200" s="253">
        <v>1707243.51</v>
      </c>
      <c r="C200" s="253">
        <v>1707244</v>
      </c>
      <c r="D200" s="253">
        <v>454794.07679000002</v>
      </c>
      <c r="E200" s="253">
        <v>7.6790000020992011E-2</v>
      </c>
      <c r="F200" s="253">
        <v>454794</v>
      </c>
      <c r="G200" s="253">
        <v>19757</v>
      </c>
      <c r="H200" s="253">
        <v>11626</v>
      </c>
      <c r="I200" s="254">
        <v>486177</v>
      </c>
      <c r="J200" s="237">
        <v>0.2848</v>
      </c>
      <c r="K200" s="248"/>
      <c r="L200" s="253">
        <v>1096276</v>
      </c>
      <c r="M200" s="253">
        <v>1198320</v>
      </c>
      <c r="N200" s="253">
        <v>1298933</v>
      </c>
      <c r="O200" s="253">
        <v>1454019</v>
      </c>
      <c r="P200" s="253">
        <v>1119437</v>
      </c>
      <c r="Q200" s="253">
        <v>603061</v>
      </c>
      <c r="R200" s="253">
        <v>494281</v>
      </c>
      <c r="S200" s="253">
        <v>486177</v>
      </c>
    </row>
    <row r="201" spans="1:19" ht="12.75" customHeight="1">
      <c r="A201" s="233" t="s">
        <v>392</v>
      </c>
      <c r="B201" s="253">
        <v>0</v>
      </c>
      <c r="C201" s="253">
        <v>0</v>
      </c>
      <c r="D201" s="253">
        <v>0</v>
      </c>
      <c r="E201" s="253">
        <v>0</v>
      </c>
      <c r="F201" s="253">
        <v>0</v>
      </c>
      <c r="G201" s="253">
        <v>0</v>
      </c>
      <c r="H201" s="253">
        <v>0</v>
      </c>
      <c r="I201" s="254">
        <v>0</v>
      </c>
      <c r="J201" s="237">
        <v>0</v>
      </c>
      <c r="K201" s="248"/>
      <c r="L201" s="253">
        <v>0</v>
      </c>
      <c r="M201" s="253">
        <v>0</v>
      </c>
      <c r="N201" s="253">
        <v>0</v>
      </c>
      <c r="O201" s="253">
        <v>0</v>
      </c>
      <c r="P201" s="253">
        <v>0</v>
      </c>
      <c r="Q201" s="253">
        <v>0</v>
      </c>
      <c r="R201" s="253">
        <v>0</v>
      </c>
      <c r="S201" s="253">
        <v>0</v>
      </c>
    </row>
    <row r="202" spans="1:19" ht="12.75" customHeight="1">
      <c r="A202" s="233" t="s">
        <v>393</v>
      </c>
      <c r="B202" s="253">
        <v>1566385.43</v>
      </c>
      <c r="C202" s="253">
        <v>1566385</v>
      </c>
      <c r="D202" s="253">
        <v>417270.53658999997</v>
      </c>
      <c r="E202" s="253">
        <v>-0.46341000002576038</v>
      </c>
      <c r="F202" s="253">
        <v>417271</v>
      </c>
      <c r="G202" s="253">
        <v>0</v>
      </c>
      <c r="H202" s="253">
        <v>0</v>
      </c>
      <c r="I202" s="254">
        <v>417271</v>
      </c>
      <c r="J202" s="237">
        <v>0.26640000000000003</v>
      </c>
      <c r="K202" s="248"/>
      <c r="L202" s="253">
        <v>0</v>
      </c>
      <c r="M202" s="253">
        <v>0</v>
      </c>
      <c r="N202" s="253">
        <v>1303584</v>
      </c>
      <c r="O202" s="253">
        <v>1253524</v>
      </c>
      <c r="P202" s="253">
        <v>888287</v>
      </c>
      <c r="Q202" s="253">
        <v>481111</v>
      </c>
      <c r="R202" s="253">
        <v>401199</v>
      </c>
      <c r="S202" s="253">
        <v>417271</v>
      </c>
    </row>
    <row r="203" spans="1:19" ht="12.75" customHeight="1">
      <c r="A203" s="233" t="s">
        <v>394</v>
      </c>
      <c r="B203" s="253">
        <v>0</v>
      </c>
      <c r="C203" s="253">
        <v>0</v>
      </c>
      <c r="D203" s="253">
        <v>0</v>
      </c>
      <c r="E203" s="253">
        <v>0</v>
      </c>
      <c r="F203" s="253">
        <v>0</v>
      </c>
      <c r="G203" s="253">
        <v>0</v>
      </c>
      <c r="H203" s="253">
        <v>0</v>
      </c>
      <c r="I203" s="254">
        <v>0</v>
      </c>
      <c r="J203" s="237">
        <v>0</v>
      </c>
      <c r="K203" s="248"/>
      <c r="L203" s="253">
        <v>0</v>
      </c>
      <c r="M203" s="253">
        <v>0</v>
      </c>
      <c r="N203" s="253">
        <v>0</v>
      </c>
      <c r="O203" s="253">
        <v>0</v>
      </c>
      <c r="P203" s="253">
        <v>0</v>
      </c>
      <c r="Q203" s="253">
        <v>0</v>
      </c>
      <c r="R203" s="253">
        <v>0</v>
      </c>
      <c r="S203" s="253">
        <v>0</v>
      </c>
    </row>
    <row r="204" spans="1:19" ht="12.75" customHeight="1">
      <c r="A204" s="233" t="s">
        <v>395</v>
      </c>
      <c r="B204" s="253">
        <v>0</v>
      </c>
      <c r="C204" s="253">
        <v>0</v>
      </c>
      <c r="D204" s="253">
        <v>0</v>
      </c>
      <c r="E204" s="253">
        <v>0</v>
      </c>
      <c r="F204" s="253">
        <v>0</v>
      </c>
      <c r="G204" s="253">
        <v>0</v>
      </c>
      <c r="H204" s="253">
        <v>0</v>
      </c>
      <c r="I204" s="254">
        <v>0</v>
      </c>
      <c r="J204" s="237">
        <v>0</v>
      </c>
      <c r="K204" s="248"/>
      <c r="L204" s="253">
        <v>0</v>
      </c>
      <c r="M204" s="253">
        <v>0</v>
      </c>
      <c r="N204" s="253">
        <v>0</v>
      </c>
      <c r="O204" s="253">
        <v>0</v>
      </c>
      <c r="P204" s="253">
        <v>0</v>
      </c>
      <c r="Q204" s="253">
        <v>0</v>
      </c>
      <c r="R204" s="253">
        <v>0</v>
      </c>
      <c r="S204" s="253">
        <v>0</v>
      </c>
    </row>
    <row r="205" spans="1:19" ht="12.75" customHeight="1">
      <c r="A205" s="233" t="s">
        <v>396</v>
      </c>
      <c r="B205" s="253">
        <v>0</v>
      </c>
      <c r="C205" s="253">
        <v>0</v>
      </c>
      <c r="D205" s="253">
        <v>0</v>
      </c>
      <c r="E205" s="253">
        <v>0</v>
      </c>
      <c r="F205" s="253">
        <v>0</v>
      </c>
      <c r="G205" s="253">
        <v>0</v>
      </c>
      <c r="H205" s="253">
        <v>0</v>
      </c>
      <c r="I205" s="254">
        <v>0</v>
      </c>
      <c r="J205" s="237">
        <v>0</v>
      </c>
      <c r="K205" s="248"/>
      <c r="L205" s="253">
        <v>0</v>
      </c>
      <c r="M205" s="253">
        <v>0</v>
      </c>
      <c r="N205" s="253">
        <v>0</v>
      </c>
      <c r="O205" s="253">
        <v>0</v>
      </c>
      <c r="P205" s="253">
        <v>0</v>
      </c>
      <c r="Q205" s="253">
        <v>0</v>
      </c>
      <c r="R205" s="253">
        <v>0</v>
      </c>
      <c r="S205" s="253">
        <v>0</v>
      </c>
    </row>
    <row r="206" spans="1:19" ht="12.75" customHeight="1">
      <c r="A206" s="233" t="s">
        <v>397</v>
      </c>
      <c r="B206" s="253">
        <v>0</v>
      </c>
      <c r="C206" s="253">
        <v>0</v>
      </c>
      <c r="D206" s="253">
        <v>0</v>
      </c>
      <c r="E206" s="253">
        <v>0</v>
      </c>
      <c r="F206" s="253">
        <v>0</v>
      </c>
      <c r="G206" s="253">
        <v>0</v>
      </c>
      <c r="H206" s="253">
        <v>0</v>
      </c>
      <c r="I206" s="254">
        <v>0</v>
      </c>
      <c r="J206" s="237">
        <v>0</v>
      </c>
      <c r="K206" s="248"/>
      <c r="L206" s="253">
        <v>0</v>
      </c>
      <c r="M206" s="253">
        <v>0</v>
      </c>
      <c r="N206" s="253">
        <v>0</v>
      </c>
      <c r="O206" s="253">
        <v>0</v>
      </c>
      <c r="P206" s="253">
        <v>0</v>
      </c>
      <c r="Q206" s="253">
        <v>0</v>
      </c>
      <c r="R206" s="253">
        <v>0</v>
      </c>
      <c r="S206" s="253">
        <v>0</v>
      </c>
    </row>
    <row r="207" spans="1:19" ht="12.75" customHeight="1">
      <c r="A207" s="233" t="s">
        <v>398</v>
      </c>
      <c r="B207" s="253">
        <v>0</v>
      </c>
      <c r="C207" s="253">
        <v>0</v>
      </c>
      <c r="D207" s="253">
        <v>0</v>
      </c>
      <c r="E207" s="253">
        <v>0</v>
      </c>
      <c r="F207" s="253">
        <v>0</v>
      </c>
      <c r="G207" s="253">
        <v>0</v>
      </c>
      <c r="H207" s="253">
        <v>0</v>
      </c>
      <c r="I207" s="254">
        <v>0</v>
      </c>
      <c r="J207" s="237">
        <v>0</v>
      </c>
      <c r="K207" s="248"/>
      <c r="L207" s="253">
        <v>0</v>
      </c>
      <c r="M207" s="253">
        <v>0</v>
      </c>
      <c r="N207" s="253">
        <v>0</v>
      </c>
      <c r="O207" s="253">
        <v>0</v>
      </c>
      <c r="P207" s="253">
        <v>0</v>
      </c>
      <c r="Q207" s="253">
        <v>0</v>
      </c>
      <c r="R207" s="253">
        <v>0</v>
      </c>
      <c r="S207" s="253">
        <v>0</v>
      </c>
    </row>
    <row r="208" spans="1:19" ht="12.75" customHeight="1">
      <c r="A208" s="233" t="s">
        <v>399</v>
      </c>
      <c r="B208" s="253">
        <v>0</v>
      </c>
      <c r="C208" s="253">
        <v>0</v>
      </c>
      <c r="D208" s="253">
        <v>0</v>
      </c>
      <c r="E208" s="253">
        <v>0</v>
      </c>
      <c r="F208" s="253">
        <v>0</v>
      </c>
      <c r="G208" s="253">
        <v>0</v>
      </c>
      <c r="H208" s="253">
        <v>0</v>
      </c>
      <c r="I208" s="254">
        <v>0</v>
      </c>
      <c r="J208" s="237">
        <v>0</v>
      </c>
      <c r="K208" s="248"/>
      <c r="L208" s="253">
        <v>0</v>
      </c>
      <c r="M208" s="253">
        <v>0</v>
      </c>
      <c r="N208" s="253">
        <v>0</v>
      </c>
      <c r="O208" s="253">
        <v>0</v>
      </c>
      <c r="P208" s="253">
        <v>0</v>
      </c>
      <c r="Q208" s="253">
        <v>0</v>
      </c>
      <c r="R208" s="253">
        <v>0</v>
      </c>
      <c r="S208" s="253">
        <v>0</v>
      </c>
    </row>
    <row r="209" spans="1:19" ht="12.75" customHeight="1">
      <c r="A209" s="233" t="s">
        <v>400</v>
      </c>
      <c r="B209" s="253">
        <v>615317.88</v>
      </c>
      <c r="C209" s="253">
        <v>615318</v>
      </c>
      <c r="D209" s="253">
        <v>163915.04772999999</v>
      </c>
      <c r="E209" s="253">
        <v>4.7729999991133809E-2</v>
      </c>
      <c r="F209" s="253">
        <v>163915</v>
      </c>
      <c r="G209" s="253">
        <v>0</v>
      </c>
      <c r="H209" s="253">
        <v>0</v>
      </c>
      <c r="I209" s="254">
        <v>163915</v>
      </c>
      <c r="J209" s="237">
        <v>0.26640000000000003</v>
      </c>
      <c r="K209" s="248"/>
      <c r="L209" s="253">
        <v>396341</v>
      </c>
      <c r="M209" s="253">
        <v>480381</v>
      </c>
      <c r="N209" s="253">
        <v>513222</v>
      </c>
      <c r="O209" s="253">
        <v>548713</v>
      </c>
      <c r="P209" s="253">
        <v>384707</v>
      </c>
      <c r="Q209" s="253">
        <v>202956</v>
      </c>
      <c r="R209" s="253">
        <v>162332</v>
      </c>
      <c r="S209" s="253">
        <v>163915</v>
      </c>
    </row>
    <row r="210" spans="1:19" ht="12.75" customHeight="1">
      <c r="A210" s="233" t="s">
        <v>401</v>
      </c>
      <c r="B210" s="253">
        <v>2349043.15</v>
      </c>
      <c r="C210" s="253">
        <v>2349043</v>
      </c>
      <c r="D210" s="253">
        <v>625763.41900999995</v>
      </c>
      <c r="E210" s="253">
        <v>0.41900999995414168</v>
      </c>
      <c r="F210" s="253">
        <v>625763</v>
      </c>
      <c r="G210" s="253">
        <v>0</v>
      </c>
      <c r="H210" s="253">
        <v>0</v>
      </c>
      <c r="I210" s="254">
        <v>625763</v>
      </c>
      <c r="J210" s="237">
        <v>0.26640000000000003</v>
      </c>
      <c r="K210" s="248"/>
      <c r="L210" s="253">
        <v>1830295</v>
      </c>
      <c r="M210" s="253">
        <v>1899326</v>
      </c>
      <c r="N210" s="253">
        <v>1973967</v>
      </c>
      <c r="O210" s="253">
        <v>2045105</v>
      </c>
      <c r="P210" s="253">
        <v>1429080</v>
      </c>
      <c r="Q210" s="253">
        <v>763914</v>
      </c>
      <c r="R210" s="253">
        <v>616589</v>
      </c>
      <c r="S210" s="253">
        <v>625763</v>
      </c>
    </row>
    <row r="211" spans="1:19" ht="12.75" customHeight="1">
      <c r="A211" s="233" t="s">
        <v>402</v>
      </c>
      <c r="B211" s="253">
        <v>485934.78</v>
      </c>
      <c r="C211" s="253">
        <v>485935</v>
      </c>
      <c r="D211" s="253">
        <v>129448.60823</v>
      </c>
      <c r="E211" s="253">
        <v>-0.39177000000199769</v>
      </c>
      <c r="F211" s="253">
        <v>129449</v>
      </c>
      <c r="G211" s="253">
        <v>39514</v>
      </c>
      <c r="H211" s="253">
        <v>23252</v>
      </c>
      <c r="I211" s="254">
        <v>192215</v>
      </c>
      <c r="J211" s="237">
        <v>0.39560000000000001</v>
      </c>
      <c r="K211" s="248"/>
      <c r="L211" s="253">
        <v>309790</v>
      </c>
      <c r="M211" s="253">
        <v>337143</v>
      </c>
      <c r="N211" s="253">
        <v>404985</v>
      </c>
      <c r="O211" s="253">
        <v>435324</v>
      </c>
      <c r="P211" s="253">
        <v>387129</v>
      </c>
      <c r="Q211" s="253">
        <v>238710</v>
      </c>
      <c r="R211" s="253">
        <v>191007</v>
      </c>
      <c r="S211" s="253">
        <v>192215</v>
      </c>
    </row>
    <row r="212" spans="1:19" ht="12.75" customHeight="1">
      <c r="A212" s="233" t="s">
        <v>403</v>
      </c>
      <c r="B212" s="253">
        <v>0</v>
      </c>
      <c r="C212" s="253">
        <v>0</v>
      </c>
      <c r="D212" s="253">
        <v>0</v>
      </c>
      <c r="E212" s="253">
        <v>0</v>
      </c>
      <c r="F212" s="253">
        <v>0</v>
      </c>
      <c r="G212" s="253">
        <v>0</v>
      </c>
      <c r="H212" s="253">
        <v>0</v>
      </c>
      <c r="I212" s="254">
        <v>0</v>
      </c>
      <c r="J212" s="237">
        <v>0</v>
      </c>
      <c r="K212" s="248"/>
      <c r="L212" s="253">
        <v>0</v>
      </c>
      <c r="M212" s="253">
        <v>0</v>
      </c>
      <c r="N212" s="253">
        <v>0</v>
      </c>
      <c r="O212" s="253">
        <v>0</v>
      </c>
      <c r="P212" s="253">
        <v>0</v>
      </c>
      <c r="Q212" s="253">
        <v>0</v>
      </c>
      <c r="R212" s="253">
        <v>0</v>
      </c>
      <c r="S212" s="253">
        <v>0</v>
      </c>
    </row>
    <row r="213" spans="1:19" ht="12.75" customHeight="1">
      <c r="A213" s="233" t="s">
        <v>404</v>
      </c>
      <c r="B213" s="253">
        <v>1318943.54</v>
      </c>
      <c r="C213" s="253">
        <v>1318944</v>
      </c>
      <c r="D213" s="253">
        <v>351354.53327999997</v>
      </c>
      <c r="E213" s="253">
        <v>-0.46672000002581626</v>
      </c>
      <c r="F213" s="253">
        <v>351355</v>
      </c>
      <c r="G213" s="253">
        <v>23708</v>
      </c>
      <c r="H213" s="253">
        <v>13951</v>
      </c>
      <c r="I213" s="254">
        <v>389014</v>
      </c>
      <c r="J213" s="237">
        <v>0.2949</v>
      </c>
      <c r="K213" s="248"/>
      <c r="L213" s="253">
        <v>1021824</v>
      </c>
      <c r="M213" s="253">
        <v>1051237</v>
      </c>
      <c r="N213" s="253">
        <v>1125960</v>
      </c>
      <c r="O213" s="253">
        <v>1189634</v>
      </c>
      <c r="P213" s="253">
        <v>901433</v>
      </c>
      <c r="Q213" s="253">
        <v>489834</v>
      </c>
      <c r="R213" s="253">
        <v>386099</v>
      </c>
      <c r="S213" s="253">
        <v>389014</v>
      </c>
    </row>
    <row r="214" spans="1:19" ht="12.75" customHeight="1">
      <c r="A214" s="233" t="s">
        <v>405</v>
      </c>
      <c r="B214" s="253">
        <v>0</v>
      </c>
      <c r="C214" s="253">
        <v>0</v>
      </c>
      <c r="D214" s="253">
        <v>0</v>
      </c>
      <c r="E214" s="253">
        <v>0</v>
      </c>
      <c r="F214" s="253">
        <v>0</v>
      </c>
      <c r="G214" s="253">
        <v>0</v>
      </c>
      <c r="H214" s="253">
        <v>0</v>
      </c>
      <c r="I214" s="254">
        <v>0</v>
      </c>
      <c r="J214" s="237">
        <v>0</v>
      </c>
      <c r="K214" s="248"/>
      <c r="L214" s="253">
        <v>0</v>
      </c>
      <c r="M214" s="253">
        <v>0</v>
      </c>
      <c r="N214" s="253">
        <v>0</v>
      </c>
      <c r="O214" s="253">
        <v>0</v>
      </c>
      <c r="P214" s="253">
        <v>0</v>
      </c>
      <c r="Q214" s="253">
        <v>0</v>
      </c>
      <c r="R214" s="253">
        <v>0</v>
      </c>
      <c r="S214" s="253">
        <v>0</v>
      </c>
    </row>
    <row r="215" spans="1:19" ht="12.75" customHeight="1">
      <c r="A215" s="233" t="s">
        <v>406</v>
      </c>
      <c r="B215" s="253">
        <v>0</v>
      </c>
      <c r="C215" s="253">
        <v>0</v>
      </c>
      <c r="D215" s="253">
        <v>0</v>
      </c>
      <c r="E215" s="253">
        <v>0</v>
      </c>
      <c r="F215" s="253">
        <v>0</v>
      </c>
      <c r="G215" s="253">
        <v>0</v>
      </c>
      <c r="H215" s="253">
        <v>0</v>
      </c>
      <c r="I215" s="254">
        <v>0</v>
      </c>
      <c r="J215" s="237">
        <v>0</v>
      </c>
      <c r="K215" s="248"/>
      <c r="L215" s="253">
        <v>0</v>
      </c>
      <c r="M215" s="253">
        <v>0</v>
      </c>
      <c r="N215" s="253">
        <v>0</v>
      </c>
      <c r="O215" s="253">
        <v>0</v>
      </c>
      <c r="P215" s="253">
        <v>0</v>
      </c>
      <c r="Q215" s="253">
        <v>0</v>
      </c>
      <c r="R215" s="253">
        <v>0</v>
      </c>
      <c r="S215" s="253">
        <v>0</v>
      </c>
    </row>
    <row r="216" spans="1:19" ht="12.75" customHeight="1">
      <c r="A216" s="233" t="s">
        <v>407</v>
      </c>
      <c r="B216" s="253">
        <v>0</v>
      </c>
      <c r="C216" s="253">
        <v>0</v>
      </c>
      <c r="D216" s="253">
        <v>0</v>
      </c>
      <c r="E216" s="253">
        <v>0</v>
      </c>
      <c r="F216" s="253">
        <v>0</v>
      </c>
      <c r="G216" s="253">
        <v>0</v>
      </c>
      <c r="H216" s="253">
        <v>0</v>
      </c>
      <c r="I216" s="254">
        <v>0</v>
      </c>
      <c r="J216" s="237">
        <v>0</v>
      </c>
      <c r="K216" s="248"/>
      <c r="L216" s="253">
        <v>0</v>
      </c>
      <c r="M216" s="253">
        <v>0</v>
      </c>
      <c r="N216" s="253">
        <v>0</v>
      </c>
      <c r="O216" s="253">
        <v>0</v>
      </c>
      <c r="P216" s="253">
        <v>0</v>
      </c>
      <c r="Q216" s="253">
        <v>0</v>
      </c>
      <c r="R216" s="253">
        <v>0</v>
      </c>
      <c r="S216" s="253">
        <v>0</v>
      </c>
    </row>
    <row r="217" spans="1:19" ht="12.75" customHeight="1">
      <c r="A217" s="233" t="s">
        <v>408</v>
      </c>
      <c r="B217" s="253">
        <v>854926.75</v>
      </c>
      <c r="C217" s="253">
        <v>854927</v>
      </c>
      <c r="D217" s="253">
        <v>227744.67837000001</v>
      </c>
      <c r="E217" s="253">
        <v>-0.32162999999127351</v>
      </c>
      <c r="F217" s="253">
        <v>227745</v>
      </c>
      <c r="G217" s="253">
        <v>31611</v>
      </c>
      <c r="H217" s="253">
        <v>18602</v>
      </c>
      <c r="I217" s="254">
        <v>277958</v>
      </c>
      <c r="J217" s="237">
        <v>0.3251</v>
      </c>
      <c r="K217" s="248"/>
      <c r="L217" s="253">
        <v>0</v>
      </c>
      <c r="M217" s="253">
        <v>0</v>
      </c>
      <c r="N217" s="253">
        <v>0</v>
      </c>
      <c r="O217" s="253">
        <v>714215</v>
      </c>
      <c r="P217" s="253">
        <v>588231</v>
      </c>
      <c r="Q217" s="253">
        <v>338552</v>
      </c>
      <c r="R217" s="253">
        <v>281519</v>
      </c>
      <c r="S217" s="253">
        <v>277958</v>
      </c>
    </row>
    <row r="218" spans="1:19" ht="12.75" customHeight="1">
      <c r="A218" s="233" t="s">
        <v>409</v>
      </c>
      <c r="B218" s="253">
        <v>413349.45</v>
      </c>
      <c r="C218" s="253">
        <v>413349</v>
      </c>
      <c r="D218" s="253">
        <v>110112.36639</v>
      </c>
      <c r="E218" s="253">
        <v>0.36638999999559019</v>
      </c>
      <c r="F218" s="253">
        <v>110112</v>
      </c>
      <c r="G218" s="253">
        <v>0</v>
      </c>
      <c r="H218" s="253">
        <v>0</v>
      </c>
      <c r="I218" s="254">
        <v>110112</v>
      </c>
      <c r="J218" s="237">
        <v>0.26640000000000003</v>
      </c>
      <c r="K218" s="248"/>
      <c r="L218" s="253">
        <v>0</v>
      </c>
      <c r="M218" s="253">
        <v>0</v>
      </c>
      <c r="N218" s="253">
        <v>327561</v>
      </c>
      <c r="O218" s="253">
        <v>353136</v>
      </c>
      <c r="P218" s="253">
        <v>250573</v>
      </c>
      <c r="Q218" s="253">
        <v>134676</v>
      </c>
      <c r="R218" s="253">
        <v>109959</v>
      </c>
      <c r="S218" s="253">
        <v>110112</v>
      </c>
    </row>
    <row r="219" spans="1:19" ht="12.75" customHeight="1">
      <c r="A219" s="233" t="s">
        <v>410</v>
      </c>
      <c r="B219" s="253">
        <v>0</v>
      </c>
      <c r="C219" s="253">
        <v>0</v>
      </c>
      <c r="D219" s="253">
        <v>0</v>
      </c>
      <c r="E219" s="253">
        <v>0</v>
      </c>
      <c r="F219" s="253">
        <v>0</v>
      </c>
      <c r="G219" s="253">
        <v>0</v>
      </c>
      <c r="H219" s="253">
        <v>0</v>
      </c>
      <c r="I219" s="254">
        <v>0</v>
      </c>
      <c r="J219" s="237">
        <v>0</v>
      </c>
      <c r="K219" s="248"/>
      <c r="L219" s="253">
        <v>0</v>
      </c>
      <c r="M219" s="253">
        <v>0</v>
      </c>
      <c r="N219" s="253">
        <v>0</v>
      </c>
      <c r="O219" s="253">
        <v>0</v>
      </c>
      <c r="P219" s="253">
        <v>0</v>
      </c>
      <c r="Q219" s="253">
        <v>0</v>
      </c>
      <c r="R219" s="253">
        <v>0</v>
      </c>
      <c r="S219" s="253">
        <v>0</v>
      </c>
    </row>
    <row r="220" spans="1:19" ht="12.75" customHeight="1">
      <c r="A220" s="233" t="s">
        <v>411</v>
      </c>
      <c r="B220" s="253">
        <v>17967.810000000001</v>
      </c>
      <c r="C220" s="253">
        <v>17968</v>
      </c>
      <c r="D220" s="253">
        <v>4786.5096999999996</v>
      </c>
      <c r="E220" s="253">
        <v>0.50969999999961146</v>
      </c>
      <c r="F220" s="253">
        <v>4786</v>
      </c>
      <c r="G220" s="253">
        <v>0</v>
      </c>
      <c r="H220" s="253">
        <v>0</v>
      </c>
      <c r="I220" s="254">
        <v>4786</v>
      </c>
      <c r="J220" s="237">
        <v>0.26640000000000003</v>
      </c>
      <c r="K220" s="248"/>
      <c r="L220" s="253">
        <v>0</v>
      </c>
      <c r="M220" s="253">
        <v>0</v>
      </c>
      <c r="N220" s="253">
        <v>0</v>
      </c>
      <c r="O220" s="253">
        <v>0</v>
      </c>
      <c r="P220" s="253">
        <v>0</v>
      </c>
      <c r="Q220" s="253">
        <v>95004</v>
      </c>
      <c r="R220" s="253">
        <v>4415</v>
      </c>
      <c r="S220" s="253">
        <v>4786</v>
      </c>
    </row>
    <row r="221" spans="1:19" ht="12.75" customHeight="1">
      <c r="A221" s="233" t="s">
        <v>412</v>
      </c>
      <c r="B221" s="253">
        <v>0</v>
      </c>
      <c r="C221" s="253">
        <v>0</v>
      </c>
      <c r="D221" s="253">
        <v>0</v>
      </c>
      <c r="E221" s="253">
        <v>0</v>
      </c>
      <c r="F221" s="253">
        <v>0</v>
      </c>
      <c r="G221" s="253">
        <v>0</v>
      </c>
      <c r="H221" s="253">
        <v>0</v>
      </c>
      <c r="I221" s="254">
        <v>0</v>
      </c>
      <c r="J221" s="237">
        <v>0</v>
      </c>
      <c r="K221" s="248"/>
      <c r="L221" s="253">
        <v>0</v>
      </c>
      <c r="M221" s="253">
        <v>0</v>
      </c>
      <c r="N221" s="253">
        <v>0</v>
      </c>
      <c r="O221" s="253">
        <v>0</v>
      </c>
      <c r="P221" s="253">
        <v>0</v>
      </c>
      <c r="Q221" s="253">
        <v>0</v>
      </c>
      <c r="R221" s="253">
        <v>0</v>
      </c>
      <c r="S221" s="253">
        <v>0</v>
      </c>
    </row>
    <row r="222" spans="1:19" ht="12.75" customHeight="1">
      <c r="A222" s="233" t="s">
        <v>413</v>
      </c>
      <c r="B222" s="253">
        <v>760647.8</v>
      </c>
      <c r="C222" s="253">
        <v>760648</v>
      </c>
      <c r="D222" s="253">
        <v>202629.62114</v>
      </c>
      <c r="E222" s="253">
        <v>-0.37885999999707565</v>
      </c>
      <c r="F222" s="253">
        <v>202630</v>
      </c>
      <c r="G222" s="253">
        <v>27660</v>
      </c>
      <c r="H222" s="253">
        <v>16276</v>
      </c>
      <c r="I222" s="254">
        <v>246566</v>
      </c>
      <c r="J222" s="237">
        <v>0.32420000000000004</v>
      </c>
      <c r="K222" s="248"/>
      <c r="L222" s="253">
        <v>534732</v>
      </c>
      <c r="M222" s="253">
        <v>559835</v>
      </c>
      <c r="N222" s="253">
        <v>634135</v>
      </c>
      <c r="O222" s="253">
        <v>674734</v>
      </c>
      <c r="P222" s="253">
        <v>541215</v>
      </c>
      <c r="Q222" s="253">
        <v>311164</v>
      </c>
      <c r="R222" s="253">
        <v>247788</v>
      </c>
      <c r="S222" s="253">
        <v>246566</v>
      </c>
    </row>
    <row r="223" spans="1:19" ht="12.75" customHeight="1">
      <c r="A223" s="233" t="s">
        <v>414</v>
      </c>
      <c r="B223" s="253">
        <v>0</v>
      </c>
      <c r="C223" s="253">
        <v>0</v>
      </c>
      <c r="D223" s="253">
        <v>0</v>
      </c>
      <c r="E223" s="253">
        <v>0</v>
      </c>
      <c r="F223" s="253">
        <v>0</v>
      </c>
      <c r="G223" s="253">
        <v>0</v>
      </c>
      <c r="H223" s="253">
        <v>0</v>
      </c>
      <c r="I223" s="254">
        <v>0</v>
      </c>
      <c r="J223" s="237">
        <v>0</v>
      </c>
      <c r="K223" s="248"/>
      <c r="L223" s="253">
        <v>0</v>
      </c>
      <c r="M223" s="253">
        <v>0</v>
      </c>
      <c r="N223" s="253">
        <v>0</v>
      </c>
      <c r="O223" s="253">
        <v>0</v>
      </c>
      <c r="P223" s="253">
        <v>0</v>
      </c>
      <c r="Q223" s="253">
        <v>0</v>
      </c>
      <c r="R223" s="253">
        <v>0</v>
      </c>
      <c r="S223" s="253">
        <v>0</v>
      </c>
    </row>
    <row r="224" spans="1:19" ht="12.75" customHeight="1">
      <c r="A224" s="233" t="s">
        <v>415</v>
      </c>
      <c r="B224" s="253">
        <v>448182.52</v>
      </c>
      <c r="C224" s="253">
        <v>448183</v>
      </c>
      <c r="D224" s="253">
        <v>119391.82315</v>
      </c>
      <c r="E224" s="253">
        <v>-0.17685000000346918</v>
      </c>
      <c r="F224" s="253">
        <v>119392</v>
      </c>
      <c r="G224" s="253">
        <v>27660</v>
      </c>
      <c r="H224" s="253">
        <v>16276</v>
      </c>
      <c r="I224" s="254">
        <v>163328</v>
      </c>
      <c r="J224" s="237">
        <v>0.3644</v>
      </c>
      <c r="K224" s="248"/>
      <c r="L224" s="253">
        <v>0</v>
      </c>
      <c r="M224" s="253">
        <v>0</v>
      </c>
      <c r="N224" s="253">
        <v>368308</v>
      </c>
      <c r="O224" s="253">
        <v>386785</v>
      </c>
      <c r="P224" s="253">
        <v>349968</v>
      </c>
      <c r="Q224" s="253">
        <v>204942</v>
      </c>
      <c r="R224" s="253">
        <v>170600</v>
      </c>
      <c r="S224" s="253">
        <v>163328</v>
      </c>
    </row>
    <row r="225" spans="1:19" ht="12.75" customHeight="1">
      <c r="A225" s="233" t="s">
        <v>416</v>
      </c>
      <c r="B225" s="253">
        <v>0</v>
      </c>
      <c r="C225" s="253">
        <v>0</v>
      </c>
      <c r="D225" s="253">
        <v>0</v>
      </c>
      <c r="E225" s="253">
        <v>0</v>
      </c>
      <c r="F225" s="253">
        <v>0</v>
      </c>
      <c r="G225" s="253">
        <v>0</v>
      </c>
      <c r="H225" s="253">
        <v>0</v>
      </c>
      <c r="I225" s="254">
        <v>0</v>
      </c>
      <c r="J225" s="237">
        <v>0</v>
      </c>
      <c r="K225" s="248"/>
      <c r="L225" s="253">
        <v>0</v>
      </c>
      <c r="M225" s="253">
        <v>0</v>
      </c>
      <c r="N225" s="253">
        <v>0</v>
      </c>
      <c r="O225" s="253">
        <v>0</v>
      </c>
      <c r="P225" s="253">
        <v>0</v>
      </c>
      <c r="Q225" s="253">
        <v>0</v>
      </c>
      <c r="R225" s="253">
        <v>0</v>
      </c>
      <c r="S225" s="253">
        <v>0</v>
      </c>
    </row>
    <row r="226" spans="1:19" ht="12.75" customHeight="1">
      <c r="A226" s="233" t="s">
        <v>417</v>
      </c>
      <c r="B226" s="253">
        <v>0</v>
      </c>
      <c r="C226" s="253">
        <v>0</v>
      </c>
      <c r="D226" s="253">
        <v>0</v>
      </c>
      <c r="E226" s="253">
        <v>0</v>
      </c>
      <c r="F226" s="253">
        <v>0</v>
      </c>
      <c r="G226" s="253">
        <v>0</v>
      </c>
      <c r="H226" s="253">
        <v>0</v>
      </c>
      <c r="I226" s="254">
        <v>0</v>
      </c>
      <c r="J226" s="237">
        <v>0</v>
      </c>
      <c r="K226" s="248"/>
      <c r="L226" s="253">
        <v>0</v>
      </c>
      <c r="M226" s="253">
        <v>0</v>
      </c>
      <c r="N226" s="253">
        <v>0</v>
      </c>
      <c r="O226" s="253">
        <v>0</v>
      </c>
      <c r="P226" s="253">
        <v>0</v>
      </c>
      <c r="Q226" s="253">
        <v>0</v>
      </c>
      <c r="R226" s="253">
        <v>0</v>
      </c>
      <c r="S226" s="253">
        <v>0</v>
      </c>
    </row>
    <row r="227" spans="1:19" ht="12.75" customHeight="1">
      <c r="A227" s="233" t="s">
        <v>418</v>
      </c>
      <c r="B227" s="253">
        <v>590449.43000000005</v>
      </c>
      <c r="C227" s="253">
        <v>590449</v>
      </c>
      <c r="D227" s="253">
        <v>157290.17519000001</v>
      </c>
      <c r="E227" s="253">
        <v>0.17519000000902452</v>
      </c>
      <c r="F227" s="253">
        <v>157290</v>
      </c>
      <c r="G227" s="253">
        <v>27660</v>
      </c>
      <c r="H227" s="253">
        <v>16276</v>
      </c>
      <c r="I227" s="254">
        <v>201226</v>
      </c>
      <c r="J227" s="237">
        <v>0.34079999999999999</v>
      </c>
      <c r="K227" s="248"/>
      <c r="L227" s="253">
        <v>0</v>
      </c>
      <c r="M227" s="253">
        <v>434981</v>
      </c>
      <c r="N227" s="253">
        <v>470249</v>
      </c>
      <c r="O227" s="253">
        <v>486393</v>
      </c>
      <c r="P227" s="253">
        <v>424149</v>
      </c>
      <c r="Q227" s="253">
        <v>250538</v>
      </c>
      <c r="R227" s="253">
        <v>199820</v>
      </c>
      <c r="S227" s="253">
        <v>201226</v>
      </c>
    </row>
    <row r="228" spans="1:19" ht="12.75" customHeight="1">
      <c r="A228" s="233" t="s">
        <v>419</v>
      </c>
      <c r="B228" s="253">
        <v>0</v>
      </c>
      <c r="C228" s="253">
        <v>0</v>
      </c>
      <c r="D228" s="253">
        <v>0</v>
      </c>
      <c r="E228" s="253">
        <v>0</v>
      </c>
      <c r="F228" s="253">
        <v>0</v>
      </c>
      <c r="G228" s="253">
        <v>0</v>
      </c>
      <c r="H228" s="253">
        <v>0</v>
      </c>
      <c r="I228" s="254">
        <v>0</v>
      </c>
      <c r="J228" s="237">
        <v>0</v>
      </c>
      <c r="K228" s="248"/>
      <c r="L228" s="253">
        <v>0</v>
      </c>
      <c r="M228" s="253">
        <v>0</v>
      </c>
      <c r="N228" s="253">
        <v>0</v>
      </c>
      <c r="O228" s="253">
        <v>0</v>
      </c>
      <c r="P228" s="253">
        <v>0</v>
      </c>
      <c r="Q228" s="253">
        <v>0</v>
      </c>
      <c r="R228" s="253">
        <v>0</v>
      </c>
      <c r="S228" s="253">
        <v>0</v>
      </c>
    </row>
    <row r="229" spans="1:19" ht="12.75" customHeight="1">
      <c r="A229" s="233" t="s">
        <v>420</v>
      </c>
      <c r="B229" s="253">
        <v>0</v>
      </c>
      <c r="C229" s="253">
        <v>0</v>
      </c>
      <c r="D229" s="253">
        <v>0</v>
      </c>
      <c r="E229" s="253">
        <v>0</v>
      </c>
      <c r="F229" s="253">
        <v>0</v>
      </c>
      <c r="G229" s="253">
        <v>0</v>
      </c>
      <c r="H229" s="253">
        <v>0</v>
      </c>
      <c r="I229" s="254">
        <v>0</v>
      </c>
      <c r="J229" s="237">
        <v>0</v>
      </c>
      <c r="K229" s="248"/>
      <c r="L229" s="253">
        <v>0</v>
      </c>
      <c r="M229" s="253">
        <v>0</v>
      </c>
      <c r="N229" s="253">
        <v>0</v>
      </c>
      <c r="O229" s="253">
        <v>0</v>
      </c>
      <c r="P229" s="253">
        <v>0</v>
      </c>
      <c r="Q229" s="253">
        <v>0</v>
      </c>
      <c r="R229" s="253">
        <v>0</v>
      </c>
      <c r="S229" s="253">
        <v>0</v>
      </c>
    </row>
    <row r="230" spans="1:19" ht="12.75" customHeight="1">
      <c r="A230" s="233" t="s">
        <v>421</v>
      </c>
      <c r="B230" s="253">
        <v>0</v>
      </c>
      <c r="C230" s="253">
        <v>0</v>
      </c>
      <c r="D230" s="253">
        <v>0</v>
      </c>
      <c r="E230" s="253">
        <v>0</v>
      </c>
      <c r="F230" s="253">
        <v>0</v>
      </c>
      <c r="G230" s="253">
        <v>0</v>
      </c>
      <c r="H230" s="253">
        <v>0</v>
      </c>
      <c r="I230" s="254">
        <v>0</v>
      </c>
      <c r="J230" s="237">
        <v>0</v>
      </c>
      <c r="K230" s="248"/>
      <c r="L230" s="253">
        <v>0</v>
      </c>
      <c r="M230" s="253">
        <v>0</v>
      </c>
      <c r="N230" s="253">
        <v>0</v>
      </c>
      <c r="O230" s="253">
        <v>0</v>
      </c>
      <c r="P230" s="253">
        <v>0</v>
      </c>
      <c r="Q230" s="253">
        <v>0</v>
      </c>
      <c r="R230" s="253">
        <v>0</v>
      </c>
      <c r="S230" s="253">
        <v>0</v>
      </c>
    </row>
    <row r="231" spans="1:19" ht="12.75" customHeight="1">
      <c r="A231" s="233" t="s">
        <v>422</v>
      </c>
      <c r="B231" s="253">
        <v>0</v>
      </c>
      <c r="C231" s="253">
        <v>0</v>
      </c>
      <c r="D231" s="253">
        <v>0</v>
      </c>
      <c r="E231" s="253">
        <v>0</v>
      </c>
      <c r="F231" s="253">
        <v>0</v>
      </c>
      <c r="G231" s="253">
        <v>0</v>
      </c>
      <c r="H231" s="253">
        <v>0</v>
      </c>
      <c r="I231" s="254">
        <v>0</v>
      </c>
      <c r="J231" s="237">
        <v>0</v>
      </c>
      <c r="K231" s="248"/>
      <c r="L231" s="253">
        <v>0</v>
      </c>
      <c r="M231" s="253">
        <v>0</v>
      </c>
      <c r="N231" s="253">
        <v>0</v>
      </c>
      <c r="O231" s="253">
        <v>0</v>
      </c>
      <c r="P231" s="253">
        <v>0</v>
      </c>
      <c r="Q231" s="253">
        <v>0</v>
      </c>
      <c r="R231" s="253">
        <v>0</v>
      </c>
      <c r="S231" s="253">
        <v>0</v>
      </c>
    </row>
    <row r="232" spans="1:19" ht="12.75" customHeight="1">
      <c r="A232" s="233" t="s">
        <v>423</v>
      </c>
      <c r="B232" s="253">
        <v>661484.31000000006</v>
      </c>
      <c r="C232" s="253">
        <v>661484</v>
      </c>
      <c r="D232" s="253">
        <v>176213.24491000001</v>
      </c>
      <c r="E232" s="253">
        <v>0.24491000000853091</v>
      </c>
      <c r="F232" s="253">
        <v>176213</v>
      </c>
      <c r="G232" s="253">
        <v>0</v>
      </c>
      <c r="H232" s="253">
        <v>0</v>
      </c>
      <c r="I232" s="254">
        <v>176213</v>
      </c>
      <c r="J232" s="237">
        <v>0.26640000000000003</v>
      </c>
      <c r="K232" s="248"/>
      <c r="L232" s="253">
        <v>490281</v>
      </c>
      <c r="M232" s="253">
        <v>518116</v>
      </c>
      <c r="N232" s="253">
        <v>550595</v>
      </c>
      <c r="O232" s="253">
        <v>582110</v>
      </c>
      <c r="P232" s="253">
        <v>409935</v>
      </c>
      <c r="Q232" s="253">
        <v>217563</v>
      </c>
      <c r="R232" s="253">
        <v>173471</v>
      </c>
      <c r="S232" s="253">
        <v>176213</v>
      </c>
    </row>
    <row r="233" spans="1:19" ht="12.75" customHeight="1">
      <c r="A233" s="233" t="s">
        <v>424</v>
      </c>
      <c r="B233" s="253">
        <v>0</v>
      </c>
      <c r="C233" s="253">
        <v>0</v>
      </c>
      <c r="D233" s="253">
        <v>0</v>
      </c>
      <c r="E233" s="253">
        <v>0</v>
      </c>
      <c r="F233" s="253">
        <v>0</v>
      </c>
      <c r="G233" s="253">
        <v>0</v>
      </c>
      <c r="H233" s="253">
        <v>0</v>
      </c>
      <c r="I233" s="254">
        <v>0</v>
      </c>
      <c r="J233" s="237">
        <v>0</v>
      </c>
      <c r="K233" s="248"/>
      <c r="L233" s="253">
        <v>0</v>
      </c>
      <c r="M233" s="253">
        <v>0</v>
      </c>
      <c r="N233" s="253">
        <v>0</v>
      </c>
      <c r="O233" s="253">
        <v>0</v>
      </c>
      <c r="P233" s="253">
        <v>0</v>
      </c>
      <c r="Q233" s="253">
        <v>0</v>
      </c>
      <c r="R233" s="253">
        <v>0</v>
      </c>
      <c r="S233" s="253">
        <v>0</v>
      </c>
    </row>
    <row r="234" spans="1:19" ht="12.75" customHeight="1">
      <c r="A234" s="233" t="s">
        <v>425</v>
      </c>
      <c r="B234" s="253">
        <v>218388</v>
      </c>
      <c r="C234" s="253">
        <v>218388</v>
      </c>
      <c r="D234" s="253">
        <v>58176.55171</v>
      </c>
      <c r="E234" s="253">
        <v>-0.44829000000027008</v>
      </c>
      <c r="F234" s="253">
        <v>58177</v>
      </c>
      <c r="G234" s="253">
        <v>0</v>
      </c>
      <c r="H234" s="253">
        <v>0</v>
      </c>
      <c r="I234" s="254">
        <v>58177</v>
      </c>
      <c r="J234" s="237">
        <v>0.26640000000000003</v>
      </c>
      <c r="K234" s="248"/>
      <c r="L234" s="253">
        <v>0</v>
      </c>
      <c r="M234" s="253">
        <v>0</v>
      </c>
      <c r="N234" s="253">
        <v>0</v>
      </c>
      <c r="O234" s="253">
        <v>0</v>
      </c>
      <c r="P234" s="253">
        <v>141606</v>
      </c>
      <c r="Q234" s="253">
        <v>74530</v>
      </c>
      <c r="R234" s="253">
        <v>58366</v>
      </c>
      <c r="S234" s="253">
        <v>58177</v>
      </c>
    </row>
    <row r="235" spans="1:19" ht="12.75" customHeight="1">
      <c r="A235" s="233" t="s">
        <v>426</v>
      </c>
      <c r="B235" s="253">
        <v>0</v>
      </c>
      <c r="C235" s="253">
        <v>0</v>
      </c>
      <c r="D235" s="253">
        <v>0</v>
      </c>
      <c r="E235" s="253">
        <v>0</v>
      </c>
      <c r="F235" s="253">
        <v>0</v>
      </c>
      <c r="G235" s="253">
        <v>0</v>
      </c>
      <c r="H235" s="253">
        <v>0</v>
      </c>
      <c r="I235" s="254">
        <v>0</v>
      </c>
      <c r="J235" s="237">
        <v>0</v>
      </c>
      <c r="K235" s="248"/>
      <c r="L235" s="253">
        <v>0</v>
      </c>
      <c r="M235" s="253">
        <v>0</v>
      </c>
      <c r="N235" s="253">
        <v>0</v>
      </c>
      <c r="O235" s="253">
        <v>0</v>
      </c>
      <c r="P235" s="253">
        <v>0</v>
      </c>
      <c r="Q235" s="253">
        <v>0</v>
      </c>
      <c r="R235" s="253">
        <v>0</v>
      </c>
      <c r="S235" s="253">
        <v>0</v>
      </c>
    </row>
    <row r="236" spans="1:19" ht="12.75" customHeight="1">
      <c r="A236" s="233" t="s">
        <v>427</v>
      </c>
      <c r="B236" s="253">
        <v>0</v>
      </c>
      <c r="C236" s="253">
        <v>0</v>
      </c>
      <c r="D236" s="253">
        <v>0</v>
      </c>
      <c r="E236" s="253">
        <v>0</v>
      </c>
      <c r="F236" s="253">
        <v>0</v>
      </c>
      <c r="G236" s="253">
        <v>0</v>
      </c>
      <c r="H236" s="253">
        <v>0</v>
      </c>
      <c r="I236" s="254">
        <v>0</v>
      </c>
      <c r="J236" s="237">
        <v>0</v>
      </c>
      <c r="K236" s="248"/>
      <c r="L236" s="253">
        <v>0</v>
      </c>
      <c r="M236" s="253">
        <v>0</v>
      </c>
      <c r="N236" s="253">
        <v>0</v>
      </c>
      <c r="O236" s="253">
        <v>0</v>
      </c>
      <c r="P236" s="253">
        <v>0</v>
      </c>
      <c r="Q236" s="253">
        <v>0</v>
      </c>
      <c r="R236" s="253">
        <v>0</v>
      </c>
      <c r="S236" s="253">
        <v>0</v>
      </c>
    </row>
    <row r="237" spans="1:19" ht="12.75" customHeight="1">
      <c r="A237" s="233" t="s">
        <v>428</v>
      </c>
      <c r="B237" s="253">
        <v>0</v>
      </c>
      <c r="C237" s="253">
        <v>0</v>
      </c>
      <c r="D237" s="253">
        <v>0</v>
      </c>
      <c r="E237" s="253">
        <v>0</v>
      </c>
      <c r="F237" s="253">
        <v>0</v>
      </c>
      <c r="G237" s="253">
        <v>0</v>
      </c>
      <c r="H237" s="253">
        <v>0</v>
      </c>
      <c r="I237" s="254">
        <v>0</v>
      </c>
      <c r="J237" s="237">
        <v>0</v>
      </c>
      <c r="K237" s="248"/>
      <c r="L237" s="253">
        <v>0</v>
      </c>
      <c r="M237" s="253">
        <v>0</v>
      </c>
      <c r="N237" s="253">
        <v>0</v>
      </c>
      <c r="O237" s="253">
        <v>0</v>
      </c>
      <c r="P237" s="253">
        <v>0</v>
      </c>
      <c r="Q237" s="253">
        <v>0</v>
      </c>
      <c r="R237" s="253">
        <v>0</v>
      </c>
      <c r="S237" s="253">
        <v>0</v>
      </c>
    </row>
    <row r="238" spans="1:19" ht="12.75" customHeight="1">
      <c r="A238" s="233" t="s">
        <v>429</v>
      </c>
      <c r="B238" s="253">
        <v>59412.74</v>
      </c>
      <c r="C238" s="253">
        <v>59413</v>
      </c>
      <c r="D238" s="253">
        <v>15827.07597</v>
      </c>
      <c r="E238" s="253">
        <v>7.5969999999870197E-2</v>
      </c>
      <c r="F238" s="253">
        <v>15827</v>
      </c>
      <c r="G238" s="253">
        <v>51368</v>
      </c>
      <c r="H238" s="253">
        <v>30228</v>
      </c>
      <c r="I238" s="254">
        <v>59413</v>
      </c>
      <c r="J238" s="237">
        <v>1</v>
      </c>
      <c r="K238" s="248"/>
      <c r="L238" s="253">
        <v>0</v>
      </c>
      <c r="M238" s="253">
        <v>0</v>
      </c>
      <c r="N238" s="253">
        <v>0</v>
      </c>
      <c r="O238" s="253">
        <v>0</v>
      </c>
      <c r="P238" s="253">
        <v>37823.46</v>
      </c>
      <c r="Q238" s="253">
        <v>38413</v>
      </c>
      <c r="R238" s="253">
        <v>38758</v>
      </c>
      <c r="S238" s="253">
        <v>59413</v>
      </c>
    </row>
    <row r="239" spans="1:19" ht="12.75" customHeight="1">
      <c r="A239" s="233" t="s">
        <v>430</v>
      </c>
      <c r="B239" s="253">
        <v>0</v>
      </c>
      <c r="C239" s="253">
        <v>0</v>
      </c>
      <c r="D239" s="253">
        <v>0</v>
      </c>
      <c r="E239" s="253">
        <v>0</v>
      </c>
      <c r="F239" s="253">
        <v>0</v>
      </c>
      <c r="G239" s="253">
        <v>0</v>
      </c>
      <c r="H239" s="253">
        <v>0</v>
      </c>
      <c r="I239" s="254">
        <v>0</v>
      </c>
      <c r="J239" s="237">
        <v>0</v>
      </c>
      <c r="K239" s="248"/>
      <c r="L239" s="253">
        <v>0</v>
      </c>
      <c r="M239" s="253">
        <v>0</v>
      </c>
      <c r="N239" s="253">
        <v>0</v>
      </c>
      <c r="O239" s="253">
        <v>0</v>
      </c>
      <c r="P239" s="253">
        <v>0</v>
      </c>
      <c r="Q239" s="253">
        <v>0</v>
      </c>
      <c r="R239" s="253">
        <v>0</v>
      </c>
      <c r="S239" s="253">
        <v>0</v>
      </c>
    </row>
    <row r="240" spans="1:19" ht="12.75" customHeight="1">
      <c r="A240" s="233" t="s">
        <v>431</v>
      </c>
      <c r="B240" s="253">
        <v>0</v>
      </c>
      <c r="C240" s="253">
        <v>0</v>
      </c>
      <c r="D240" s="253">
        <v>0</v>
      </c>
      <c r="E240" s="253">
        <v>0</v>
      </c>
      <c r="F240" s="253">
        <v>0</v>
      </c>
      <c r="G240" s="253">
        <v>0</v>
      </c>
      <c r="H240" s="253">
        <v>0</v>
      </c>
      <c r="I240" s="254">
        <v>0</v>
      </c>
      <c r="J240" s="237">
        <v>0</v>
      </c>
      <c r="K240" s="248"/>
      <c r="L240" s="253">
        <v>0</v>
      </c>
      <c r="M240" s="253">
        <v>0</v>
      </c>
      <c r="N240" s="253">
        <v>0</v>
      </c>
      <c r="O240" s="253">
        <v>0</v>
      </c>
      <c r="P240" s="253">
        <v>0</v>
      </c>
      <c r="Q240" s="253">
        <v>0</v>
      </c>
      <c r="R240" s="253">
        <v>0</v>
      </c>
      <c r="S240" s="253">
        <v>0</v>
      </c>
    </row>
    <row r="241" spans="1:19" ht="12.75" customHeight="1">
      <c r="A241" s="233" t="s">
        <v>432</v>
      </c>
      <c r="B241" s="253">
        <v>0</v>
      </c>
      <c r="C241" s="253">
        <v>0</v>
      </c>
      <c r="D241" s="253">
        <v>0</v>
      </c>
      <c r="E241" s="253">
        <v>0</v>
      </c>
      <c r="F241" s="253">
        <v>0</v>
      </c>
      <c r="G241" s="253">
        <v>0</v>
      </c>
      <c r="H241" s="253">
        <v>0</v>
      </c>
      <c r="I241" s="254">
        <v>0</v>
      </c>
      <c r="J241" s="237">
        <v>0</v>
      </c>
      <c r="K241" s="248"/>
      <c r="L241" s="253">
        <v>0</v>
      </c>
      <c r="M241" s="253">
        <v>0</v>
      </c>
      <c r="N241" s="253">
        <v>0</v>
      </c>
      <c r="O241" s="253">
        <v>0</v>
      </c>
      <c r="P241" s="253">
        <v>0</v>
      </c>
      <c r="Q241" s="253">
        <v>0</v>
      </c>
      <c r="R241" s="253">
        <v>0</v>
      </c>
      <c r="S241" s="253">
        <v>0</v>
      </c>
    </row>
    <row r="242" spans="1:19" ht="12.75" customHeight="1">
      <c r="A242" s="233" t="s">
        <v>433</v>
      </c>
      <c r="B242" s="253">
        <v>1662770.77</v>
      </c>
      <c r="C242" s="253">
        <v>1662771</v>
      </c>
      <c r="D242" s="253">
        <v>442946.87920999998</v>
      </c>
      <c r="E242" s="253">
        <v>-0.12079000001540408</v>
      </c>
      <c r="F242" s="253">
        <v>442947</v>
      </c>
      <c r="G242" s="253">
        <v>0</v>
      </c>
      <c r="H242" s="253">
        <v>0</v>
      </c>
      <c r="I242" s="254">
        <v>442947</v>
      </c>
      <c r="J242" s="237">
        <v>0.26640000000000003</v>
      </c>
      <c r="K242" s="248"/>
      <c r="L242" s="253">
        <v>1081593</v>
      </c>
      <c r="M242" s="253">
        <v>1095674</v>
      </c>
      <c r="N242" s="253">
        <v>1197325</v>
      </c>
      <c r="O242" s="253">
        <v>1258952</v>
      </c>
      <c r="P242" s="253">
        <v>991055</v>
      </c>
      <c r="Q242" s="253">
        <v>537596</v>
      </c>
      <c r="R242" s="253">
        <v>439750</v>
      </c>
      <c r="S242" s="253">
        <v>442947</v>
      </c>
    </row>
    <row r="243" spans="1:19" ht="12.75" customHeight="1">
      <c r="A243" s="233" t="s">
        <v>434</v>
      </c>
      <c r="B243" s="253">
        <v>57888.28</v>
      </c>
      <c r="C243" s="253">
        <v>57888</v>
      </c>
      <c r="D243" s="253">
        <v>15420.83001</v>
      </c>
      <c r="E243" s="253">
        <v>-0.16999000000032538</v>
      </c>
      <c r="F243" s="253">
        <v>15421</v>
      </c>
      <c r="G243" s="253">
        <v>0</v>
      </c>
      <c r="H243" s="253">
        <v>0</v>
      </c>
      <c r="I243" s="254">
        <v>15421</v>
      </c>
      <c r="J243" s="237">
        <v>0.26640000000000003</v>
      </c>
      <c r="K243" s="248"/>
      <c r="L243" s="253">
        <v>0</v>
      </c>
      <c r="M243" s="253">
        <v>0</v>
      </c>
      <c r="N243" s="253">
        <v>0</v>
      </c>
      <c r="O243" s="253">
        <v>0</v>
      </c>
      <c r="P243" s="253">
        <v>0</v>
      </c>
      <c r="Q243" s="253">
        <v>20379</v>
      </c>
      <c r="R243" s="253">
        <v>15562</v>
      </c>
      <c r="S243" s="253">
        <v>15421</v>
      </c>
    </row>
    <row r="244" spans="1:19" ht="12.75" customHeight="1">
      <c r="A244" s="233" t="s">
        <v>435</v>
      </c>
      <c r="B244" s="253">
        <v>0</v>
      </c>
      <c r="C244" s="253">
        <v>0</v>
      </c>
      <c r="D244" s="253">
        <v>0</v>
      </c>
      <c r="E244" s="253">
        <v>0</v>
      </c>
      <c r="F244" s="253">
        <v>0</v>
      </c>
      <c r="G244" s="253">
        <v>0</v>
      </c>
      <c r="H244" s="253">
        <v>0</v>
      </c>
      <c r="I244" s="254">
        <v>0</v>
      </c>
      <c r="J244" s="237">
        <v>0</v>
      </c>
      <c r="K244" s="248"/>
      <c r="L244" s="253">
        <v>0</v>
      </c>
      <c r="M244" s="253">
        <v>0</v>
      </c>
      <c r="N244" s="253">
        <v>0</v>
      </c>
      <c r="O244" s="253">
        <v>0</v>
      </c>
      <c r="P244" s="253">
        <v>0</v>
      </c>
      <c r="Q244" s="253">
        <v>0</v>
      </c>
      <c r="R244" s="253">
        <v>0</v>
      </c>
      <c r="S244" s="253">
        <v>0</v>
      </c>
    </row>
    <row r="245" spans="1:19" ht="12.75" customHeight="1">
      <c r="A245" s="233" t="s">
        <v>436</v>
      </c>
      <c r="B245" s="253">
        <v>375533.87</v>
      </c>
      <c r="C245" s="253">
        <v>375534</v>
      </c>
      <c r="D245" s="253">
        <v>100038.79869</v>
      </c>
      <c r="E245" s="253">
        <v>-0.201310000004014</v>
      </c>
      <c r="F245" s="253">
        <v>100039</v>
      </c>
      <c r="G245" s="253">
        <v>27660</v>
      </c>
      <c r="H245" s="253">
        <v>16276</v>
      </c>
      <c r="I245" s="254">
        <v>143975</v>
      </c>
      <c r="J245" s="237">
        <v>0.38340000000000002</v>
      </c>
      <c r="K245" s="248"/>
      <c r="L245" s="253">
        <v>0</v>
      </c>
      <c r="M245" s="253">
        <v>281309</v>
      </c>
      <c r="N245" s="253">
        <v>312081</v>
      </c>
      <c r="O245" s="253">
        <v>326013</v>
      </c>
      <c r="P245" s="253">
        <v>303676</v>
      </c>
      <c r="Q245" s="253">
        <v>183134</v>
      </c>
      <c r="R245" s="253">
        <v>148909</v>
      </c>
      <c r="S245" s="253">
        <v>143975</v>
      </c>
    </row>
    <row r="246" spans="1:19" ht="12.75" customHeight="1">
      <c r="A246" s="233" t="s">
        <v>437</v>
      </c>
      <c r="B246" s="253">
        <v>1214041.78</v>
      </c>
      <c r="C246" s="253">
        <v>1214042</v>
      </c>
      <c r="D246" s="253">
        <v>323409.6067</v>
      </c>
      <c r="E246" s="253">
        <v>-0.39329999999608845</v>
      </c>
      <c r="F246" s="253">
        <v>323410</v>
      </c>
      <c r="G246" s="253">
        <v>0</v>
      </c>
      <c r="H246" s="253">
        <v>0</v>
      </c>
      <c r="I246" s="254">
        <v>323410</v>
      </c>
      <c r="J246" s="237">
        <v>0.26640000000000003</v>
      </c>
      <c r="K246" s="248"/>
      <c r="L246" s="253">
        <v>0</v>
      </c>
      <c r="M246" s="253">
        <v>0</v>
      </c>
      <c r="N246" s="253">
        <v>0</v>
      </c>
      <c r="O246" s="253">
        <v>1122761</v>
      </c>
      <c r="P246" s="253">
        <v>761415</v>
      </c>
      <c r="Q246" s="253">
        <v>434442</v>
      </c>
      <c r="R246" s="253">
        <v>336836</v>
      </c>
      <c r="S246" s="253">
        <v>323410</v>
      </c>
    </row>
    <row r="247" spans="1:19" ht="12.75" customHeight="1">
      <c r="A247" s="233" t="s">
        <v>438</v>
      </c>
      <c r="B247" s="253">
        <v>625342.52</v>
      </c>
      <c r="C247" s="253">
        <v>625343</v>
      </c>
      <c r="D247" s="253">
        <v>166585.61538999999</v>
      </c>
      <c r="E247" s="253">
        <v>-0.38461000000825152</v>
      </c>
      <c r="F247" s="253">
        <v>166586</v>
      </c>
      <c r="G247" s="253">
        <v>0</v>
      </c>
      <c r="H247" s="253">
        <v>0</v>
      </c>
      <c r="I247" s="254">
        <v>166586</v>
      </c>
      <c r="J247" s="237">
        <v>0.26640000000000003</v>
      </c>
      <c r="K247" s="248"/>
      <c r="L247" s="253">
        <v>0</v>
      </c>
      <c r="M247" s="253">
        <v>0</v>
      </c>
      <c r="N247" s="253">
        <v>486043</v>
      </c>
      <c r="O247" s="253">
        <v>522236</v>
      </c>
      <c r="P247" s="253">
        <v>366741</v>
      </c>
      <c r="Q247" s="253">
        <v>217209</v>
      </c>
      <c r="R247" s="253">
        <v>170140</v>
      </c>
      <c r="S247" s="253">
        <v>166586</v>
      </c>
    </row>
    <row r="248" spans="1:19" ht="12.75" customHeight="1">
      <c r="A248" s="233" t="s">
        <v>439</v>
      </c>
      <c r="B248" s="253">
        <v>0</v>
      </c>
      <c r="C248" s="253">
        <v>0</v>
      </c>
      <c r="D248" s="253">
        <v>0</v>
      </c>
      <c r="E248" s="253">
        <v>0</v>
      </c>
      <c r="F248" s="253">
        <v>0</v>
      </c>
      <c r="G248" s="253">
        <v>0</v>
      </c>
      <c r="H248" s="253">
        <v>0</v>
      </c>
      <c r="I248" s="254">
        <v>0</v>
      </c>
      <c r="J248" s="237">
        <v>0</v>
      </c>
      <c r="K248" s="248"/>
      <c r="L248" s="253">
        <v>0</v>
      </c>
      <c r="M248" s="253">
        <v>0</v>
      </c>
      <c r="N248" s="253">
        <v>0</v>
      </c>
      <c r="O248" s="253">
        <v>0</v>
      </c>
      <c r="P248" s="253">
        <v>0</v>
      </c>
      <c r="Q248" s="253">
        <v>0</v>
      </c>
      <c r="R248" s="253">
        <v>0</v>
      </c>
      <c r="S248" s="253">
        <v>0</v>
      </c>
    </row>
    <row r="249" spans="1:19" ht="12.75" customHeight="1">
      <c r="A249" s="233" t="s">
        <v>440</v>
      </c>
      <c r="B249" s="253">
        <v>0</v>
      </c>
      <c r="C249" s="253">
        <v>0</v>
      </c>
      <c r="D249" s="253">
        <v>0</v>
      </c>
      <c r="E249" s="253">
        <v>0</v>
      </c>
      <c r="F249" s="253">
        <v>0</v>
      </c>
      <c r="G249" s="253">
        <v>0</v>
      </c>
      <c r="H249" s="253">
        <v>0</v>
      </c>
      <c r="I249" s="254">
        <v>0</v>
      </c>
      <c r="J249" s="237">
        <v>0</v>
      </c>
      <c r="K249" s="248"/>
      <c r="L249" s="253">
        <v>0</v>
      </c>
      <c r="M249" s="253">
        <v>0</v>
      </c>
      <c r="N249" s="253">
        <v>0</v>
      </c>
      <c r="O249" s="253">
        <v>0</v>
      </c>
      <c r="P249" s="253">
        <v>0</v>
      </c>
      <c r="Q249" s="253">
        <v>0</v>
      </c>
      <c r="R249" s="253">
        <v>0</v>
      </c>
      <c r="S249" s="253">
        <v>0</v>
      </c>
    </row>
    <row r="250" spans="1:19" ht="12.75" customHeight="1">
      <c r="A250" s="233" t="s">
        <v>441</v>
      </c>
      <c r="B250" s="253">
        <v>164157.04999999999</v>
      </c>
      <c r="C250" s="253">
        <v>164157</v>
      </c>
      <c r="D250" s="253">
        <v>43729.912810000002</v>
      </c>
      <c r="E250" s="253">
        <v>-8.7189999998372514E-2</v>
      </c>
      <c r="F250" s="253">
        <v>43730</v>
      </c>
      <c r="G250" s="253">
        <v>0</v>
      </c>
      <c r="H250" s="253">
        <v>0</v>
      </c>
      <c r="I250" s="254">
        <v>43730</v>
      </c>
      <c r="J250" s="237">
        <v>0.26640000000000003</v>
      </c>
      <c r="K250" s="248"/>
      <c r="L250" s="253">
        <v>0</v>
      </c>
      <c r="M250" s="253">
        <v>0</v>
      </c>
      <c r="N250" s="253">
        <v>0</v>
      </c>
      <c r="O250" s="253">
        <v>0</v>
      </c>
      <c r="P250" s="253">
        <v>0</v>
      </c>
      <c r="Q250" s="253">
        <v>0</v>
      </c>
      <c r="R250" s="253">
        <v>43123</v>
      </c>
      <c r="S250" s="253">
        <v>43730</v>
      </c>
    </row>
    <row r="251" spans="1:19" ht="12.75" customHeight="1">
      <c r="A251" s="233" t="s">
        <v>442</v>
      </c>
      <c r="B251" s="253">
        <v>0</v>
      </c>
      <c r="C251" s="253">
        <v>0</v>
      </c>
      <c r="D251" s="253">
        <v>0</v>
      </c>
      <c r="E251" s="253">
        <v>0</v>
      </c>
      <c r="F251" s="253">
        <v>0</v>
      </c>
      <c r="G251" s="253">
        <v>0</v>
      </c>
      <c r="H251" s="253">
        <v>0</v>
      </c>
      <c r="I251" s="254">
        <v>0</v>
      </c>
      <c r="J251" s="237">
        <v>0</v>
      </c>
      <c r="K251" s="248"/>
      <c r="L251" s="253">
        <v>0</v>
      </c>
      <c r="M251" s="253">
        <v>0</v>
      </c>
      <c r="N251" s="253">
        <v>0</v>
      </c>
      <c r="O251" s="253">
        <v>0</v>
      </c>
      <c r="P251" s="253">
        <v>0</v>
      </c>
      <c r="Q251" s="253">
        <v>0</v>
      </c>
      <c r="R251" s="253">
        <v>0</v>
      </c>
      <c r="S251" s="253">
        <v>0</v>
      </c>
    </row>
    <row r="252" spans="1:19" ht="12.75" customHeight="1">
      <c r="A252" s="233" t="s">
        <v>443</v>
      </c>
      <c r="B252" s="253">
        <v>0</v>
      </c>
      <c r="C252" s="253">
        <v>0</v>
      </c>
      <c r="D252" s="253">
        <v>0</v>
      </c>
      <c r="E252" s="253">
        <v>0</v>
      </c>
      <c r="F252" s="253">
        <v>0</v>
      </c>
      <c r="G252" s="253">
        <v>0</v>
      </c>
      <c r="H252" s="253">
        <v>0</v>
      </c>
      <c r="I252" s="254">
        <v>0</v>
      </c>
      <c r="J252" s="237">
        <v>0</v>
      </c>
      <c r="K252" s="248"/>
      <c r="L252" s="253">
        <v>0</v>
      </c>
      <c r="M252" s="253">
        <v>0</v>
      </c>
      <c r="N252" s="253">
        <v>0</v>
      </c>
      <c r="O252" s="253">
        <v>0</v>
      </c>
      <c r="P252" s="253">
        <v>0</v>
      </c>
      <c r="Q252" s="253">
        <v>0</v>
      </c>
      <c r="R252" s="253">
        <v>0</v>
      </c>
      <c r="S252" s="253">
        <v>0</v>
      </c>
    </row>
    <row r="253" spans="1:19" ht="12.75" customHeight="1">
      <c r="A253" s="233" t="s">
        <v>444</v>
      </c>
      <c r="B253" s="253">
        <v>0</v>
      </c>
      <c r="C253" s="253">
        <v>0</v>
      </c>
      <c r="D253" s="253">
        <v>0</v>
      </c>
      <c r="E253" s="253">
        <v>0</v>
      </c>
      <c r="F253" s="253">
        <v>0</v>
      </c>
      <c r="G253" s="253">
        <v>0</v>
      </c>
      <c r="H253" s="253">
        <v>0</v>
      </c>
      <c r="I253" s="254">
        <v>0</v>
      </c>
      <c r="J253" s="237">
        <v>0</v>
      </c>
      <c r="K253" s="248"/>
      <c r="L253" s="253">
        <v>0</v>
      </c>
      <c r="M253" s="253">
        <v>0</v>
      </c>
      <c r="N253" s="253">
        <v>0</v>
      </c>
      <c r="O253" s="253">
        <v>0</v>
      </c>
      <c r="P253" s="253">
        <v>0</v>
      </c>
      <c r="Q253" s="253">
        <v>0</v>
      </c>
      <c r="R253" s="253">
        <v>0</v>
      </c>
      <c r="S253" s="253">
        <v>0</v>
      </c>
    </row>
    <row r="254" spans="1:19" ht="12.75" customHeight="1">
      <c r="A254" s="233" t="s">
        <v>445</v>
      </c>
      <c r="B254" s="253">
        <v>0</v>
      </c>
      <c r="C254" s="253">
        <v>0</v>
      </c>
      <c r="D254" s="253">
        <v>0</v>
      </c>
      <c r="E254" s="253">
        <v>0</v>
      </c>
      <c r="F254" s="253">
        <v>0</v>
      </c>
      <c r="G254" s="253">
        <v>0</v>
      </c>
      <c r="H254" s="253">
        <v>0</v>
      </c>
      <c r="I254" s="254">
        <v>0</v>
      </c>
      <c r="J254" s="237">
        <v>0</v>
      </c>
      <c r="K254" s="248"/>
      <c r="L254" s="253">
        <v>0</v>
      </c>
      <c r="M254" s="253">
        <v>0</v>
      </c>
      <c r="N254" s="253">
        <v>0</v>
      </c>
      <c r="O254" s="253">
        <v>0</v>
      </c>
      <c r="P254" s="253">
        <v>0</v>
      </c>
      <c r="Q254" s="253">
        <v>0</v>
      </c>
      <c r="R254" s="253">
        <v>0</v>
      </c>
      <c r="S254" s="253">
        <v>0</v>
      </c>
    </row>
    <row r="255" spans="1:19" ht="12.75" customHeight="1">
      <c r="A255" s="233" t="s">
        <v>446</v>
      </c>
      <c r="B255" s="253">
        <v>422170.17</v>
      </c>
      <c r="C255" s="253">
        <v>422170</v>
      </c>
      <c r="D255" s="253">
        <v>112462.19954</v>
      </c>
      <c r="E255" s="253">
        <v>0.19954000000143424</v>
      </c>
      <c r="F255" s="253">
        <v>112462</v>
      </c>
      <c r="G255" s="253">
        <v>27660</v>
      </c>
      <c r="H255" s="253">
        <v>16276</v>
      </c>
      <c r="I255" s="254">
        <v>156398</v>
      </c>
      <c r="J255" s="237">
        <v>0.3705</v>
      </c>
      <c r="K255" s="248"/>
      <c r="L255" s="253">
        <v>299695</v>
      </c>
      <c r="M255" s="253">
        <v>330388</v>
      </c>
      <c r="N255" s="253">
        <v>342760</v>
      </c>
      <c r="O255" s="253">
        <v>319086</v>
      </c>
      <c r="P255" s="253">
        <v>325227</v>
      </c>
      <c r="Q255" s="253">
        <v>189570</v>
      </c>
      <c r="R255" s="253">
        <v>149668</v>
      </c>
      <c r="S255" s="253">
        <v>156398</v>
      </c>
    </row>
    <row r="256" spans="1:19" ht="12.75" customHeight="1">
      <c r="A256" s="233" t="s">
        <v>447</v>
      </c>
      <c r="B256" s="253">
        <v>0</v>
      </c>
      <c r="C256" s="253">
        <v>0</v>
      </c>
      <c r="D256" s="253">
        <v>0</v>
      </c>
      <c r="E256" s="253">
        <v>0</v>
      </c>
      <c r="F256" s="253">
        <v>0</v>
      </c>
      <c r="G256" s="253">
        <v>0</v>
      </c>
      <c r="H256" s="253">
        <v>0</v>
      </c>
      <c r="I256" s="254">
        <v>0</v>
      </c>
      <c r="J256" s="237">
        <v>0</v>
      </c>
      <c r="K256" s="248"/>
      <c r="L256" s="253">
        <v>0</v>
      </c>
      <c r="M256" s="253">
        <v>0</v>
      </c>
      <c r="N256" s="253">
        <v>0</v>
      </c>
      <c r="O256" s="253">
        <v>0</v>
      </c>
      <c r="P256" s="253">
        <v>0</v>
      </c>
      <c r="Q256" s="253">
        <v>0</v>
      </c>
      <c r="R256" s="253">
        <v>0</v>
      </c>
      <c r="S256" s="253">
        <v>0</v>
      </c>
    </row>
    <row r="257" spans="1:19" ht="12.75" customHeight="1">
      <c r="A257" s="233" t="s">
        <v>448</v>
      </c>
      <c r="B257" s="253">
        <v>326275.15999999997</v>
      </c>
      <c r="C257" s="253">
        <v>326275</v>
      </c>
      <c r="D257" s="253">
        <v>86916.654800000004</v>
      </c>
      <c r="E257" s="253">
        <v>-0.34519999999611173</v>
      </c>
      <c r="F257" s="253">
        <v>86917</v>
      </c>
      <c r="G257" s="253">
        <v>39514</v>
      </c>
      <c r="H257" s="253">
        <v>23252</v>
      </c>
      <c r="I257" s="254">
        <v>149683</v>
      </c>
      <c r="J257" s="237">
        <v>0.45880000000000004</v>
      </c>
      <c r="K257" s="248"/>
      <c r="L257" s="253">
        <v>226855</v>
      </c>
      <c r="M257" s="253">
        <v>238895</v>
      </c>
      <c r="N257" s="253">
        <v>256382</v>
      </c>
      <c r="O257" s="253">
        <v>264974</v>
      </c>
      <c r="P257" s="253">
        <v>289340.99</v>
      </c>
      <c r="Q257" s="253">
        <v>184847</v>
      </c>
      <c r="R257" s="253">
        <v>148279</v>
      </c>
      <c r="S257" s="253">
        <v>149683</v>
      </c>
    </row>
    <row r="258" spans="1:19" ht="12.75" customHeight="1">
      <c r="A258" s="233" t="s">
        <v>449</v>
      </c>
      <c r="B258" s="253">
        <v>18709.080000000002</v>
      </c>
      <c r="C258" s="253">
        <v>18709</v>
      </c>
      <c r="D258" s="253">
        <v>4983.9052799999999</v>
      </c>
      <c r="E258" s="253">
        <v>-9.4720000000052096E-2</v>
      </c>
      <c r="F258" s="253">
        <v>4984</v>
      </c>
      <c r="G258" s="253">
        <v>55320</v>
      </c>
      <c r="H258" s="253">
        <v>32553</v>
      </c>
      <c r="I258" s="254">
        <v>18709</v>
      </c>
      <c r="J258" s="237">
        <v>1</v>
      </c>
      <c r="K258" s="248"/>
      <c r="L258" s="253">
        <v>0</v>
      </c>
      <c r="M258" s="253">
        <v>0</v>
      </c>
      <c r="N258" s="253">
        <v>0</v>
      </c>
      <c r="O258" s="253">
        <v>0</v>
      </c>
      <c r="P258" s="253">
        <v>0</v>
      </c>
      <c r="Q258" s="253">
        <v>0</v>
      </c>
      <c r="R258" s="253">
        <v>18586</v>
      </c>
      <c r="S258" s="253">
        <v>18709</v>
      </c>
    </row>
    <row r="259" spans="1:19" ht="12.75" customHeight="1">
      <c r="A259" s="233" t="s">
        <v>450</v>
      </c>
      <c r="B259" s="253">
        <v>0</v>
      </c>
      <c r="C259" s="253">
        <v>0</v>
      </c>
      <c r="D259" s="253">
        <v>0</v>
      </c>
      <c r="E259" s="253">
        <v>0</v>
      </c>
      <c r="F259" s="253">
        <v>0</v>
      </c>
      <c r="G259" s="253">
        <v>0</v>
      </c>
      <c r="H259" s="253">
        <v>0</v>
      </c>
      <c r="I259" s="254">
        <v>0</v>
      </c>
      <c r="J259" s="237">
        <v>0</v>
      </c>
      <c r="K259" s="248"/>
      <c r="L259" s="253">
        <v>0</v>
      </c>
      <c r="M259" s="253">
        <v>0</v>
      </c>
      <c r="N259" s="253">
        <v>0</v>
      </c>
      <c r="O259" s="253">
        <v>0</v>
      </c>
      <c r="P259" s="253">
        <v>0</v>
      </c>
      <c r="Q259" s="253">
        <v>0</v>
      </c>
      <c r="R259" s="253">
        <v>0</v>
      </c>
      <c r="S259" s="253">
        <v>0</v>
      </c>
    </row>
    <row r="260" spans="1:19" ht="12.75" customHeight="1">
      <c r="A260" s="233" t="s">
        <v>451</v>
      </c>
      <c r="B260" s="253">
        <v>0</v>
      </c>
      <c r="C260" s="253">
        <v>0</v>
      </c>
      <c r="D260" s="253">
        <v>0</v>
      </c>
      <c r="E260" s="253">
        <v>0</v>
      </c>
      <c r="F260" s="253">
        <v>0</v>
      </c>
      <c r="G260" s="253">
        <v>0</v>
      </c>
      <c r="H260" s="253">
        <v>0</v>
      </c>
      <c r="I260" s="254">
        <v>0</v>
      </c>
      <c r="J260" s="237">
        <v>0</v>
      </c>
      <c r="K260" s="248"/>
      <c r="L260" s="253">
        <v>0</v>
      </c>
      <c r="M260" s="253">
        <v>0</v>
      </c>
      <c r="N260" s="253">
        <v>0</v>
      </c>
      <c r="O260" s="253">
        <v>0</v>
      </c>
      <c r="P260" s="253">
        <v>0</v>
      </c>
      <c r="Q260" s="253">
        <v>0</v>
      </c>
      <c r="R260" s="253">
        <v>0</v>
      </c>
      <c r="S260" s="253">
        <v>0</v>
      </c>
    </row>
    <row r="261" spans="1:19" ht="12.75" customHeight="1">
      <c r="A261" s="233" t="s">
        <v>452</v>
      </c>
      <c r="B261" s="253">
        <v>0</v>
      </c>
      <c r="C261" s="253">
        <v>0</v>
      </c>
      <c r="D261" s="253">
        <v>0</v>
      </c>
      <c r="E261" s="253">
        <v>0</v>
      </c>
      <c r="F261" s="253">
        <v>0</v>
      </c>
      <c r="G261" s="253">
        <v>0</v>
      </c>
      <c r="H261" s="253">
        <v>0</v>
      </c>
      <c r="I261" s="254">
        <v>0</v>
      </c>
      <c r="J261" s="237">
        <v>0</v>
      </c>
      <c r="K261" s="248"/>
      <c r="L261" s="253">
        <v>0</v>
      </c>
      <c r="M261" s="253">
        <v>0</v>
      </c>
      <c r="N261" s="253">
        <v>0</v>
      </c>
      <c r="O261" s="253">
        <v>0</v>
      </c>
      <c r="P261" s="253">
        <v>0</v>
      </c>
      <c r="Q261" s="253">
        <v>0</v>
      </c>
      <c r="R261" s="253">
        <v>0</v>
      </c>
      <c r="S261" s="253">
        <v>0</v>
      </c>
    </row>
    <row r="262" spans="1:19" ht="12.75" customHeight="1">
      <c r="A262" s="233" t="s">
        <v>453</v>
      </c>
      <c r="B262" s="253">
        <v>0</v>
      </c>
      <c r="C262" s="253">
        <v>0</v>
      </c>
      <c r="D262" s="253">
        <v>0</v>
      </c>
      <c r="E262" s="253">
        <v>0</v>
      </c>
      <c r="F262" s="253">
        <v>0</v>
      </c>
      <c r="G262" s="253">
        <v>0</v>
      </c>
      <c r="H262" s="253">
        <v>0</v>
      </c>
      <c r="I262" s="254">
        <v>0</v>
      </c>
      <c r="J262" s="237">
        <v>0</v>
      </c>
      <c r="K262" s="248"/>
      <c r="L262" s="253">
        <v>0</v>
      </c>
      <c r="M262" s="253">
        <v>0</v>
      </c>
      <c r="N262" s="253">
        <v>0</v>
      </c>
      <c r="O262" s="253">
        <v>0</v>
      </c>
      <c r="P262" s="253">
        <v>0</v>
      </c>
      <c r="Q262" s="253">
        <v>0</v>
      </c>
      <c r="R262" s="253">
        <v>0</v>
      </c>
      <c r="S262" s="253">
        <v>0</v>
      </c>
    </row>
    <row r="263" spans="1:19" ht="12.75" customHeight="1">
      <c r="A263" s="233" t="s">
        <v>454</v>
      </c>
      <c r="B263" s="253">
        <v>0</v>
      </c>
      <c r="C263" s="253">
        <v>0</v>
      </c>
      <c r="D263" s="253">
        <v>0</v>
      </c>
      <c r="E263" s="253">
        <v>0</v>
      </c>
      <c r="F263" s="253">
        <v>0</v>
      </c>
      <c r="G263" s="253">
        <v>0</v>
      </c>
      <c r="H263" s="253">
        <v>0</v>
      </c>
      <c r="I263" s="254">
        <v>0</v>
      </c>
      <c r="J263" s="237">
        <v>0</v>
      </c>
      <c r="K263" s="248"/>
      <c r="L263" s="253">
        <v>0</v>
      </c>
      <c r="M263" s="253">
        <v>0</v>
      </c>
      <c r="N263" s="253">
        <v>0</v>
      </c>
      <c r="O263" s="253">
        <v>0</v>
      </c>
      <c r="P263" s="253">
        <v>0</v>
      </c>
      <c r="Q263" s="253">
        <v>0</v>
      </c>
      <c r="R263" s="253">
        <v>0</v>
      </c>
      <c r="S263" s="253">
        <v>0</v>
      </c>
    </row>
    <row r="264" spans="1:19" ht="12.75" customHeight="1">
      <c r="A264" s="233" t="s">
        <v>455</v>
      </c>
      <c r="B264" s="253">
        <v>1295395.19</v>
      </c>
      <c r="C264" s="253">
        <v>1295395</v>
      </c>
      <c r="D264" s="253">
        <v>345081.29658000002</v>
      </c>
      <c r="E264" s="253">
        <v>0.29658000002382323</v>
      </c>
      <c r="F264" s="253">
        <v>345081</v>
      </c>
      <c r="G264" s="253">
        <v>19757</v>
      </c>
      <c r="H264" s="253">
        <v>11626</v>
      </c>
      <c r="I264" s="254">
        <v>376464</v>
      </c>
      <c r="J264" s="237">
        <v>0.29059999999999997</v>
      </c>
      <c r="K264" s="248"/>
      <c r="L264" s="253">
        <v>0</v>
      </c>
      <c r="M264" s="253">
        <v>1042173</v>
      </c>
      <c r="N264" s="253">
        <v>1132717</v>
      </c>
      <c r="O264" s="253">
        <v>1176759</v>
      </c>
      <c r="P264" s="253">
        <v>872536</v>
      </c>
      <c r="Q264" s="253">
        <v>472490</v>
      </c>
      <c r="R264" s="253">
        <v>373572</v>
      </c>
      <c r="S264" s="253">
        <v>376464</v>
      </c>
    </row>
    <row r="265" spans="1:19" ht="12.75" customHeight="1">
      <c r="A265" s="233" t="s">
        <v>456</v>
      </c>
      <c r="B265" s="253">
        <v>0</v>
      </c>
      <c r="C265" s="253">
        <v>0</v>
      </c>
      <c r="D265" s="253">
        <v>0</v>
      </c>
      <c r="E265" s="253">
        <v>0</v>
      </c>
      <c r="F265" s="253">
        <v>0</v>
      </c>
      <c r="G265" s="253">
        <v>0</v>
      </c>
      <c r="H265" s="253">
        <v>0</v>
      </c>
      <c r="I265" s="254">
        <v>0</v>
      </c>
      <c r="J265" s="237">
        <v>0</v>
      </c>
      <c r="K265" s="248"/>
      <c r="L265" s="253">
        <v>0</v>
      </c>
      <c r="M265" s="253">
        <v>0</v>
      </c>
      <c r="N265" s="253">
        <v>0</v>
      </c>
      <c r="O265" s="253">
        <v>0</v>
      </c>
      <c r="P265" s="253">
        <v>0</v>
      </c>
      <c r="Q265" s="253">
        <v>0</v>
      </c>
      <c r="R265" s="253">
        <v>0</v>
      </c>
      <c r="S265" s="253">
        <v>0</v>
      </c>
    </row>
    <row r="266" spans="1:19" ht="12.75" customHeight="1">
      <c r="A266" s="233" t="s">
        <v>457</v>
      </c>
      <c r="B266" s="253">
        <v>0</v>
      </c>
      <c r="C266" s="253">
        <v>0</v>
      </c>
      <c r="D266" s="253">
        <v>0</v>
      </c>
      <c r="E266" s="253">
        <v>0</v>
      </c>
      <c r="F266" s="253">
        <v>0</v>
      </c>
      <c r="G266" s="253">
        <v>0</v>
      </c>
      <c r="H266" s="253">
        <v>0</v>
      </c>
      <c r="I266" s="254">
        <v>0</v>
      </c>
      <c r="J266" s="237">
        <v>0</v>
      </c>
      <c r="K266" s="248"/>
      <c r="L266" s="253">
        <v>0</v>
      </c>
      <c r="M266" s="253">
        <v>0</v>
      </c>
      <c r="N266" s="253">
        <v>0</v>
      </c>
      <c r="O266" s="253">
        <v>0</v>
      </c>
      <c r="P266" s="253">
        <v>0</v>
      </c>
      <c r="Q266" s="253">
        <v>0</v>
      </c>
      <c r="R266" s="253">
        <v>0</v>
      </c>
      <c r="S266" s="253">
        <v>0</v>
      </c>
    </row>
    <row r="267" spans="1:19" ht="12.75" customHeight="1">
      <c r="A267" s="233" t="s">
        <v>458</v>
      </c>
      <c r="B267" s="253">
        <v>1007381.27</v>
      </c>
      <c r="C267" s="253">
        <v>1007381</v>
      </c>
      <c r="D267" s="253">
        <v>268357.01977999997</v>
      </c>
      <c r="E267" s="253">
        <v>1.9779999973252416E-2</v>
      </c>
      <c r="F267" s="253">
        <v>268357</v>
      </c>
      <c r="G267" s="253">
        <v>19757</v>
      </c>
      <c r="H267" s="253">
        <v>11626</v>
      </c>
      <c r="I267" s="254">
        <v>299740</v>
      </c>
      <c r="J267" s="237">
        <v>0.29749999999999999</v>
      </c>
      <c r="K267" s="248"/>
      <c r="L267" s="253">
        <v>686222</v>
      </c>
      <c r="M267" s="253">
        <v>721362</v>
      </c>
      <c r="N267" s="253">
        <v>785869</v>
      </c>
      <c r="O267" s="253">
        <v>843940</v>
      </c>
      <c r="P267" s="253">
        <v>683297</v>
      </c>
      <c r="Q267" s="253">
        <v>376762</v>
      </c>
      <c r="R267" s="253">
        <v>299907</v>
      </c>
      <c r="S267" s="253">
        <v>299740</v>
      </c>
    </row>
    <row r="268" spans="1:19" ht="12.75" customHeight="1">
      <c r="A268" s="233" t="s">
        <v>459</v>
      </c>
      <c r="B268" s="253">
        <v>269536.78000000003</v>
      </c>
      <c r="C268" s="253">
        <v>269537</v>
      </c>
      <c r="D268" s="253">
        <v>71802.174190000005</v>
      </c>
      <c r="E268" s="253">
        <v>0.17419000000518281</v>
      </c>
      <c r="F268" s="253">
        <v>71802</v>
      </c>
      <c r="G268" s="253">
        <v>0</v>
      </c>
      <c r="H268" s="253">
        <v>0</v>
      </c>
      <c r="I268" s="254">
        <v>71802</v>
      </c>
      <c r="J268" s="237">
        <v>0.26640000000000003</v>
      </c>
      <c r="K268" s="248"/>
      <c r="L268" s="253">
        <v>0</v>
      </c>
      <c r="M268" s="253">
        <v>0</v>
      </c>
      <c r="N268" s="253">
        <v>0</v>
      </c>
      <c r="O268" s="253">
        <v>0</v>
      </c>
      <c r="P268" s="253">
        <v>0</v>
      </c>
      <c r="Q268" s="253">
        <v>0</v>
      </c>
      <c r="R268" s="253">
        <v>73559</v>
      </c>
      <c r="S268" s="253">
        <v>71802</v>
      </c>
    </row>
    <row r="269" spans="1:19" ht="12.75" customHeight="1">
      <c r="A269" s="233" t="s">
        <v>460</v>
      </c>
      <c r="B269" s="253">
        <v>374429.38</v>
      </c>
      <c r="C269" s="253">
        <v>374429</v>
      </c>
      <c r="D269" s="253">
        <v>99744.436870000005</v>
      </c>
      <c r="E269" s="253">
        <v>0.4368700000050012</v>
      </c>
      <c r="F269" s="253">
        <v>99744</v>
      </c>
      <c r="G269" s="253">
        <v>0</v>
      </c>
      <c r="H269" s="253">
        <v>0</v>
      </c>
      <c r="I269" s="254">
        <v>99744</v>
      </c>
      <c r="J269" s="237">
        <v>0.26640000000000003</v>
      </c>
      <c r="K269" s="248"/>
      <c r="L269" s="253">
        <v>0</v>
      </c>
      <c r="M269" s="253">
        <v>0</v>
      </c>
      <c r="N269" s="253">
        <v>315293</v>
      </c>
      <c r="O269" s="253">
        <v>333180</v>
      </c>
      <c r="P269" s="253">
        <v>241064</v>
      </c>
      <c r="Q269" s="253">
        <v>128685</v>
      </c>
      <c r="R269" s="253">
        <v>98535</v>
      </c>
      <c r="S269" s="253">
        <v>99744</v>
      </c>
    </row>
    <row r="270" spans="1:19" ht="12.75" customHeight="1">
      <c r="A270" s="233" t="s">
        <v>461</v>
      </c>
      <c r="B270" s="253">
        <v>0</v>
      </c>
      <c r="C270" s="253">
        <v>0</v>
      </c>
      <c r="D270" s="253">
        <v>0</v>
      </c>
      <c r="E270" s="253">
        <v>0</v>
      </c>
      <c r="F270" s="253">
        <v>0</v>
      </c>
      <c r="G270" s="253">
        <v>0</v>
      </c>
      <c r="H270" s="253">
        <v>0</v>
      </c>
      <c r="I270" s="254">
        <v>0</v>
      </c>
      <c r="J270" s="237">
        <v>0</v>
      </c>
      <c r="K270" s="248"/>
      <c r="L270" s="253">
        <v>0</v>
      </c>
      <c r="M270" s="253">
        <v>0</v>
      </c>
      <c r="N270" s="253">
        <v>0</v>
      </c>
      <c r="O270" s="253">
        <v>0</v>
      </c>
      <c r="P270" s="253">
        <v>0</v>
      </c>
      <c r="Q270" s="253">
        <v>0</v>
      </c>
      <c r="R270" s="253">
        <v>0</v>
      </c>
      <c r="S270" s="253">
        <v>0</v>
      </c>
    </row>
    <row r="271" spans="1:19" ht="12.75" customHeight="1">
      <c r="A271" s="233" t="s">
        <v>462</v>
      </c>
      <c r="B271" s="253">
        <v>0</v>
      </c>
      <c r="C271" s="253">
        <v>0</v>
      </c>
      <c r="D271" s="253">
        <v>0</v>
      </c>
      <c r="E271" s="253">
        <v>0</v>
      </c>
      <c r="F271" s="253">
        <v>0</v>
      </c>
      <c r="G271" s="253">
        <v>0</v>
      </c>
      <c r="H271" s="253">
        <v>0</v>
      </c>
      <c r="I271" s="254">
        <v>0</v>
      </c>
      <c r="J271" s="237">
        <v>0</v>
      </c>
      <c r="K271" s="248"/>
      <c r="L271" s="253">
        <v>0</v>
      </c>
      <c r="M271" s="253">
        <v>0</v>
      </c>
      <c r="N271" s="253">
        <v>0</v>
      </c>
      <c r="O271" s="253">
        <v>0</v>
      </c>
      <c r="P271" s="253">
        <v>0</v>
      </c>
      <c r="Q271" s="253">
        <v>0</v>
      </c>
      <c r="R271" s="253">
        <v>0</v>
      </c>
      <c r="S271" s="253">
        <v>0</v>
      </c>
    </row>
    <row r="272" spans="1:19" ht="12.75" customHeight="1">
      <c r="A272" s="233" t="s">
        <v>463</v>
      </c>
      <c r="B272" s="253">
        <v>0</v>
      </c>
      <c r="C272" s="253">
        <v>0</v>
      </c>
      <c r="D272" s="253">
        <v>0</v>
      </c>
      <c r="E272" s="253">
        <v>0</v>
      </c>
      <c r="F272" s="253">
        <v>0</v>
      </c>
      <c r="G272" s="253">
        <v>0</v>
      </c>
      <c r="H272" s="253">
        <v>0</v>
      </c>
      <c r="I272" s="254">
        <v>0</v>
      </c>
      <c r="J272" s="237">
        <v>0</v>
      </c>
      <c r="K272" s="248"/>
      <c r="L272" s="253">
        <v>0</v>
      </c>
      <c r="M272" s="253">
        <v>0</v>
      </c>
      <c r="N272" s="253">
        <v>0</v>
      </c>
      <c r="O272" s="253">
        <v>0</v>
      </c>
      <c r="P272" s="253">
        <v>0</v>
      </c>
      <c r="Q272" s="253">
        <v>0</v>
      </c>
      <c r="R272" s="253">
        <v>0</v>
      </c>
      <c r="S272" s="253">
        <v>0</v>
      </c>
    </row>
    <row r="273" spans="1:19" ht="12.75" customHeight="1">
      <c r="A273" s="233" t="s">
        <v>464</v>
      </c>
      <c r="B273" s="253">
        <v>0</v>
      </c>
      <c r="C273" s="253">
        <v>0</v>
      </c>
      <c r="D273" s="253">
        <v>0</v>
      </c>
      <c r="E273" s="253">
        <v>0</v>
      </c>
      <c r="F273" s="253">
        <v>0</v>
      </c>
      <c r="G273" s="253">
        <v>0</v>
      </c>
      <c r="H273" s="253">
        <v>0</v>
      </c>
      <c r="I273" s="254">
        <v>0</v>
      </c>
      <c r="J273" s="237">
        <v>0</v>
      </c>
      <c r="K273" s="248"/>
      <c r="L273" s="253">
        <v>0</v>
      </c>
      <c r="M273" s="253">
        <v>0</v>
      </c>
      <c r="N273" s="253">
        <v>0</v>
      </c>
      <c r="O273" s="253">
        <v>0</v>
      </c>
      <c r="P273" s="253">
        <v>0</v>
      </c>
      <c r="Q273" s="253">
        <v>0</v>
      </c>
      <c r="R273" s="253">
        <v>0</v>
      </c>
      <c r="S273" s="253">
        <v>0</v>
      </c>
    </row>
    <row r="274" spans="1:19" ht="12.75" customHeight="1">
      <c r="A274" s="233" t="s">
        <v>465</v>
      </c>
      <c r="B274" s="253">
        <v>0</v>
      </c>
      <c r="C274" s="253">
        <v>0</v>
      </c>
      <c r="D274" s="253">
        <v>0</v>
      </c>
      <c r="E274" s="253">
        <v>0</v>
      </c>
      <c r="F274" s="253">
        <v>0</v>
      </c>
      <c r="G274" s="253">
        <v>0</v>
      </c>
      <c r="H274" s="253">
        <v>0</v>
      </c>
      <c r="I274" s="254">
        <v>0</v>
      </c>
      <c r="J274" s="237">
        <v>0</v>
      </c>
      <c r="K274" s="248"/>
      <c r="L274" s="253">
        <v>0</v>
      </c>
      <c r="M274" s="253">
        <v>0</v>
      </c>
      <c r="N274" s="253">
        <v>0</v>
      </c>
      <c r="O274" s="253">
        <v>0</v>
      </c>
      <c r="P274" s="253">
        <v>0</v>
      </c>
      <c r="Q274" s="253">
        <v>0</v>
      </c>
      <c r="R274" s="253">
        <v>0</v>
      </c>
      <c r="S274" s="253">
        <v>0</v>
      </c>
    </row>
    <row r="275" spans="1:19" ht="12.75" customHeight="1">
      <c r="A275" s="233" t="s">
        <v>466</v>
      </c>
      <c r="B275" s="253">
        <v>35064.35</v>
      </c>
      <c r="C275" s="253">
        <v>35064</v>
      </c>
      <c r="D275" s="253">
        <v>9340.7266400000008</v>
      </c>
      <c r="E275" s="253">
        <v>-0.27335999999922933</v>
      </c>
      <c r="F275" s="253">
        <v>9341</v>
      </c>
      <c r="G275" s="253">
        <v>0</v>
      </c>
      <c r="H275" s="253">
        <v>0</v>
      </c>
      <c r="I275" s="254">
        <v>9341</v>
      </c>
      <c r="J275" s="237">
        <v>0.26640000000000003</v>
      </c>
      <c r="K275" s="248"/>
      <c r="L275" s="253">
        <v>0</v>
      </c>
      <c r="M275" s="253">
        <v>0</v>
      </c>
      <c r="N275" s="253">
        <v>0</v>
      </c>
      <c r="O275" s="253">
        <v>0</v>
      </c>
      <c r="P275" s="253">
        <v>0</v>
      </c>
      <c r="Q275" s="253">
        <v>11979</v>
      </c>
      <c r="R275" s="253">
        <v>9157</v>
      </c>
      <c r="S275" s="253">
        <v>9341</v>
      </c>
    </row>
    <row r="276" spans="1:19" ht="12.75" customHeight="1">
      <c r="A276" s="233" t="s">
        <v>467</v>
      </c>
      <c r="B276" s="253">
        <v>0</v>
      </c>
      <c r="C276" s="253">
        <v>0</v>
      </c>
      <c r="D276" s="253">
        <v>0</v>
      </c>
      <c r="E276" s="253">
        <v>0</v>
      </c>
      <c r="F276" s="253">
        <v>0</v>
      </c>
      <c r="G276" s="253">
        <v>0</v>
      </c>
      <c r="H276" s="253">
        <v>0</v>
      </c>
      <c r="I276" s="254">
        <v>0</v>
      </c>
      <c r="J276" s="237">
        <v>0</v>
      </c>
      <c r="K276" s="248"/>
      <c r="L276" s="253">
        <v>0</v>
      </c>
      <c r="M276" s="253">
        <v>0</v>
      </c>
      <c r="N276" s="253">
        <v>0</v>
      </c>
      <c r="O276" s="253">
        <v>0</v>
      </c>
      <c r="P276" s="253">
        <v>0</v>
      </c>
      <c r="Q276" s="253">
        <v>0</v>
      </c>
      <c r="R276" s="253">
        <v>0</v>
      </c>
      <c r="S276" s="253">
        <v>0</v>
      </c>
    </row>
    <row r="277" spans="1:19" ht="12.75" customHeight="1">
      <c r="A277" s="233" t="s">
        <v>468</v>
      </c>
      <c r="B277" s="253">
        <v>0</v>
      </c>
      <c r="C277" s="253">
        <v>0</v>
      </c>
      <c r="D277" s="253">
        <v>0</v>
      </c>
      <c r="E277" s="253">
        <v>0</v>
      </c>
      <c r="F277" s="253">
        <v>0</v>
      </c>
      <c r="G277" s="253">
        <v>0</v>
      </c>
      <c r="H277" s="253">
        <v>0</v>
      </c>
      <c r="I277" s="254">
        <v>0</v>
      </c>
      <c r="J277" s="237">
        <v>0</v>
      </c>
      <c r="K277" s="248"/>
      <c r="L277" s="253">
        <v>0</v>
      </c>
      <c r="M277" s="253">
        <v>0</v>
      </c>
      <c r="N277" s="253">
        <v>0</v>
      </c>
      <c r="O277" s="253">
        <v>0</v>
      </c>
      <c r="P277" s="253">
        <v>0</v>
      </c>
      <c r="Q277" s="253">
        <v>0</v>
      </c>
      <c r="R277" s="253">
        <v>0</v>
      </c>
      <c r="S277" s="253">
        <v>0</v>
      </c>
    </row>
    <row r="278" spans="1:19" ht="12.75" customHeight="1">
      <c r="A278" s="233" t="s">
        <v>469</v>
      </c>
      <c r="B278" s="253">
        <v>0</v>
      </c>
      <c r="C278" s="253">
        <v>0</v>
      </c>
      <c r="D278" s="253">
        <v>0</v>
      </c>
      <c r="E278" s="253">
        <v>0</v>
      </c>
      <c r="F278" s="253">
        <v>0</v>
      </c>
      <c r="G278" s="253">
        <v>0</v>
      </c>
      <c r="H278" s="253">
        <v>0</v>
      </c>
      <c r="I278" s="254">
        <v>0</v>
      </c>
      <c r="J278" s="237">
        <v>0</v>
      </c>
      <c r="K278" s="248"/>
      <c r="L278" s="253">
        <v>0</v>
      </c>
      <c r="M278" s="253">
        <v>0</v>
      </c>
      <c r="N278" s="253">
        <v>0</v>
      </c>
      <c r="O278" s="253">
        <v>0</v>
      </c>
      <c r="P278" s="253">
        <v>0</v>
      </c>
      <c r="Q278" s="253">
        <v>0</v>
      </c>
      <c r="R278" s="253">
        <v>0</v>
      </c>
      <c r="S278" s="253">
        <v>0</v>
      </c>
    </row>
    <row r="279" spans="1:19" ht="12.75" customHeight="1">
      <c r="A279" s="233" t="s">
        <v>470</v>
      </c>
      <c r="B279" s="253">
        <v>163865.70000000001</v>
      </c>
      <c r="C279" s="253">
        <v>163866</v>
      </c>
      <c r="D279" s="253">
        <v>43652.393089999998</v>
      </c>
      <c r="E279" s="253">
        <v>0.39308999999775551</v>
      </c>
      <c r="F279" s="253">
        <v>43652</v>
      </c>
      <c r="G279" s="253">
        <v>51368</v>
      </c>
      <c r="H279" s="253">
        <v>30228</v>
      </c>
      <c r="I279" s="254">
        <v>125248</v>
      </c>
      <c r="J279" s="237">
        <v>0.76430000000000009</v>
      </c>
      <c r="K279" s="248"/>
      <c r="L279" s="253">
        <v>85347</v>
      </c>
      <c r="M279" s="253">
        <v>99960</v>
      </c>
      <c r="N279" s="253">
        <v>114660</v>
      </c>
      <c r="O279" s="253">
        <v>129942</v>
      </c>
      <c r="P279" s="253">
        <v>135411.28</v>
      </c>
      <c r="Q279" s="253">
        <v>144815</v>
      </c>
      <c r="R279" s="253">
        <v>122592</v>
      </c>
      <c r="S279" s="253">
        <v>125248</v>
      </c>
    </row>
    <row r="280" spans="1:19" ht="12.75" customHeight="1">
      <c r="A280" s="233" t="s">
        <v>471</v>
      </c>
      <c r="B280" s="253">
        <v>256191.91</v>
      </c>
      <c r="C280" s="253">
        <v>256192</v>
      </c>
      <c r="D280" s="253">
        <v>68247.189110000007</v>
      </c>
      <c r="E280" s="253">
        <v>0.1891100000066217</v>
      </c>
      <c r="F280" s="253">
        <v>68247</v>
      </c>
      <c r="G280" s="253">
        <v>0</v>
      </c>
      <c r="H280" s="253">
        <v>0</v>
      </c>
      <c r="I280" s="254">
        <v>68247</v>
      </c>
      <c r="J280" s="237">
        <v>0.26640000000000003</v>
      </c>
      <c r="K280" s="248"/>
      <c r="L280" s="253">
        <v>188653</v>
      </c>
      <c r="M280" s="253">
        <v>202990</v>
      </c>
      <c r="N280" s="253">
        <v>212542</v>
      </c>
      <c r="O280" s="253">
        <v>229176</v>
      </c>
      <c r="P280" s="253">
        <v>154952</v>
      </c>
      <c r="Q280" s="253">
        <v>87329</v>
      </c>
      <c r="R280" s="253">
        <v>67354</v>
      </c>
      <c r="S280" s="253">
        <v>68247</v>
      </c>
    </row>
    <row r="281" spans="1:19" ht="12.75" customHeight="1">
      <c r="A281" s="233" t="s">
        <v>472</v>
      </c>
      <c r="B281" s="253">
        <v>0</v>
      </c>
      <c r="C281" s="253">
        <v>0</v>
      </c>
      <c r="D281" s="253">
        <v>0</v>
      </c>
      <c r="E281" s="253">
        <v>0</v>
      </c>
      <c r="F281" s="253">
        <v>0</v>
      </c>
      <c r="G281" s="253">
        <v>0</v>
      </c>
      <c r="H281" s="253">
        <v>0</v>
      </c>
      <c r="I281" s="254">
        <v>0</v>
      </c>
      <c r="J281" s="237">
        <v>0</v>
      </c>
      <c r="K281" s="248"/>
      <c r="L281" s="253">
        <v>0</v>
      </c>
      <c r="M281" s="253">
        <v>0</v>
      </c>
      <c r="N281" s="253">
        <v>0</v>
      </c>
      <c r="O281" s="253">
        <v>0</v>
      </c>
      <c r="P281" s="253">
        <v>0</v>
      </c>
      <c r="Q281" s="253">
        <v>0</v>
      </c>
      <c r="R281" s="253">
        <v>0</v>
      </c>
      <c r="S281" s="253">
        <v>0</v>
      </c>
    </row>
    <row r="282" spans="1:19" ht="12.75" customHeight="1">
      <c r="A282" s="233" t="s">
        <v>473</v>
      </c>
      <c r="B282" s="253">
        <v>240342.92</v>
      </c>
      <c r="C282" s="253">
        <v>240343</v>
      </c>
      <c r="D282" s="253">
        <v>64025.161489999999</v>
      </c>
      <c r="E282" s="253">
        <v>0.1614899999985937</v>
      </c>
      <c r="F282" s="253">
        <v>64025</v>
      </c>
      <c r="G282" s="253">
        <v>47417</v>
      </c>
      <c r="H282" s="253">
        <v>27902</v>
      </c>
      <c r="I282" s="254">
        <v>139344</v>
      </c>
      <c r="J282" s="237">
        <v>0.57979999999999998</v>
      </c>
      <c r="K282" s="248"/>
      <c r="L282" s="253">
        <v>140911</v>
      </c>
      <c r="M282" s="253">
        <v>155493</v>
      </c>
      <c r="N282" s="253">
        <v>186921</v>
      </c>
      <c r="O282" s="253">
        <v>213948</v>
      </c>
      <c r="P282" s="253">
        <v>224425.34</v>
      </c>
      <c r="Q282" s="253">
        <v>176194</v>
      </c>
      <c r="R282" s="253">
        <v>139600</v>
      </c>
      <c r="S282" s="253">
        <v>139344</v>
      </c>
    </row>
    <row r="283" spans="1:19" ht="12.75" customHeight="1">
      <c r="A283" s="233" t="s">
        <v>474</v>
      </c>
      <c r="B283" s="253">
        <v>0</v>
      </c>
      <c r="C283" s="253">
        <v>0</v>
      </c>
      <c r="D283" s="253">
        <v>0</v>
      </c>
      <c r="E283" s="253">
        <v>0</v>
      </c>
      <c r="F283" s="253">
        <v>0</v>
      </c>
      <c r="G283" s="253">
        <v>0</v>
      </c>
      <c r="H283" s="253">
        <v>0</v>
      </c>
      <c r="I283" s="254">
        <v>0</v>
      </c>
      <c r="J283" s="237">
        <v>0</v>
      </c>
      <c r="K283" s="248"/>
      <c r="L283" s="253">
        <v>0</v>
      </c>
      <c r="M283" s="253">
        <v>0</v>
      </c>
      <c r="N283" s="253">
        <v>0</v>
      </c>
      <c r="O283" s="253">
        <v>0</v>
      </c>
      <c r="P283" s="253">
        <v>0</v>
      </c>
      <c r="Q283" s="253">
        <v>0</v>
      </c>
      <c r="R283" s="253">
        <v>0</v>
      </c>
      <c r="S283" s="253">
        <v>0</v>
      </c>
    </row>
    <row r="284" spans="1:19" ht="12.75" customHeight="1">
      <c r="A284" s="233" t="s">
        <v>475</v>
      </c>
      <c r="B284" s="253">
        <v>0</v>
      </c>
      <c r="C284" s="253">
        <v>0</v>
      </c>
      <c r="D284" s="253">
        <v>0</v>
      </c>
      <c r="E284" s="253">
        <v>0</v>
      </c>
      <c r="F284" s="253">
        <v>0</v>
      </c>
      <c r="G284" s="253">
        <v>0</v>
      </c>
      <c r="H284" s="253">
        <v>0</v>
      </c>
      <c r="I284" s="254">
        <v>0</v>
      </c>
      <c r="J284" s="237">
        <v>0</v>
      </c>
      <c r="K284" s="248"/>
      <c r="L284" s="253">
        <v>0</v>
      </c>
      <c r="M284" s="253">
        <v>0</v>
      </c>
      <c r="N284" s="253">
        <v>0</v>
      </c>
      <c r="O284" s="253">
        <v>0</v>
      </c>
      <c r="P284" s="253">
        <v>0</v>
      </c>
      <c r="Q284" s="253">
        <v>0</v>
      </c>
      <c r="R284" s="253">
        <v>0</v>
      </c>
      <c r="S284" s="253">
        <v>0</v>
      </c>
    </row>
    <row r="285" spans="1:19" ht="12.75" customHeight="1">
      <c r="A285" s="233" t="s">
        <v>476</v>
      </c>
      <c r="B285" s="253">
        <v>0</v>
      </c>
      <c r="C285" s="253">
        <v>0</v>
      </c>
      <c r="D285" s="253">
        <v>0</v>
      </c>
      <c r="E285" s="253">
        <v>0</v>
      </c>
      <c r="F285" s="253">
        <v>0</v>
      </c>
      <c r="G285" s="253">
        <v>0</v>
      </c>
      <c r="H285" s="253">
        <v>0</v>
      </c>
      <c r="I285" s="254">
        <v>0</v>
      </c>
      <c r="J285" s="237">
        <v>0</v>
      </c>
      <c r="K285" s="248"/>
      <c r="L285" s="253">
        <v>0</v>
      </c>
      <c r="M285" s="253">
        <v>0</v>
      </c>
      <c r="N285" s="253">
        <v>0</v>
      </c>
      <c r="O285" s="253">
        <v>0</v>
      </c>
      <c r="P285" s="253">
        <v>0</v>
      </c>
      <c r="Q285" s="253">
        <v>0</v>
      </c>
      <c r="R285" s="253">
        <v>0</v>
      </c>
      <c r="S285" s="253">
        <v>0</v>
      </c>
    </row>
    <row r="286" spans="1:19" ht="12.75" customHeight="1">
      <c r="A286" s="233" t="s">
        <v>477</v>
      </c>
      <c r="B286" s="253">
        <v>141031.95000000001</v>
      </c>
      <c r="C286" s="253">
        <v>141032</v>
      </c>
      <c r="D286" s="253">
        <v>37569.625800000002</v>
      </c>
      <c r="E286" s="253">
        <v>-0.37419999999838183</v>
      </c>
      <c r="F286" s="253">
        <v>37570</v>
      </c>
      <c r="G286" s="253">
        <v>31611</v>
      </c>
      <c r="H286" s="253">
        <v>18602</v>
      </c>
      <c r="I286" s="254">
        <v>87783</v>
      </c>
      <c r="J286" s="237">
        <v>0.62240000000000006</v>
      </c>
      <c r="K286" s="248"/>
      <c r="L286" s="253">
        <v>72980</v>
      </c>
      <c r="M286" s="253">
        <v>101571</v>
      </c>
      <c r="N286" s="253">
        <v>110902</v>
      </c>
      <c r="O286" s="253">
        <v>125395</v>
      </c>
      <c r="P286" s="253">
        <v>139520.01</v>
      </c>
      <c r="Q286" s="253">
        <v>110325</v>
      </c>
      <c r="R286" s="253">
        <v>93683</v>
      </c>
      <c r="S286" s="253">
        <v>87783</v>
      </c>
    </row>
    <row r="287" spans="1:19" ht="12.75" customHeight="1">
      <c r="A287" s="233" t="s">
        <v>478</v>
      </c>
      <c r="B287" s="253">
        <v>0</v>
      </c>
      <c r="C287" s="253">
        <v>0</v>
      </c>
      <c r="D287" s="253">
        <v>0</v>
      </c>
      <c r="E287" s="253">
        <v>0</v>
      </c>
      <c r="F287" s="253">
        <v>0</v>
      </c>
      <c r="G287" s="253">
        <v>0</v>
      </c>
      <c r="H287" s="253">
        <v>0</v>
      </c>
      <c r="I287" s="254">
        <v>0</v>
      </c>
      <c r="J287" s="237">
        <v>0</v>
      </c>
      <c r="K287" s="248"/>
      <c r="L287" s="253">
        <v>0</v>
      </c>
      <c r="M287" s="253">
        <v>0</v>
      </c>
      <c r="N287" s="253">
        <v>0</v>
      </c>
      <c r="O287" s="253">
        <v>0</v>
      </c>
      <c r="P287" s="253">
        <v>0</v>
      </c>
      <c r="Q287" s="253">
        <v>0</v>
      </c>
      <c r="R287" s="253">
        <v>0</v>
      </c>
      <c r="S287" s="253">
        <v>0</v>
      </c>
    </row>
    <row r="288" spans="1:19" ht="12.75" customHeight="1">
      <c r="A288" s="233" t="s">
        <v>479</v>
      </c>
      <c r="B288" s="253">
        <v>507029.83</v>
      </c>
      <c r="C288" s="253">
        <v>507030</v>
      </c>
      <c r="D288" s="253">
        <v>135068.12192999999</v>
      </c>
      <c r="E288" s="253">
        <v>0.12192999999388121</v>
      </c>
      <c r="F288" s="253">
        <v>135068</v>
      </c>
      <c r="G288" s="253">
        <v>0</v>
      </c>
      <c r="H288" s="253">
        <v>0</v>
      </c>
      <c r="I288" s="254">
        <v>135068</v>
      </c>
      <c r="J288" s="237">
        <v>0.26640000000000003</v>
      </c>
      <c r="K288" s="248"/>
      <c r="L288" s="253">
        <v>0</v>
      </c>
      <c r="M288" s="253">
        <v>0</v>
      </c>
      <c r="N288" s="253">
        <v>0</v>
      </c>
      <c r="O288" s="253">
        <v>0</v>
      </c>
      <c r="P288" s="253">
        <v>0</v>
      </c>
      <c r="Q288" s="253">
        <v>172490</v>
      </c>
      <c r="R288" s="253">
        <v>137764</v>
      </c>
      <c r="S288" s="253">
        <v>135068</v>
      </c>
    </row>
    <row r="289" spans="1:19" ht="12.75" customHeight="1">
      <c r="A289" s="233" t="s">
        <v>480</v>
      </c>
      <c r="B289" s="253">
        <v>434432.6</v>
      </c>
      <c r="C289" s="253">
        <v>434433</v>
      </c>
      <c r="D289" s="253">
        <v>115728.94979</v>
      </c>
      <c r="E289" s="253">
        <v>-5.0210000001243316E-2</v>
      </c>
      <c r="F289" s="253">
        <v>115729</v>
      </c>
      <c r="G289" s="253">
        <v>35563</v>
      </c>
      <c r="H289" s="253">
        <v>20927</v>
      </c>
      <c r="I289" s="254">
        <v>172219</v>
      </c>
      <c r="J289" s="237">
        <v>0.39640000000000003</v>
      </c>
      <c r="K289" s="248"/>
      <c r="L289" s="253">
        <v>302236</v>
      </c>
      <c r="M289" s="253">
        <v>331284</v>
      </c>
      <c r="N289" s="253">
        <v>364777</v>
      </c>
      <c r="O289" s="253">
        <v>390888</v>
      </c>
      <c r="P289" s="253">
        <v>369084</v>
      </c>
      <c r="Q289" s="253">
        <v>219912</v>
      </c>
      <c r="R289" s="253">
        <v>176222</v>
      </c>
      <c r="S289" s="253">
        <v>172219</v>
      </c>
    </row>
    <row r="290" spans="1:19" ht="12.75" customHeight="1">
      <c r="A290" s="233" t="s">
        <v>481</v>
      </c>
      <c r="B290" s="253">
        <v>354225.8</v>
      </c>
      <c r="C290" s="253">
        <v>354226</v>
      </c>
      <c r="D290" s="253">
        <v>94362.543749999997</v>
      </c>
      <c r="E290" s="253">
        <v>-0.45625000000291038</v>
      </c>
      <c r="F290" s="253">
        <v>94363</v>
      </c>
      <c r="G290" s="253">
        <v>35563</v>
      </c>
      <c r="H290" s="253">
        <v>20927</v>
      </c>
      <c r="I290" s="254">
        <v>150853</v>
      </c>
      <c r="J290" s="237">
        <v>0.42590000000000006</v>
      </c>
      <c r="K290" s="248"/>
      <c r="L290" s="253">
        <v>213239</v>
      </c>
      <c r="M290" s="253">
        <v>271839</v>
      </c>
      <c r="N290" s="253">
        <v>295919</v>
      </c>
      <c r="O290" s="253">
        <v>323526</v>
      </c>
      <c r="P290" s="253">
        <v>327012</v>
      </c>
      <c r="Q290" s="253">
        <v>199860</v>
      </c>
      <c r="R290" s="253">
        <v>153260</v>
      </c>
      <c r="S290" s="253">
        <v>150853</v>
      </c>
    </row>
    <row r="291" spans="1:19" ht="12.75" customHeight="1">
      <c r="A291" s="233" t="s">
        <v>482</v>
      </c>
      <c r="B291" s="253">
        <v>1502905.84</v>
      </c>
      <c r="C291" s="253">
        <v>1502906</v>
      </c>
      <c r="D291" s="253">
        <v>400360.31566999998</v>
      </c>
      <c r="E291" s="253">
        <v>0.3156699999817647</v>
      </c>
      <c r="F291" s="253">
        <v>400360</v>
      </c>
      <c r="G291" s="253">
        <v>19757</v>
      </c>
      <c r="H291" s="253">
        <v>11626</v>
      </c>
      <c r="I291" s="254">
        <v>431743</v>
      </c>
      <c r="J291" s="237">
        <v>0.2873</v>
      </c>
      <c r="K291" s="248"/>
      <c r="L291" s="253">
        <v>1090772</v>
      </c>
      <c r="M291" s="253">
        <v>1105972</v>
      </c>
      <c r="N291" s="253">
        <v>1248806</v>
      </c>
      <c r="O291" s="253">
        <v>1307615</v>
      </c>
      <c r="P291" s="253">
        <v>965898</v>
      </c>
      <c r="Q291" s="253">
        <v>539676</v>
      </c>
      <c r="R291" s="253">
        <v>431234</v>
      </c>
      <c r="S291" s="253">
        <v>431743</v>
      </c>
    </row>
    <row r="292" spans="1:19" ht="12.75" customHeight="1">
      <c r="A292" s="233" t="s">
        <v>483</v>
      </c>
      <c r="B292" s="253">
        <v>0</v>
      </c>
      <c r="C292" s="253">
        <v>0</v>
      </c>
      <c r="D292" s="253">
        <v>0</v>
      </c>
      <c r="E292" s="253">
        <v>0</v>
      </c>
      <c r="F292" s="253">
        <v>0</v>
      </c>
      <c r="G292" s="253">
        <v>0</v>
      </c>
      <c r="H292" s="253">
        <v>0</v>
      </c>
      <c r="I292" s="254">
        <v>0</v>
      </c>
      <c r="J292" s="237">
        <v>0</v>
      </c>
      <c r="K292" s="248"/>
      <c r="L292" s="253">
        <v>0</v>
      </c>
      <c r="M292" s="253">
        <v>0</v>
      </c>
      <c r="N292" s="253">
        <v>0</v>
      </c>
      <c r="O292" s="253">
        <v>0</v>
      </c>
      <c r="P292" s="253">
        <v>0</v>
      </c>
      <c r="Q292" s="253">
        <v>0</v>
      </c>
      <c r="R292" s="253">
        <v>0</v>
      </c>
      <c r="S292" s="253">
        <v>0</v>
      </c>
    </row>
    <row r="293" spans="1:19" ht="12.75" customHeight="1">
      <c r="A293" s="233" t="s">
        <v>484</v>
      </c>
      <c r="B293" s="253">
        <v>0</v>
      </c>
      <c r="C293" s="253">
        <v>0</v>
      </c>
      <c r="D293" s="253">
        <v>0</v>
      </c>
      <c r="E293" s="253">
        <v>0</v>
      </c>
      <c r="F293" s="253">
        <v>0</v>
      </c>
      <c r="G293" s="253">
        <v>0</v>
      </c>
      <c r="H293" s="253">
        <v>0</v>
      </c>
      <c r="I293" s="254">
        <v>0</v>
      </c>
      <c r="J293" s="237">
        <v>0</v>
      </c>
      <c r="K293" s="248"/>
      <c r="L293" s="253">
        <v>0</v>
      </c>
      <c r="M293" s="253">
        <v>0</v>
      </c>
      <c r="N293" s="253">
        <v>0</v>
      </c>
      <c r="O293" s="253">
        <v>0</v>
      </c>
      <c r="P293" s="253">
        <v>0</v>
      </c>
      <c r="Q293" s="253">
        <v>0</v>
      </c>
      <c r="R293" s="253">
        <v>0</v>
      </c>
      <c r="S293" s="253">
        <v>0</v>
      </c>
    </row>
    <row r="294" spans="1:19" ht="12.75" customHeight="1">
      <c r="A294" s="233" t="s">
        <v>485</v>
      </c>
      <c r="B294" s="253">
        <v>0</v>
      </c>
      <c r="C294" s="253">
        <v>0</v>
      </c>
      <c r="D294" s="253">
        <v>0</v>
      </c>
      <c r="E294" s="253">
        <v>0</v>
      </c>
      <c r="F294" s="253">
        <v>0</v>
      </c>
      <c r="G294" s="253">
        <v>0</v>
      </c>
      <c r="H294" s="253">
        <v>0</v>
      </c>
      <c r="I294" s="254">
        <v>0</v>
      </c>
      <c r="J294" s="237">
        <v>0</v>
      </c>
      <c r="K294" s="248"/>
      <c r="L294" s="253">
        <v>0</v>
      </c>
      <c r="M294" s="253">
        <v>0</v>
      </c>
      <c r="N294" s="253">
        <v>0</v>
      </c>
      <c r="O294" s="253">
        <v>0</v>
      </c>
      <c r="P294" s="253">
        <v>0</v>
      </c>
      <c r="Q294" s="253">
        <v>0</v>
      </c>
      <c r="R294" s="253">
        <v>0</v>
      </c>
      <c r="S294" s="253">
        <v>0</v>
      </c>
    </row>
    <row r="295" spans="1:19" ht="12.75" customHeight="1">
      <c r="A295" s="233" t="s">
        <v>486</v>
      </c>
      <c r="B295" s="253">
        <v>231258.53</v>
      </c>
      <c r="C295" s="253">
        <v>231259</v>
      </c>
      <c r="D295" s="253">
        <v>61605.26756</v>
      </c>
      <c r="E295" s="253">
        <v>0.2675600000002305</v>
      </c>
      <c r="F295" s="253">
        <v>61605</v>
      </c>
      <c r="G295" s="253">
        <v>0</v>
      </c>
      <c r="H295" s="253">
        <v>0</v>
      </c>
      <c r="I295" s="254">
        <v>61605</v>
      </c>
      <c r="J295" s="237">
        <v>0.26640000000000003</v>
      </c>
      <c r="K295" s="248"/>
      <c r="L295" s="253">
        <v>0</v>
      </c>
      <c r="M295" s="253">
        <v>0</v>
      </c>
      <c r="N295" s="253">
        <v>0</v>
      </c>
      <c r="O295" s="253">
        <v>0</v>
      </c>
      <c r="P295" s="253">
        <v>0</v>
      </c>
      <c r="Q295" s="253">
        <v>0</v>
      </c>
      <c r="R295" s="253">
        <v>61829</v>
      </c>
      <c r="S295" s="253">
        <v>61605</v>
      </c>
    </row>
    <row r="296" spans="1:19" ht="12.75" customHeight="1">
      <c r="A296" s="233" t="s">
        <v>487</v>
      </c>
      <c r="B296" s="253">
        <v>0</v>
      </c>
      <c r="C296" s="253">
        <v>0</v>
      </c>
      <c r="D296" s="253">
        <v>0</v>
      </c>
      <c r="E296" s="253">
        <v>0</v>
      </c>
      <c r="F296" s="253">
        <v>0</v>
      </c>
      <c r="G296" s="253">
        <v>0</v>
      </c>
      <c r="H296" s="253">
        <v>0</v>
      </c>
      <c r="I296" s="254">
        <v>0</v>
      </c>
      <c r="J296" s="237">
        <v>0</v>
      </c>
      <c r="K296" s="248"/>
      <c r="L296" s="253">
        <v>0</v>
      </c>
      <c r="M296" s="253">
        <v>0</v>
      </c>
      <c r="N296" s="253">
        <v>0</v>
      </c>
      <c r="O296" s="253">
        <v>0</v>
      </c>
      <c r="P296" s="253">
        <v>0</v>
      </c>
      <c r="Q296" s="253">
        <v>0</v>
      </c>
      <c r="R296" s="253">
        <v>0</v>
      </c>
      <c r="S296" s="253">
        <v>0</v>
      </c>
    </row>
    <row r="297" spans="1:19" ht="12.75" customHeight="1">
      <c r="A297" s="233" t="s">
        <v>488</v>
      </c>
      <c r="B297" s="253">
        <v>97263.1</v>
      </c>
      <c r="C297" s="253">
        <v>97263</v>
      </c>
      <c r="D297" s="253">
        <v>25909.967349999999</v>
      </c>
      <c r="E297" s="253">
        <v>-3.2650000001012813E-2</v>
      </c>
      <c r="F297" s="253">
        <v>25910</v>
      </c>
      <c r="G297" s="253">
        <v>51368</v>
      </c>
      <c r="H297" s="253">
        <v>30228</v>
      </c>
      <c r="I297" s="254">
        <v>97263</v>
      </c>
      <c r="J297" s="237">
        <v>1</v>
      </c>
      <c r="K297" s="248"/>
      <c r="L297" s="253">
        <v>0</v>
      </c>
      <c r="M297" s="253">
        <v>0</v>
      </c>
      <c r="N297" s="253">
        <v>0</v>
      </c>
      <c r="O297" s="253">
        <v>0</v>
      </c>
      <c r="P297" s="253">
        <v>118073.95</v>
      </c>
      <c r="Q297" s="253">
        <v>115710</v>
      </c>
      <c r="R297" s="253">
        <v>97263</v>
      </c>
      <c r="S297" s="253">
        <v>97263</v>
      </c>
    </row>
    <row r="298" spans="1:19" ht="12.75" customHeight="1">
      <c r="A298" s="233" t="s">
        <v>489</v>
      </c>
      <c r="B298" s="253">
        <v>573633.80000000005</v>
      </c>
      <c r="C298" s="253">
        <v>573634</v>
      </c>
      <c r="D298" s="253">
        <v>152810.81406</v>
      </c>
      <c r="E298" s="253">
        <v>-0.18593999999575317</v>
      </c>
      <c r="F298" s="253">
        <v>152811</v>
      </c>
      <c r="G298" s="253">
        <v>0</v>
      </c>
      <c r="H298" s="253">
        <v>0</v>
      </c>
      <c r="I298" s="254">
        <v>152811</v>
      </c>
      <c r="J298" s="237">
        <v>0.26640000000000003</v>
      </c>
      <c r="K298" s="248"/>
      <c r="L298" s="253">
        <v>0</v>
      </c>
      <c r="M298" s="253">
        <v>0</v>
      </c>
      <c r="N298" s="253">
        <v>0</v>
      </c>
      <c r="O298" s="253">
        <v>527848</v>
      </c>
      <c r="P298" s="253">
        <v>371095</v>
      </c>
      <c r="Q298" s="253">
        <v>193036</v>
      </c>
      <c r="R298" s="253">
        <v>153518</v>
      </c>
      <c r="S298" s="253">
        <v>152811</v>
      </c>
    </row>
    <row r="299" spans="1:19" ht="12.75" customHeight="1">
      <c r="A299" s="233" t="s">
        <v>490</v>
      </c>
      <c r="B299" s="253">
        <v>402124.59</v>
      </c>
      <c r="C299" s="253">
        <v>402125</v>
      </c>
      <c r="D299" s="253">
        <v>107122.39617000001</v>
      </c>
      <c r="E299" s="253">
        <v>0.39617000000725966</v>
      </c>
      <c r="F299" s="253">
        <v>107122</v>
      </c>
      <c r="G299" s="253">
        <v>27660</v>
      </c>
      <c r="H299" s="253">
        <v>16276</v>
      </c>
      <c r="I299" s="254">
        <v>151058</v>
      </c>
      <c r="J299" s="237">
        <v>0.37560000000000004</v>
      </c>
      <c r="K299" s="248"/>
      <c r="L299" s="253">
        <v>0</v>
      </c>
      <c r="M299" s="253">
        <v>0</v>
      </c>
      <c r="N299" s="253">
        <v>286756</v>
      </c>
      <c r="O299" s="253">
        <v>323223</v>
      </c>
      <c r="P299" s="253">
        <v>312865</v>
      </c>
      <c r="Q299" s="253">
        <v>181149</v>
      </c>
      <c r="R299" s="253">
        <v>153020</v>
      </c>
      <c r="S299" s="253">
        <v>151058</v>
      </c>
    </row>
    <row r="300" spans="1:19" ht="12.75" customHeight="1">
      <c r="A300" s="233" t="s">
        <v>491</v>
      </c>
      <c r="B300" s="253">
        <v>0</v>
      </c>
      <c r="C300" s="253">
        <v>0</v>
      </c>
      <c r="D300" s="253">
        <v>0</v>
      </c>
      <c r="E300" s="253">
        <v>0</v>
      </c>
      <c r="F300" s="253">
        <v>0</v>
      </c>
      <c r="G300" s="253">
        <v>0</v>
      </c>
      <c r="H300" s="253">
        <v>0</v>
      </c>
      <c r="I300" s="254">
        <v>0</v>
      </c>
      <c r="J300" s="237">
        <v>0</v>
      </c>
      <c r="K300" s="248"/>
      <c r="L300" s="253">
        <v>0</v>
      </c>
      <c r="M300" s="253">
        <v>0</v>
      </c>
      <c r="N300" s="253">
        <v>0</v>
      </c>
      <c r="O300" s="253">
        <v>0</v>
      </c>
      <c r="P300" s="253">
        <v>0</v>
      </c>
      <c r="Q300" s="253">
        <v>0</v>
      </c>
      <c r="R300" s="253">
        <v>0</v>
      </c>
      <c r="S300" s="253">
        <v>0</v>
      </c>
    </row>
    <row r="301" spans="1:19" ht="12.75" customHeight="1">
      <c r="A301" s="233" t="s">
        <v>492</v>
      </c>
      <c r="B301" s="253">
        <v>0</v>
      </c>
      <c r="C301" s="253">
        <v>0</v>
      </c>
      <c r="D301" s="253">
        <v>0</v>
      </c>
      <c r="E301" s="253">
        <v>0</v>
      </c>
      <c r="F301" s="253">
        <v>0</v>
      </c>
      <c r="G301" s="253">
        <v>0</v>
      </c>
      <c r="H301" s="253">
        <v>0</v>
      </c>
      <c r="I301" s="254">
        <v>0</v>
      </c>
      <c r="J301" s="237">
        <v>0</v>
      </c>
      <c r="K301" s="248"/>
      <c r="L301" s="253">
        <v>0</v>
      </c>
      <c r="M301" s="253">
        <v>0</v>
      </c>
      <c r="N301" s="253">
        <v>0</v>
      </c>
      <c r="O301" s="253">
        <v>0</v>
      </c>
      <c r="P301" s="253">
        <v>0</v>
      </c>
      <c r="Q301" s="253">
        <v>0</v>
      </c>
      <c r="R301" s="253">
        <v>0</v>
      </c>
      <c r="S301" s="253">
        <v>0</v>
      </c>
    </row>
    <row r="302" spans="1:19" ht="12.75" customHeight="1">
      <c r="A302" s="233" t="s">
        <v>493</v>
      </c>
      <c r="B302" s="253">
        <v>0</v>
      </c>
      <c r="C302" s="253">
        <v>0</v>
      </c>
      <c r="D302" s="253">
        <v>0</v>
      </c>
      <c r="E302" s="253">
        <v>0</v>
      </c>
      <c r="F302" s="253">
        <v>0</v>
      </c>
      <c r="G302" s="253">
        <v>0</v>
      </c>
      <c r="H302" s="253">
        <v>0</v>
      </c>
      <c r="I302" s="254">
        <v>0</v>
      </c>
      <c r="J302" s="237">
        <v>0</v>
      </c>
      <c r="K302" s="248"/>
      <c r="L302" s="253">
        <v>0</v>
      </c>
      <c r="M302" s="253">
        <v>0</v>
      </c>
      <c r="N302" s="253">
        <v>0</v>
      </c>
      <c r="O302" s="253">
        <v>0</v>
      </c>
      <c r="P302" s="253">
        <v>0</v>
      </c>
      <c r="Q302" s="253">
        <v>0</v>
      </c>
      <c r="R302" s="253">
        <v>0</v>
      </c>
      <c r="S302" s="253">
        <v>0</v>
      </c>
    </row>
    <row r="303" spans="1:19" ht="12.75" customHeight="1">
      <c r="A303" s="233" t="s">
        <v>494</v>
      </c>
      <c r="B303" s="253">
        <v>336720</v>
      </c>
      <c r="C303" s="253">
        <v>336720</v>
      </c>
      <c r="D303" s="253">
        <v>89699.106589999996</v>
      </c>
      <c r="E303" s="253">
        <v>0.10658999999577645</v>
      </c>
      <c r="F303" s="253">
        <v>89699</v>
      </c>
      <c r="G303" s="253">
        <v>31611</v>
      </c>
      <c r="H303" s="253">
        <v>18602</v>
      </c>
      <c r="I303" s="254">
        <v>139912</v>
      </c>
      <c r="J303" s="237">
        <v>0.41549999999999998</v>
      </c>
      <c r="K303" s="248"/>
      <c r="L303" s="253">
        <v>0</v>
      </c>
      <c r="M303" s="253">
        <v>246726</v>
      </c>
      <c r="N303" s="253">
        <v>269955</v>
      </c>
      <c r="O303" s="253">
        <v>275795</v>
      </c>
      <c r="P303" s="253">
        <v>281388</v>
      </c>
      <c r="Q303" s="253">
        <v>172650</v>
      </c>
      <c r="R303" s="253">
        <v>142687</v>
      </c>
      <c r="S303" s="253">
        <v>139912</v>
      </c>
    </row>
    <row r="304" spans="1:19" ht="12.75" customHeight="1">
      <c r="A304" s="233" t="s">
        <v>495</v>
      </c>
      <c r="B304" s="253">
        <v>391934.2</v>
      </c>
      <c r="C304" s="253">
        <v>391934</v>
      </c>
      <c r="D304" s="253">
        <v>104407.60764</v>
      </c>
      <c r="E304" s="253">
        <v>-0.39235999999800697</v>
      </c>
      <c r="F304" s="253">
        <v>104408</v>
      </c>
      <c r="G304" s="253">
        <v>43465</v>
      </c>
      <c r="H304" s="253">
        <v>25577</v>
      </c>
      <c r="I304" s="254">
        <v>173450</v>
      </c>
      <c r="J304" s="237">
        <v>0.4425</v>
      </c>
      <c r="K304" s="248"/>
      <c r="L304" s="253">
        <v>310487</v>
      </c>
      <c r="M304" s="253">
        <v>328691</v>
      </c>
      <c r="N304" s="253">
        <v>357681</v>
      </c>
      <c r="O304" s="253">
        <v>375208</v>
      </c>
      <c r="P304" s="253">
        <v>357231</v>
      </c>
      <c r="Q304" s="253">
        <v>223756</v>
      </c>
      <c r="R304" s="253">
        <v>174457</v>
      </c>
      <c r="S304" s="253">
        <v>173450</v>
      </c>
    </row>
    <row r="305" spans="1:19" ht="12.75" customHeight="1">
      <c r="A305" s="233" t="s">
        <v>496</v>
      </c>
      <c r="B305" s="253">
        <v>0</v>
      </c>
      <c r="C305" s="253">
        <v>0</v>
      </c>
      <c r="D305" s="253">
        <v>0</v>
      </c>
      <c r="E305" s="253">
        <v>0</v>
      </c>
      <c r="F305" s="253">
        <v>0</v>
      </c>
      <c r="G305" s="253">
        <v>0</v>
      </c>
      <c r="H305" s="253">
        <v>0</v>
      </c>
      <c r="I305" s="254">
        <v>0</v>
      </c>
      <c r="J305" s="237">
        <v>0</v>
      </c>
      <c r="K305" s="248"/>
      <c r="L305" s="253">
        <v>0</v>
      </c>
      <c r="M305" s="253">
        <v>0</v>
      </c>
      <c r="N305" s="253">
        <v>0</v>
      </c>
      <c r="O305" s="253">
        <v>0</v>
      </c>
      <c r="P305" s="253">
        <v>0</v>
      </c>
      <c r="Q305" s="253">
        <v>0</v>
      </c>
      <c r="R305" s="253">
        <v>0</v>
      </c>
      <c r="S305" s="253">
        <v>0</v>
      </c>
    </row>
    <row r="306" spans="1:19" ht="12.75" customHeight="1">
      <c r="A306" s="233" t="s">
        <v>497</v>
      </c>
      <c r="B306" s="253">
        <v>305779.59000000003</v>
      </c>
      <c r="C306" s="253">
        <v>305780</v>
      </c>
      <c r="D306" s="253">
        <v>81456.975569999995</v>
      </c>
      <c r="E306" s="253">
        <v>-2.4430000004940666E-2</v>
      </c>
      <c r="F306" s="253">
        <v>81457</v>
      </c>
      <c r="G306" s="253">
        <v>35563</v>
      </c>
      <c r="H306" s="253">
        <v>20927</v>
      </c>
      <c r="I306" s="254">
        <v>137947</v>
      </c>
      <c r="J306" s="237">
        <v>0.4511</v>
      </c>
      <c r="K306" s="248"/>
      <c r="L306" s="253">
        <v>177832</v>
      </c>
      <c r="M306" s="253">
        <v>223744</v>
      </c>
      <c r="N306" s="253">
        <v>241693</v>
      </c>
      <c r="O306" s="253">
        <v>251203</v>
      </c>
      <c r="P306" s="253">
        <v>275221</v>
      </c>
      <c r="Q306" s="253">
        <v>167506</v>
      </c>
      <c r="R306" s="253">
        <v>140278</v>
      </c>
      <c r="S306" s="253">
        <v>137947</v>
      </c>
    </row>
    <row r="307" spans="1:19" ht="12.75" customHeight="1">
      <c r="A307" s="233" t="s">
        <v>498</v>
      </c>
      <c r="B307" s="253">
        <v>0</v>
      </c>
      <c r="C307" s="253">
        <v>0</v>
      </c>
      <c r="D307" s="253">
        <v>0</v>
      </c>
      <c r="E307" s="253">
        <v>0</v>
      </c>
      <c r="F307" s="253">
        <v>0</v>
      </c>
      <c r="G307" s="253">
        <v>0</v>
      </c>
      <c r="H307" s="253">
        <v>0</v>
      </c>
      <c r="I307" s="254">
        <v>0</v>
      </c>
      <c r="J307" s="237">
        <v>0</v>
      </c>
      <c r="K307" s="248"/>
      <c r="L307" s="253">
        <v>0</v>
      </c>
      <c r="M307" s="253">
        <v>0</v>
      </c>
      <c r="N307" s="253">
        <v>0</v>
      </c>
      <c r="O307" s="253">
        <v>0</v>
      </c>
      <c r="P307" s="253">
        <v>0</v>
      </c>
      <c r="Q307" s="253">
        <v>0</v>
      </c>
      <c r="R307" s="253">
        <v>0</v>
      </c>
      <c r="S307" s="253">
        <v>0</v>
      </c>
    </row>
    <row r="308" spans="1:19" ht="12.75" customHeight="1">
      <c r="A308" s="233" t="s">
        <v>499</v>
      </c>
      <c r="B308" s="253">
        <v>0</v>
      </c>
      <c r="C308" s="253">
        <v>0</v>
      </c>
      <c r="D308" s="253">
        <v>0</v>
      </c>
      <c r="E308" s="253">
        <v>0</v>
      </c>
      <c r="F308" s="253">
        <v>0</v>
      </c>
      <c r="G308" s="253">
        <v>0</v>
      </c>
      <c r="H308" s="253">
        <v>0</v>
      </c>
      <c r="I308" s="254">
        <v>0</v>
      </c>
      <c r="J308" s="237">
        <v>0</v>
      </c>
      <c r="K308" s="248"/>
      <c r="L308" s="253">
        <v>0</v>
      </c>
      <c r="M308" s="253">
        <v>0</v>
      </c>
      <c r="N308" s="253">
        <v>0</v>
      </c>
      <c r="O308" s="253">
        <v>0</v>
      </c>
      <c r="P308" s="253">
        <v>0</v>
      </c>
      <c r="Q308" s="253">
        <v>0</v>
      </c>
      <c r="R308" s="253">
        <v>0</v>
      </c>
      <c r="S308" s="253">
        <v>0</v>
      </c>
    </row>
    <row r="309" spans="1:19" ht="12.75" customHeight="1">
      <c r="A309" s="233" t="s">
        <v>500</v>
      </c>
      <c r="B309" s="253">
        <v>0</v>
      </c>
      <c r="C309" s="253">
        <v>0</v>
      </c>
      <c r="D309" s="253">
        <v>0</v>
      </c>
      <c r="E309" s="253">
        <v>0</v>
      </c>
      <c r="F309" s="253">
        <v>0</v>
      </c>
      <c r="G309" s="253">
        <v>0</v>
      </c>
      <c r="H309" s="253">
        <v>0</v>
      </c>
      <c r="I309" s="254">
        <v>0</v>
      </c>
      <c r="J309" s="237">
        <v>0</v>
      </c>
      <c r="K309" s="248"/>
      <c r="L309" s="253">
        <v>0</v>
      </c>
      <c r="M309" s="253">
        <v>0</v>
      </c>
      <c r="N309" s="253">
        <v>0</v>
      </c>
      <c r="O309" s="253">
        <v>0</v>
      </c>
      <c r="P309" s="253">
        <v>0</v>
      </c>
      <c r="Q309" s="253">
        <v>0</v>
      </c>
      <c r="R309" s="253">
        <v>0</v>
      </c>
      <c r="S309" s="253">
        <v>0</v>
      </c>
    </row>
    <row r="310" spans="1:19" ht="12.75" customHeight="1">
      <c r="A310" s="233" t="s">
        <v>501</v>
      </c>
      <c r="B310" s="253">
        <v>0</v>
      </c>
      <c r="C310" s="253">
        <v>0</v>
      </c>
      <c r="D310" s="253">
        <v>0</v>
      </c>
      <c r="E310" s="253">
        <v>0</v>
      </c>
      <c r="F310" s="253">
        <v>0</v>
      </c>
      <c r="G310" s="253">
        <v>0</v>
      </c>
      <c r="H310" s="253">
        <v>0</v>
      </c>
      <c r="I310" s="254">
        <v>0</v>
      </c>
      <c r="J310" s="237">
        <v>0</v>
      </c>
      <c r="K310" s="248"/>
      <c r="L310" s="253">
        <v>0</v>
      </c>
      <c r="M310" s="253">
        <v>0</v>
      </c>
      <c r="N310" s="253">
        <v>0</v>
      </c>
      <c r="O310" s="253">
        <v>0</v>
      </c>
      <c r="P310" s="253">
        <v>0</v>
      </c>
      <c r="Q310" s="253">
        <v>0</v>
      </c>
      <c r="R310" s="253">
        <v>0</v>
      </c>
      <c r="S310" s="253">
        <v>0</v>
      </c>
    </row>
    <row r="311" spans="1:19" ht="12.75" customHeight="1">
      <c r="A311" s="233" t="s">
        <v>502</v>
      </c>
      <c r="B311" s="253">
        <v>2325424.04</v>
      </c>
      <c r="C311" s="253">
        <v>2325424</v>
      </c>
      <c r="D311" s="253">
        <v>619471.53495999996</v>
      </c>
      <c r="E311" s="253">
        <v>-0.4650400000391528</v>
      </c>
      <c r="F311" s="253">
        <v>619472</v>
      </c>
      <c r="G311" s="253">
        <v>0</v>
      </c>
      <c r="H311" s="253">
        <v>0</v>
      </c>
      <c r="I311" s="254">
        <v>619472</v>
      </c>
      <c r="J311" s="237">
        <v>0.26640000000000003</v>
      </c>
      <c r="K311" s="248"/>
      <c r="L311" s="253">
        <v>0</v>
      </c>
      <c r="M311" s="253">
        <v>0</v>
      </c>
      <c r="N311" s="253">
        <v>1813306</v>
      </c>
      <c r="O311" s="253">
        <v>1894850</v>
      </c>
      <c r="P311" s="253">
        <v>1306958</v>
      </c>
      <c r="Q311" s="253">
        <v>729210</v>
      </c>
      <c r="R311" s="253">
        <v>604435</v>
      </c>
      <c r="S311" s="253">
        <v>619472</v>
      </c>
    </row>
    <row r="312" spans="1:19" ht="12.75" customHeight="1">
      <c r="A312" s="233" t="s">
        <v>503</v>
      </c>
      <c r="B312" s="253">
        <v>0</v>
      </c>
      <c r="C312" s="253">
        <v>0</v>
      </c>
      <c r="D312" s="253">
        <v>0</v>
      </c>
      <c r="E312" s="253">
        <v>0</v>
      </c>
      <c r="F312" s="253">
        <v>0</v>
      </c>
      <c r="G312" s="253">
        <v>0</v>
      </c>
      <c r="H312" s="253">
        <v>0</v>
      </c>
      <c r="I312" s="254">
        <v>0</v>
      </c>
      <c r="J312" s="237">
        <v>0</v>
      </c>
      <c r="K312" s="248"/>
      <c r="L312" s="253">
        <v>0</v>
      </c>
      <c r="M312" s="253">
        <v>0</v>
      </c>
      <c r="N312" s="253">
        <v>0</v>
      </c>
      <c r="O312" s="253">
        <v>0</v>
      </c>
      <c r="P312" s="253">
        <v>0</v>
      </c>
      <c r="Q312" s="253">
        <v>0</v>
      </c>
      <c r="R312" s="253">
        <v>0</v>
      </c>
      <c r="S312" s="253">
        <v>0</v>
      </c>
    </row>
    <row r="313" spans="1:19" ht="12.75" customHeight="1">
      <c r="A313" s="233" t="s">
        <v>504</v>
      </c>
      <c r="B313" s="253">
        <v>590671.13</v>
      </c>
      <c r="C313" s="253">
        <v>590671</v>
      </c>
      <c r="D313" s="253">
        <v>157349.31393999999</v>
      </c>
      <c r="E313" s="253">
        <v>0.31393999999272637</v>
      </c>
      <c r="F313" s="253">
        <v>157349</v>
      </c>
      <c r="G313" s="253">
        <v>23708</v>
      </c>
      <c r="H313" s="253">
        <v>13951</v>
      </c>
      <c r="I313" s="254">
        <v>195008</v>
      </c>
      <c r="J313" s="237">
        <v>0.3301</v>
      </c>
      <c r="K313" s="248"/>
      <c r="L313" s="253">
        <v>349938</v>
      </c>
      <c r="M313" s="253">
        <v>436112</v>
      </c>
      <c r="N313" s="253">
        <v>519385</v>
      </c>
      <c r="O313" s="253">
        <v>540480</v>
      </c>
      <c r="P313" s="253">
        <v>442642</v>
      </c>
      <c r="Q313" s="253">
        <v>251396</v>
      </c>
      <c r="R313" s="253">
        <v>197198</v>
      </c>
      <c r="S313" s="253">
        <v>195008</v>
      </c>
    </row>
    <row r="314" spans="1:19" ht="12.75" customHeight="1">
      <c r="A314" s="233" t="s">
        <v>505</v>
      </c>
      <c r="B314" s="253">
        <v>0</v>
      </c>
      <c r="C314" s="253">
        <v>0</v>
      </c>
      <c r="D314" s="253">
        <v>0</v>
      </c>
      <c r="E314" s="253">
        <v>0</v>
      </c>
      <c r="F314" s="253">
        <v>0</v>
      </c>
      <c r="G314" s="253">
        <v>0</v>
      </c>
      <c r="H314" s="253">
        <v>0</v>
      </c>
      <c r="I314" s="254">
        <v>0</v>
      </c>
      <c r="J314" s="237">
        <v>0</v>
      </c>
      <c r="K314" s="248"/>
      <c r="L314" s="253">
        <v>0</v>
      </c>
      <c r="M314" s="253">
        <v>0</v>
      </c>
      <c r="N314" s="253">
        <v>0</v>
      </c>
      <c r="O314" s="253">
        <v>0</v>
      </c>
      <c r="P314" s="253">
        <v>0</v>
      </c>
      <c r="Q314" s="253">
        <v>0</v>
      </c>
      <c r="R314" s="253">
        <v>0</v>
      </c>
      <c r="S314" s="253">
        <v>0</v>
      </c>
    </row>
    <row r="315" spans="1:19" ht="12.75" customHeight="1">
      <c r="A315" s="233" t="s">
        <v>506</v>
      </c>
      <c r="B315" s="253">
        <v>0</v>
      </c>
      <c r="C315" s="253">
        <v>0</v>
      </c>
      <c r="D315" s="253">
        <v>0</v>
      </c>
      <c r="E315" s="253">
        <v>0</v>
      </c>
      <c r="F315" s="253">
        <v>0</v>
      </c>
      <c r="G315" s="253">
        <v>0</v>
      </c>
      <c r="H315" s="253">
        <v>0</v>
      </c>
      <c r="I315" s="254">
        <v>0</v>
      </c>
      <c r="J315" s="237">
        <v>0</v>
      </c>
      <c r="K315" s="248"/>
      <c r="L315" s="253">
        <v>0</v>
      </c>
      <c r="M315" s="253">
        <v>0</v>
      </c>
      <c r="N315" s="253">
        <v>0</v>
      </c>
      <c r="O315" s="253">
        <v>0</v>
      </c>
      <c r="P315" s="253">
        <v>0</v>
      </c>
      <c r="Q315" s="253">
        <v>0</v>
      </c>
      <c r="R315" s="253">
        <v>0</v>
      </c>
      <c r="S315" s="253">
        <v>0</v>
      </c>
    </row>
    <row r="316" spans="1:19" ht="12.75" customHeight="1">
      <c r="A316" s="233" t="s">
        <v>507</v>
      </c>
      <c r="B316" s="253">
        <v>0</v>
      </c>
      <c r="C316" s="253">
        <v>0</v>
      </c>
      <c r="D316" s="253">
        <v>0</v>
      </c>
      <c r="E316" s="253">
        <v>0</v>
      </c>
      <c r="F316" s="253">
        <v>0</v>
      </c>
      <c r="G316" s="253">
        <v>0</v>
      </c>
      <c r="H316" s="253">
        <v>0</v>
      </c>
      <c r="I316" s="254">
        <v>0</v>
      </c>
      <c r="J316" s="237">
        <v>0</v>
      </c>
      <c r="K316" s="248"/>
      <c r="L316" s="253">
        <v>0</v>
      </c>
      <c r="M316" s="253">
        <v>0</v>
      </c>
      <c r="N316" s="253">
        <v>0</v>
      </c>
      <c r="O316" s="253">
        <v>0</v>
      </c>
      <c r="P316" s="253">
        <v>0</v>
      </c>
      <c r="Q316" s="253">
        <v>0</v>
      </c>
      <c r="R316" s="253">
        <v>0</v>
      </c>
      <c r="S316" s="253">
        <v>0</v>
      </c>
    </row>
    <row r="317" spans="1:19" ht="12.75" customHeight="1">
      <c r="A317" s="233" t="s">
        <v>508</v>
      </c>
      <c r="B317" s="253">
        <v>0</v>
      </c>
      <c r="C317" s="253">
        <v>0</v>
      </c>
      <c r="D317" s="253">
        <v>0</v>
      </c>
      <c r="E317" s="253">
        <v>0</v>
      </c>
      <c r="F317" s="253">
        <v>0</v>
      </c>
      <c r="G317" s="253">
        <v>0</v>
      </c>
      <c r="H317" s="253">
        <v>0</v>
      </c>
      <c r="I317" s="254">
        <v>0</v>
      </c>
      <c r="J317" s="237">
        <v>0</v>
      </c>
      <c r="K317" s="248"/>
      <c r="L317" s="253">
        <v>0</v>
      </c>
      <c r="M317" s="253">
        <v>0</v>
      </c>
      <c r="N317" s="253">
        <v>0</v>
      </c>
      <c r="O317" s="253">
        <v>0</v>
      </c>
      <c r="P317" s="253">
        <v>0</v>
      </c>
      <c r="Q317" s="253">
        <v>0</v>
      </c>
      <c r="R317" s="253">
        <v>0</v>
      </c>
      <c r="S317" s="253">
        <v>0</v>
      </c>
    </row>
    <row r="318" spans="1:19" ht="12.75" customHeight="1">
      <c r="A318" s="233" t="s">
        <v>509</v>
      </c>
      <c r="B318" s="253">
        <v>687070.87</v>
      </c>
      <c r="C318" s="253">
        <v>687071</v>
      </c>
      <c r="D318" s="253">
        <v>183029.38604000001</v>
      </c>
      <c r="E318" s="253">
        <v>0.38604000001214445</v>
      </c>
      <c r="F318" s="253">
        <v>183029</v>
      </c>
      <c r="G318" s="253">
        <v>0</v>
      </c>
      <c r="H318" s="253">
        <v>0</v>
      </c>
      <c r="I318" s="254">
        <v>183029</v>
      </c>
      <c r="J318" s="237">
        <v>0.26640000000000003</v>
      </c>
      <c r="K318" s="248"/>
      <c r="L318" s="253">
        <v>447456</v>
      </c>
      <c r="M318" s="253">
        <v>465413</v>
      </c>
      <c r="N318" s="253">
        <v>526703</v>
      </c>
      <c r="O318" s="253">
        <v>577711</v>
      </c>
      <c r="P318" s="253">
        <v>401077</v>
      </c>
      <c r="Q318" s="253">
        <v>224375</v>
      </c>
      <c r="R318" s="253">
        <v>179104</v>
      </c>
      <c r="S318" s="253">
        <v>183029</v>
      </c>
    </row>
    <row r="319" spans="1:19" ht="12.75" customHeight="1">
      <c r="A319" s="233" t="s">
        <v>510</v>
      </c>
      <c r="B319" s="253">
        <v>0</v>
      </c>
      <c r="C319" s="253">
        <v>0</v>
      </c>
      <c r="D319" s="253">
        <v>0</v>
      </c>
      <c r="E319" s="253">
        <v>0</v>
      </c>
      <c r="F319" s="253">
        <v>0</v>
      </c>
      <c r="G319" s="253">
        <v>0</v>
      </c>
      <c r="H319" s="253">
        <v>0</v>
      </c>
      <c r="I319" s="254">
        <v>0</v>
      </c>
      <c r="J319" s="237">
        <v>0</v>
      </c>
      <c r="K319" s="248"/>
      <c r="L319" s="253">
        <v>0</v>
      </c>
      <c r="M319" s="253">
        <v>0</v>
      </c>
      <c r="N319" s="253">
        <v>0</v>
      </c>
      <c r="O319" s="253">
        <v>0</v>
      </c>
      <c r="P319" s="253">
        <v>0</v>
      </c>
      <c r="Q319" s="253">
        <v>0</v>
      </c>
      <c r="R319" s="253">
        <v>0</v>
      </c>
      <c r="S319" s="253">
        <v>0</v>
      </c>
    </row>
    <row r="320" spans="1:19" ht="12.75" customHeight="1">
      <c r="A320" s="233" t="s">
        <v>511</v>
      </c>
      <c r="B320" s="253">
        <v>888636</v>
      </c>
      <c r="C320" s="253">
        <v>888636</v>
      </c>
      <c r="D320" s="253">
        <v>236724.44549000001</v>
      </c>
      <c r="E320" s="253">
        <v>0.44549000001279637</v>
      </c>
      <c r="F320" s="253">
        <v>236724</v>
      </c>
      <c r="G320" s="253">
        <v>0</v>
      </c>
      <c r="H320" s="253">
        <v>0</v>
      </c>
      <c r="I320" s="254">
        <v>236724</v>
      </c>
      <c r="J320" s="237">
        <v>0.26640000000000003</v>
      </c>
      <c r="K320" s="248"/>
      <c r="L320" s="253">
        <v>559717</v>
      </c>
      <c r="M320" s="253">
        <v>586852</v>
      </c>
      <c r="N320" s="253">
        <v>640420</v>
      </c>
      <c r="O320" s="253">
        <v>710976</v>
      </c>
      <c r="P320" s="253">
        <v>510994</v>
      </c>
      <c r="Q320" s="253">
        <v>277307</v>
      </c>
      <c r="R320" s="253">
        <v>227925</v>
      </c>
      <c r="S320" s="253">
        <v>236724</v>
      </c>
    </row>
    <row r="321" spans="1:19" ht="12.75" customHeight="1">
      <c r="A321" s="233" t="s">
        <v>512</v>
      </c>
      <c r="B321" s="253">
        <v>393609</v>
      </c>
      <c r="C321" s="253">
        <v>393609</v>
      </c>
      <c r="D321" s="253">
        <v>104853.81221</v>
      </c>
      <c r="E321" s="253">
        <v>-0.18778999999631196</v>
      </c>
      <c r="F321" s="253">
        <v>104854</v>
      </c>
      <c r="G321" s="253">
        <v>31611</v>
      </c>
      <c r="H321" s="253">
        <v>18602</v>
      </c>
      <c r="I321" s="254">
        <v>155067</v>
      </c>
      <c r="J321" s="237">
        <v>0.39399999999999996</v>
      </c>
      <c r="K321" s="248"/>
      <c r="L321" s="253">
        <v>0</v>
      </c>
      <c r="M321" s="253">
        <v>290133</v>
      </c>
      <c r="N321" s="253">
        <v>308324</v>
      </c>
      <c r="O321" s="253">
        <v>332702</v>
      </c>
      <c r="P321" s="253">
        <v>311144</v>
      </c>
      <c r="Q321" s="253">
        <v>186280</v>
      </c>
      <c r="R321" s="253">
        <v>156669</v>
      </c>
      <c r="S321" s="253">
        <v>155067</v>
      </c>
    </row>
    <row r="322" spans="1:19" ht="12.75" customHeight="1">
      <c r="A322" s="233" t="s">
        <v>513</v>
      </c>
      <c r="B322" s="253">
        <v>0</v>
      </c>
      <c r="C322" s="253">
        <v>0</v>
      </c>
      <c r="D322" s="253">
        <v>0</v>
      </c>
      <c r="E322" s="253">
        <v>0</v>
      </c>
      <c r="F322" s="253">
        <v>0</v>
      </c>
      <c r="G322" s="253">
        <v>0</v>
      </c>
      <c r="H322" s="253">
        <v>0</v>
      </c>
      <c r="I322" s="254">
        <v>0</v>
      </c>
      <c r="J322" s="237">
        <v>0</v>
      </c>
      <c r="K322" s="248"/>
      <c r="L322" s="253">
        <v>0</v>
      </c>
      <c r="M322" s="253">
        <v>0</v>
      </c>
      <c r="N322" s="253">
        <v>0</v>
      </c>
      <c r="O322" s="253">
        <v>0</v>
      </c>
      <c r="P322" s="253">
        <v>0</v>
      </c>
      <c r="Q322" s="253">
        <v>0</v>
      </c>
      <c r="R322" s="253">
        <v>0</v>
      </c>
      <c r="S322" s="253">
        <v>0</v>
      </c>
    </row>
    <row r="323" spans="1:19" ht="12.75" customHeight="1">
      <c r="A323" s="233" t="s">
        <v>514</v>
      </c>
      <c r="B323" s="253">
        <v>283364.62</v>
      </c>
      <c r="C323" s="253">
        <v>283365</v>
      </c>
      <c r="D323" s="253">
        <v>75485.826029999997</v>
      </c>
      <c r="E323" s="253">
        <v>-0.17397000000346452</v>
      </c>
      <c r="F323" s="253">
        <v>75486</v>
      </c>
      <c r="G323" s="253">
        <v>39514</v>
      </c>
      <c r="H323" s="253">
        <v>23252</v>
      </c>
      <c r="I323" s="254">
        <v>138252</v>
      </c>
      <c r="J323" s="237">
        <v>0.4879</v>
      </c>
      <c r="K323" s="248"/>
      <c r="L323" s="253">
        <v>0</v>
      </c>
      <c r="M323" s="253">
        <v>0</v>
      </c>
      <c r="N323" s="253">
        <v>223738</v>
      </c>
      <c r="O323" s="253">
        <v>237714</v>
      </c>
      <c r="P323" s="253">
        <v>264570.92</v>
      </c>
      <c r="Q323" s="253">
        <v>178251</v>
      </c>
      <c r="R323" s="253">
        <v>140007</v>
      </c>
      <c r="S323" s="253">
        <v>138252</v>
      </c>
    </row>
    <row r="324" spans="1:19" ht="12.75" customHeight="1">
      <c r="A324" s="233" t="s">
        <v>515</v>
      </c>
      <c r="B324" s="253">
        <v>163985.76999999999</v>
      </c>
      <c r="C324" s="253">
        <v>163986</v>
      </c>
      <c r="D324" s="253">
        <v>43684.359980000001</v>
      </c>
      <c r="E324" s="253">
        <v>0.35998000000108732</v>
      </c>
      <c r="F324" s="253">
        <v>43684</v>
      </c>
      <c r="G324" s="253">
        <v>0</v>
      </c>
      <c r="H324" s="253">
        <v>0</v>
      </c>
      <c r="I324" s="254">
        <v>43684</v>
      </c>
      <c r="J324" s="237">
        <v>0.26640000000000003</v>
      </c>
      <c r="K324" s="248"/>
      <c r="L324" s="253">
        <v>0</v>
      </c>
      <c r="M324" s="253">
        <v>0</v>
      </c>
      <c r="N324" s="253">
        <v>0</v>
      </c>
      <c r="O324" s="253">
        <v>0</v>
      </c>
      <c r="P324" s="253">
        <v>107863</v>
      </c>
      <c r="Q324" s="253">
        <v>57110</v>
      </c>
      <c r="R324" s="253">
        <v>44529</v>
      </c>
      <c r="S324" s="253">
        <v>43684</v>
      </c>
    </row>
    <row r="325" spans="1:19" ht="12.75" customHeight="1">
      <c r="A325" s="233" t="s">
        <v>516</v>
      </c>
      <c r="B325" s="253">
        <v>128319.98</v>
      </c>
      <c r="C325" s="253">
        <v>128320</v>
      </c>
      <c r="D325" s="253">
        <v>34183.266089999997</v>
      </c>
      <c r="E325" s="253">
        <v>0.26608999999734806</v>
      </c>
      <c r="F325" s="253">
        <v>34183</v>
      </c>
      <c r="G325" s="253">
        <v>0</v>
      </c>
      <c r="H325" s="253">
        <v>0</v>
      </c>
      <c r="I325" s="254">
        <v>34183</v>
      </c>
      <c r="J325" s="237">
        <v>0.26640000000000003</v>
      </c>
      <c r="K325" s="248"/>
      <c r="L325" s="253">
        <v>0</v>
      </c>
      <c r="M325" s="253">
        <v>0</v>
      </c>
      <c r="N325" s="253">
        <v>0</v>
      </c>
      <c r="O325" s="253">
        <v>0</v>
      </c>
      <c r="P325" s="253">
        <v>0</v>
      </c>
      <c r="Q325" s="253">
        <v>40786</v>
      </c>
      <c r="R325" s="253">
        <v>33453</v>
      </c>
      <c r="S325" s="253">
        <v>34183</v>
      </c>
    </row>
    <row r="326" spans="1:19" ht="12.75" customHeight="1">
      <c r="A326" s="233" t="s">
        <v>517</v>
      </c>
      <c r="B326" s="253">
        <v>0</v>
      </c>
      <c r="C326" s="253">
        <v>0</v>
      </c>
      <c r="D326" s="253">
        <v>0</v>
      </c>
      <c r="E326" s="253">
        <v>0</v>
      </c>
      <c r="F326" s="253">
        <v>0</v>
      </c>
      <c r="G326" s="253">
        <v>0</v>
      </c>
      <c r="H326" s="253">
        <v>0</v>
      </c>
      <c r="I326" s="254">
        <v>0</v>
      </c>
      <c r="J326" s="237">
        <v>0</v>
      </c>
      <c r="K326" s="248"/>
      <c r="L326" s="253">
        <v>0</v>
      </c>
      <c r="M326" s="253">
        <v>0</v>
      </c>
      <c r="N326" s="253">
        <v>0</v>
      </c>
      <c r="O326" s="253">
        <v>0</v>
      </c>
      <c r="P326" s="253">
        <v>0</v>
      </c>
      <c r="Q326" s="253">
        <v>0</v>
      </c>
      <c r="R326" s="253">
        <v>0</v>
      </c>
      <c r="S326" s="253">
        <v>0</v>
      </c>
    </row>
    <row r="327" spans="1:19" ht="12.75" customHeight="1">
      <c r="A327" s="233" t="s">
        <v>518</v>
      </c>
      <c r="B327" s="253">
        <v>231686.74</v>
      </c>
      <c r="C327" s="253">
        <v>231687</v>
      </c>
      <c r="D327" s="253">
        <v>61719.282809999997</v>
      </c>
      <c r="E327" s="253">
        <v>0.28280999999697087</v>
      </c>
      <c r="F327" s="253">
        <v>61719</v>
      </c>
      <c r="G327" s="253">
        <v>39514</v>
      </c>
      <c r="H327" s="253">
        <v>23252</v>
      </c>
      <c r="I327" s="254">
        <v>124485</v>
      </c>
      <c r="J327" s="237">
        <v>0.5373</v>
      </c>
      <c r="K327" s="248"/>
      <c r="L327" s="253">
        <v>0</v>
      </c>
      <c r="M327" s="253">
        <v>0</v>
      </c>
      <c r="N327" s="253">
        <v>0</v>
      </c>
      <c r="O327" s="253">
        <v>211064</v>
      </c>
      <c r="P327" s="253">
        <v>218618.37</v>
      </c>
      <c r="Q327" s="253">
        <v>157651</v>
      </c>
      <c r="R327" s="253">
        <v>124342</v>
      </c>
      <c r="S327" s="253">
        <v>124485</v>
      </c>
    </row>
    <row r="328" spans="1:19" ht="12.75" customHeight="1">
      <c r="A328" s="233" t="s">
        <v>519</v>
      </c>
      <c r="B328" s="253">
        <v>392732.13</v>
      </c>
      <c r="C328" s="253">
        <v>392732</v>
      </c>
      <c r="D328" s="253">
        <v>104620.18749</v>
      </c>
      <c r="E328" s="253">
        <v>0.18748999999661464</v>
      </c>
      <c r="F328" s="253">
        <v>104620</v>
      </c>
      <c r="G328" s="253">
        <v>0</v>
      </c>
      <c r="H328" s="253">
        <v>0</v>
      </c>
      <c r="I328" s="254">
        <v>104620</v>
      </c>
      <c r="J328" s="237">
        <v>0.26640000000000003</v>
      </c>
      <c r="K328" s="248"/>
      <c r="L328" s="253">
        <v>0</v>
      </c>
      <c r="M328" s="253">
        <v>0</v>
      </c>
      <c r="N328" s="253">
        <v>0</v>
      </c>
      <c r="O328" s="253">
        <v>0</v>
      </c>
      <c r="P328" s="253">
        <v>0</v>
      </c>
      <c r="Q328" s="253">
        <v>0</v>
      </c>
      <c r="R328" s="253">
        <v>78983</v>
      </c>
      <c r="S328" s="253">
        <v>104620</v>
      </c>
    </row>
    <row r="329" spans="1:19" ht="12.75" customHeight="1">
      <c r="A329" s="233" t="s">
        <v>520</v>
      </c>
      <c r="B329" s="253">
        <v>0</v>
      </c>
      <c r="C329" s="253">
        <v>0</v>
      </c>
      <c r="D329" s="253">
        <v>0</v>
      </c>
      <c r="E329" s="253">
        <v>0</v>
      </c>
      <c r="F329" s="253">
        <v>0</v>
      </c>
      <c r="G329" s="253">
        <v>0</v>
      </c>
      <c r="H329" s="253">
        <v>0</v>
      </c>
      <c r="I329" s="254">
        <v>0</v>
      </c>
      <c r="J329" s="237">
        <v>0</v>
      </c>
      <c r="K329" s="248"/>
      <c r="L329" s="253">
        <v>0</v>
      </c>
      <c r="M329" s="253">
        <v>0</v>
      </c>
      <c r="N329" s="253">
        <v>0</v>
      </c>
      <c r="O329" s="253">
        <v>0</v>
      </c>
      <c r="P329" s="253">
        <v>0</v>
      </c>
      <c r="Q329" s="253">
        <v>0</v>
      </c>
      <c r="R329" s="253">
        <v>0</v>
      </c>
      <c r="S329" s="253">
        <v>0</v>
      </c>
    </row>
    <row r="330" spans="1:19" ht="12.75" customHeight="1">
      <c r="A330" s="233" t="s">
        <v>521</v>
      </c>
      <c r="B330" s="253">
        <v>306199.37</v>
      </c>
      <c r="C330" s="253">
        <v>306199</v>
      </c>
      <c r="D330" s="253">
        <v>81568.593309999997</v>
      </c>
      <c r="E330" s="253">
        <v>-0.40669000000343658</v>
      </c>
      <c r="F330" s="253">
        <v>81569</v>
      </c>
      <c r="G330" s="253">
        <v>31611</v>
      </c>
      <c r="H330" s="253">
        <v>18602</v>
      </c>
      <c r="I330" s="254">
        <v>131782</v>
      </c>
      <c r="J330" s="237">
        <v>0.4304</v>
      </c>
      <c r="K330" s="248"/>
      <c r="L330" s="253">
        <v>0</v>
      </c>
      <c r="M330" s="253">
        <v>0</v>
      </c>
      <c r="N330" s="253">
        <v>282544</v>
      </c>
      <c r="O330" s="253">
        <v>289224</v>
      </c>
      <c r="P330" s="253">
        <v>277486</v>
      </c>
      <c r="Q330" s="253">
        <v>165984</v>
      </c>
      <c r="R330" s="253">
        <v>132306</v>
      </c>
      <c r="S330" s="253">
        <v>131782</v>
      </c>
    </row>
    <row r="331" spans="1:19" ht="12.75" customHeight="1">
      <c r="A331" s="233" t="s">
        <v>522</v>
      </c>
      <c r="B331" s="253">
        <v>0</v>
      </c>
      <c r="C331" s="253">
        <v>0</v>
      </c>
      <c r="D331" s="253">
        <v>0</v>
      </c>
      <c r="E331" s="253">
        <v>0</v>
      </c>
      <c r="F331" s="253">
        <v>0</v>
      </c>
      <c r="G331" s="253">
        <v>0</v>
      </c>
      <c r="H331" s="253">
        <v>0</v>
      </c>
      <c r="I331" s="254">
        <v>0</v>
      </c>
      <c r="J331" s="237">
        <v>0</v>
      </c>
      <c r="K331" s="248"/>
      <c r="L331" s="253">
        <v>0</v>
      </c>
      <c r="M331" s="253">
        <v>0</v>
      </c>
      <c r="N331" s="253">
        <v>0</v>
      </c>
      <c r="O331" s="253">
        <v>0</v>
      </c>
      <c r="P331" s="253">
        <v>0</v>
      </c>
      <c r="Q331" s="253">
        <v>0</v>
      </c>
      <c r="R331" s="253">
        <v>0</v>
      </c>
      <c r="S331" s="253">
        <v>0</v>
      </c>
    </row>
    <row r="332" spans="1:19" ht="12.75" customHeight="1">
      <c r="A332" s="233" t="s">
        <v>523</v>
      </c>
      <c r="B332" s="253">
        <v>352718.93</v>
      </c>
      <c r="C332" s="253">
        <v>352719</v>
      </c>
      <c r="D332" s="253">
        <v>93961.092829999994</v>
      </c>
      <c r="E332" s="253">
        <v>9.2829999994137324E-2</v>
      </c>
      <c r="F332" s="253">
        <v>93961</v>
      </c>
      <c r="G332" s="253">
        <v>0</v>
      </c>
      <c r="H332" s="253">
        <v>0</v>
      </c>
      <c r="I332" s="254">
        <v>93961</v>
      </c>
      <c r="J332" s="237">
        <v>0.26640000000000003</v>
      </c>
      <c r="K332" s="248"/>
      <c r="L332" s="253">
        <v>224236</v>
      </c>
      <c r="M332" s="253">
        <v>241365</v>
      </c>
      <c r="N332" s="253">
        <v>276378</v>
      </c>
      <c r="O332" s="253">
        <v>308891</v>
      </c>
      <c r="P332" s="253">
        <v>218051</v>
      </c>
      <c r="Q332" s="253">
        <v>116528</v>
      </c>
      <c r="R332" s="253">
        <v>94335</v>
      </c>
      <c r="S332" s="253">
        <v>93961</v>
      </c>
    </row>
    <row r="333" spans="1:19" ht="12.75" customHeight="1">
      <c r="A333" s="233" t="s">
        <v>524</v>
      </c>
      <c r="B333" s="253">
        <v>1307236.18</v>
      </c>
      <c r="C333" s="253">
        <v>1307236</v>
      </c>
      <c r="D333" s="253">
        <v>348235.62991999998</v>
      </c>
      <c r="E333" s="253">
        <v>-0.37008000002242625</v>
      </c>
      <c r="F333" s="253">
        <v>348236</v>
      </c>
      <c r="G333" s="253">
        <v>23708</v>
      </c>
      <c r="H333" s="253">
        <v>13951</v>
      </c>
      <c r="I333" s="254">
        <v>385895</v>
      </c>
      <c r="J333" s="237">
        <v>0.29520000000000002</v>
      </c>
      <c r="K333" s="248"/>
      <c r="L333" s="253">
        <v>1005454</v>
      </c>
      <c r="M333" s="253">
        <v>1078627</v>
      </c>
      <c r="N333" s="253">
        <v>1137231</v>
      </c>
      <c r="O333" s="253">
        <v>1190322</v>
      </c>
      <c r="P333" s="253">
        <v>885461</v>
      </c>
      <c r="Q333" s="253">
        <v>485429</v>
      </c>
      <c r="R333" s="253">
        <v>386547</v>
      </c>
      <c r="S333" s="253">
        <v>385895</v>
      </c>
    </row>
    <row r="334" spans="1:19" ht="12.75" customHeight="1">
      <c r="A334" s="233" t="s">
        <v>525</v>
      </c>
      <c r="B334" s="253">
        <v>0</v>
      </c>
      <c r="C334" s="253">
        <v>0</v>
      </c>
      <c r="D334" s="253">
        <v>0</v>
      </c>
      <c r="E334" s="253">
        <v>0</v>
      </c>
      <c r="F334" s="253">
        <v>0</v>
      </c>
      <c r="G334" s="253">
        <v>0</v>
      </c>
      <c r="H334" s="253">
        <v>0</v>
      </c>
      <c r="I334" s="254">
        <v>0</v>
      </c>
      <c r="J334" s="237">
        <v>0</v>
      </c>
      <c r="K334" s="248"/>
      <c r="L334" s="253">
        <v>0</v>
      </c>
      <c r="M334" s="253">
        <v>0</v>
      </c>
      <c r="N334" s="253">
        <v>0</v>
      </c>
      <c r="O334" s="253">
        <v>0</v>
      </c>
      <c r="P334" s="253">
        <v>0</v>
      </c>
      <c r="Q334" s="253">
        <v>0</v>
      </c>
      <c r="R334" s="253">
        <v>0</v>
      </c>
      <c r="S334" s="253">
        <v>0</v>
      </c>
    </row>
    <row r="335" spans="1:19" ht="12.75" customHeight="1">
      <c r="A335" s="233" t="s">
        <v>526</v>
      </c>
      <c r="B335" s="253">
        <v>0</v>
      </c>
      <c r="C335" s="253">
        <v>0</v>
      </c>
      <c r="D335" s="253">
        <v>0</v>
      </c>
      <c r="E335" s="253">
        <v>0</v>
      </c>
      <c r="F335" s="253">
        <v>0</v>
      </c>
      <c r="G335" s="253">
        <v>0</v>
      </c>
      <c r="H335" s="253">
        <v>0</v>
      </c>
      <c r="I335" s="254">
        <v>0</v>
      </c>
      <c r="J335" s="237">
        <v>0</v>
      </c>
      <c r="K335" s="248"/>
      <c r="L335" s="253">
        <v>0</v>
      </c>
      <c r="M335" s="253">
        <v>0</v>
      </c>
      <c r="N335" s="253">
        <v>0</v>
      </c>
      <c r="O335" s="253">
        <v>0</v>
      </c>
      <c r="P335" s="253">
        <v>0</v>
      </c>
      <c r="Q335" s="253">
        <v>0</v>
      </c>
      <c r="R335" s="253">
        <v>0</v>
      </c>
      <c r="S335" s="253">
        <v>0</v>
      </c>
    </row>
    <row r="336" spans="1:19" ht="12.75" customHeight="1">
      <c r="A336" s="233" t="s">
        <v>527</v>
      </c>
      <c r="B336" s="253">
        <v>1640490.27</v>
      </c>
      <c r="C336" s="253">
        <v>1640490</v>
      </c>
      <c r="D336" s="253">
        <v>437011.42603999999</v>
      </c>
      <c r="E336" s="253">
        <v>0.42603999999118969</v>
      </c>
      <c r="F336" s="253">
        <v>437011</v>
      </c>
      <c r="G336" s="253">
        <v>19757</v>
      </c>
      <c r="H336" s="253">
        <v>11626</v>
      </c>
      <c r="I336" s="254">
        <v>468394</v>
      </c>
      <c r="J336" s="237">
        <v>0.28550000000000003</v>
      </c>
      <c r="K336" s="248"/>
      <c r="L336" s="253">
        <v>1122336</v>
      </c>
      <c r="M336" s="253">
        <v>1189090</v>
      </c>
      <c r="N336" s="253">
        <v>1315380</v>
      </c>
      <c r="O336" s="253">
        <v>1404486</v>
      </c>
      <c r="P336" s="253">
        <v>1065215</v>
      </c>
      <c r="Q336" s="253">
        <v>582830</v>
      </c>
      <c r="R336" s="253">
        <v>470359</v>
      </c>
      <c r="S336" s="253">
        <v>468394</v>
      </c>
    </row>
    <row r="337" spans="1:19" ht="12.75" customHeight="1">
      <c r="A337" s="233" t="s">
        <v>528</v>
      </c>
      <c r="B337" s="253">
        <v>393850.08</v>
      </c>
      <c r="C337" s="253">
        <v>393850</v>
      </c>
      <c r="D337" s="253">
        <v>104918.01239</v>
      </c>
      <c r="E337" s="253">
        <v>1.2390000003506429E-2</v>
      </c>
      <c r="F337" s="253">
        <v>104918</v>
      </c>
      <c r="G337" s="253">
        <v>0</v>
      </c>
      <c r="H337" s="253">
        <v>0</v>
      </c>
      <c r="I337" s="254">
        <v>104918</v>
      </c>
      <c r="J337" s="237">
        <v>0.26640000000000003</v>
      </c>
      <c r="K337" s="248"/>
      <c r="L337" s="253">
        <v>296150</v>
      </c>
      <c r="M337" s="253">
        <v>310535</v>
      </c>
      <c r="N337" s="253">
        <v>324421</v>
      </c>
      <c r="O337" s="253">
        <v>339198</v>
      </c>
      <c r="P337" s="253">
        <v>242421</v>
      </c>
      <c r="Q337" s="253">
        <v>126347</v>
      </c>
      <c r="R337" s="253">
        <v>103501</v>
      </c>
      <c r="S337" s="253">
        <v>104918</v>
      </c>
    </row>
    <row r="338" spans="1:19" ht="12.75" customHeight="1">
      <c r="A338" s="233" t="s">
        <v>529</v>
      </c>
      <c r="B338" s="253">
        <v>0</v>
      </c>
      <c r="C338" s="253">
        <v>0</v>
      </c>
      <c r="D338" s="253">
        <v>0</v>
      </c>
      <c r="E338" s="253">
        <v>0</v>
      </c>
      <c r="F338" s="253">
        <v>0</v>
      </c>
      <c r="G338" s="253">
        <v>0</v>
      </c>
      <c r="H338" s="253">
        <v>0</v>
      </c>
      <c r="I338" s="254">
        <v>0</v>
      </c>
      <c r="J338" s="237">
        <v>0</v>
      </c>
      <c r="K338" s="248"/>
      <c r="L338" s="253">
        <v>0</v>
      </c>
      <c r="M338" s="253">
        <v>0</v>
      </c>
      <c r="N338" s="253">
        <v>0</v>
      </c>
      <c r="O338" s="253">
        <v>0</v>
      </c>
      <c r="P338" s="253">
        <v>0</v>
      </c>
      <c r="Q338" s="253">
        <v>0</v>
      </c>
      <c r="R338" s="253">
        <v>0</v>
      </c>
      <c r="S338" s="253">
        <v>0</v>
      </c>
    </row>
    <row r="339" spans="1:19" ht="12.75" customHeight="1">
      <c r="A339" s="233" t="s">
        <v>530</v>
      </c>
      <c r="B339" s="253">
        <v>540988</v>
      </c>
      <c r="C339" s="253">
        <v>540988</v>
      </c>
      <c r="D339" s="253">
        <v>144114.22034999999</v>
      </c>
      <c r="E339" s="253">
        <v>0.22034999998868443</v>
      </c>
      <c r="F339" s="253">
        <v>144114</v>
      </c>
      <c r="G339" s="253">
        <v>0</v>
      </c>
      <c r="H339" s="253">
        <v>0</v>
      </c>
      <c r="I339" s="254">
        <v>144114</v>
      </c>
      <c r="J339" s="237">
        <v>0.26640000000000003</v>
      </c>
      <c r="K339" s="248"/>
      <c r="L339" s="253">
        <v>0</v>
      </c>
      <c r="M339" s="253">
        <v>0</v>
      </c>
      <c r="N339" s="253">
        <v>470101</v>
      </c>
      <c r="O339" s="253">
        <v>489141</v>
      </c>
      <c r="P339" s="253">
        <v>347789</v>
      </c>
      <c r="Q339" s="253">
        <v>184401</v>
      </c>
      <c r="R339" s="253">
        <v>143908</v>
      </c>
      <c r="S339" s="253">
        <v>144114</v>
      </c>
    </row>
    <row r="340" spans="1:19" ht="12.75" customHeight="1">
      <c r="A340" s="233" t="s">
        <v>531</v>
      </c>
      <c r="B340" s="253">
        <v>66108.53</v>
      </c>
      <c r="C340" s="253">
        <v>66109</v>
      </c>
      <c r="D340" s="253">
        <v>17610.828689999998</v>
      </c>
      <c r="E340" s="253">
        <v>-0.17131000000154017</v>
      </c>
      <c r="F340" s="253">
        <v>17611</v>
      </c>
      <c r="G340" s="253">
        <v>47417</v>
      </c>
      <c r="H340" s="253">
        <v>27902</v>
      </c>
      <c r="I340" s="254">
        <v>66109</v>
      </c>
      <c r="J340" s="237">
        <v>1</v>
      </c>
      <c r="K340" s="248"/>
      <c r="L340" s="253">
        <v>0</v>
      </c>
      <c r="M340" s="253">
        <v>0</v>
      </c>
      <c r="N340" s="253">
        <v>0</v>
      </c>
      <c r="O340" s="253">
        <v>0</v>
      </c>
      <c r="P340" s="253">
        <v>0</v>
      </c>
      <c r="Q340" s="253">
        <v>0</v>
      </c>
      <c r="R340" s="253">
        <v>65711</v>
      </c>
      <c r="S340" s="253">
        <v>66109</v>
      </c>
    </row>
    <row r="341" spans="1:19" ht="12.75" customHeight="1">
      <c r="A341" s="233" t="s">
        <v>532</v>
      </c>
      <c r="B341" s="253">
        <v>0</v>
      </c>
      <c r="C341" s="253">
        <v>0</v>
      </c>
      <c r="D341" s="253">
        <v>0</v>
      </c>
      <c r="E341" s="253">
        <v>0</v>
      </c>
      <c r="F341" s="253">
        <v>0</v>
      </c>
      <c r="G341" s="253">
        <v>0</v>
      </c>
      <c r="H341" s="253">
        <v>0</v>
      </c>
      <c r="I341" s="254">
        <v>0</v>
      </c>
      <c r="J341" s="237">
        <v>0</v>
      </c>
      <c r="K341" s="248"/>
      <c r="L341" s="253">
        <v>0</v>
      </c>
      <c r="M341" s="253">
        <v>0</v>
      </c>
      <c r="N341" s="253">
        <v>0</v>
      </c>
      <c r="O341" s="253">
        <v>0</v>
      </c>
      <c r="P341" s="253">
        <v>0</v>
      </c>
      <c r="Q341" s="253">
        <v>0</v>
      </c>
      <c r="R341" s="253">
        <v>0</v>
      </c>
      <c r="S341" s="253">
        <v>0</v>
      </c>
    </row>
    <row r="342" spans="1:19" ht="12.75" customHeight="1">
      <c r="A342" s="233" t="s">
        <v>533</v>
      </c>
      <c r="B342" s="253">
        <v>282222.71000000002</v>
      </c>
      <c r="C342" s="253">
        <v>282223</v>
      </c>
      <c r="D342" s="253">
        <v>75181.607749999996</v>
      </c>
      <c r="E342" s="253">
        <v>-0.39225000000442378</v>
      </c>
      <c r="F342" s="253">
        <v>75182</v>
      </c>
      <c r="G342" s="253">
        <v>0</v>
      </c>
      <c r="H342" s="253">
        <v>0</v>
      </c>
      <c r="I342" s="254">
        <v>75182</v>
      </c>
      <c r="J342" s="237">
        <v>0.26640000000000003</v>
      </c>
      <c r="K342" s="248"/>
      <c r="L342" s="253">
        <v>0</v>
      </c>
      <c r="M342" s="253">
        <v>192240</v>
      </c>
      <c r="N342" s="253">
        <v>220556</v>
      </c>
      <c r="O342" s="253">
        <v>245781</v>
      </c>
      <c r="P342" s="253">
        <v>173352</v>
      </c>
      <c r="Q342" s="253">
        <v>93260</v>
      </c>
      <c r="R342" s="253">
        <v>74297</v>
      </c>
      <c r="S342" s="253">
        <v>75182</v>
      </c>
    </row>
    <row r="343" spans="1:19" ht="12.75" customHeight="1">
      <c r="A343" s="233" t="s">
        <v>534</v>
      </c>
      <c r="B343" s="253">
        <v>0</v>
      </c>
      <c r="C343" s="253">
        <v>0</v>
      </c>
      <c r="D343" s="253">
        <v>0</v>
      </c>
      <c r="E343" s="253">
        <v>0</v>
      </c>
      <c r="F343" s="253">
        <v>0</v>
      </c>
      <c r="G343" s="253">
        <v>0</v>
      </c>
      <c r="H343" s="253">
        <v>0</v>
      </c>
      <c r="I343" s="254">
        <v>0</v>
      </c>
      <c r="J343" s="237">
        <v>0</v>
      </c>
      <c r="K343" s="248"/>
      <c r="L343" s="253">
        <v>0</v>
      </c>
      <c r="M343" s="253">
        <v>0</v>
      </c>
      <c r="N343" s="253">
        <v>0</v>
      </c>
      <c r="O343" s="253">
        <v>0</v>
      </c>
      <c r="P343" s="253">
        <v>0</v>
      </c>
      <c r="Q343" s="253">
        <v>0</v>
      </c>
      <c r="R343" s="253">
        <v>0</v>
      </c>
      <c r="S343" s="253">
        <v>0</v>
      </c>
    </row>
    <row r="344" spans="1:19" ht="12.75" customHeight="1">
      <c r="A344" s="233" t="s">
        <v>535</v>
      </c>
      <c r="B344" s="253">
        <v>202056.56</v>
      </c>
      <c r="C344" s="253">
        <v>202057</v>
      </c>
      <c r="D344" s="253">
        <v>53826.123729999999</v>
      </c>
      <c r="E344" s="253">
        <v>0.12372999999934109</v>
      </c>
      <c r="F344" s="253">
        <v>53826</v>
      </c>
      <c r="G344" s="253">
        <v>0</v>
      </c>
      <c r="H344" s="253">
        <v>0</v>
      </c>
      <c r="I344" s="254">
        <v>53826</v>
      </c>
      <c r="J344" s="237">
        <v>0.26640000000000003</v>
      </c>
      <c r="K344" s="248"/>
      <c r="L344" s="253">
        <v>125877</v>
      </c>
      <c r="M344" s="253">
        <v>140391</v>
      </c>
      <c r="N344" s="253">
        <v>159932</v>
      </c>
      <c r="O344" s="253">
        <v>173115</v>
      </c>
      <c r="P344" s="253">
        <v>122334</v>
      </c>
      <c r="Q344" s="253">
        <v>66562</v>
      </c>
      <c r="R344" s="253">
        <v>53187</v>
      </c>
      <c r="S344" s="253">
        <v>53826</v>
      </c>
    </row>
    <row r="345" spans="1:19" ht="12.75" customHeight="1">
      <c r="A345" s="233" t="s">
        <v>536</v>
      </c>
      <c r="B345" s="253">
        <v>0</v>
      </c>
      <c r="C345" s="253">
        <v>0</v>
      </c>
      <c r="D345" s="253">
        <v>0</v>
      </c>
      <c r="E345" s="253">
        <v>0</v>
      </c>
      <c r="F345" s="253">
        <v>0</v>
      </c>
      <c r="G345" s="253">
        <v>0</v>
      </c>
      <c r="H345" s="253">
        <v>0</v>
      </c>
      <c r="I345" s="254">
        <v>0</v>
      </c>
      <c r="J345" s="237">
        <v>0</v>
      </c>
      <c r="K345" s="248"/>
      <c r="L345" s="253">
        <v>0</v>
      </c>
      <c r="M345" s="253">
        <v>0</v>
      </c>
      <c r="N345" s="253">
        <v>0</v>
      </c>
      <c r="O345" s="253">
        <v>0</v>
      </c>
      <c r="P345" s="253">
        <v>0</v>
      </c>
      <c r="Q345" s="253">
        <v>0</v>
      </c>
      <c r="R345" s="253">
        <v>0</v>
      </c>
      <c r="S345" s="253">
        <v>0</v>
      </c>
    </row>
    <row r="346" spans="1:19" ht="12.75" customHeight="1">
      <c r="A346" s="233" t="s">
        <v>537</v>
      </c>
      <c r="B346" s="253">
        <v>0</v>
      </c>
      <c r="C346" s="253">
        <v>0</v>
      </c>
      <c r="D346" s="253">
        <v>0</v>
      </c>
      <c r="E346" s="253">
        <v>0</v>
      </c>
      <c r="F346" s="253">
        <v>0</v>
      </c>
      <c r="G346" s="253">
        <v>0</v>
      </c>
      <c r="H346" s="253">
        <v>0</v>
      </c>
      <c r="I346" s="254">
        <v>0</v>
      </c>
      <c r="J346" s="237">
        <v>0</v>
      </c>
      <c r="K346" s="248"/>
      <c r="L346" s="253">
        <v>0</v>
      </c>
      <c r="M346" s="253">
        <v>0</v>
      </c>
      <c r="N346" s="253">
        <v>0</v>
      </c>
      <c r="O346" s="253">
        <v>0</v>
      </c>
      <c r="P346" s="253">
        <v>0</v>
      </c>
      <c r="Q346" s="253">
        <v>0</v>
      </c>
      <c r="R346" s="253">
        <v>0</v>
      </c>
      <c r="S346" s="253">
        <v>0</v>
      </c>
    </row>
    <row r="347" spans="1:19" ht="12.75" customHeight="1">
      <c r="A347" s="233" t="s">
        <v>538</v>
      </c>
      <c r="B347" s="253">
        <v>0</v>
      </c>
      <c r="C347" s="253">
        <v>0</v>
      </c>
      <c r="D347" s="253">
        <v>0</v>
      </c>
      <c r="E347" s="253">
        <v>0</v>
      </c>
      <c r="F347" s="253">
        <v>0</v>
      </c>
      <c r="G347" s="253">
        <v>0</v>
      </c>
      <c r="H347" s="253">
        <v>0</v>
      </c>
      <c r="I347" s="254">
        <v>0</v>
      </c>
      <c r="J347" s="237">
        <v>0</v>
      </c>
      <c r="K347" s="248"/>
      <c r="L347" s="253">
        <v>0</v>
      </c>
      <c r="M347" s="253">
        <v>0</v>
      </c>
      <c r="N347" s="253">
        <v>0</v>
      </c>
      <c r="O347" s="253">
        <v>0</v>
      </c>
      <c r="P347" s="253">
        <v>0</v>
      </c>
      <c r="Q347" s="253">
        <v>0</v>
      </c>
      <c r="R347" s="253">
        <v>0</v>
      </c>
      <c r="S347" s="253">
        <v>0</v>
      </c>
    </row>
    <row r="348" spans="1:19" ht="12.75" customHeight="1">
      <c r="A348" s="233" t="s">
        <v>539</v>
      </c>
      <c r="B348" s="253">
        <v>0</v>
      </c>
      <c r="C348" s="253">
        <v>0</v>
      </c>
      <c r="D348" s="253">
        <v>0</v>
      </c>
      <c r="E348" s="253">
        <v>0</v>
      </c>
      <c r="F348" s="253">
        <v>0</v>
      </c>
      <c r="G348" s="253">
        <v>0</v>
      </c>
      <c r="H348" s="253">
        <v>0</v>
      </c>
      <c r="I348" s="254">
        <v>0</v>
      </c>
      <c r="J348" s="237">
        <v>0</v>
      </c>
      <c r="K348" s="248"/>
      <c r="L348" s="253">
        <v>0</v>
      </c>
      <c r="M348" s="253">
        <v>0</v>
      </c>
      <c r="N348" s="253">
        <v>0</v>
      </c>
      <c r="O348" s="253">
        <v>0</v>
      </c>
      <c r="P348" s="253">
        <v>0</v>
      </c>
      <c r="Q348" s="253">
        <v>0</v>
      </c>
      <c r="R348" s="253">
        <v>0</v>
      </c>
      <c r="S348" s="253">
        <v>0</v>
      </c>
    </row>
    <row r="349" spans="1:19" ht="12.75" customHeight="1">
      <c r="A349" s="233" t="s">
        <v>540</v>
      </c>
      <c r="B349" s="253">
        <v>0</v>
      </c>
      <c r="C349" s="253">
        <v>0</v>
      </c>
      <c r="D349" s="253">
        <v>0</v>
      </c>
      <c r="E349" s="253">
        <v>0</v>
      </c>
      <c r="F349" s="253">
        <v>0</v>
      </c>
      <c r="G349" s="253">
        <v>0</v>
      </c>
      <c r="H349" s="253">
        <v>0</v>
      </c>
      <c r="I349" s="254">
        <v>0</v>
      </c>
      <c r="J349" s="237">
        <v>0</v>
      </c>
      <c r="K349" s="248"/>
      <c r="L349" s="253">
        <v>0</v>
      </c>
      <c r="M349" s="253">
        <v>0</v>
      </c>
      <c r="N349" s="253">
        <v>0</v>
      </c>
      <c r="O349" s="253">
        <v>0</v>
      </c>
      <c r="P349" s="253">
        <v>0</v>
      </c>
      <c r="Q349" s="253">
        <v>0</v>
      </c>
      <c r="R349" s="253">
        <v>0</v>
      </c>
      <c r="S349" s="253">
        <v>0</v>
      </c>
    </row>
    <row r="350" spans="1:19" ht="12.75" customHeight="1">
      <c r="A350" s="233" t="s">
        <v>541</v>
      </c>
      <c r="B350" s="253">
        <v>0</v>
      </c>
      <c r="C350" s="253">
        <v>0</v>
      </c>
      <c r="D350" s="253">
        <v>0</v>
      </c>
      <c r="E350" s="253">
        <v>0</v>
      </c>
      <c r="F350" s="253">
        <v>0</v>
      </c>
      <c r="G350" s="253">
        <v>0</v>
      </c>
      <c r="H350" s="253">
        <v>0</v>
      </c>
      <c r="I350" s="254">
        <v>0</v>
      </c>
      <c r="J350" s="237">
        <v>0</v>
      </c>
      <c r="K350" s="248"/>
      <c r="L350" s="253">
        <v>0</v>
      </c>
      <c r="M350" s="253">
        <v>0</v>
      </c>
      <c r="N350" s="253">
        <v>0</v>
      </c>
      <c r="O350" s="253">
        <v>0</v>
      </c>
      <c r="P350" s="253">
        <v>0</v>
      </c>
      <c r="Q350" s="253">
        <v>0</v>
      </c>
      <c r="R350" s="253">
        <v>0</v>
      </c>
      <c r="S350" s="253">
        <v>0</v>
      </c>
    </row>
    <row r="351" spans="1:19" ht="12.75" customHeight="1">
      <c r="A351" s="233" t="s">
        <v>542</v>
      </c>
      <c r="B351" s="253">
        <v>0</v>
      </c>
      <c r="C351" s="253">
        <v>0</v>
      </c>
      <c r="D351" s="253">
        <v>0</v>
      </c>
      <c r="E351" s="253">
        <v>0</v>
      </c>
      <c r="F351" s="253">
        <v>0</v>
      </c>
      <c r="G351" s="253">
        <v>0</v>
      </c>
      <c r="H351" s="253">
        <v>0</v>
      </c>
      <c r="I351" s="254">
        <v>0</v>
      </c>
      <c r="J351" s="237">
        <v>0</v>
      </c>
      <c r="K351" s="248"/>
      <c r="L351" s="253">
        <v>0</v>
      </c>
      <c r="M351" s="253">
        <v>0</v>
      </c>
      <c r="N351" s="253">
        <v>0</v>
      </c>
      <c r="O351" s="253">
        <v>0</v>
      </c>
      <c r="P351" s="253">
        <v>0</v>
      </c>
      <c r="Q351" s="253">
        <v>0</v>
      </c>
      <c r="R351" s="253">
        <v>0</v>
      </c>
      <c r="S351" s="253">
        <v>0</v>
      </c>
    </row>
    <row r="352" spans="1:19" ht="12.75" customHeight="1">
      <c r="A352" s="233" t="s">
        <v>543</v>
      </c>
      <c r="B352" s="253">
        <v>0</v>
      </c>
      <c r="C352" s="253">
        <v>0</v>
      </c>
      <c r="D352" s="253">
        <v>0</v>
      </c>
      <c r="E352" s="253">
        <v>0</v>
      </c>
      <c r="F352" s="253">
        <v>0</v>
      </c>
      <c r="G352" s="253">
        <v>0</v>
      </c>
      <c r="H352" s="253">
        <v>0</v>
      </c>
      <c r="I352" s="254">
        <v>0</v>
      </c>
      <c r="J352" s="237">
        <v>0</v>
      </c>
      <c r="K352" s="248"/>
      <c r="L352" s="253">
        <v>0</v>
      </c>
      <c r="M352" s="253">
        <v>0</v>
      </c>
      <c r="N352" s="253">
        <v>0</v>
      </c>
      <c r="O352" s="253">
        <v>0</v>
      </c>
      <c r="P352" s="253">
        <v>0</v>
      </c>
      <c r="Q352" s="253">
        <v>0</v>
      </c>
      <c r="R352" s="253">
        <v>0</v>
      </c>
      <c r="S352" s="253">
        <v>0</v>
      </c>
    </row>
    <row r="353" spans="1:19" ht="12.75" customHeight="1">
      <c r="A353" s="233" t="s">
        <v>544</v>
      </c>
      <c r="B353" s="253">
        <v>0</v>
      </c>
      <c r="C353" s="253">
        <v>0</v>
      </c>
      <c r="D353" s="253">
        <v>0</v>
      </c>
      <c r="E353" s="253">
        <v>0</v>
      </c>
      <c r="F353" s="253">
        <v>0</v>
      </c>
      <c r="G353" s="253">
        <v>0</v>
      </c>
      <c r="H353" s="253">
        <v>0</v>
      </c>
      <c r="I353" s="254">
        <v>0</v>
      </c>
      <c r="J353" s="237">
        <v>0</v>
      </c>
      <c r="K353" s="248"/>
      <c r="L353" s="253">
        <v>0</v>
      </c>
      <c r="M353" s="253">
        <v>0</v>
      </c>
      <c r="N353" s="253">
        <v>0</v>
      </c>
      <c r="O353" s="253">
        <v>0</v>
      </c>
      <c r="P353" s="253">
        <v>0</v>
      </c>
      <c r="Q353" s="253">
        <v>0</v>
      </c>
      <c r="R353" s="253">
        <v>0</v>
      </c>
      <c r="S353" s="253">
        <v>0</v>
      </c>
    </row>
    <row r="354" spans="1:19" ht="12.75" customHeight="1">
      <c r="A354" s="233" t="s">
        <v>545</v>
      </c>
      <c r="B354" s="253">
        <v>1365187</v>
      </c>
      <c r="C354" s="253">
        <v>1365187</v>
      </c>
      <c r="D354" s="253">
        <v>363673.24255000002</v>
      </c>
      <c r="E354" s="253">
        <v>0.24255000002449378</v>
      </c>
      <c r="F354" s="253">
        <v>363673</v>
      </c>
      <c r="G354" s="253">
        <v>19757</v>
      </c>
      <c r="H354" s="253">
        <v>11626</v>
      </c>
      <c r="I354" s="254">
        <v>395056</v>
      </c>
      <c r="J354" s="237">
        <v>0.28939999999999999</v>
      </c>
      <c r="K354" s="248"/>
      <c r="L354" s="253">
        <v>0</v>
      </c>
      <c r="M354" s="253">
        <v>1076698</v>
      </c>
      <c r="N354" s="253">
        <v>1099144</v>
      </c>
      <c r="O354" s="253">
        <v>1182628</v>
      </c>
      <c r="P354" s="253">
        <v>850920</v>
      </c>
      <c r="Q354" s="253">
        <v>473978</v>
      </c>
      <c r="R354" s="253">
        <v>383829</v>
      </c>
      <c r="S354" s="253">
        <v>395056</v>
      </c>
    </row>
    <row r="355" spans="1:19" ht="12.75" customHeight="1">
      <c r="F355" s="234"/>
      <c r="K355" s="248"/>
    </row>
    <row r="356" spans="1:19" ht="12.75" customHeight="1">
      <c r="F356" s="234"/>
      <c r="K356" s="248"/>
    </row>
    <row r="357" spans="1:19" ht="12.75" customHeight="1">
      <c r="F357" s="234"/>
      <c r="K357" s="248"/>
    </row>
    <row r="358" spans="1:19" ht="12.75" customHeight="1">
      <c r="F358" s="234"/>
      <c r="K358" s="248"/>
    </row>
    <row r="359" spans="1:19" ht="12.75" customHeight="1">
      <c r="F359" s="234"/>
      <c r="K359" s="248"/>
    </row>
    <row r="360" spans="1:19" ht="12.75" customHeight="1">
      <c r="F360" s="234"/>
      <c r="K360" s="248"/>
    </row>
    <row r="361" spans="1:19" ht="12.75" customHeight="1">
      <c r="F361" s="234"/>
      <c r="K361" s="248"/>
    </row>
    <row r="362" spans="1:19" ht="12.75" customHeight="1">
      <c r="F362" s="234"/>
      <c r="K362" s="248"/>
    </row>
    <row r="363" spans="1:19" ht="12.75" customHeight="1">
      <c r="F363" s="234"/>
      <c r="K363" s="248"/>
    </row>
    <row r="364" spans="1:19" ht="12.75" customHeight="1">
      <c r="F364" s="234"/>
      <c r="K364" s="248"/>
    </row>
    <row r="365" spans="1:19" ht="12.75" customHeight="1">
      <c r="F365" s="234"/>
      <c r="K365" s="248"/>
    </row>
    <row r="366" spans="1:19" ht="12.75" customHeight="1">
      <c r="F366" s="234"/>
      <c r="K366" s="248"/>
    </row>
    <row r="367" spans="1:19" ht="12.75" customHeight="1">
      <c r="F367" s="234"/>
      <c r="K367" s="248"/>
    </row>
    <row r="368" spans="1:19" ht="12.75" customHeight="1">
      <c r="F368" s="234"/>
      <c r="K368" s="248"/>
    </row>
    <row r="369" spans="6:11" ht="12.75" customHeight="1">
      <c r="F369" s="234"/>
      <c r="K369" s="248"/>
    </row>
    <row r="370" spans="6:11" ht="12.75" customHeight="1">
      <c r="F370" s="234"/>
      <c r="K370" s="248"/>
    </row>
    <row r="371" spans="6:11" ht="12.75" customHeight="1">
      <c r="F371" s="234"/>
      <c r="K371" s="248"/>
    </row>
    <row r="372" spans="6:11" ht="12.75" customHeight="1">
      <c r="F372" s="234"/>
      <c r="K372" s="248"/>
    </row>
    <row r="373" spans="6:11" ht="12.75" customHeight="1">
      <c r="F373" s="234"/>
      <c r="K373" s="248"/>
    </row>
    <row r="374" spans="6:11" ht="12.75" customHeight="1">
      <c r="F374" s="234"/>
      <c r="K374" s="248"/>
    </row>
    <row r="375" spans="6:11" ht="12.75" customHeight="1">
      <c r="F375" s="234"/>
      <c r="K375" s="248"/>
    </row>
    <row r="376" spans="6:11" ht="12.75" customHeight="1">
      <c r="F376" s="234"/>
      <c r="K376" s="248"/>
    </row>
    <row r="377" spans="6:11" ht="12.75" customHeight="1">
      <c r="F377" s="234"/>
      <c r="K377" s="248"/>
    </row>
    <row r="378" spans="6:11" ht="12.75" customHeight="1">
      <c r="F378" s="234"/>
      <c r="K378" s="248"/>
    </row>
    <row r="379" spans="6:11" ht="12.75" customHeight="1">
      <c r="F379" s="234"/>
      <c r="K379" s="248"/>
    </row>
    <row r="380" spans="6:11" ht="12.75" customHeight="1">
      <c r="F380" s="234"/>
      <c r="K380" s="248"/>
    </row>
    <row r="381" spans="6:11" ht="12.75" customHeight="1">
      <c r="F381" s="234"/>
      <c r="K381" s="248"/>
    </row>
    <row r="382" spans="6:11" ht="12.75" customHeight="1">
      <c r="F382" s="234"/>
      <c r="K382" s="248"/>
    </row>
    <row r="383" spans="6:11" ht="12.75" customHeight="1">
      <c r="F383" s="234"/>
      <c r="K383" s="248"/>
    </row>
    <row r="384" spans="6:11" ht="12.75" customHeight="1">
      <c r="F384" s="234"/>
      <c r="K384" s="248"/>
    </row>
    <row r="385" spans="6:11" ht="12.75" customHeight="1">
      <c r="F385" s="234"/>
      <c r="K385" s="248"/>
    </row>
    <row r="386" spans="6:11" ht="12.75" customHeight="1">
      <c r="F386" s="234"/>
      <c r="K386" s="248"/>
    </row>
    <row r="387" spans="6:11" ht="12.75" customHeight="1">
      <c r="F387" s="234"/>
      <c r="K387" s="248"/>
    </row>
    <row r="388" spans="6:11" ht="12.75" customHeight="1">
      <c r="F388" s="234"/>
      <c r="K388" s="248"/>
    </row>
    <row r="389" spans="6:11" ht="12.75" customHeight="1">
      <c r="F389" s="234"/>
      <c r="K389" s="248"/>
    </row>
    <row r="390" spans="6:11" ht="12.75" customHeight="1">
      <c r="F390" s="234"/>
      <c r="K390" s="248"/>
    </row>
    <row r="391" spans="6:11" ht="12.75" customHeight="1">
      <c r="F391" s="234"/>
      <c r="K391" s="248"/>
    </row>
    <row r="392" spans="6:11" ht="12.75" customHeight="1">
      <c r="F392" s="234"/>
      <c r="K392" s="248"/>
    </row>
    <row r="393" spans="6:11" ht="12.75" customHeight="1">
      <c r="F393" s="234"/>
      <c r="K393" s="248"/>
    </row>
    <row r="394" spans="6:11" ht="12.75" customHeight="1">
      <c r="F394" s="234"/>
      <c r="K394" s="248"/>
    </row>
    <row r="395" spans="6:11" ht="12.75" customHeight="1">
      <c r="F395" s="234"/>
      <c r="K395" s="248"/>
    </row>
    <row r="396" spans="6:11" ht="12.75" customHeight="1">
      <c r="F396" s="234"/>
      <c r="K396" s="248"/>
    </row>
    <row r="397" spans="6:11" ht="12.75" customHeight="1">
      <c r="F397" s="234"/>
      <c r="K397" s="248"/>
    </row>
    <row r="398" spans="6:11" ht="12.75" customHeight="1">
      <c r="F398" s="234"/>
      <c r="K398" s="248"/>
    </row>
    <row r="399" spans="6:11" ht="12.75" customHeight="1">
      <c r="F399" s="234"/>
      <c r="K399" s="248"/>
    </row>
    <row r="400" spans="6:11" ht="12.75" customHeight="1">
      <c r="F400" s="234"/>
      <c r="K400" s="248"/>
    </row>
    <row r="401" spans="6:11" ht="12.75" customHeight="1">
      <c r="F401" s="234"/>
      <c r="K401" s="248"/>
    </row>
    <row r="402" spans="6:11" ht="12.75" customHeight="1">
      <c r="F402" s="234"/>
      <c r="K402" s="248"/>
    </row>
    <row r="403" spans="6:11" ht="12.75" customHeight="1">
      <c r="F403" s="234"/>
      <c r="K403" s="248"/>
    </row>
    <row r="404" spans="6:11" ht="12.75" customHeight="1">
      <c r="F404" s="234"/>
      <c r="K404" s="248"/>
    </row>
    <row r="405" spans="6:11" ht="12.75" customHeight="1">
      <c r="F405" s="234"/>
      <c r="K405" s="248"/>
    </row>
    <row r="406" spans="6:11" ht="12.75" customHeight="1">
      <c r="F406" s="234"/>
      <c r="K406" s="248"/>
    </row>
    <row r="407" spans="6:11" ht="12.75" customHeight="1">
      <c r="F407" s="234"/>
      <c r="K407" s="248"/>
    </row>
    <row r="408" spans="6:11" ht="12.75" customHeight="1">
      <c r="F408" s="234"/>
      <c r="K408" s="248"/>
    </row>
    <row r="409" spans="6:11" ht="12.75" customHeight="1">
      <c r="F409" s="234"/>
      <c r="K409" s="248"/>
    </row>
    <row r="410" spans="6:11" ht="12.75" customHeight="1">
      <c r="F410" s="234"/>
      <c r="K410" s="248"/>
    </row>
    <row r="411" spans="6:11" ht="12.75" customHeight="1">
      <c r="F411" s="234"/>
      <c r="K411" s="248"/>
    </row>
    <row r="412" spans="6:11" ht="12.75" customHeight="1">
      <c r="F412" s="234"/>
      <c r="K412" s="248"/>
    </row>
    <row r="413" spans="6:11" ht="12.75" customHeight="1">
      <c r="F413" s="234"/>
      <c r="K413" s="248"/>
    </row>
    <row r="414" spans="6:11" ht="12.75" customHeight="1">
      <c r="F414" s="234"/>
      <c r="K414" s="248"/>
    </row>
    <row r="415" spans="6:11" ht="12.75" customHeight="1">
      <c r="F415" s="234"/>
      <c r="K415" s="248"/>
    </row>
    <row r="416" spans="6:11" ht="12.75" customHeight="1">
      <c r="F416" s="234"/>
      <c r="K416" s="248"/>
    </row>
    <row r="417" spans="6:11" ht="12.75" customHeight="1">
      <c r="F417" s="234"/>
      <c r="K417" s="248"/>
    </row>
    <row r="418" spans="6:11" ht="12.75" customHeight="1">
      <c r="F418" s="234"/>
      <c r="K418" s="248"/>
    </row>
    <row r="419" spans="6:11" ht="12.75" customHeight="1">
      <c r="F419" s="234"/>
      <c r="K419" s="248"/>
    </row>
    <row r="420" spans="6:11" ht="12.75" customHeight="1">
      <c r="F420" s="234"/>
      <c r="K420" s="248"/>
    </row>
    <row r="421" spans="6:11" ht="12.75" customHeight="1">
      <c r="F421" s="234"/>
      <c r="K421" s="248"/>
    </row>
    <row r="422" spans="6:11" ht="12.75" customHeight="1">
      <c r="F422" s="234"/>
      <c r="K422" s="248"/>
    </row>
    <row r="423" spans="6:11" ht="12.75" customHeight="1">
      <c r="F423" s="234"/>
      <c r="K423" s="248"/>
    </row>
    <row r="424" spans="6:11" ht="12.75" customHeight="1">
      <c r="F424" s="234"/>
      <c r="K424" s="248"/>
    </row>
    <row r="425" spans="6:11" ht="12.75" customHeight="1">
      <c r="F425" s="234"/>
      <c r="K425" s="248"/>
    </row>
    <row r="426" spans="6:11" ht="12.75" customHeight="1">
      <c r="F426" s="234"/>
      <c r="K426" s="248"/>
    </row>
    <row r="427" spans="6:11" ht="12.75" customHeight="1">
      <c r="F427" s="234"/>
      <c r="K427" s="248"/>
    </row>
    <row r="428" spans="6:11" ht="12.75" customHeight="1">
      <c r="F428" s="234"/>
      <c r="K428" s="248"/>
    </row>
    <row r="429" spans="6:11" ht="12.75" customHeight="1">
      <c r="F429" s="234"/>
      <c r="K429" s="248"/>
    </row>
    <row r="430" spans="6:11" ht="12.75" customHeight="1">
      <c r="F430" s="234"/>
      <c r="K430" s="248"/>
    </row>
    <row r="431" spans="6:11" ht="12.75" customHeight="1">
      <c r="F431" s="234"/>
      <c r="K431" s="248"/>
    </row>
    <row r="432" spans="6:11" ht="12.75" customHeight="1">
      <c r="F432" s="234"/>
      <c r="K432" s="248"/>
    </row>
    <row r="433" spans="6:11" ht="12.75" customHeight="1">
      <c r="F433" s="234"/>
      <c r="K433" s="248"/>
    </row>
    <row r="434" spans="6:11" ht="12.75" customHeight="1">
      <c r="F434" s="234"/>
      <c r="K434" s="248"/>
    </row>
    <row r="435" spans="6:11" ht="12.75" customHeight="1">
      <c r="F435" s="234"/>
      <c r="K435" s="248"/>
    </row>
    <row r="436" spans="6:11" ht="12.75" customHeight="1">
      <c r="F436" s="234"/>
      <c r="K436" s="248"/>
    </row>
    <row r="437" spans="6:11" ht="12.75" customHeight="1">
      <c r="F437" s="234"/>
      <c r="K437" s="248"/>
    </row>
    <row r="438" spans="6:11" ht="12.75" customHeight="1">
      <c r="F438" s="234"/>
      <c r="K438" s="248"/>
    </row>
    <row r="439" spans="6:11" ht="12.75" customHeight="1">
      <c r="F439" s="234"/>
      <c r="K439" s="248"/>
    </row>
    <row r="440" spans="6:11" ht="12.75" customHeight="1">
      <c r="F440" s="234"/>
      <c r="K440" s="248"/>
    </row>
    <row r="441" spans="6:11" ht="12.75" customHeight="1">
      <c r="F441" s="234"/>
      <c r="K441" s="248"/>
    </row>
    <row r="442" spans="6:11" ht="12.75" customHeight="1">
      <c r="F442" s="234"/>
      <c r="K442" s="248"/>
    </row>
    <row r="443" spans="6:11" ht="12.75" customHeight="1">
      <c r="F443" s="234"/>
      <c r="K443" s="248"/>
    </row>
    <row r="444" spans="6:11" ht="12.75" customHeight="1">
      <c r="F444" s="234"/>
      <c r="K444" s="248"/>
    </row>
    <row r="445" spans="6:11" ht="12.75" customHeight="1">
      <c r="F445" s="234"/>
      <c r="K445" s="248"/>
    </row>
    <row r="446" spans="6:11" ht="12.75" customHeight="1">
      <c r="F446" s="234"/>
      <c r="K446" s="248"/>
    </row>
    <row r="447" spans="6:11" ht="12.75" customHeight="1">
      <c r="F447" s="234"/>
      <c r="K447" s="248"/>
    </row>
    <row r="448" spans="6:11" ht="12.75" customHeight="1">
      <c r="F448" s="234"/>
      <c r="K448" s="248"/>
    </row>
    <row r="449" spans="6:11" ht="12.75" customHeight="1">
      <c r="F449" s="234"/>
      <c r="K449" s="248"/>
    </row>
    <row r="450" spans="6:11" ht="12.75" customHeight="1">
      <c r="F450" s="234"/>
      <c r="K450" s="248"/>
    </row>
    <row r="451" spans="6:11" ht="12.75" customHeight="1">
      <c r="F451" s="234"/>
      <c r="K451" s="248"/>
    </row>
    <row r="452" spans="6:11" ht="12.75" customHeight="1">
      <c r="F452" s="234"/>
      <c r="K452" s="248"/>
    </row>
    <row r="453" spans="6:11" ht="12.75" customHeight="1">
      <c r="F453" s="234"/>
      <c r="K453" s="248"/>
    </row>
    <row r="454" spans="6:11" ht="12.75" customHeight="1">
      <c r="F454" s="234"/>
      <c r="K454" s="248"/>
    </row>
    <row r="455" spans="6:11" ht="12.75" customHeight="1">
      <c r="F455" s="234"/>
      <c r="K455" s="248"/>
    </row>
    <row r="456" spans="6:11" ht="12.75" customHeight="1">
      <c r="F456" s="234"/>
      <c r="K456" s="248"/>
    </row>
    <row r="457" spans="6:11" ht="12.75" customHeight="1">
      <c r="F457" s="234"/>
      <c r="K457" s="248"/>
    </row>
    <row r="458" spans="6:11" ht="12.75" customHeight="1">
      <c r="F458" s="234"/>
      <c r="K458" s="248"/>
    </row>
    <row r="459" spans="6:11" ht="12.75" customHeight="1">
      <c r="F459" s="234"/>
      <c r="K459" s="248"/>
    </row>
    <row r="460" spans="6:11" ht="12.75" customHeight="1">
      <c r="F460" s="234"/>
      <c r="K460" s="248"/>
    </row>
    <row r="461" spans="6:11" ht="12.75" customHeight="1">
      <c r="F461" s="234"/>
      <c r="K461" s="248"/>
    </row>
    <row r="462" spans="6:11" ht="12.75" customHeight="1">
      <c r="F462" s="234"/>
      <c r="K462" s="248"/>
    </row>
    <row r="463" spans="6:11" ht="12.75" customHeight="1">
      <c r="F463" s="234"/>
      <c r="K463" s="248"/>
    </row>
    <row r="464" spans="6:11" ht="12.75" customHeight="1">
      <c r="F464" s="234"/>
      <c r="K464" s="248"/>
    </row>
    <row r="465" spans="6:11" ht="12.75" customHeight="1">
      <c r="F465" s="234"/>
      <c r="K465" s="248"/>
    </row>
    <row r="466" spans="6:11" ht="12.75" customHeight="1">
      <c r="F466" s="234"/>
      <c r="K466" s="248"/>
    </row>
    <row r="467" spans="6:11" ht="12.75" customHeight="1">
      <c r="F467" s="234"/>
      <c r="K467" s="248"/>
    </row>
    <row r="468" spans="6:11" ht="12.75" customHeight="1">
      <c r="F468" s="234"/>
      <c r="K468" s="248"/>
    </row>
    <row r="469" spans="6:11" ht="12.75" customHeight="1">
      <c r="F469" s="234"/>
      <c r="K469" s="248"/>
    </row>
    <row r="470" spans="6:11" ht="12.75" customHeight="1">
      <c r="F470" s="234"/>
      <c r="K470" s="248"/>
    </row>
    <row r="471" spans="6:11" ht="12.75" customHeight="1">
      <c r="F471" s="234"/>
      <c r="K471" s="248"/>
    </row>
    <row r="472" spans="6:11" ht="12.75" customHeight="1">
      <c r="F472" s="234"/>
      <c r="K472" s="248"/>
    </row>
    <row r="473" spans="6:11" ht="12.75" customHeight="1">
      <c r="F473" s="234"/>
      <c r="K473" s="248"/>
    </row>
    <row r="474" spans="6:11" ht="12.75" customHeight="1">
      <c r="F474" s="234"/>
      <c r="K474" s="248"/>
    </row>
    <row r="475" spans="6:11" ht="12.75" customHeight="1">
      <c r="F475" s="234"/>
      <c r="K475" s="248"/>
    </row>
    <row r="476" spans="6:11" ht="12.75" customHeight="1">
      <c r="F476" s="234"/>
      <c r="K476" s="248"/>
    </row>
    <row r="477" spans="6:11" ht="12.75" customHeight="1">
      <c r="F477" s="234"/>
      <c r="K477" s="248"/>
    </row>
    <row r="478" spans="6:11" ht="12.75" customHeight="1">
      <c r="F478" s="234"/>
      <c r="K478" s="248"/>
    </row>
    <row r="479" spans="6:11" ht="12.75" customHeight="1">
      <c r="F479" s="234"/>
      <c r="K479" s="248"/>
    </row>
    <row r="480" spans="6:11" ht="12.75" customHeight="1">
      <c r="F480" s="234"/>
      <c r="K480" s="248"/>
    </row>
    <row r="481" spans="6:11" ht="12.75" customHeight="1">
      <c r="F481" s="234"/>
      <c r="K481" s="248"/>
    </row>
    <row r="482" spans="6:11" ht="12.75" customHeight="1">
      <c r="F482" s="234"/>
      <c r="K482" s="248"/>
    </row>
    <row r="483" spans="6:11" ht="12.75" customHeight="1">
      <c r="F483" s="234"/>
      <c r="K483" s="248"/>
    </row>
    <row r="484" spans="6:11" ht="12.75" customHeight="1">
      <c r="F484" s="234"/>
      <c r="K484" s="248"/>
    </row>
    <row r="485" spans="6:11" ht="12.75" customHeight="1">
      <c r="F485" s="234"/>
      <c r="K485" s="248"/>
    </row>
    <row r="486" spans="6:11" ht="12.75" customHeight="1">
      <c r="F486" s="234"/>
      <c r="K486" s="248"/>
    </row>
    <row r="487" spans="6:11" ht="12.75" customHeight="1">
      <c r="F487" s="234"/>
      <c r="K487" s="248"/>
    </row>
    <row r="488" spans="6:11" ht="12.75" customHeight="1">
      <c r="F488" s="234"/>
      <c r="K488" s="248"/>
    </row>
    <row r="489" spans="6:11" ht="12.75" customHeight="1">
      <c r="F489" s="234"/>
      <c r="K489" s="248"/>
    </row>
    <row r="490" spans="6:11" ht="12.75" customHeight="1">
      <c r="F490" s="234"/>
      <c r="K490" s="248"/>
    </row>
    <row r="491" spans="6:11" ht="12.75" customHeight="1">
      <c r="F491" s="234"/>
      <c r="K491" s="248"/>
    </row>
    <row r="492" spans="6:11" ht="12.75" customHeight="1">
      <c r="F492" s="234"/>
      <c r="K492" s="248"/>
    </row>
    <row r="493" spans="6:11" ht="12.75" customHeight="1">
      <c r="F493" s="234"/>
      <c r="K493" s="248"/>
    </row>
    <row r="494" spans="6:11" ht="12.75" customHeight="1">
      <c r="F494" s="234"/>
      <c r="K494" s="248"/>
    </row>
    <row r="495" spans="6:11" ht="12.75" customHeight="1">
      <c r="F495" s="234"/>
      <c r="K495" s="248"/>
    </row>
    <row r="496" spans="6:11" ht="12.75" customHeight="1">
      <c r="F496" s="234"/>
      <c r="K496" s="248"/>
    </row>
    <row r="497" spans="6:11" ht="12.75" customHeight="1">
      <c r="F497" s="234"/>
      <c r="K497" s="248"/>
    </row>
    <row r="498" spans="6:11" ht="12.75" customHeight="1">
      <c r="F498" s="234"/>
      <c r="K498" s="248"/>
    </row>
    <row r="499" spans="6:11" ht="12.75" customHeight="1">
      <c r="F499" s="234"/>
      <c r="K499" s="248"/>
    </row>
    <row r="500" spans="6:11" ht="12.75" customHeight="1">
      <c r="F500" s="234"/>
      <c r="K500" s="248"/>
    </row>
    <row r="501" spans="6:11" ht="12.75" customHeight="1">
      <c r="F501" s="234"/>
      <c r="K501" s="248"/>
    </row>
    <row r="502" spans="6:11" ht="12.75" customHeight="1">
      <c r="F502" s="234"/>
      <c r="K502" s="248"/>
    </row>
    <row r="503" spans="6:11" ht="12.75" customHeight="1">
      <c r="F503" s="234"/>
      <c r="K503" s="248"/>
    </row>
    <row r="504" spans="6:11" ht="12.75" customHeight="1">
      <c r="F504" s="234"/>
      <c r="K504" s="248"/>
    </row>
    <row r="505" spans="6:11" ht="12.75" customHeight="1">
      <c r="F505" s="234"/>
      <c r="K505" s="248"/>
    </row>
    <row r="506" spans="6:11" ht="12.75" customHeight="1">
      <c r="F506" s="234"/>
      <c r="K506" s="248"/>
    </row>
    <row r="507" spans="6:11" ht="12.75" customHeight="1">
      <c r="F507" s="234"/>
      <c r="K507" s="248"/>
    </row>
    <row r="508" spans="6:11" ht="12.75" customHeight="1">
      <c r="F508" s="234"/>
      <c r="K508" s="248"/>
    </row>
    <row r="509" spans="6:11" ht="12.75" customHeight="1">
      <c r="F509" s="234"/>
      <c r="K509" s="248"/>
    </row>
    <row r="510" spans="6:11" ht="12.75" customHeight="1">
      <c r="F510" s="234"/>
      <c r="K510" s="248"/>
    </row>
    <row r="511" spans="6:11" ht="12.75" customHeight="1">
      <c r="F511" s="234"/>
      <c r="K511" s="248"/>
    </row>
    <row r="512" spans="6:11" ht="12.75" customHeight="1">
      <c r="F512" s="234"/>
      <c r="K512" s="248"/>
    </row>
    <row r="513" spans="6:11" ht="12.75" customHeight="1">
      <c r="F513" s="234"/>
      <c r="K513" s="248"/>
    </row>
    <row r="514" spans="6:11" ht="12.75" customHeight="1">
      <c r="F514" s="234"/>
      <c r="K514" s="248"/>
    </row>
    <row r="515" spans="6:11" ht="12.75" customHeight="1">
      <c r="F515" s="234"/>
      <c r="K515" s="248"/>
    </row>
    <row r="516" spans="6:11" ht="12.75" customHeight="1">
      <c r="F516" s="234"/>
      <c r="K516" s="248"/>
    </row>
    <row r="517" spans="6:11" ht="12.75" customHeight="1">
      <c r="F517" s="234"/>
      <c r="K517" s="248"/>
    </row>
    <row r="518" spans="6:11" ht="12.75" customHeight="1">
      <c r="F518" s="234"/>
      <c r="K518" s="248"/>
    </row>
    <row r="519" spans="6:11" ht="12.75" customHeight="1">
      <c r="F519" s="234"/>
      <c r="K519" s="248"/>
    </row>
    <row r="520" spans="6:11" ht="12.75" customHeight="1">
      <c r="F520" s="234"/>
      <c r="K520" s="248"/>
    </row>
    <row r="521" spans="6:11" ht="12.75" customHeight="1">
      <c r="F521" s="234"/>
      <c r="K521" s="248"/>
    </row>
    <row r="522" spans="6:11" ht="12.75" customHeight="1">
      <c r="F522" s="234"/>
      <c r="K522" s="248"/>
    </row>
    <row r="523" spans="6:11" ht="12.75" customHeight="1">
      <c r="F523" s="234"/>
      <c r="K523" s="248"/>
    </row>
    <row r="524" spans="6:11" ht="12.75" customHeight="1">
      <c r="F524" s="234"/>
      <c r="K524" s="248"/>
    </row>
    <row r="525" spans="6:11" ht="12.75" customHeight="1">
      <c r="F525" s="234"/>
      <c r="K525" s="248"/>
    </row>
    <row r="526" spans="6:11" ht="12.75" customHeight="1">
      <c r="F526" s="234"/>
      <c r="K526" s="248"/>
    </row>
    <row r="527" spans="6:11" ht="12.75" customHeight="1">
      <c r="F527" s="234"/>
      <c r="K527" s="248"/>
    </row>
    <row r="528" spans="6:11" ht="12.75" customHeight="1">
      <c r="F528" s="234"/>
      <c r="K528" s="248"/>
    </row>
    <row r="529" spans="6:11" ht="12.75" customHeight="1">
      <c r="F529" s="234"/>
      <c r="K529" s="248"/>
    </row>
    <row r="530" spans="6:11" ht="12.75" customHeight="1">
      <c r="F530" s="234"/>
      <c r="K530" s="248"/>
    </row>
    <row r="531" spans="6:11" ht="12.75" customHeight="1">
      <c r="F531" s="234"/>
      <c r="K531" s="248"/>
    </row>
    <row r="532" spans="6:11" ht="12.75" customHeight="1">
      <c r="F532" s="234"/>
      <c r="K532" s="248"/>
    </row>
    <row r="533" spans="6:11" ht="12.75" customHeight="1">
      <c r="F533" s="234"/>
      <c r="K533" s="248"/>
    </row>
    <row r="534" spans="6:11" ht="12.75" customHeight="1">
      <c r="F534" s="234"/>
      <c r="K534" s="248"/>
    </row>
    <row r="535" spans="6:11" ht="12.75" customHeight="1">
      <c r="F535" s="234"/>
      <c r="K535" s="248"/>
    </row>
    <row r="536" spans="6:11" ht="12.75" customHeight="1">
      <c r="F536" s="234"/>
      <c r="K536" s="248"/>
    </row>
    <row r="537" spans="6:11" ht="12.75" customHeight="1">
      <c r="F537" s="234"/>
      <c r="K537" s="248"/>
    </row>
    <row r="538" spans="6:11" ht="12.75" customHeight="1">
      <c r="F538" s="234"/>
      <c r="K538" s="248"/>
    </row>
    <row r="539" spans="6:11" ht="12.75" customHeight="1">
      <c r="F539" s="234"/>
      <c r="K539" s="248"/>
    </row>
    <row r="540" spans="6:11" ht="12.75" customHeight="1">
      <c r="F540" s="234"/>
      <c r="K540" s="248"/>
    </row>
    <row r="541" spans="6:11" ht="12.75" customHeight="1">
      <c r="F541" s="234"/>
      <c r="K541" s="248"/>
    </row>
    <row r="542" spans="6:11" ht="12.75" customHeight="1">
      <c r="F542" s="234"/>
      <c r="K542" s="248"/>
    </row>
    <row r="543" spans="6:11" ht="12.75" customHeight="1">
      <c r="F543" s="234"/>
      <c r="K543" s="248"/>
    </row>
    <row r="544" spans="6:11" ht="12.75" customHeight="1">
      <c r="F544" s="234"/>
      <c r="K544" s="248"/>
    </row>
    <row r="545" spans="6:11" ht="12.75" customHeight="1">
      <c r="F545" s="234"/>
      <c r="K545" s="248"/>
    </row>
    <row r="546" spans="6:11" ht="12.75" customHeight="1">
      <c r="F546" s="234"/>
      <c r="K546" s="248"/>
    </row>
    <row r="547" spans="6:11" ht="12.75" customHeight="1">
      <c r="F547" s="234"/>
      <c r="K547" s="248"/>
    </row>
    <row r="548" spans="6:11" ht="12.75" customHeight="1">
      <c r="F548" s="234"/>
      <c r="K548" s="248"/>
    </row>
    <row r="549" spans="6:11" ht="12.75" customHeight="1">
      <c r="F549" s="234"/>
      <c r="K549" s="248"/>
    </row>
    <row r="550" spans="6:11" ht="12.75" customHeight="1">
      <c r="F550" s="234"/>
      <c r="K550" s="248"/>
    </row>
    <row r="551" spans="6:11" ht="12.75" customHeight="1">
      <c r="F551" s="234"/>
      <c r="K551" s="248"/>
    </row>
    <row r="552" spans="6:11" ht="12.75" customHeight="1">
      <c r="F552" s="234"/>
      <c r="K552" s="248"/>
    </row>
    <row r="553" spans="6:11" ht="12.75" customHeight="1">
      <c r="F553" s="234"/>
      <c r="K553" s="248"/>
    </row>
    <row r="554" spans="6:11" ht="12.75" customHeight="1">
      <c r="F554" s="234"/>
      <c r="K554" s="248"/>
    </row>
    <row r="555" spans="6:11" ht="12.75" customHeight="1">
      <c r="F555" s="234"/>
      <c r="K555" s="248"/>
    </row>
    <row r="556" spans="6:11" ht="12.75" customHeight="1">
      <c r="F556" s="234"/>
      <c r="K556" s="248"/>
    </row>
    <row r="557" spans="6:11" ht="12.75" customHeight="1">
      <c r="F557" s="234"/>
      <c r="K557" s="248"/>
    </row>
    <row r="558" spans="6:11" ht="12.75" customHeight="1">
      <c r="F558" s="234"/>
      <c r="K558" s="248"/>
    </row>
    <row r="559" spans="6:11" ht="12.75" customHeight="1">
      <c r="F559" s="234"/>
      <c r="K559" s="248"/>
    </row>
    <row r="560" spans="6:11" ht="12.75" customHeight="1">
      <c r="F560" s="234"/>
      <c r="K560" s="248"/>
    </row>
    <row r="561" spans="6:11" ht="12.75" customHeight="1">
      <c r="F561" s="234"/>
      <c r="K561" s="248"/>
    </row>
    <row r="562" spans="6:11" ht="12.75" customHeight="1">
      <c r="F562" s="234"/>
      <c r="K562" s="248"/>
    </row>
    <row r="563" spans="6:11" ht="12.75" customHeight="1">
      <c r="F563" s="234"/>
      <c r="K563" s="248"/>
    </row>
    <row r="564" spans="6:11" ht="12.75" customHeight="1">
      <c r="F564" s="234"/>
      <c r="K564" s="248"/>
    </row>
    <row r="565" spans="6:11" ht="12.75" customHeight="1">
      <c r="F565" s="234"/>
      <c r="K565" s="248"/>
    </row>
    <row r="566" spans="6:11" ht="12.75" customHeight="1">
      <c r="F566" s="234"/>
      <c r="K566" s="248"/>
    </row>
    <row r="567" spans="6:11" ht="12.75" customHeight="1">
      <c r="F567" s="234"/>
      <c r="K567" s="248"/>
    </row>
    <row r="568" spans="6:11" ht="12.75" customHeight="1">
      <c r="F568" s="234"/>
      <c r="K568" s="248"/>
    </row>
    <row r="569" spans="6:11" ht="12.75" customHeight="1">
      <c r="F569" s="234"/>
      <c r="K569" s="248"/>
    </row>
    <row r="570" spans="6:11" ht="12.75" customHeight="1">
      <c r="F570" s="234"/>
      <c r="K570" s="248"/>
    </row>
    <row r="571" spans="6:11" ht="12.75" customHeight="1">
      <c r="F571" s="234"/>
      <c r="K571" s="248"/>
    </row>
    <row r="572" spans="6:11" ht="12.75" customHeight="1">
      <c r="F572" s="234"/>
      <c r="K572" s="248"/>
    </row>
    <row r="573" spans="6:11" ht="12.75" customHeight="1">
      <c r="F573" s="234"/>
      <c r="K573" s="248"/>
    </row>
    <row r="574" spans="6:11" ht="12.75" customHeight="1">
      <c r="F574" s="234"/>
      <c r="K574" s="248"/>
    </row>
    <row r="575" spans="6:11" ht="12.75" customHeight="1">
      <c r="F575" s="234"/>
      <c r="K575" s="248"/>
    </row>
    <row r="576" spans="6:11" ht="12.75" customHeight="1">
      <c r="F576" s="234"/>
      <c r="K576" s="248"/>
    </row>
    <row r="577" spans="6:11" ht="12.75" customHeight="1">
      <c r="F577" s="234"/>
      <c r="K577" s="248"/>
    </row>
    <row r="578" spans="6:11" ht="12.75" customHeight="1">
      <c r="F578" s="234"/>
      <c r="K578" s="248"/>
    </row>
    <row r="579" spans="6:11" ht="12.75" customHeight="1">
      <c r="F579" s="234"/>
      <c r="K579" s="248"/>
    </row>
    <row r="580" spans="6:11" ht="12.75" customHeight="1">
      <c r="F580" s="234"/>
      <c r="K580" s="248"/>
    </row>
    <row r="581" spans="6:11" ht="12.75" customHeight="1">
      <c r="F581" s="234"/>
      <c r="K581" s="248"/>
    </row>
    <row r="582" spans="6:11" ht="12.75" customHeight="1">
      <c r="F582" s="234"/>
      <c r="K582" s="248"/>
    </row>
    <row r="583" spans="6:11" ht="12.75" customHeight="1">
      <c r="F583" s="234"/>
      <c r="K583" s="248"/>
    </row>
    <row r="584" spans="6:11" ht="12.75" customHeight="1">
      <c r="F584" s="234"/>
      <c r="K584" s="248"/>
    </row>
    <row r="585" spans="6:11" ht="12.75" customHeight="1">
      <c r="F585" s="234"/>
      <c r="K585" s="248"/>
    </row>
    <row r="586" spans="6:11" ht="12.75" customHeight="1">
      <c r="F586" s="234"/>
      <c r="K586" s="248"/>
    </row>
    <row r="587" spans="6:11" ht="12.75" customHeight="1">
      <c r="F587" s="234"/>
      <c r="K587" s="248"/>
    </row>
    <row r="588" spans="6:11" ht="12.75" customHeight="1">
      <c r="F588" s="234"/>
      <c r="K588" s="248"/>
    </row>
    <row r="589" spans="6:11" ht="12.75" customHeight="1">
      <c r="F589" s="234"/>
      <c r="K589" s="248"/>
    </row>
    <row r="590" spans="6:11" ht="12.75" customHeight="1">
      <c r="F590" s="234"/>
      <c r="K590" s="248"/>
    </row>
    <row r="591" spans="6:11" ht="12.75" customHeight="1">
      <c r="F591" s="234"/>
      <c r="K591" s="248"/>
    </row>
    <row r="592" spans="6:11" ht="12.75" customHeight="1">
      <c r="F592" s="234"/>
      <c r="K592" s="248"/>
    </row>
    <row r="593" spans="6:11" ht="12.75" customHeight="1">
      <c r="F593" s="234"/>
      <c r="K593" s="248"/>
    </row>
    <row r="594" spans="6:11" ht="12.75" customHeight="1">
      <c r="F594" s="234"/>
      <c r="K594" s="248"/>
    </row>
    <row r="595" spans="6:11" ht="12.75" customHeight="1">
      <c r="F595" s="234"/>
      <c r="K595" s="248"/>
    </row>
    <row r="596" spans="6:11" ht="12.75" customHeight="1">
      <c r="F596" s="234"/>
      <c r="K596" s="248"/>
    </row>
    <row r="597" spans="6:11" ht="12.75" customHeight="1">
      <c r="F597" s="234"/>
      <c r="K597" s="248"/>
    </row>
    <row r="598" spans="6:11" ht="12.75" customHeight="1">
      <c r="F598" s="234"/>
      <c r="K598" s="248"/>
    </row>
    <row r="599" spans="6:11" ht="12.75" customHeight="1">
      <c r="F599" s="234"/>
      <c r="K599" s="248"/>
    </row>
    <row r="600" spans="6:11" ht="12.75" customHeight="1">
      <c r="F600" s="234"/>
      <c r="K600" s="248"/>
    </row>
    <row r="601" spans="6:11" ht="12.75" customHeight="1">
      <c r="F601" s="234"/>
      <c r="K601" s="248"/>
    </row>
    <row r="602" spans="6:11" ht="12.75" customHeight="1">
      <c r="F602" s="234"/>
      <c r="K602" s="248"/>
    </row>
    <row r="603" spans="6:11" ht="12.75" customHeight="1">
      <c r="F603" s="234"/>
      <c r="K603" s="248"/>
    </row>
    <row r="604" spans="6:11" ht="12.75" customHeight="1">
      <c r="F604" s="234"/>
      <c r="K604" s="248"/>
    </row>
    <row r="605" spans="6:11" ht="12.75" customHeight="1">
      <c r="F605" s="234"/>
      <c r="K605" s="248"/>
    </row>
    <row r="606" spans="6:11" ht="12.75" customHeight="1">
      <c r="F606" s="234"/>
      <c r="K606" s="248"/>
    </row>
    <row r="607" spans="6:11" ht="12.75" customHeight="1">
      <c r="F607" s="234"/>
      <c r="K607" s="248"/>
    </row>
    <row r="608" spans="6:11" ht="12.75" customHeight="1">
      <c r="F608" s="234"/>
      <c r="K608" s="248"/>
    </row>
    <row r="609" spans="6:11" ht="12.75" customHeight="1">
      <c r="F609" s="234"/>
      <c r="K609" s="248"/>
    </row>
    <row r="610" spans="6:11" ht="12.75" customHeight="1">
      <c r="F610" s="234"/>
      <c r="K610" s="248"/>
    </row>
    <row r="611" spans="6:11" ht="12.75" customHeight="1">
      <c r="F611" s="234"/>
      <c r="K611" s="248"/>
    </row>
    <row r="612" spans="6:11" ht="12.75" customHeight="1">
      <c r="F612" s="234"/>
      <c r="K612" s="248"/>
    </row>
    <row r="613" spans="6:11" ht="12.75" customHeight="1">
      <c r="F613" s="234"/>
      <c r="K613" s="248"/>
    </row>
    <row r="614" spans="6:11" ht="12.75" customHeight="1">
      <c r="F614" s="234"/>
      <c r="K614" s="248"/>
    </row>
    <row r="615" spans="6:11" ht="12.75" customHeight="1">
      <c r="F615" s="234"/>
      <c r="K615" s="248"/>
    </row>
    <row r="616" spans="6:11" ht="12.75" customHeight="1">
      <c r="F616" s="234"/>
      <c r="K616" s="248"/>
    </row>
    <row r="617" spans="6:11" ht="12.75" customHeight="1">
      <c r="F617" s="234"/>
      <c r="K617" s="248"/>
    </row>
    <row r="618" spans="6:11" ht="12.75" customHeight="1">
      <c r="F618" s="234"/>
      <c r="K618" s="248"/>
    </row>
    <row r="619" spans="6:11" ht="12.75" customHeight="1">
      <c r="F619" s="234"/>
      <c r="K619" s="248"/>
    </row>
    <row r="620" spans="6:11" ht="12.75" customHeight="1">
      <c r="F620" s="234"/>
      <c r="K620" s="248"/>
    </row>
    <row r="621" spans="6:11" ht="12.75" customHeight="1">
      <c r="F621" s="234"/>
      <c r="K621" s="248"/>
    </row>
    <row r="622" spans="6:11" ht="12.75" customHeight="1">
      <c r="F622" s="234"/>
      <c r="K622" s="248"/>
    </row>
    <row r="623" spans="6:11" ht="12.75" customHeight="1">
      <c r="F623" s="234"/>
      <c r="K623" s="248"/>
    </row>
    <row r="624" spans="6:11" ht="12.75" customHeight="1">
      <c r="F624" s="234"/>
      <c r="K624" s="248"/>
    </row>
    <row r="625" spans="6:11" ht="12.75" customHeight="1">
      <c r="F625" s="234"/>
      <c r="K625" s="248"/>
    </row>
    <row r="626" spans="6:11" ht="12.75" customHeight="1">
      <c r="F626" s="234"/>
      <c r="K626" s="248"/>
    </row>
    <row r="627" spans="6:11" ht="12.75" customHeight="1">
      <c r="F627" s="234"/>
      <c r="K627" s="248"/>
    </row>
    <row r="628" spans="6:11" ht="12.75" customHeight="1">
      <c r="F628" s="234"/>
      <c r="K628" s="248"/>
    </row>
    <row r="629" spans="6:11" ht="12.75" customHeight="1">
      <c r="F629" s="234"/>
      <c r="K629" s="248"/>
    </row>
    <row r="630" spans="6:11" ht="12.75" customHeight="1">
      <c r="F630" s="234"/>
      <c r="K630" s="248"/>
    </row>
    <row r="631" spans="6:11" ht="12.75" customHeight="1">
      <c r="F631" s="234"/>
      <c r="K631" s="248"/>
    </row>
    <row r="632" spans="6:11" ht="12.75" customHeight="1">
      <c r="F632" s="234"/>
      <c r="K632" s="248"/>
    </row>
    <row r="633" spans="6:11" ht="12.75" customHeight="1">
      <c r="F633" s="234"/>
      <c r="K633" s="248"/>
    </row>
    <row r="634" spans="6:11" ht="12.75" customHeight="1">
      <c r="F634" s="234"/>
      <c r="K634" s="248"/>
    </row>
    <row r="635" spans="6:11" ht="12.75" customHeight="1">
      <c r="F635" s="234"/>
      <c r="K635" s="248"/>
    </row>
    <row r="636" spans="6:11" ht="12.75" customHeight="1">
      <c r="F636" s="234"/>
      <c r="K636" s="248"/>
    </row>
    <row r="637" spans="6:11" ht="12.75" customHeight="1">
      <c r="F637" s="234"/>
      <c r="K637" s="248"/>
    </row>
    <row r="638" spans="6:11" ht="12.75" customHeight="1">
      <c r="F638" s="234"/>
      <c r="K638" s="248"/>
    </row>
    <row r="639" spans="6:11" ht="12.75" customHeight="1">
      <c r="F639" s="234"/>
      <c r="K639" s="248"/>
    </row>
    <row r="640" spans="6:11" ht="12.75" customHeight="1">
      <c r="F640" s="234"/>
      <c r="K640" s="248"/>
    </row>
    <row r="641" spans="6:11" ht="12.75" customHeight="1">
      <c r="F641" s="234"/>
      <c r="K641" s="248"/>
    </row>
    <row r="642" spans="6:11" ht="12.75" customHeight="1">
      <c r="F642" s="234"/>
      <c r="K642" s="248"/>
    </row>
    <row r="643" spans="6:11" ht="12.75" customHeight="1">
      <c r="F643" s="234"/>
      <c r="K643" s="248"/>
    </row>
    <row r="644" spans="6:11" ht="12.75" customHeight="1">
      <c r="F644" s="234"/>
      <c r="K644" s="248"/>
    </row>
    <row r="645" spans="6:11" ht="12.75" customHeight="1">
      <c r="F645" s="234"/>
      <c r="K645" s="248"/>
    </row>
    <row r="646" spans="6:11" ht="12.75" customHeight="1">
      <c r="F646" s="234"/>
      <c r="K646" s="248"/>
    </row>
    <row r="647" spans="6:11" ht="12.75" customHeight="1">
      <c r="F647" s="234"/>
      <c r="K647" s="248"/>
    </row>
    <row r="648" spans="6:11" ht="12.75" customHeight="1">
      <c r="F648" s="234"/>
      <c r="K648" s="248"/>
    </row>
    <row r="649" spans="6:11" ht="12.75" customHeight="1">
      <c r="F649" s="234"/>
      <c r="K649" s="248"/>
    </row>
    <row r="650" spans="6:11" ht="12.75" customHeight="1">
      <c r="F650" s="234"/>
      <c r="K650" s="248"/>
    </row>
    <row r="651" spans="6:11" ht="12.75" customHeight="1">
      <c r="F651" s="234"/>
      <c r="K651" s="248"/>
    </row>
    <row r="652" spans="6:11" ht="12.75" customHeight="1">
      <c r="F652" s="234"/>
      <c r="K652" s="248"/>
    </row>
    <row r="653" spans="6:11" ht="12.75" customHeight="1">
      <c r="F653" s="234"/>
      <c r="K653" s="248"/>
    </row>
    <row r="654" spans="6:11" ht="12.75" customHeight="1">
      <c r="F654" s="234"/>
      <c r="K654" s="248"/>
    </row>
    <row r="655" spans="6:11" ht="12.75" customHeight="1">
      <c r="F655" s="234"/>
      <c r="K655" s="248"/>
    </row>
    <row r="656" spans="6:11" ht="12.75" customHeight="1">
      <c r="F656" s="234"/>
      <c r="K656" s="248"/>
    </row>
    <row r="657" spans="6:11" ht="12.75" customHeight="1">
      <c r="F657" s="234"/>
      <c r="K657" s="248"/>
    </row>
    <row r="658" spans="6:11" ht="12.75" customHeight="1">
      <c r="F658" s="234"/>
      <c r="K658" s="248"/>
    </row>
    <row r="659" spans="6:11" ht="12.75" customHeight="1">
      <c r="F659" s="234"/>
      <c r="K659" s="248"/>
    </row>
    <row r="660" spans="6:11" ht="12.75" customHeight="1">
      <c r="F660" s="234"/>
      <c r="K660" s="248"/>
    </row>
    <row r="661" spans="6:11" ht="12.75" customHeight="1">
      <c r="F661" s="234"/>
      <c r="K661" s="248"/>
    </row>
    <row r="662" spans="6:11" ht="12.75" customHeight="1">
      <c r="F662" s="234"/>
      <c r="K662" s="248"/>
    </row>
    <row r="663" spans="6:11" ht="12.75" customHeight="1">
      <c r="F663" s="234"/>
      <c r="K663" s="248"/>
    </row>
    <row r="664" spans="6:11" ht="12.75" customHeight="1">
      <c r="F664" s="234"/>
      <c r="K664" s="248"/>
    </row>
    <row r="665" spans="6:11" ht="12.75" customHeight="1">
      <c r="F665" s="234"/>
      <c r="K665" s="248"/>
    </row>
    <row r="666" spans="6:11" ht="12.75" customHeight="1">
      <c r="F666" s="234"/>
      <c r="K666" s="248"/>
    </row>
    <row r="667" spans="6:11" ht="12.75" customHeight="1">
      <c r="F667" s="234"/>
      <c r="K667" s="248"/>
    </row>
    <row r="668" spans="6:11" ht="12.75" customHeight="1">
      <c r="F668" s="234"/>
      <c r="K668" s="248"/>
    </row>
    <row r="669" spans="6:11" ht="12.75" customHeight="1">
      <c r="F669" s="234"/>
      <c r="K669" s="248"/>
    </row>
    <row r="670" spans="6:11" ht="12.75" customHeight="1">
      <c r="F670" s="234"/>
      <c r="K670" s="248"/>
    </row>
    <row r="671" spans="6:11" ht="12.75" customHeight="1">
      <c r="F671" s="234"/>
      <c r="K671" s="248"/>
    </row>
    <row r="672" spans="6:11" ht="12.75" customHeight="1">
      <c r="F672" s="234"/>
      <c r="K672" s="248"/>
    </row>
    <row r="673" spans="6:11" ht="12.75" customHeight="1">
      <c r="F673" s="234"/>
      <c r="K673" s="248"/>
    </row>
    <row r="674" spans="6:11" ht="12.75" customHeight="1">
      <c r="F674" s="234"/>
      <c r="K674" s="248"/>
    </row>
    <row r="675" spans="6:11" ht="12.75" customHeight="1">
      <c r="F675" s="234"/>
      <c r="K675" s="248"/>
    </row>
    <row r="676" spans="6:11" ht="12.75" customHeight="1">
      <c r="F676" s="234"/>
      <c r="K676" s="248"/>
    </row>
    <row r="677" spans="6:11" ht="12.75" customHeight="1">
      <c r="F677" s="234"/>
      <c r="K677" s="248"/>
    </row>
    <row r="678" spans="6:11" ht="12.75" customHeight="1">
      <c r="F678" s="234"/>
      <c r="K678" s="248"/>
    </row>
    <row r="679" spans="6:11" ht="12.75" customHeight="1">
      <c r="F679" s="234"/>
      <c r="K679" s="248"/>
    </row>
    <row r="680" spans="6:11" ht="12.75" customHeight="1">
      <c r="F680" s="234"/>
      <c r="K680" s="248"/>
    </row>
    <row r="681" spans="6:11" ht="12.75" customHeight="1">
      <c r="F681" s="234"/>
      <c r="K681" s="248"/>
    </row>
    <row r="682" spans="6:11" ht="12.75" customHeight="1">
      <c r="F682" s="234"/>
      <c r="K682" s="248"/>
    </row>
    <row r="683" spans="6:11" ht="12.75" customHeight="1">
      <c r="F683" s="234"/>
      <c r="K683" s="248"/>
    </row>
    <row r="684" spans="6:11" ht="12.75" customHeight="1">
      <c r="F684" s="234"/>
      <c r="K684" s="248"/>
    </row>
    <row r="685" spans="6:11" ht="12.75" customHeight="1">
      <c r="F685" s="234"/>
      <c r="K685" s="248"/>
    </row>
    <row r="686" spans="6:11" ht="12.75" customHeight="1">
      <c r="F686" s="234"/>
      <c r="K686" s="248"/>
    </row>
    <row r="687" spans="6:11" ht="12.75" customHeight="1">
      <c r="F687" s="234"/>
      <c r="K687" s="248"/>
    </row>
    <row r="688" spans="6:11" ht="12.75" customHeight="1">
      <c r="F688" s="234"/>
      <c r="K688" s="248"/>
    </row>
    <row r="689" spans="6:11" ht="12.75" customHeight="1">
      <c r="F689" s="234"/>
      <c r="K689" s="248"/>
    </row>
    <row r="690" spans="6:11" ht="12.75" customHeight="1">
      <c r="F690" s="234"/>
      <c r="K690" s="248"/>
    </row>
    <row r="691" spans="6:11" ht="12.75" customHeight="1">
      <c r="F691" s="234"/>
      <c r="K691" s="248"/>
    </row>
    <row r="692" spans="6:11" ht="12.75" customHeight="1">
      <c r="F692" s="234"/>
      <c r="K692" s="248"/>
    </row>
    <row r="693" spans="6:11" ht="12.75" customHeight="1">
      <c r="F693" s="234"/>
      <c r="K693" s="248"/>
    </row>
    <row r="694" spans="6:11" ht="12.75" customHeight="1">
      <c r="F694" s="234"/>
      <c r="K694" s="248"/>
    </row>
    <row r="695" spans="6:11" ht="12.75" customHeight="1">
      <c r="F695" s="234"/>
      <c r="K695" s="248"/>
    </row>
    <row r="696" spans="6:11" ht="12.75" customHeight="1">
      <c r="F696" s="234"/>
      <c r="K696" s="248"/>
    </row>
    <row r="697" spans="6:11" ht="12.75" customHeight="1">
      <c r="F697" s="234"/>
      <c r="K697" s="248"/>
    </row>
    <row r="698" spans="6:11" ht="12.75" customHeight="1">
      <c r="F698" s="234"/>
      <c r="K698" s="248"/>
    </row>
    <row r="699" spans="6:11" ht="12.75" customHeight="1">
      <c r="F699" s="234"/>
      <c r="K699" s="248"/>
    </row>
    <row r="700" spans="6:11" ht="12.75" customHeight="1">
      <c r="F700" s="234"/>
      <c r="K700" s="248"/>
    </row>
    <row r="701" spans="6:11" ht="12.75" customHeight="1">
      <c r="F701" s="234"/>
      <c r="K701" s="248"/>
    </row>
    <row r="702" spans="6:11" ht="12.75" customHeight="1">
      <c r="F702" s="234"/>
      <c r="K702" s="248"/>
    </row>
    <row r="703" spans="6:11" ht="12.75" customHeight="1">
      <c r="F703" s="234"/>
      <c r="K703" s="248"/>
    </row>
    <row r="704" spans="6:11" ht="12.75" customHeight="1">
      <c r="F704" s="234"/>
      <c r="K704" s="248"/>
    </row>
    <row r="705" spans="6:11" ht="12.75" customHeight="1">
      <c r="F705" s="234"/>
      <c r="K705" s="248"/>
    </row>
    <row r="706" spans="6:11" ht="12.75" customHeight="1">
      <c r="F706" s="234"/>
      <c r="K706" s="248"/>
    </row>
    <row r="707" spans="6:11" ht="12.75" customHeight="1">
      <c r="F707" s="234"/>
      <c r="K707" s="248"/>
    </row>
    <row r="708" spans="6:11" ht="12.75" customHeight="1">
      <c r="F708" s="234"/>
      <c r="K708" s="248"/>
    </row>
    <row r="709" spans="6:11" ht="12.75" customHeight="1">
      <c r="F709" s="234"/>
      <c r="K709" s="248"/>
    </row>
    <row r="710" spans="6:11" ht="12.75" customHeight="1">
      <c r="F710" s="234"/>
      <c r="K710" s="248"/>
    </row>
    <row r="711" spans="6:11" ht="12.75" customHeight="1">
      <c r="F711" s="234"/>
      <c r="K711" s="248"/>
    </row>
    <row r="712" spans="6:11" ht="12.75" customHeight="1">
      <c r="F712" s="234"/>
      <c r="K712" s="248"/>
    </row>
    <row r="713" spans="6:11" ht="12.75" customHeight="1">
      <c r="F713" s="234"/>
      <c r="K713" s="248"/>
    </row>
    <row r="714" spans="6:11" ht="12.75" customHeight="1">
      <c r="F714" s="234"/>
      <c r="K714" s="248"/>
    </row>
    <row r="715" spans="6:11" ht="12.75" customHeight="1">
      <c r="F715" s="234"/>
      <c r="K715" s="248"/>
    </row>
    <row r="716" spans="6:11" ht="12.75" customHeight="1">
      <c r="F716" s="234"/>
      <c r="K716" s="248"/>
    </row>
    <row r="717" spans="6:11" ht="12.75" customHeight="1">
      <c r="F717" s="234"/>
      <c r="K717" s="248"/>
    </row>
    <row r="718" spans="6:11" ht="12.75" customHeight="1">
      <c r="F718" s="234"/>
      <c r="K718" s="248"/>
    </row>
    <row r="719" spans="6:11" ht="12.75" customHeight="1">
      <c r="F719" s="234"/>
      <c r="K719" s="248"/>
    </row>
    <row r="720" spans="6:11" ht="12.75" customHeight="1">
      <c r="F720" s="234"/>
      <c r="K720" s="248"/>
    </row>
    <row r="721" spans="6:11" ht="12.75" customHeight="1">
      <c r="F721" s="234"/>
      <c r="K721" s="248"/>
    </row>
    <row r="722" spans="6:11" ht="12.75" customHeight="1">
      <c r="F722" s="234"/>
      <c r="K722" s="248"/>
    </row>
    <row r="723" spans="6:11" ht="12.75" customHeight="1">
      <c r="F723" s="234"/>
      <c r="K723" s="248"/>
    </row>
    <row r="724" spans="6:11" ht="12.75" customHeight="1">
      <c r="F724" s="234"/>
      <c r="K724" s="248"/>
    </row>
    <row r="725" spans="6:11" ht="12.75" customHeight="1">
      <c r="F725" s="234"/>
      <c r="K725" s="248"/>
    </row>
    <row r="726" spans="6:11" ht="12.75" customHeight="1">
      <c r="F726" s="234"/>
      <c r="K726" s="248"/>
    </row>
    <row r="727" spans="6:11" ht="12.75" customHeight="1">
      <c r="F727" s="234"/>
      <c r="K727" s="248"/>
    </row>
    <row r="728" spans="6:11" ht="12.75" customHeight="1">
      <c r="F728" s="234"/>
      <c r="K728" s="248"/>
    </row>
    <row r="729" spans="6:11" ht="12.75" customHeight="1">
      <c r="F729" s="234"/>
      <c r="K729" s="248"/>
    </row>
    <row r="730" spans="6:11" ht="12.75" customHeight="1">
      <c r="F730" s="234"/>
      <c r="K730" s="248"/>
    </row>
    <row r="731" spans="6:11" ht="12.75" customHeight="1">
      <c r="F731" s="234"/>
      <c r="K731" s="248"/>
    </row>
    <row r="732" spans="6:11" ht="12.75" customHeight="1">
      <c r="F732" s="234"/>
      <c r="K732" s="248"/>
    </row>
    <row r="733" spans="6:11" ht="12.75" customHeight="1">
      <c r="F733" s="234"/>
      <c r="K733" s="248"/>
    </row>
    <row r="734" spans="6:11" ht="12.75" customHeight="1">
      <c r="F734" s="234"/>
      <c r="K734" s="248"/>
    </row>
    <row r="735" spans="6:11" ht="12.75" customHeight="1">
      <c r="F735" s="234"/>
      <c r="K735" s="248"/>
    </row>
    <row r="736" spans="6:11" ht="12.75" customHeight="1">
      <c r="F736" s="234"/>
      <c r="K736" s="248"/>
    </row>
    <row r="737" spans="6:11" ht="12.75" customHeight="1">
      <c r="F737" s="234"/>
      <c r="K737" s="248"/>
    </row>
    <row r="738" spans="6:11" ht="12.75" customHeight="1">
      <c r="F738" s="234"/>
      <c r="K738" s="248"/>
    </row>
    <row r="739" spans="6:11" ht="12.75" customHeight="1">
      <c r="F739" s="234"/>
      <c r="K739" s="248"/>
    </row>
    <row r="740" spans="6:11" ht="12.75" customHeight="1">
      <c r="F740" s="234"/>
      <c r="K740" s="248"/>
    </row>
    <row r="741" spans="6:11" ht="12.75" customHeight="1">
      <c r="F741" s="234"/>
      <c r="K741" s="248"/>
    </row>
    <row r="742" spans="6:11" ht="12.75" customHeight="1">
      <c r="F742" s="234"/>
      <c r="K742" s="248"/>
    </row>
    <row r="743" spans="6:11" ht="12.75" customHeight="1">
      <c r="F743" s="234"/>
      <c r="K743" s="248"/>
    </row>
    <row r="744" spans="6:11" ht="12.75" customHeight="1">
      <c r="F744" s="234"/>
      <c r="K744" s="248"/>
    </row>
    <row r="745" spans="6:11" ht="12.75" customHeight="1">
      <c r="F745" s="234"/>
      <c r="K745" s="248"/>
    </row>
    <row r="746" spans="6:11" ht="12.75" customHeight="1">
      <c r="F746" s="234"/>
      <c r="K746" s="248"/>
    </row>
    <row r="747" spans="6:11" ht="12.75" customHeight="1">
      <c r="F747" s="234"/>
      <c r="K747" s="248"/>
    </row>
    <row r="748" spans="6:11" ht="12.75" customHeight="1">
      <c r="F748" s="234"/>
      <c r="K748" s="248"/>
    </row>
    <row r="749" spans="6:11" ht="12.75" customHeight="1">
      <c r="F749" s="234"/>
      <c r="K749" s="248"/>
    </row>
    <row r="750" spans="6:11" ht="12.75" customHeight="1">
      <c r="F750" s="234"/>
      <c r="K750" s="248"/>
    </row>
    <row r="751" spans="6:11" ht="12.75" customHeight="1">
      <c r="F751" s="234"/>
      <c r="K751" s="248"/>
    </row>
    <row r="752" spans="6:11" ht="12.75" customHeight="1">
      <c r="F752" s="234"/>
      <c r="K752" s="248"/>
    </row>
    <row r="753" spans="6:11" ht="12.75" customHeight="1">
      <c r="F753" s="234"/>
      <c r="K753" s="248"/>
    </row>
    <row r="754" spans="6:11" ht="12.75" customHeight="1">
      <c r="F754" s="234"/>
      <c r="K754" s="248"/>
    </row>
    <row r="755" spans="6:11" ht="12.75" customHeight="1">
      <c r="F755" s="234"/>
      <c r="K755" s="248"/>
    </row>
    <row r="756" spans="6:11" ht="12.75" customHeight="1">
      <c r="F756" s="234"/>
      <c r="K756" s="248"/>
    </row>
    <row r="757" spans="6:11" ht="12.75" customHeight="1">
      <c r="F757" s="234"/>
      <c r="K757" s="248"/>
    </row>
    <row r="758" spans="6:11" ht="12.75" customHeight="1">
      <c r="F758" s="234"/>
      <c r="K758" s="248"/>
    </row>
    <row r="759" spans="6:11" ht="12.75" customHeight="1">
      <c r="F759" s="234"/>
      <c r="K759" s="248"/>
    </row>
    <row r="760" spans="6:11" ht="12.75" customHeight="1">
      <c r="F760" s="234"/>
      <c r="K760" s="248"/>
    </row>
    <row r="761" spans="6:11" ht="12.75" customHeight="1">
      <c r="F761" s="234"/>
      <c r="K761" s="248"/>
    </row>
    <row r="762" spans="6:11" ht="12.75" customHeight="1">
      <c r="F762" s="234"/>
      <c r="K762" s="248"/>
    </row>
    <row r="763" spans="6:11" ht="12.75" customHeight="1">
      <c r="F763" s="234"/>
      <c r="K763" s="248"/>
    </row>
    <row r="764" spans="6:11" ht="12.75" customHeight="1">
      <c r="F764" s="234"/>
      <c r="K764" s="248"/>
    </row>
    <row r="765" spans="6:11" ht="12.75" customHeight="1">
      <c r="F765" s="234"/>
      <c r="K765" s="248"/>
    </row>
    <row r="766" spans="6:11" ht="12.75" customHeight="1">
      <c r="F766" s="234"/>
      <c r="K766" s="248"/>
    </row>
    <row r="767" spans="6:11" ht="12.75" customHeight="1">
      <c r="F767" s="234"/>
      <c r="K767" s="248"/>
    </row>
    <row r="768" spans="6:11" ht="12.75" customHeight="1">
      <c r="F768" s="234"/>
      <c r="K768" s="248"/>
    </row>
    <row r="769" spans="6:11" ht="12.75" customHeight="1">
      <c r="F769" s="234"/>
      <c r="K769" s="248"/>
    </row>
    <row r="770" spans="6:11" ht="12.75" customHeight="1">
      <c r="F770" s="234"/>
      <c r="K770" s="248"/>
    </row>
    <row r="771" spans="6:11" ht="12.75" customHeight="1">
      <c r="F771" s="234"/>
      <c r="K771" s="248"/>
    </row>
    <row r="772" spans="6:11" ht="12.75" customHeight="1">
      <c r="F772" s="234"/>
      <c r="K772" s="248"/>
    </row>
    <row r="773" spans="6:11" ht="12.75" customHeight="1">
      <c r="F773" s="234"/>
      <c r="K773" s="248"/>
    </row>
    <row r="774" spans="6:11" ht="12.75" customHeight="1">
      <c r="F774" s="234"/>
      <c r="K774" s="248"/>
    </row>
    <row r="775" spans="6:11" ht="12.75" customHeight="1">
      <c r="F775" s="234"/>
      <c r="K775" s="248"/>
    </row>
    <row r="776" spans="6:11" ht="12.75" customHeight="1">
      <c r="F776" s="234"/>
      <c r="K776" s="248"/>
    </row>
    <row r="777" spans="6:11" ht="12.75" customHeight="1">
      <c r="F777" s="234"/>
      <c r="K777" s="248"/>
    </row>
    <row r="778" spans="6:11" ht="12.75" customHeight="1">
      <c r="F778" s="234"/>
      <c r="K778" s="248"/>
    </row>
    <row r="779" spans="6:11" ht="12.75" customHeight="1">
      <c r="F779" s="234"/>
      <c r="K779" s="248"/>
    </row>
    <row r="780" spans="6:11" ht="12.75" customHeight="1">
      <c r="F780" s="234"/>
      <c r="K780" s="248"/>
    </row>
    <row r="781" spans="6:11" ht="12.75" customHeight="1">
      <c r="F781" s="234"/>
      <c r="K781" s="248"/>
    </row>
    <row r="782" spans="6:11" ht="12.75" customHeight="1">
      <c r="F782" s="234"/>
      <c r="K782" s="248"/>
    </row>
    <row r="783" spans="6:11" ht="12.75" customHeight="1">
      <c r="F783" s="234"/>
      <c r="K783" s="248"/>
    </row>
    <row r="784" spans="6:11" ht="12.75" customHeight="1">
      <c r="F784" s="234"/>
      <c r="K784" s="248"/>
    </row>
    <row r="785" spans="6:11" ht="12.75" customHeight="1">
      <c r="F785" s="234"/>
      <c r="K785" s="248"/>
    </row>
    <row r="786" spans="6:11" ht="12.75" customHeight="1">
      <c r="F786" s="234"/>
      <c r="K786" s="248"/>
    </row>
    <row r="787" spans="6:11" ht="12.75" customHeight="1">
      <c r="F787" s="234"/>
      <c r="K787" s="248"/>
    </row>
    <row r="788" spans="6:11" ht="12.75" customHeight="1">
      <c r="F788" s="234"/>
      <c r="K788" s="248"/>
    </row>
    <row r="789" spans="6:11" ht="12.75" customHeight="1">
      <c r="F789" s="234"/>
      <c r="K789" s="248"/>
    </row>
    <row r="790" spans="6:11" ht="12.75" customHeight="1">
      <c r="F790" s="234"/>
      <c r="K790" s="248"/>
    </row>
    <row r="791" spans="6:11" ht="12.75" customHeight="1">
      <c r="F791" s="234"/>
      <c r="K791" s="248"/>
    </row>
    <row r="792" spans="6:11" ht="12.75" customHeight="1">
      <c r="F792" s="234"/>
      <c r="K792" s="248"/>
    </row>
    <row r="793" spans="6:11" ht="12.75" customHeight="1">
      <c r="F793" s="234"/>
      <c r="K793" s="248"/>
    </row>
    <row r="794" spans="6:11" ht="12.75" customHeight="1">
      <c r="F794" s="234"/>
      <c r="K794" s="248"/>
    </row>
    <row r="795" spans="6:11" ht="12.75" customHeight="1">
      <c r="F795" s="234"/>
      <c r="K795" s="248"/>
    </row>
    <row r="796" spans="6:11" ht="12.75" customHeight="1">
      <c r="F796" s="234"/>
      <c r="K796" s="248"/>
    </row>
    <row r="797" spans="6:11" ht="12.75" customHeight="1">
      <c r="F797" s="234"/>
      <c r="K797" s="248"/>
    </row>
    <row r="798" spans="6:11" ht="12.75" customHeight="1">
      <c r="F798" s="234"/>
      <c r="K798" s="248"/>
    </row>
    <row r="799" spans="6:11" ht="12.75" customHeight="1">
      <c r="F799" s="234"/>
      <c r="K799" s="248"/>
    </row>
    <row r="800" spans="6:11" ht="12.75" customHeight="1">
      <c r="F800" s="234"/>
      <c r="K800" s="248"/>
    </row>
    <row r="801" spans="6:11" ht="12.75" customHeight="1">
      <c r="F801" s="234"/>
      <c r="K801" s="248"/>
    </row>
    <row r="802" spans="6:11" ht="12.75" customHeight="1">
      <c r="F802" s="234"/>
      <c r="K802" s="248"/>
    </row>
    <row r="803" spans="6:11" ht="12.75" customHeight="1">
      <c r="F803" s="234"/>
      <c r="K803" s="248"/>
    </row>
    <row r="804" spans="6:11" ht="12.75" customHeight="1">
      <c r="F804" s="234"/>
      <c r="K804" s="248"/>
    </row>
    <row r="805" spans="6:11" ht="12.75" customHeight="1">
      <c r="F805" s="234"/>
      <c r="K805" s="248"/>
    </row>
    <row r="806" spans="6:11" ht="12.75" customHeight="1">
      <c r="F806" s="234"/>
      <c r="K806" s="248"/>
    </row>
    <row r="807" spans="6:11" ht="12.75" customHeight="1">
      <c r="F807" s="234"/>
      <c r="K807" s="248"/>
    </row>
    <row r="808" spans="6:11" ht="12.75" customHeight="1">
      <c r="F808" s="234"/>
      <c r="K808" s="248"/>
    </row>
    <row r="809" spans="6:11" ht="12.75" customHeight="1">
      <c r="F809" s="234"/>
      <c r="K809" s="248"/>
    </row>
    <row r="810" spans="6:11" ht="12.75" customHeight="1">
      <c r="F810" s="234"/>
      <c r="K810" s="248"/>
    </row>
    <row r="811" spans="6:11" ht="12.75" customHeight="1">
      <c r="F811" s="234"/>
      <c r="K811" s="248"/>
    </row>
    <row r="812" spans="6:11" ht="12.75" customHeight="1">
      <c r="F812" s="234"/>
      <c r="K812" s="248"/>
    </row>
    <row r="813" spans="6:11" ht="12.75" customHeight="1">
      <c r="F813" s="234"/>
      <c r="K813" s="248"/>
    </row>
    <row r="814" spans="6:11" ht="12.75" customHeight="1">
      <c r="F814" s="234"/>
      <c r="K814" s="248"/>
    </row>
    <row r="815" spans="6:11" ht="12.75" customHeight="1">
      <c r="F815" s="234"/>
      <c r="K815" s="248"/>
    </row>
    <row r="816" spans="6:11" ht="12.75" customHeight="1">
      <c r="F816" s="234"/>
      <c r="K816" s="248"/>
    </row>
    <row r="817" spans="6:11" ht="12.75" customHeight="1">
      <c r="F817" s="234"/>
      <c r="K817" s="248"/>
    </row>
    <row r="818" spans="6:11" ht="12.75" customHeight="1">
      <c r="F818" s="234"/>
      <c r="K818" s="248"/>
    </row>
    <row r="819" spans="6:11" ht="12.75" customHeight="1">
      <c r="F819" s="234"/>
      <c r="K819" s="248"/>
    </row>
    <row r="820" spans="6:11" ht="12.75" customHeight="1">
      <c r="F820" s="234"/>
      <c r="K820" s="248"/>
    </row>
    <row r="821" spans="6:11" ht="12.75" customHeight="1">
      <c r="F821" s="234"/>
      <c r="K821" s="248"/>
    </row>
    <row r="822" spans="6:11" ht="12.75" customHeight="1">
      <c r="F822" s="234"/>
      <c r="K822" s="248"/>
    </row>
    <row r="823" spans="6:11" ht="12.75" customHeight="1">
      <c r="F823" s="234"/>
      <c r="K823" s="248"/>
    </row>
    <row r="824" spans="6:11" ht="12.75" customHeight="1">
      <c r="F824" s="234"/>
      <c r="K824" s="248"/>
    </row>
    <row r="825" spans="6:11" ht="12.75" customHeight="1">
      <c r="F825" s="234"/>
      <c r="K825" s="248"/>
    </row>
    <row r="826" spans="6:11" ht="12.75" customHeight="1">
      <c r="F826" s="234"/>
      <c r="K826" s="248"/>
    </row>
    <row r="827" spans="6:11" ht="12.75" customHeight="1">
      <c r="F827" s="234"/>
      <c r="K827" s="248"/>
    </row>
    <row r="828" spans="6:11" ht="12.75" customHeight="1">
      <c r="F828" s="234"/>
      <c r="K828" s="248"/>
    </row>
    <row r="829" spans="6:11" ht="12.75" customHeight="1">
      <c r="F829" s="234"/>
      <c r="K829" s="248"/>
    </row>
    <row r="830" spans="6:11" ht="12.75" customHeight="1">
      <c r="F830" s="234"/>
      <c r="K830" s="248"/>
    </row>
    <row r="831" spans="6:11" ht="12.75" customHeight="1">
      <c r="F831" s="234"/>
      <c r="K831" s="248"/>
    </row>
    <row r="832" spans="6:11" ht="12.75" customHeight="1">
      <c r="F832" s="234"/>
      <c r="K832" s="248"/>
    </row>
    <row r="833" spans="6:11" ht="12.75" customHeight="1">
      <c r="F833" s="234"/>
      <c r="K833" s="248"/>
    </row>
    <row r="834" spans="6:11" ht="12.75" customHeight="1">
      <c r="F834" s="234"/>
      <c r="K834" s="248"/>
    </row>
    <row r="835" spans="6:11" ht="12.75" customHeight="1">
      <c r="F835" s="234"/>
      <c r="K835" s="248"/>
    </row>
    <row r="836" spans="6:11" ht="12.75" customHeight="1">
      <c r="F836" s="234"/>
      <c r="K836" s="248"/>
    </row>
    <row r="837" spans="6:11" ht="12.75" customHeight="1">
      <c r="F837" s="234"/>
      <c r="K837" s="248"/>
    </row>
    <row r="838" spans="6:11" ht="12.75" customHeight="1">
      <c r="F838" s="234"/>
      <c r="K838" s="248"/>
    </row>
    <row r="839" spans="6:11" ht="12.75" customHeight="1">
      <c r="F839" s="234"/>
      <c r="K839" s="248"/>
    </row>
    <row r="840" spans="6:11" ht="12.75" customHeight="1">
      <c r="F840" s="234"/>
      <c r="K840" s="248"/>
    </row>
    <row r="841" spans="6:11" ht="12.75" customHeight="1">
      <c r="F841" s="234"/>
      <c r="K841" s="248"/>
    </row>
    <row r="842" spans="6:11" ht="12.75" customHeight="1">
      <c r="F842" s="234"/>
      <c r="K842" s="248"/>
    </row>
    <row r="843" spans="6:11" ht="12.75" customHeight="1">
      <c r="F843" s="234"/>
      <c r="K843" s="248"/>
    </row>
    <row r="844" spans="6:11" ht="12.75" customHeight="1">
      <c r="F844" s="234"/>
      <c r="K844" s="248"/>
    </row>
    <row r="845" spans="6:11" ht="12.75" customHeight="1">
      <c r="F845" s="234"/>
      <c r="K845" s="248"/>
    </row>
    <row r="846" spans="6:11" ht="12.75" customHeight="1">
      <c r="F846" s="234"/>
      <c r="K846" s="248"/>
    </row>
    <row r="847" spans="6:11" ht="12.75" customHeight="1">
      <c r="F847" s="234"/>
      <c r="K847" s="248"/>
    </row>
    <row r="848" spans="6:11" ht="12.75" customHeight="1">
      <c r="F848" s="234"/>
      <c r="K848" s="248"/>
    </row>
    <row r="849" spans="6:11" ht="12.75" customHeight="1">
      <c r="F849" s="234"/>
      <c r="K849" s="248"/>
    </row>
    <row r="850" spans="6:11" ht="12.75" customHeight="1">
      <c r="F850" s="234"/>
      <c r="K850" s="248"/>
    </row>
    <row r="851" spans="6:11" ht="12.75" customHeight="1">
      <c r="F851" s="234"/>
      <c r="K851" s="248"/>
    </row>
    <row r="852" spans="6:11" ht="12.75" customHeight="1">
      <c r="F852" s="234"/>
      <c r="K852" s="248"/>
    </row>
    <row r="853" spans="6:11" ht="12.75" customHeight="1">
      <c r="F853" s="234"/>
      <c r="K853" s="248"/>
    </row>
    <row r="854" spans="6:11" ht="12.75" customHeight="1">
      <c r="F854" s="234"/>
      <c r="K854" s="248"/>
    </row>
    <row r="855" spans="6:11" ht="12.75" customHeight="1">
      <c r="F855" s="234"/>
      <c r="K855" s="248"/>
    </row>
    <row r="856" spans="6:11" ht="12.75" customHeight="1">
      <c r="F856" s="234"/>
      <c r="K856" s="248"/>
    </row>
    <row r="857" spans="6:11" ht="12.75" customHeight="1">
      <c r="F857" s="234"/>
      <c r="K857" s="248"/>
    </row>
    <row r="858" spans="6:11" ht="12.75" customHeight="1">
      <c r="F858" s="234"/>
      <c r="K858" s="248"/>
    </row>
    <row r="859" spans="6:11" ht="12.75" customHeight="1">
      <c r="F859" s="234"/>
      <c r="K859" s="248"/>
    </row>
    <row r="860" spans="6:11" ht="12.75" customHeight="1">
      <c r="F860" s="234"/>
      <c r="K860" s="248"/>
    </row>
    <row r="861" spans="6:11" ht="12.75" customHeight="1">
      <c r="F861" s="234"/>
      <c r="K861" s="248"/>
    </row>
    <row r="862" spans="6:11" ht="12.75" customHeight="1">
      <c r="F862" s="234"/>
      <c r="K862" s="248"/>
    </row>
    <row r="863" spans="6:11" ht="12.75" customHeight="1">
      <c r="F863" s="234"/>
      <c r="K863" s="248"/>
    </row>
    <row r="864" spans="6:11" ht="12.75" customHeight="1">
      <c r="F864" s="234"/>
      <c r="K864" s="248"/>
    </row>
    <row r="865" spans="6:11" ht="12.75" customHeight="1">
      <c r="F865" s="234"/>
      <c r="K865" s="248"/>
    </row>
    <row r="866" spans="6:11" ht="12.75" customHeight="1">
      <c r="F866" s="234"/>
      <c r="K866" s="248"/>
    </row>
    <row r="867" spans="6:11" ht="12.75" customHeight="1">
      <c r="F867" s="234"/>
      <c r="K867" s="248"/>
    </row>
    <row r="868" spans="6:11" ht="12.75" customHeight="1">
      <c r="F868" s="234"/>
      <c r="K868" s="248"/>
    </row>
    <row r="869" spans="6:11" ht="12.75" customHeight="1">
      <c r="F869" s="234"/>
      <c r="K869" s="248"/>
    </row>
    <row r="870" spans="6:11" ht="12.75" customHeight="1">
      <c r="F870" s="234"/>
      <c r="K870" s="248"/>
    </row>
    <row r="871" spans="6:11" ht="12.75" customHeight="1">
      <c r="F871" s="234"/>
      <c r="K871" s="248"/>
    </row>
    <row r="872" spans="6:11" ht="12.75" customHeight="1">
      <c r="F872" s="234"/>
      <c r="K872" s="248"/>
    </row>
    <row r="873" spans="6:11" ht="12.75" customHeight="1">
      <c r="F873" s="234"/>
      <c r="K873" s="248"/>
    </row>
    <row r="874" spans="6:11" ht="12.75" customHeight="1">
      <c r="F874" s="234"/>
      <c r="K874" s="248"/>
    </row>
    <row r="875" spans="6:11" ht="12.75" customHeight="1">
      <c r="F875" s="234"/>
      <c r="K875" s="248"/>
    </row>
    <row r="876" spans="6:11" ht="12.75" customHeight="1">
      <c r="F876" s="234"/>
      <c r="K876" s="248"/>
    </row>
    <row r="877" spans="6:11" ht="12.75" customHeight="1">
      <c r="F877" s="234"/>
      <c r="K877" s="248"/>
    </row>
    <row r="878" spans="6:11" ht="12.75" customHeight="1">
      <c r="F878" s="234"/>
      <c r="K878" s="248"/>
    </row>
    <row r="879" spans="6:11" ht="12.75" customHeight="1">
      <c r="F879" s="234"/>
      <c r="K879" s="248"/>
    </row>
    <row r="880" spans="6:11" ht="12.75" customHeight="1">
      <c r="F880" s="234"/>
      <c r="K880" s="248"/>
    </row>
    <row r="881" spans="6:11" ht="12.75" customHeight="1">
      <c r="F881" s="234"/>
      <c r="K881" s="248"/>
    </row>
    <row r="882" spans="6:11" ht="12.75" customHeight="1">
      <c r="F882" s="234"/>
      <c r="K882" s="248"/>
    </row>
    <row r="883" spans="6:11" ht="12.75" customHeight="1">
      <c r="F883" s="234"/>
      <c r="K883" s="248"/>
    </row>
    <row r="884" spans="6:11" ht="12.75" customHeight="1">
      <c r="F884" s="234"/>
      <c r="K884" s="248"/>
    </row>
    <row r="885" spans="6:11" ht="12.75" customHeight="1">
      <c r="F885" s="234"/>
      <c r="K885" s="248"/>
    </row>
    <row r="886" spans="6:11" ht="12.75" customHeight="1">
      <c r="F886" s="234"/>
      <c r="K886" s="248"/>
    </row>
    <row r="887" spans="6:11" ht="12.75" customHeight="1">
      <c r="F887" s="234"/>
      <c r="K887" s="248"/>
    </row>
    <row r="888" spans="6:11" ht="12.75" customHeight="1">
      <c r="F888" s="234"/>
      <c r="K888" s="248"/>
    </row>
    <row r="889" spans="6:11" ht="12.75" customHeight="1">
      <c r="F889" s="234"/>
      <c r="K889" s="248"/>
    </row>
    <row r="890" spans="6:11" ht="12.75" customHeight="1">
      <c r="F890" s="234"/>
      <c r="K890" s="248"/>
    </row>
    <row r="891" spans="6:11" ht="12.75" customHeight="1">
      <c r="F891" s="234"/>
      <c r="K891" s="248"/>
    </row>
    <row r="892" spans="6:11" ht="12.75" customHeight="1">
      <c r="F892" s="234"/>
      <c r="K892" s="248"/>
    </row>
    <row r="893" spans="6:11" ht="12.75" customHeight="1">
      <c r="F893" s="234"/>
      <c r="K893" s="248"/>
    </row>
    <row r="894" spans="6:11" ht="12.75" customHeight="1">
      <c r="F894" s="234"/>
      <c r="K894" s="248"/>
    </row>
    <row r="895" spans="6:11" ht="12.75" customHeight="1">
      <c r="F895" s="234"/>
      <c r="K895" s="248"/>
    </row>
    <row r="896" spans="6:11" ht="12.75" customHeight="1">
      <c r="F896" s="234"/>
      <c r="K896" s="248"/>
    </row>
    <row r="897" spans="6:11" ht="12.75" customHeight="1">
      <c r="F897" s="234"/>
      <c r="K897" s="248"/>
    </row>
    <row r="898" spans="6:11" ht="12.75" customHeight="1">
      <c r="F898" s="234"/>
      <c r="K898" s="248"/>
    </row>
    <row r="899" spans="6:11" ht="12.75" customHeight="1">
      <c r="F899" s="234"/>
      <c r="K899" s="248"/>
    </row>
    <row r="900" spans="6:11" ht="12.75" customHeight="1">
      <c r="F900" s="234"/>
      <c r="K900" s="248"/>
    </row>
    <row r="901" spans="6:11" ht="12.75" customHeight="1">
      <c r="F901" s="234"/>
      <c r="K901" s="248"/>
    </row>
    <row r="902" spans="6:11" ht="12.75" customHeight="1">
      <c r="F902" s="234"/>
      <c r="K902" s="248"/>
    </row>
    <row r="903" spans="6:11" ht="12.75" customHeight="1">
      <c r="F903" s="234"/>
      <c r="K903" s="248"/>
    </row>
    <row r="904" spans="6:11" ht="12.75" customHeight="1">
      <c r="F904" s="234"/>
      <c r="K904" s="248"/>
    </row>
    <row r="905" spans="6:11" ht="12.75" customHeight="1">
      <c r="F905" s="234"/>
      <c r="K905" s="248"/>
    </row>
    <row r="906" spans="6:11" ht="12.75" customHeight="1">
      <c r="F906" s="234"/>
      <c r="K906" s="248"/>
    </row>
    <row r="907" spans="6:11" ht="12.75" customHeight="1">
      <c r="F907" s="234"/>
      <c r="K907" s="248"/>
    </row>
    <row r="908" spans="6:11" ht="12.75" customHeight="1">
      <c r="F908" s="234"/>
      <c r="K908" s="248"/>
    </row>
    <row r="909" spans="6:11" ht="12.75" customHeight="1">
      <c r="F909" s="234"/>
      <c r="K909" s="248"/>
    </row>
    <row r="910" spans="6:11" ht="12.75" customHeight="1">
      <c r="F910" s="234"/>
      <c r="K910" s="248"/>
    </row>
    <row r="911" spans="6:11" ht="12.75" customHeight="1">
      <c r="F911" s="234"/>
      <c r="K911" s="248"/>
    </row>
    <row r="912" spans="6:11" ht="12.75" customHeight="1">
      <c r="F912" s="234"/>
      <c r="K912" s="248"/>
    </row>
    <row r="913" spans="6:11" ht="12.75" customHeight="1">
      <c r="F913" s="234"/>
      <c r="K913" s="248"/>
    </row>
    <row r="914" spans="6:11" ht="12.75" customHeight="1">
      <c r="F914" s="234"/>
      <c r="K914" s="248"/>
    </row>
    <row r="915" spans="6:11" ht="12.75" customHeight="1">
      <c r="F915" s="234"/>
      <c r="K915" s="248"/>
    </row>
    <row r="916" spans="6:11" ht="12.75" customHeight="1">
      <c r="F916" s="234"/>
      <c r="K916" s="248"/>
    </row>
    <row r="917" spans="6:11" ht="12.75" customHeight="1">
      <c r="F917" s="234"/>
      <c r="K917" s="248"/>
    </row>
    <row r="918" spans="6:11" ht="12.75" customHeight="1">
      <c r="F918" s="234"/>
      <c r="K918" s="248"/>
    </row>
    <row r="919" spans="6:11" ht="12.75" customHeight="1">
      <c r="F919" s="234"/>
      <c r="K919" s="248"/>
    </row>
    <row r="920" spans="6:11" ht="12.75" customHeight="1">
      <c r="F920" s="234"/>
      <c r="K920" s="248"/>
    </row>
    <row r="921" spans="6:11" ht="12.75" customHeight="1">
      <c r="F921" s="234"/>
      <c r="K921" s="248"/>
    </row>
    <row r="922" spans="6:11" ht="12.75" customHeight="1">
      <c r="F922" s="234"/>
      <c r="K922" s="248"/>
    </row>
    <row r="923" spans="6:11" ht="12.75" customHeight="1">
      <c r="F923" s="234"/>
      <c r="K923" s="248"/>
    </row>
    <row r="924" spans="6:11" ht="12.75" customHeight="1">
      <c r="F924" s="234"/>
      <c r="K924" s="248"/>
    </row>
    <row r="925" spans="6:11" ht="12.75" customHeight="1">
      <c r="F925" s="234"/>
      <c r="K925" s="248"/>
    </row>
    <row r="926" spans="6:11" ht="12.75" customHeight="1">
      <c r="F926" s="234"/>
      <c r="K926" s="248"/>
    </row>
    <row r="927" spans="6:11" ht="12.75" customHeight="1">
      <c r="F927" s="234"/>
      <c r="K927" s="248"/>
    </row>
    <row r="928" spans="6:11" ht="12.75" customHeight="1">
      <c r="F928" s="234"/>
      <c r="K928" s="248"/>
    </row>
    <row r="929" spans="6:11" ht="12.75" customHeight="1">
      <c r="F929" s="234"/>
      <c r="K929" s="248"/>
    </row>
    <row r="930" spans="6:11" ht="12.75" customHeight="1">
      <c r="F930" s="234"/>
      <c r="K930" s="248"/>
    </row>
    <row r="931" spans="6:11" ht="12.75" customHeight="1">
      <c r="F931" s="234"/>
      <c r="K931" s="248"/>
    </row>
    <row r="932" spans="6:11" ht="12.75" customHeight="1">
      <c r="F932" s="234"/>
      <c r="K932" s="248"/>
    </row>
    <row r="933" spans="6:11" ht="12.75" customHeight="1">
      <c r="F933" s="234"/>
      <c r="K933" s="248"/>
    </row>
    <row r="934" spans="6:11" ht="12.75" customHeight="1">
      <c r="F934" s="234"/>
      <c r="K934" s="248"/>
    </row>
    <row r="935" spans="6:11" ht="12.75" customHeight="1">
      <c r="F935" s="234"/>
      <c r="K935" s="248"/>
    </row>
    <row r="936" spans="6:11" ht="12.75" customHeight="1">
      <c r="F936" s="234"/>
      <c r="K936" s="248"/>
    </row>
    <row r="937" spans="6:11" ht="12.75" customHeight="1">
      <c r="F937" s="234"/>
      <c r="K937" s="248"/>
    </row>
    <row r="938" spans="6:11" ht="12.75" customHeight="1">
      <c r="F938" s="234"/>
      <c r="K938" s="248"/>
    </row>
    <row r="939" spans="6:11" ht="12.75" customHeight="1">
      <c r="F939" s="234"/>
      <c r="K939" s="248"/>
    </row>
    <row r="940" spans="6:11" ht="12.75" customHeight="1">
      <c r="F940" s="234"/>
      <c r="K940" s="248"/>
    </row>
    <row r="941" spans="6:11" ht="12.75" customHeight="1">
      <c r="F941" s="234"/>
      <c r="K941" s="248"/>
    </row>
    <row r="942" spans="6:11" ht="12.75" customHeight="1">
      <c r="F942" s="234"/>
      <c r="K942" s="248"/>
    </row>
    <row r="943" spans="6:11" ht="12.75" customHeight="1">
      <c r="F943" s="234"/>
      <c r="K943" s="248"/>
    </row>
    <row r="944" spans="6:11" ht="12.75" customHeight="1">
      <c r="F944" s="234"/>
      <c r="K944" s="248"/>
    </row>
    <row r="945" spans="6:11" ht="12.75" customHeight="1">
      <c r="F945" s="234"/>
      <c r="K945" s="248"/>
    </row>
    <row r="946" spans="6:11" ht="12.75" customHeight="1">
      <c r="F946" s="234"/>
      <c r="K946" s="248"/>
    </row>
    <row r="947" spans="6:11" ht="12.75" customHeight="1">
      <c r="F947" s="234"/>
      <c r="K947" s="248"/>
    </row>
    <row r="948" spans="6:11" ht="12.75" customHeight="1">
      <c r="F948" s="234"/>
      <c r="K948" s="248"/>
    </row>
    <row r="949" spans="6:11" ht="12.75" customHeight="1">
      <c r="F949" s="234"/>
      <c r="K949" s="248"/>
    </row>
    <row r="950" spans="6:11" ht="12.75" customHeight="1">
      <c r="F950" s="234"/>
      <c r="K950" s="248"/>
    </row>
    <row r="951" spans="6:11" ht="12.75" customHeight="1">
      <c r="F951" s="234"/>
      <c r="K951" s="248"/>
    </row>
    <row r="952" spans="6:11" ht="12.75" customHeight="1">
      <c r="F952" s="234"/>
      <c r="K952" s="248"/>
    </row>
    <row r="953" spans="6:11" ht="12.75" customHeight="1">
      <c r="F953" s="234"/>
      <c r="K953" s="248"/>
    </row>
    <row r="954" spans="6:11" ht="12.75" customHeight="1">
      <c r="F954" s="234"/>
      <c r="K954" s="248"/>
    </row>
    <row r="955" spans="6:11" ht="12.75" customHeight="1">
      <c r="F955" s="234"/>
      <c r="K955" s="248"/>
    </row>
    <row r="956" spans="6:11" ht="12.75" customHeight="1">
      <c r="F956" s="234"/>
      <c r="K956" s="248"/>
    </row>
    <row r="957" spans="6:11" ht="12.75" customHeight="1">
      <c r="F957" s="234"/>
      <c r="K957" s="248"/>
    </row>
    <row r="958" spans="6:11" ht="12.75" customHeight="1">
      <c r="F958" s="234"/>
      <c r="K958" s="248"/>
    </row>
    <row r="959" spans="6:11" ht="12.75" customHeight="1">
      <c r="F959" s="234"/>
      <c r="K959" s="248"/>
    </row>
    <row r="960" spans="6:11" ht="12.75" customHeight="1">
      <c r="F960" s="234"/>
      <c r="K960" s="248"/>
    </row>
    <row r="961" spans="6:11" ht="12.75" customHeight="1">
      <c r="F961" s="234"/>
      <c r="K961" s="248"/>
    </row>
    <row r="962" spans="6:11" ht="12.75" customHeight="1">
      <c r="F962" s="234"/>
      <c r="K962" s="248"/>
    </row>
    <row r="963" spans="6:11" ht="12.75" customHeight="1">
      <c r="F963" s="234"/>
      <c r="K963" s="248"/>
    </row>
    <row r="964" spans="6:11" ht="12.75" customHeight="1">
      <c r="F964" s="234"/>
      <c r="K964" s="248"/>
    </row>
    <row r="965" spans="6:11" ht="12.75" customHeight="1">
      <c r="F965" s="234"/>
      <c r="K965" s="248"/>
    </row>
    <row r="966" spans="6:11" ht="12.75" customHeight="1">
      <c r="F966" s="234"/>
      <c r="K966" s="248"/>
    </row>
    <row r="967" spans="6:11" ht="12.75" customHeight="1">
      <c r="F967" s="234"/>
      <c r="K967" s="248"/>
    </row>
    <row r="968" spans="6:11" ht="12.75" customHeight="1">
      <c r="F968" s="234"/>
      <c r="K968" s="248"/>
    </row>
    <row r="969" spans="6:11" ht="12.75" customHeight="1">
      <c r="F969" s="234"/>
      <c r="K969" s="248"/>
    </row>
    <row r="970" spans="6:11" ht="12.75" customHeight="1">
      <c r="F970" s="234"/>
      <c r="K970" s="248"/>
    </row>
    <row r="971" spans="6:11" ht="12.75" customHeight="1">
      <c r="F971" s="234"/>
      <c r="K971" s="248"/>
    </row>
    <row r="972" spans="6:11" ht="12.75" customHeight="1">
      <c r="F972" s="234"/>
      <c r="K972" s="248"/>
    </row>
    <row r="973" spans="6:11" ht="12.75" customHeight="1">
      <c r="F973" s="234"/>
      <c r="K973" s="248"/>
    </row>
    <row r="974" spans="6:11" ht="12.75" customHeight="1">
      <c r="F974" s="234"/>
      <c r="K974" s="248"/>
    </row>
    <row r="975" spans="6:11" ht="12.75" customHeight="1">
      <c r="F975" s="234"/>
      <c r="K975" s="248"/>
    </row>
    <row r="976" spans="6:11" ht="12.75" customHeight="1">
      <c r="F976" s="234"/>
      <c r="K976" s="248"/>
    </row>
    <row r="977" spans="6:11" ht="12.75" customHeight="1">
      <c r="F977" s="234"/>
      <c r="K977" s="248"/>
    </row>
    <row r="978" spans="6:11" ht="12.75" customHeight="1">
      <c r="F978" s="234"/>
      <c r="K978" s="248"/>
    </row>
    <row r="979" spans="6:11" ht="12.75" customHeight="1">
      <c r="F979" s="234"/>
      <c r="K979" s="248"/>
    </row>
    <row r="980" spans="6:11" ht="12.75" customHeight="1">
      <c r="F980" s="234"/>
      <c r="K980" s="248"/>
    </row>
    <row r="981" spans="6:11" ht="12.75" customHeight="1">
      <c r="F981" s="234"/>
      <c r="K981" s="248"/>
    </row>
    <row r="982" spans="6:11" ht="12.75" customHeight="1">
      <c r="F982" s="234"/>
      <c r="K982" s="248"/>
    </row>
    <row r="983" spans="6:11" ht="12.75" customHeight="1">
      <c r="F983" s="234"/>
      <c r="K983" s="248"/>
    </row>
    <row r="984" spans="6:11" ht="12.75" customHeight="1">
      <c r="F984" s="234"/>
      <c r="K984" s="248"/>
    </row>
    <row r="985" spans="6:11" ht="12.75" customHeight="1">
      <c r="F985" s="234"/>
      <c r="K985" s="248"/>
    </row>
    <row r="986" spans="6:11" ht="12.75" customHeight="1">
      <c r="F986" s="234"/>
      <c r="K986" s="248"/>
    </row>
    <row r="987" spans="6:11" ht="12.75" customHeight="1">
      <c r="F987" s="234"/>
      <c r="K987" s="248"/>
    </row>
    <row r="988" spans="6:11" ht="12.75" customHeight="1">
      <c r="F988" s="234"/>
      <c r="K988" s="248"/>
    </row>
    <row r="989" spans="6:11" ht="12.75" customHeight="1">
      <c r="F989" s="234"/>
      <c r="K989" s="248"/>
    </row>
    <row r="990" spans="6:11" ht="12.75" customHeight="1">
      <c r="F990" s="234"/>
      <c r="K990" s="248"/>
    </row>
    <row r="991" spans="6:11" ht="12.75" customHeight="1">
      <c r="F991" s="234"/>
      <c r="K991" s="248"/>
    </row>
    <row r="992" spans="6:11" ht="12.75" customHeight="1">
      <c r="F992" s="234"/>
      <c r="K992" s="248"/>
    </row>
    <row r="993" spans="6:11" ht="12.75" customHeight="1">
      <c r="F993" s="234"/>
      <c r="K993" s="248"/>
    </row>
    <row r="994" spans="6:11" ht="12.75" customHeight="1">
      <c r="F994" s="234"/>
      <c r="K994" s="248"/>
    </row>
    <row r="995" spans="6:11" ht="12.75" customHeight="1">
      <c r="F995" s="234"/>
      <c r="K995" s="248"/>
    </row>
    <row r="996" spans="6:11" ht="12.75" customHeight="1">
      <c r="F996" s="234"/>
      <c r="K996" s="248"/>
    </row>
    <row r="997" spans="6:11" ht="12.75" customHeight="1">
      <c r="F997" s="234"/>
      <c r="K997" s="248"/>
    </row>
    <row r="998" spans="6:11" ht="12.75" customHeight="1">
      <c r="F998" s="234"/>
      <c r="K998" s="248"/>
    </row>
    <row r="999" spans="6:11" ht="12.75" customHeight="1">
      <c r="F999" s="234"/>
      <c r="K999" s="248"/>
    </row>
    <row r="1000" spans="6:11" ht="12.75" customHeight="1">
      <c r="F1000" s="234"/>
      <c r="K1000" s="248"/>
    </row>
  </sheetData>
  <mergeCells count="1">
    <mergeCell ref="L1:S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pane ySplit="8" topLeftCell="A9" activePane="bottomLeft" state="frozen"/>
      <selection pane="bottomLeft" activeCell="B10" sqref="B10"/>
    </sheetView>
  </sheetViews>
  <sheetFormatPr defaultColWidth="14.44140625" defaultRowHeight="15.75" customHeight="1"/>
  <cols>
    <col min="1" max="1" width="16.88671875" customWidth="1"/>
    <col min="2" max="2" width="5.6640625" customWidth="1"/>
    <col min="3" max="3" width="11.6640625" customWidth="1"/>
    <col min="4" max="4" width="9.88671875" customWidth="1"/>
    <col min="5" max="5" width="12.5546875" customWidth="1"/>
    <col min="6" max="6" width="12.44140625" customWidth="1"/>
    <col min="7" max="7" width="11.33203125" customWidth="1"/>
    <col min="8" max="8" width="11.109375" customWidth="1"/>
    <col min="9" max="18" width="9.109375" customWidth="1"/>
    <col min="19" max="26" width="8" customWidth="1"/>
  </cols>
  <sheetData>
    <row r="1" spans="1:26" ht="12.75" customHeight="1">
      <c r="A1" s="255" t="s">
        <v>742</v>
      </c>
      <c r="B1" s="234"/>
      <c r="C1" s="234"/>
      <c r="D1" s="234"/>
      <c r="E1" s="234"/>
      <c r="F1" s="234"/>
      <c r="G1" s="234"/>
      <c r="H1" s="234"/>
      <c r="I1" s="234"/>
      <c r="J1" s="234"/>
      <c r="K1" s="234"/>
      <c r="L1" s="234"/>
      <c r="M1" s="234"/>
      <c r="N1" s="234"/>
      <c r="O1" s="234"/>
      <c r="P1" s="234"/>
      <c r="Q1" s="234"/>
      <c r="R1" s="234"/>
      <c r="S1" s="234"/>
      <c r="T1" s="234"/>
      <c r="U1" s="234"/>
      <c r="V1" s="234"/>
      <c r="W1" s="234"/>
      <c r="X1" s="234"/>
      <c r="Y1" s="234"/>
      <c r="Z1" s="234"/>
    </row>
    <row r="2" spans="1:26" ht="12.75" customHeight="1">
      <c r="A2" s="255" t="s">
        <v>743</v>
      </c>
      <c r="B2" s="234"/>
      <c r="C2" s="234"/>
      <c r="D2" s="234"/>
      <c r="E2" s="234"/>
      <c r="F2" s="234"/>
      <c r="G2" s="234"/>
      <c r="H2" s="234"/>
      <c r="I2" s="234"/>
      <c r="J2" s="234"/>
      <c r="K2" s="234"/>
      <c r="L2" s="234"/>
      <c r="M2" s="234"/>
      <c r="N2" s="234"/>
      <c r="O2" s="234"/>
      <c r="P2" s="234"/>
      <c r="Q2" s="234"/>
      <c r="R2" s="234"/>
      <c r="S2" s="234"/>
      <c r="T2" s="234"/>
      <c r="U2" s="234"/>
      <c r="V2" s="234"/>
      <c r="W2" s="234"/>
      <c r="X2" s="234"/>
      <c r="Y2" s="234"/>
      <c r="Z2" s="234"/>
    </row>
    <row r="3" spans="1:26" ht="12.75" customHeight="1">
      <c r="A3" s="255" t="s">
        <v>744</v>
      </c>
      <c r="B3" s="234"/>
      <c r="C3" s="234"/>
      <c r="D3" s="234"/>
      <c r="E3" s="234"/>
      <c r="F3" s="234"/>
      <c r="G3" s="234"/>
      <c r="H3" s="234"/>
      <c r="I3" s="234"/>
      <c r="J3" s="234"/>
      <c r="K3" s="234"/>
      <c r="L3" s="234"/>
      <c r="M3" s="234"/>
      <c r="N3" s="234"/>
      <c r="O3" s="234"/>
      <c r="P3" s="234"/>
      <c r="Q3" s="234"/>
      <c r="R3" s="234"/>
      <c r="S3" s="234"/>
      <c r="T3" s="234"/>
      <c r="U3" s="234"/>
      <c r="V3" s="234"/>
      <c r="W3" s="234"/>
      <c r="X3" s="234"/>
      <c r="Y3" s="234"/>
      <c r="Z3" s="234"/>
    </row>
    <row r="4" spans="1:26" ht="12.75" customHeight="1">
      <c r="A4" s="234"/>
      <c r="B4" s="234"/>
      <c r="C4" s="234"/>
      <c r="D4" s="234"/>
      <c r="E4" s="234"/>
      <c r="F4" s="234"/>
      <c r="G4" s="234"/>
      <c r="H4" s="234"/>
      <c r="I4" s="234"/>
      <c r="J4" s="234"/>
      <c r="K4" s="234"/>
      <c r="L4" s="234"/>
      <c r="M4" s="234"/>
      <c r="N4" s="234"/>
      <c r="O4" s="234"/>
      <c r="P4" s="234"/>
      <c r="Q4" s="234"/>
      <c r="R4" s="234"/>
      <c r="S4" s="234"/>
      <c r="T4" s="234"/>
      <c r="U4" s="234"/>
      <c r="V4" s="234"/>
      <c r="W4" s="234"/>
      <c r="X4" s="234"/>
      <c r="Y4" s="234"/>
      <c r="Z4" s="234"/>
    </row>
    <row r="5" spans="1:26" ht="12.75" customHeight="1">
      <c r="A5" s="255" t="s">
        <v>746</v>
      </c>
      <c r="B5" s="234"/>
      <c r="C5" s="234"/>
      <c r="D5" s="234"/>
      <c r="E5" s="234"/>
      <c r="F5" s="234"/>
      <c r="G5" s="234"/>
      <c r="H5" s="234"/>
      <c r="I5" s="234"/>
      <c r="J5" s="234"/>
      <c r="K5" s="234"/>
      <c r="L5" s="234"/>
      <c r="M5" s="234"/>
      <c r="N5" s="234"/>
      <c r="O5" s="234"/>
      <c r="P5" s="234"/>
      <c r="Q5" s="234"/>
      <c r="R5" s="234"/>
      <c r="S5" s="234"/>
      <c r="T5" s="234"/>
      <c r="U5" s="234"/>
      <c r="V5" s="234"/>
      <c r="W5" s="234"/>
      <c r="X5" s="234"/>
      <c r="Y5" s="234"/>
      <c r="Z5" s="234"/>
    </row>
    <row r="6" spans="1:26" ht="12.75" customHeight="1">
      <c r="A6" s="234"/>
      <c r="B6" s="234"/>
      <c r="C6" s="234"/>
      <c r="D6" s="234"/>
      <c r="E6" s="234"/>
      <c r="F6" s="234"/>
      <c r="G6" s="234"/>
      <c r="H6" s="234"/>
      <c r="I6" s="234"/>
      <c r="J6" s="234"/>
      <c r="K6" s="234"/>
      <c r="L6" s="234"/>
      <c r="M6" s="234"/>
      <c r="N6" s="234"/>
      <c r="O6" s="234"/>
      <c r="P6" s="234"/>
      <c r="Q6" s="234"/>
      <c r="R6" s="234"/>
      <c r="S6" s="234"/>
      <c r="T6" s="234"/>
      <c r="U6" s="234"/>
      <c r="V6" s="234"/>
      <c r="W6" s="234"/>
      <c r="X6" s="234"/>
      <c r="Y6" s="234"/>
      <c r="Z6" s="234"/>
    </row>
    <row r="7" spans="1:26" ht="51" customHeight="1">
      <c r="A7" s="256" t="s">
        <v>164</v>
      </c>
      <c r="B7" s="225" t="s">
        <v>559</v>
      </c>
      <c r="C7" s="257" t="s">
        <v>747</v>
      </c>
      <c r="D7" s="257" t="s">
        <v>748</v>
      </c>
      <c r="E7" s="257" t="s">
        <v>749</v>
      </c>
      <c r="F7" s="257" t="s">
        <v>750</v>
      </c>
      <c r="G7" s="257" t="s">
        <v>751</v>
      </c>
      <c r="H7" s="257" t="s">
        <v>752</v>
      </c>
      <c r="I7" s="234"/>
      <c r="J7" s="234"/>
      <c r="K7" s="234"/>
      <c r="L7" s="234"/>
      <c r="M7" s="234"/>
      <c r="N7" s="234"/>
      <c r="O7" s="234"/>
      <c r="P7" s="234"/>
      <c r="Q7" s="234"/>
      <c r="R7" s="234"/>
      <c r="S7" s="234"/>
      <c r="T7" s="234"/>
      <c r="U7" s="234"/>
      <c r="V7" s="234"/>
      <c r="W7" s="234"/>
      <c r="X7" s="234"/>
      <c r="Y7" s="234"/>
      <c r="Z7" s="234"/>
    </row>
    <row r="8" spans="1:26" ht="12.75" customHeight="1">
      <c r="A8" s="256"/>
      <c r="B8" s="256"/>
      <c r="C8" s="234"/>
      <c r="D8" s="234"/>
      <c r="E8" s="234"/>
      <c r="F8" s="234"/>
      <c r="G8" s="234"/>
      <c r="H8" s="234"/>
      <c r="I8" s="234"/>
      <c r="J8" s="234"/>
      <c r="K8" s="234"/>
      <c r="L8" s="234"/>
      <c r="M8" s="234"/>
      <c r="N8" s="234"/>
      <c r="O8" s="234"/>
      <c r="P8" s="234"/>
      <c r="Q8" s="234"/>
      <c r="R8" s="234"/>
      <c r="S8" s="234"/>
      <c r="T8" s="234"/>
      <c r="U8" s="234"/>
      <c r="V8" s="234"/>
      <c r="W8" s="234"/>
      <c r="X8" s="234"/>
      <c r="Y8" s="234"/>
      <c r="Z8" s="234"/>
    </row>
    <row r="9" spans="1:26" ht="12.75" customHeight="1">
      <c r="A9" s="234" t="s">
        <v>187</v>
      </c>
      <c r="B9" s="234">
        <v>1</v>
      </c>
      <c r="C9" s="235">
        <v>0</v>
      </c>
      <c r="D9" s="236">
        <v>0</v>
      </c>
      <c r="E9" s="236">
        <v>0</v>
      </c>
      <c r="F9" s="236">
        <v>0</v>
      </c>
      <c r="G9" s="236">
        <f t="shared" ref="G9:G359" si="0">SUM(D9:F9)</f>
        <v>0</v>
      </c>
      <c r="H9" s="235">
        <f t="shared" ref="H9:H359" si="1">IF(C9&gt;0,ROUND(((D9+E9+F9)/C9)*100,2),0)</f>
        <v>0</v>
      </c>
      <c r="I9" s="234"/>
      <c r="J9" s="234"/>
      <c r="K9" s="234"/>
      <c r="L9" s="234"/>
      <c r="M9" s="234"/>
      <c r="N9" s="234"/>
      <c r="O9" s="234"/>
      <c r="P9" s="234"/>
      <c r="Q9" s="234"/>
      <c r="R9" s="234"/>
      <c r="S9" s="234"/>
      <c r="T9" s="234"/>
      <c r="U9" s="234"/>
      <c r="V9" s="234"/>
      <c r="W9" s="234"/>
      <c r="X9" s="234"/>
      <c r="Y9" s="234"/>
      <c r="Z9" s="234"/>
    </row>
    <row r="10" spans="1:26" ht="12.75" customHeight="1">
      <c r="A10" s="234" t="s">
        <v>754</v>
      </c>
      <c r="B10" s="234">
        <v>2</v>
      </c>
      <c r="C10" s="235">
        <v>745824.52</v>
      </c>
      <c r="D10" s="236">
        <v>202879</v>
      </c>
      <c r="E10" s="236">
        <v>0</v>
      </c>
      <c r="F10" s="236">
        <v>0</v>
      </c>
      <c r="G10" s="236">
        <f t="shared" si="0"/>
        <v>202879</v>
      </c>
      <c r="H10" s="235">
        <f t="shared" si="1"/>
        <v>27.2</v>
      </c>
      <c r="I10" s="234"/>
      <c r="J10" s="234"/>
      <c r="K10" s="234"/>
      <c r="L10" s="234"/>
      <c r="M10" s="234"/>
      <c r="N10" s="234"/>
      <c r="O10" s="234"/>
      <c r="P10" s="234"/>
      <c r="Q10" s="234"/>
      <c r="R10" s="234"/>
      <c r="S10" s="234"/>
      <c r="T10" s="234"/>
      <c r="U10" s="234"/>
      <c r="V10" s="234"/>
      <c r="W10" s="234"/>
      <c r="X10" s="234"/>
      <c r="Y10" s="234"/>
      <c r="Z10" s="234"/>
    </row>
    <row r="11" spans="1:26" ht="12.75" customHeight="1">
      <c r="A11" s="234" t="s">
        <v>756</v>
      </c>
      <c r="B11" s="234">
        <v>3</v>
      </c>
      <c r="C11" s="235">
        <v>122922.58</v>
      </c>
      <c r="D11" s="236">
        <v>33437</v>
      </c>
      <c r="E11" s="236">
        <v>0</v>
      </c>
      <c r="F11" s="236">
        <v>0</v>
      </c>
      <c r="G11" s="236">
        <f t="shared" si="0"/>
        <v>33437</v>
      </c>
      <c r="H11" s="235">
        <f t="shared" si="1"/>
        <v>27.2</v>
      </c>
      <c r="I11" s="234"/>
      <c r="J11" s="234"/>
      <c r="K11" s="234"/>
      <c r="L11" s="234"/>
      <c r="M11" s="234"/>
      <c r="N11" s="234"/>
      <c r="O11" s="234"/>
      <c r="P11" s="234"/>
      <c r="Q11" s="234"/>
      <c r="R11" s="234"/>
      <c r="S11" s="234"/>
      <c r="T11" s="234"/>
      <c r="U11" s="234"/>
      <c r="V11" s="234"/>
      <c r="W11" s="234"/>
      <c r="X11" s="234"/>
      <c r="Y11" s="234"/>
      <c r="Z11" s="234"/>
    </row>
    <row r="12" spans="1:26" ht="12.75" customHeight="1">
      <c r="A12" s="234" t="s">
        <v>757</v>
      </c>
      <c r="B12" s="234">
        <v>4</v>
      </c>
      <c r="C12" s="235">
        <v>0</v>
      </c>
      <c r="D12" s="236">
        <v>0</v>
      </c>
      <c r="E12" s="236">
        <v>0</v>
      </c>
      <c r="F12" s="236">
        <v>0</v>
      </c>
      <c r="G12" s="236">
        <f t="shared" si="0"/>
        <v>0</v>
      </c>
      <c r="H12" s="235">
        <f t="shared" si="1"/>
        <v>0</v>
      </c>
      <c r="I12" s="234"/>
      <c r="J12" s="234"/>
      <c r="K12" s="234"/>
      <c r="L12" s="234"/>
      <c r="M12" s="234"/>
      <c r="N12" s="234"/>
      <c r="O12" s="234"/>
      <c r="P12" s="234"/>
      <c r="Q12" s="234"/>
      <c r="R12" s="234"/>
      <c r="S12" s="234"/>
      <c r="T12" s="234"/>
      <c r="U12" s="234"/>
      <c r="V12" s="234"/>
      <c r="W12" s="234"/>
      <c r="X12" s="234"/>
      <c r="Y12" s="234"/>
      <c r="Z12" s="234"/>
    </row>
    <row r="13" spans="1:26" ht="12.75" customHeight="1">
      <c r="A13" s="234" t="s">
        <v>758</v>
      </c>
      <c r="B13" s="234">
        <v>5</v>
      </c>
      <c r="C13" s="235">
        <v>410938.18</v>
      </c>
      <c r="D13" s="236">
        <v>111783</v>
      </c>
      <c r="E13" s="236">
        <v>0</v>
      </c>
      <c r="F13" s="236">
        <v>0</v>
      </c>
      <c r="G13" s="236">
        <f t="shared" si="0"/>
        <v>111783</v>
      </c>
      <c r="H13" s="235">
        <f t="shared" si="1"/>
        <v>27.2</v>
      </c>
      <c r="I13" s="234"/>
      <c r="J13" s="234"/>
      <c r="K13" s="234"/>
      <c r="L13" s="234"/>
      <c r="M13" s="234"/>
      <c r="N13" s="234"/>
      <c r="O13" s="234"/>
      <c r="P13" s="234"/>
      <c r="Q13" s="234"/>
      <c r="R13" s="234"/>
      <c r="S13" s="234"/>
      <c r="T13" s="234"/>
      <c r="U13" s="234"/>
      <c r="V13" s="234"/>
      <c r="W13" s="234"/>
      <c r="X13" s="234"/>
      <c r="Y13" s="234"/>
      <c r="Z13" s="234"/>
    </row>
    <row r="14" spans="1:26" ht="12.75" customHeight="1">
      <c r="A14" s="234" t="s">
        <v>759</v>
      </c>
      <c r="B14" s="234">
        <v>6</v>
      </c>
      <c r="C14" s="235">
        <v>0</v>
      </c>
      <c r="D14" s="236">
        <v>0</v>
      </c>
      <c r="E14" s="236">
        <v>0</v>
      </c>
      <c r="F14" s="236">
        <v>0</v>
      </c>
      <c r="G14" s="236">
        <f t="shared" si="0"/>
        <v>0</v>
      </c>
      <c r="H14" s="235">
        <f t="shared" si="1"/>
        <v>0</v>
      </c>
      <c r="I14" s="234"/>
      <c r="J14" s="234"/>
      <c r="K14" s="234"/>
      <c r="L14" s="234"/>
      <c r="M14" s="234"/>
      <c r="N14" s="234"/>
      <c r="O14" s="234"/>
      <c r="P14" s="234"/>
      <c r="Q14" s="234"/>
      <c r="R14" s="234"/>
      <c r="S14" s="234"/>
      <c r="T14" s="234"/>
      <c r="U14" s="234"/>
      <c r="V14" s="234"/>
      <c r="W14" s="234"/>
      <c r="X14" s="234"/>
      <c r="Y14" s="234"/>
      <c r="Z14" s="234"/>
    </row>
    <row r="15" spans="1:26" ht="12.75" customHeight="1">
      <c r="A15" s="234" t="s">
        <v>761</v>
      </c>
      <c r="B15" s="234">
        <v>7</v>
      </c>
      <c r="C15" s="235">
        <v>0</v>
      </c>
      <c r="D15" s="236">
        <v>0</v>
      </c>
      <c r="E15" s="236">
        <v>0</v>
      </c>
      <c r="F15" s="236">
        <v>0</v>
      </c>
      <c r="G15" s="236">
        <f t="shared" si="0"/>
        <v>0</v>
      </c>
      <c r="H15" s="235">
        <f t="shared" si="1"/>
        <v>0</v>
      </c>
      <c r="I15" s="234"/>
      <c r="J15" s="234"/>
      <c r="K15" s="234"/>
      <c r="L15" s="234"/>
      <c r="M15" s="234"/>
      <c r="N15" s="234"/>
      <c r="O15" s="234"/>
      <c r="P15" s="234"/>
      <c r="Q15" s="234"/>
      <c r="R15" s="234"/>
      <c r="S15" s="234"/>
      <c r="T15" s="234"/>
      <c r="U15" s="234"/>
      <c r="V15" s="234"/>
      <c r="W15" s="234"/>
      <c r="X15" s="234"/>
      <c r="Y15" s="234"/>
      <c r="Z15" s="234"/>
    </row>
    <row r="16" spans="1:26" ht="12.75" customHeight="1">
      <c r="A16" s="234" t="s">
        <v>762</v>
      </c>
      <c r="B16" s="234">
        <v>8</v>
      </c>
      <c r="C16" s="235">
        <v>371001</v>
      </c>
      <c r="D16" s="236">
        <v>100919</v>
      </c>
      <c r="E16" s="236">
        <v>0</v>
      </c>
      <c r="F16" s="236">
        <v>0</v>
      </c>
      <c r="G16" s="236">
        <f t="shared" si="0"/>
        <v>100919</v>
      </c>
      <c r="H16" s="235">
        <f t="shared" si="1"/>
        <v>27.2</v>
      </c>
      <c r="I16" s="234"/>
      <c r="J16" s="234"/>
      <c r="K16" s="234"/>
      <c r="L16" s="234"/>
      <c r="M16" s="234"/>
      <c r="N16" s="234"/>
      <c r="O16" s="234"/>
      <c r="P16" s="234"/>
      <c r="Q16" s="234"/>
      <c r="R16" s="234"/>
      <c r="S16" s="234"/>
      <c r="T16" s="234"/>
      <c r="U16" s="234"/>
      <c r="V16" s="234"/>
      <c r="W16" s="234"/>
      <c r="X16" s="234"/>
      <c r="Y16" s="234"/>
      <c r="Z16" s="234"/>
    </row>
    <row r="17" spans="1:26" ht="12.75" customHeight="1">
      <c r="A17" s="234" t="s">
        <v>763</v>
      </c>
      <c r="B17" s="234">
        <v>9</v>
      </c>
      <c r="C17" s="235">
        <v>0</v>
      </c>
      <c r="D17" s="236">
        <v>0</v>
      </c>
      <c r="E17" s="236">
        <v>0</v>
      </c>
      <c r="F17" s="236">
        <v>0</v>
      </c>
      <c r="G17" s="236">
        <f t="shared" si="0"/>
        <v>0</v>
      </c>
      <c r="H17" s="235">
        <f t="shared" si="1"/>
        <v>0</v>
      </c>
      <c r="I17" s="234"/>
      <c r="J17" s="234"/>
      <c r="K17" s="234"/>
      <c r="L17" s="234"/>
      <c r="M17" s="234"/>
      <c r="N17" s="234"/>
      <c r="O17" s="234"/>
      <c r="P17" s="234"/>
      <c r="Q17" s="234"/>
      <c r="R17" s="234"/>
      <c r="S17" s="234"/>
      <c r="T17" s="234"/>
      <c r="U17" s="234"/>
      <c r="V17" s="234"/>
      <c r="W17" s="234"/>
      <c r="X17" s="234"/>
      <c r="Y17" s="234"/>
      <c r="Z17" s="234"/>
    </row>
    <row r="18" spans="1:26" ht="12.75" customHeight="1">
      <c r="A18" s="234" t="s">
        <v>764</v>
      </c>
      <c r="B18" s="234">
        <v>10</v>
      </c>
      <c r="C18" s="235">
        <v>0</v>
      </c>
      <c r="D18" s="236">
        <v>0</v>
      </c>
      <c r="E18" s="236">
        <v>0</v>
      </c>
      <c r="F18" s="236">
        <v>0</v>
      </c>
      <c r="G18" s="236">
        <f t="shared" si="0"/>
        <v>0</v>
      </c>
      <c r="H18" s="235">
        <f t="shared" si="1"/>
        <v>0</v>
      </c>
      <c r="I18" s="234"/>
      <c r="J18" s="234"/>
      <c r="K18" s="234"/>
      <c r="L18" s="234"/>
      <c r="M18" s="234"/>
      <c r="N18" s="234"/>
      <c r="O18" s="234"/>
      <c r="P18" s="234"/>
      <c r="Q18" s="234"/>
      <c r="R18" s="234"/>
      <c r="S18" s="234"/>
      <c r="T18" s="234"/>
      <c r="U18" s="234"/>
      <c r="V18" s="234"/>
      <c r="W18" s="234"/>
      <c r="X18" s="234"/>
      <c r="Y18" s="234"/>
      <c r="Z18" s="234"/>
    </row>
    <row r="19" spans="1:26" ht="12.75" customHeight="1">
      <c r="A19" s="234" t="s">
        <v>766</v>
      </c>
      <c r="B19" s="234">
        <v>11</v>
      </c>
      <c r="C19" s="235">
        <v>0</v>
      </c>
      <c r="D19" s="236">
        <v>0</v>
      </c>
      <c r="E19" s="236">
        <v>0</v>
      </c>
      <c r="F19" s="236">
        <v>0</v>
      </c>
      <c r="G19" s="236">
        <f t="shared" si="0"/>
        <v>0</v>
      </c>
      <c r="H19" s="235">
        <f t="shared" si="1"/>
        <v>0</v>
      </c>
      <c r="I19" s="234"/>
      <c r="J19" s="234"/>
      <c r="K19" s="234"/>
      <c r="L19" s="234"/>
      <c r="M19" s="234"/>
      <c r="N19" s="234"/>
      <c r="O19" s="234"/>
      <c r="P19" s="234"/>
      <c r="Q19" s="234"/>
      <c r="R19" s="234"/>
      <c r="S19" s="234"/>
      <c r="T19" s="234"/>
      <c r="U19" s="234"/>
      <c r="V19" s="234"/>
      <c r="W19" s="234"/>
      <c r="X19" s="234"/>
      <c r="Y19" s="234"/>
      <c r="Z19" s="234"/>
    </row>
    <row r="20" spans="1:26" ht="12.75" customHeight="1">
      <c r="A20" s="234" t="s">
        <v>767</v>
      </c>
      <c r="B20" s="234">
        <v>12</v>
      </c>
      <c r="C20" s="235">
        <v>0</v>
      </c>
      <c r="D20" s="236">
        <v>0</v>
      </c>
      <c r="E20" s="236">
        <v>0</v>
      </c>
      <c r="F20" s="236">
        <v>0</v>
      </c>
      <c r="G20" s="236">
        <f t="shared" si="0"/>
        <v>0</v>
      </c>
      <c r="H20" s="235">
        <f t="shared" si="1"/>
        <v>0</v>
      </c>
      <c r="I20" s="234"/>
      <c r="J20" s="234"/>
      <c r="K20" s="234"/>
      <c r="L20" s="234"/>
      <c r="M20" s="234"/>
      <c r="N20" s="234"/>
      <c r="O20" s="234"/>
      <c r="P20" s="234"/>
      <c r="Q20" s="234"/>
      <c r="R20" s="234"/>
      <c r="S20" s="234"/>
      <c r="T20" s="234"/>
      <c r="U20" s="234"/>
      <c r="V20" s="234"/>
      <c r="W20" s="234"/>
      <c r="X20" s="234"/>
      <c r="Y20" s="234"/>
      <c r="Z20" s="234"/>
    </row>
    <row r="21" spans="1:26" ht="12.75" customHeight="1">
      <c r="A21" s="234" t="s">
        <v>768</v>
      </c>
      <c r="B21" s="234">
        <v>13</v>
      </c>
      <c r="C21" s="235">
        <v>0</v>
      </c>
      <c r="D21" s="236">
        <v>0</v>
      </c>
      <c r="E21" s="236">
        <v>0</v>
      </c>
      <c r="F21" s="236">
        <v>0</v>
      </c>
      <c r="G21" s="236">
        <f t="shared" si="0"/>
        <v>0</v>
      </c>
      <c r="H21" s="235">
        <f t="shared" si="1"/>
        <v>0</v>
      </c>
      <c r="I21" s="234"/>
      <c r="J21" s="234"/>
      <c r="K21" s="234"/>
      <c r="L21" s="234"/>
      <c r="M21" s="234"/>
      <c r="N21" s="234"/>
      <c r="O21" s="234"/>
      <c r="P21" s="234"/>
      <c r="Q21" s="234"/>
      <c r="R21" s="234"/>
      <c r="S21" s="234"/>
      <c r="T21" s="234"/>
      <c r="U21" s="234"/>
      <c r="V21" s="234"/>
      <c r="W21" s="234"/>
      <c r="X21" s="234"/>
      <c r="Y21" s="234"/>
      <c r="Z21" s="234"/>
    </row>
    <row r="22" spans="1:26" ht="12.75" customHeight="1">
      <c r="A22" s="234" t="s">
        <v>769</v>
      </c>
      <c r="B22" s="234">
        <v>14</v>
      </c>
      <c r="C22" s="235">
        <v>689903.45</v>
      </c>
      <c r="D22" s="236">
        <v>187667</v>
      </c>
      <c r="E22" s="236">
        <v>27485</v>
      </c>
      <c r="F22" s="236">
        <v>16037</v>
      </c>
      <c r="G22" s="236">
        <f t="shared" si="0"/>
        <v>231189</v>
      </c>
      <c r="H22" s="235">
        <f t="shared" si="1"/>
        <v>33.51</v>
      </c>
      <c r="I22" s="234"/>
      <c r="J22" s="234"/>
      <c r="K22" s="234"/>
      <c r="L22" s="234"/>
      <c r="M22" s="234"/>
      <c r="N22" s="234"/>
      <c r="O22" s="234"/>
      <c r="P22" s="234"/>
      <c r="Q22" s="234"/>
      <c r="R22" s="234"/>
      <c r="S22" s="234"/>
      <c r="T22" s="234"/>
      <c r="U22" s="234"/>
      <c r="V22" s="234"/>
      <c r="W22" s="234"/>
      <c r="X22" s="234"/>
      <c r="Y22" s="234"/>
      <c r="Z22" s="234"/>
    </row>
    <row r="23" spans="1:26" ht="12.75" customHeight="1">
      <c r="A23" s="234" t="s">
        <v>771</v>
      </c>
      <c r="B23" s="234">
        <v>15</v>
      </c>
      <c r="C23" s="235">
        <v>0</v>
      </c>
      <c r="D23" s="236">
        <v>0</v>
      </c>
      <c r="E23" s="236">
        <v>0</v>
      </c>
      <c r="F23" s="236">
        <v>0</v>
      </c>
      <c r="G23" s="236">
        <f t="shared" si="0"/>
        <v>0</v>
      </c>
      <c r="H23" s="235">
        <f t="shared" si="1"/>
        <v>0</v>
      </c>
      <c r="I23" s="234"/>
      <c r="J23" s="234"/>
      <c r="K23" s="234"/>
      <c r="L23" s="234"/>
      <c r="M23" s="234"/>
      <c r="N23" s="234"/>
      <c r="O23" s="234"/>
      <c r="P23" s="234"/>
      <c r="Q23" s="234"/>
      <c r="R23" s="234"/>
      <c r="S23" s="234"/>
      <c r="T23" s="234"/>
      <c r="U23" s="234"/>
      <c r="V23" s="234"/>
      <c r="W23" s="234"/>
      <c r="X23" s="234"/>
      <c r="Y23" s="234"/>
      <c r="Z23" s="234"/>
    </row>
    <row r="24" spans="1:26" ht="12.75" customHeight="1">
      <c r="A24" s="234" t="s">
        <v>772</v>
      </c>
      <c r="B24" s="234">
        <v>16</v>
      </c>
      <c r="C24" s="235">
        <v>0</v>
      </c>
      <c r="D24" s="236">
        <v>0</v>
      </c>
      <c r="E24" s="236">
        <v>0</v>
      </c>
      <c r="F24" s="236">
        <v>0</v>
      </c>
      <c r="G24" s="236">
        <f t="shared" si="0"/>
        <v>0</v>
      </c>
      <c r="H24" s="235">
        <f t="shared" si="1"/>
        <v>0</v>
      </c>
      <c r="I24" s="234"/>
      <c r="J24" s="234"/>
      <c r="K24" s="234"/>
      <c r="L24" s="234"/>
      <c r="M24" s="234"/>
      <c r="N24" s="234"/>
      <c r="O24" s="234"/>
      <c r="P24" s="234"/>
      <c r="Q24" s="234"/>
      <c r="R24" s="234"/>
      <c r="S24" s="234"/>
      <c r="T24" s="234"/>
      <c r="U24" s="234"/>
      <c r="V24" s="234"/>
      <c r="W24" s="234"/>
      <c r="X24" s="234"/>
      <c r="Y24" s="234"/>
      <c r="Z24" s="234"/>
    </row>
    <row r="25" spans="1:26" ht="12.75" customHeight="1">
      <c r="A25" s="234" t="s">
        <v>773</v>
      </c>
      <c r="B25" s="234">
        <v>17</v>
      </c>
      <c r="C25" s="235">
        <v>0</v>
      </c>
      <c r="D25" s="236">
        <v>0</v>
      </c>
      <c r="E25" s="236">
        <v>0</v>
      </c>
      <c r="F25" s="236">
        <v>0</v>
      </c>
      <c r="G25" s="236">
        <f t="shared" si="0"/>
        <v>0</v>
      </c>
      <c r="H25" s="235">
        <f t="shared" si="1"/>
        <v>0</v>
      </c>
      <c r="I25" s="234"/>
      <c r="J25" s="234"/>
      <c r="K25" s="234"/>
      <c r="L25" s="234"/>
      <c r="M25" s="234"/>
      <c r="N25" s="234"/>
      <c r="O25" s="234"/>
      <c r="P25" s="234"/>
      <c r="Q25" s="234"/>
      <c r="R25" s="234"/>
      <c r="S25" s="234"/>
      <c r="T25" s="234"/>
      <c r="U25" s="234"/>
      <c r="V25" s="234"/>
      <c r="W25" s="234"/>
      <c r="X25" s="234"/>
      <c r="Y25" s="234"/>
      <c r="Z25" s="234"/>
    </row>
    <row r="26" spans="1:26" ht="12.75" customHeight="1">
      <c r="A26" s="234" t="s">
        <v>774</v>
      </c>
      <c r="B26" s="234">
        <v>18</v>
      </c>
      <c r="C26" s="235">
        <v>0</v>
      </c>
      <c r="D26" s="236">
        <v>0</v>
      </c>
      <c r="E26" s="236">
        <v>0</v>
      </c>
      <c r="F26" s="236">
        <v>0</v>
      </c>
      <c r="G26" s="236">
        <f t="shared" si="0"/>
        <v>0</v>
      </c>
      <c r="H26" s="235">
        <f t="shared" si="1"/>
        <v>0</v>
      </c>
      <c r="I26" s="234"/>
      <c r="J26" s="234"/>
      <c r="K26" s="234"/>
      <c r="L26" s="234"/>
      <c r="M26" s="234"/>
      <c r="N26" s="234"/>
      <c r="O26" s="234"/>
      <c r="P26" s="234"/>
      <c r="Q26" s="234"/>
      <c r="R26" s="234"/>
      <c r="S26" s="234"/>
      <c r="T26" s="234"/>
      <c r="U26" s="234"/>
      <c r="V26" s="234"/>
      <c r="W26" s="234"/>
      <c r="X26" s="234"/>
      <c r="Y26" s="234"/>
      <c r="Z26" s="234"/>
    </row>
    <row r="27" spans="1:26" ht="12.75" customHeight="1">
      <c r="A27" s="234" t="s">
        <v>775</v>
      </c>
      <c r="B27" s="234">
        <v>19</v>
      </c>
      <c r="C27" s="235">
        <v>129033.55</v>
      </c>
      <c r="D27" s="236">
        <v>35100</v>
      </c>
      <c r="E27" s="236">
        <v>0</v>
      </c>
      <c r="F27" s="236">
        <v>0</v>
      </c>
      <c r="G27" s="236">
        <f t="shared" si="0"/>
        <v>35100</v>
      </c>
      <c r="H27" s="235">
        <f t="shared" si="1"/>
        <v>27.2</v>
      </c>
      <c r="I27" s="234"/>
      <c r="J27" s="234"/>
      <c r="K27" s="234"/>
      <c r="L27" s="234"/>
      <c r="M27" s="234"/>
      <c r="N27" s="234"/>
      <c r="O27" s="234"/>
      <c r="P27" s="234"/>
      <c r="Q27" s="234"/>
      <c r="R27" s="234"/>
      <c r="S27" s="234"/>
      <c r="T27" s="234"/>
      <c r="U27" s="234"/>
      <c r="V27" s="234"/>
      <c r="W27" s="234"/>
      <c r="X27" s="234"/>
      <c r="Y27" s="234"/>
      <c r="Z27" s="234"/>
    </row>
    <row r="28" spans="1:26" ht="12.75" customHeight="1">
      <c r="A28" s="234" t="s">
        <v>777</v>
      </c>
      <c r="B28" s="234">
        <v>20</v>
      </c>
      <c r="C28" s="235">
        <v>2682280.4700000002</v>
      </c>
      <c r="D28" s="236">
        <v>729632</v>
      </c>
      <c r="E28" s="236">
        <v>19632</v>
      </c>
      <c r="F28" s="236">
        <v>11455</v>
      </c>
      <c r="G28" s="236">
        <f t="shared" si="0"/>
        <v>760719</v>
      </c>
      <c r="H28" s="235">
        <f t="shared" si="1"/>
        <v>28.36</v>
      </c>
      <c r="I28" s="234"/>
      <c r="J28" s="234"/>
      <c r="K28" s="234"/>
      <c r="L28" s="234"/>
      <c r="M28" s="234"/>
      <c r="N28" s="234"/>
      <c r="O28" s="234"/>
      <c r="P28" s="234"/>
      <c r="Q28" s="234"/>
      <c r="R28" s="234"/>
      <c r="S28" s="234"/>
      <c r="T28" s="234"/>
      <c r="U28" s="234"/>
      <c r="V28" s="234"/>
      <c r="W28" s="234"/>
      <c r="X28" s="234"/>
      <c r="Y28" s="234"/>
      <c r="Z28" s="234"/>
    </row>
    <row r="29" spans="1:26" ht="12.75" customHeight="1">
      <c r="A29" s="234" t="s">
        <v>778</v>
      </c>
      <c r="B29" s="234">
        <v>21</v>
      </c>
      <c r="C29" s="235">
        <v>0</v>
      </c>
      <c r="D29" s="236">
        <v>0</v>
      </c>
      <c r="E29" s="236">
        <v>0</v>
      </c>
      <c r="F29" s="236">
        <v>0</v>
      </c>
      <c r="G29" s="236">
        <f t="shared" si="0"/>
        <v>0</v>
      </c>
      <c r="H29" s="235">
        <f t="shared" si="1"/>
        <v>0</v>
      </c>
      <c r="I29" s="234"/>
      <c r="J29" s="234"/>
      <c r="K29" s="234"/>
      <c r="L29" s="234"/>
      <c r="M29" s="234"/>
      <c r="N29" s="234"/>
      <c r="O29" s="234"/>
      <c r="P29" s="234"/>
      <c r="Q29" s="234"/>
      <c r="R29" s="234"/>
      <c r="S29" s="234"/>
      <c r="T29" s="234"/>
      <c r="U29" s="234"/>
      <c r="V29" s="234"/>
      <c r="W29" s="234"/>
      <c r="X29" s="234"/>
      <c r="Y29" s="234"/>
      <c r="Z29" s="234"/>
    </row>
    <row r="30" spans="1:26" ht="12.75" customHeight="1">
      <c r="A30" s="234" t="s">
        <v>779</v>
      </c>
      <c r="B30" s="234">
        <v>22</v>
      </c>
      <c r="C30" s="235">
        <v>35249.370000000003</v>
      </c>
      <c r="D30" s="236">
        <v>9588</v>
      </c>
      <c r="E30" s="236">
        <v>0</v>
      </c>
      <c r="F30" s="236">
        <v>0</v>
      </c>
      <c r="G30" s="236">
        <f t="shared" si="0"/>
        <v>9588</v>
      </c>
      <c r="H30" s="235">
        <f t="shared" si="1"/>
        <v>27.2</v>
      </c>
      <c r="I30" s="234"/>
      <c r="J30" s="234"/>
      <c r="K30" s="234"/>
      <c r="L30" s="234"/>
      <c r="M30" s="234"/>
      <c r="N30" s="234"/>
      <c r="O30" s="234"/>
      <c r="P30" s="234"/>
      <c r="Q30" s="234"/>
      <c r="R30" s="234"/>
      <c r="S30" s="234"/>
      <c r="T30" s="234"/>
      <c r="U30" s="234"/>
      <c r="V30" s="234"/>
      <c r="W30" s="234"/>
      <c r="X30" s="234"/>
      <c r="Y30" s="234"/>
      <c r="Z30" s="234"/>
    </row>
    <row r="31" spans="1:26" ht="12.75" customHeight="1">
      <c r="A31" s="234" t="s">
        <v>780</v>
      </c>
      <c r="B31" s="234">
        <v>23</v>
      </c>
      <c r="C31" s="235">
        <v>1143989</v>
      </c>
      <c r="D31" s="236">
        <v>311187</v>
      </c>
      <c r="E31" s="236">
        <v>23558</v>
      </c>
      <c r="F31" s="236">
        <v>13746</v>
      </c>
      <c r="G31" s="236">
        <f t="shared" si="0"/>
        <v>348491</v>
      </c>
      <c r="H31" s="235">
        <f t="shared" si="1"/>
        <v>30.46</v>
      </c>
      <c r="I31" s="234"/>
      <c r="J31" s="234"/>
      <c r="K31" s="234"/>
      <c r="L31" s="234"/>
      <c r="M31" s="234"/>
      <c r="N31" s="234"/>
      <c r="O31" s="234"/>
      <c r="P31" s="234"/>
      <c r="Q31" s="234"/>
      <c r="R31" s="234"/>
      <c r="S31" s="234"/>
      <c r="T31" s="234"/>
      <c r="U31" s="234"/>
      <c r="V31" s="234"/>
      <c r="W31" s="234"/>
      <c r="X31" s="234"/>
      <c r="Y31" s="234"/>
      <c r="Z31" s="234"/>
    </row>
    <row r="32" spans="1:26" ht="12.75" customHeight="1">
      <c r="A32" s="234" t="s">
        <v>782</v>
      </c>
      <c r="B32" s="234">
        <v>24</v>
      </c>
      <c r="C32" s="235">
        <v>183322.17</v>
      </c>
      <c r="D32" s="236">
        <v>49867</v>
      </c>
      <c r="E32" s="236">
        <v>0</v>
      </c>
      <c r="F32" s="236">
        <v>0</v>
      </c>
      <c r="G32" s="236">
        <f t="shared" si="0"/>
        <v>49867</v>
      </c>
      <c r="H32" s="235">
        <f t="shared" si="1"/>
        <v>27.2</v>
      </c>
      <c r="I32" s="234"/>
      <c r="J32" s="234"/>
      <c r="K32" s="234"/>
      <c r="L32" s="234"/>
      <c r="M32" s="234"/>
      <c r="N32" s="234"/>
      <c r="O32" s="234"/>
      <c r="P32" s="234"/>
      <c r="Q32" s="234"/>
      <c r="R32" s="234"/>
      <c r="S32" s="234"/>
      <c r="T32" s="234"/>
      <c r="U32" s="234"/>
      <c r="V32" s="234"/>
      <c r="W32" s="234"/>
      <c r="X32" s="234"/>
      <c r="Y32" s="234"/>
      <c r="Z32" s="234"/>
    </row>
    <row r="33" spans="1:26" ht="12.75" customHeight="1">
      <c r="A33" s="234" t="s">
        <v>783</v>
      </c>
      <c r="B33" s="234">
        <v>25</v>
      </c>
      <c r="C33" s="235">
        <v>0</v>
      </c>
      <c r="D33" s="236">
        <v>0</v>
      </c>
      <c r="E33" s="236">
        <v>0</v>
      </c>
      <c r="F33" s="236">
        <v>0</v>
      </c>
      <c r="G33" s="236">
        <f t="shared" si="0"/>
        <v>0</v>
      </c>
      <c r="H33" s="235">
        <f t="shared" si="1"/>
        <v>0</v>
      </c>
      <c r="I33" s="234"/>
      <c r="J33" s="234"/>
      <c r="K33" s="234"/>
      <c r="L33" s="234"/>
      <c r="M33" s="234"/>
      <c r="N33" s="234"/>
      <c r="O33" s="234"/>
      <c r="P33" s="234"/>
      <c r="Q33" s="234"/>
      <c r="R33" s="234"/>
      <c r="S33" s="234"/>
      <c r="T33" s="234"/>
      <c r="U33" s="234"/>
      <c r="V33" s="234"/>
      <c r="W33" s="234"/>
      <c r="X33" s="234"/>
      <c r="Y33" s="234"/>
      <c r="Z33" s="234"/>
    </row>
    <row r="34" spans="1:26" ht="12.75" customHeight="1">
      <c r="A34" s="234" t="s">
        <v>784</v>
      </c>
      <c r="B34" s="234">
        <v>26</v>
      </c>
      <c r="C34" s="235">
        <v>0</v>
      </c>
      <c r="D34" s="236">
        <v>0</v>
      </c>
      <c r="E34" s="236">
        <v>0</v>
      </c>
      <c r="F34" s="236">
        <v>0</v>
      </c>
      <c r="G34" s="236">
        <f t="shared" si="0"/>
        <v>0</v>
      </c>
      <c r="H34" s="235">
        <f t="shared" si="1"/>
        <v>0</v>
      </c>
      <c r="I34" s="234"/>
      <c r="J34" s="234"/>
      <c r="K34" s="234"/>
      <c r="L34" s="234"/>
      <c r="M34" s="234"/>
      <c r="N34" s="234"/>
      <c r="O34" s="234"/>
      <c r="P34" s="234"/>
      <c r="Q34" s="234"/>
      <c r="R34" s="234"/>
      <c r="S34" s="234"/>
      <c r="T34" s="234"/>
      <c r="U34" s="234"/>
      <c r="V34" s="234"/>
      <c r="W34" s="234"/>
      <c r="X34" s="234"/>
      <c r="Y34" s="234"/>
      <c r="Z34" s="234"/>
    </row>
    <row r="35" spans="1:26" ht="12.75" customHeight="1">
      <c r="A35" s="234" t="s">
        <v>785</v>
      </c>
      <c r="B35" s="234">
        <v>27</v>
      </c>
      <c r="C35" s="235">
        <v>0</v>
      </c>
      <c r="D35" s="236">
        <v>0</v>
      </c>
      <c r="E35" s="236">
        <v>0</v>
      </c>
      <c r="F35" s="236">
        <v>0</v>
      </c>
      <c r="G35" s="236">
        <f t="shared" si="0"/>
        <v>0</v>
      </c>
      <c r="H35" s="235">
        <f t="shared" si="1"/>
        <v>0</v>
      </c>
      <c r="I35" s="234"/>
      <c r="J35" s="234"/>
      <c r="K35" s="234"/>
      <c r="L35" s="234"/>
      <c r="M35" s="234"/>
      <c r="N35" s="234"/>
      <c r="O35" s="234"/>
      <c r="P35" s="234"/>
      <c r="Q35" s="234"/>
      <c r="R35" s="234"/>
      <c r="S35" s="234"/>
      <c r="T35" s="234"/>
      <c r="U35" s="234"/>
      <c r="V35" s="234"/>
      <c r="W35" s="234"/>
      <c r="X35" s="234"/>
      <c r="Y35" s="234"/>
      <c r="Z35" s="234"/>
    </row>
    <row r="36" spans="1:26" ht="12.75" customHeight="1">
      <c r="A36" s="234" t="s">
        <v>786</v>
      </c>
      <c r="B36" s="234">
        <v>28</v>
      </c>
      <c r="C36" s="235">
        <v>0</v>
      </c>
      <c r="D36" s="236">
        <v>0</v>
      </c>
      <c r="E36" s="236">
        <v>0</v>
      </c>
      <c r="F36" s="236">
        <v>0</v>
      </c>
      <c r="G36" s="236">
        <f t="shared" si="0"/>
        <v>0</v>
      </c>
      <c r="H36" s="235">
        <f t="shared" si="1"/>
        <v>0</v>
      </c>
      <c r="I36" s="234"/>
      <c r="J36" s="234"/>
      <c r="K36" s="234"/>
      <c r="L36" s="234"/>
      <c r="M36" s="234"/>
      <c r="N36" s="234"/>
      <c r="O36" s="234"/>
      <c r="P36" s="234"/>
      <c r="Q36" s="234"/>
      <c r="R36" s="234"/>
      <c r="S36" s="234"/>
      <c r="T36" s="234"/>
      <c r="U36" s="234"/>
      <c r="V36" s="234"/>
      <c r="W36" s="234"/>
      <c r="X36" s="234"/>
      <c r="Y36" s="234"/>
      <c r="Z36" s="234"/>
    </row>
    <row r="37" spans="1:26" ht="12.75" customHeight="1">
      <c r="A37" s="234" t="s">
        <v>788</v>
      </c>
      <c r="B37" s="234">
        <v>29</v>
      </c>
      <c r="C37" s="235">
        <v>0</v>
      </c>
      <c r="D37" s="236">
        <v>0</v>
      </c>
      <c r="E37" s="236">
        <v>0</v>
      </c>
      <c r="F37" s="236">
        <v>0</v>
      </c>
      <c r="G37" s="236">
        <f t="shared" si="0"/>
        <v>0</v>
      </c>
      <c r="H37" s="235">
        <f t="shared" si="1"/>
        <v>0</v>
      </c>
      <c r="I37" s="234"/>
      <c r="J37" s="234"/>
      <c r="K37" s="234"/>
      <c r="L37" s="234"/>
      <c r="M37" s="234"/>
      <c r="N37" s="234"/>
      <c r="O37" s="234"/>
      <c r="P37" s="234"/>
      <c r="Q37" s="234"/>
      <c r="R37" s="234"/>
      <c r="S37" s="234"/>
      <c r="T37" s="234"/>
      <c r="U37" s="234"/>
      <c r="V37" s="234"/>
      <c r="W37" s="234"/>
      <c r="X37" s="234"/>
      <c r="Y37" s="234"/>
      <c r="Z37" s="234"/>
    </row>
    <row r="38" spans="1:26" ht="12.75" customHeight="1">
      <c r="A38" s="234" t="s">
        <v>789</v>
      </c>
      <c r="B38" s="234">
        <v>30</v>
      </c>
      <c r="C38" s="235">
        <v>0</v>
      </c>
      <c r="D38" s="236">
        <v>0</v>
      </c>
      <c r="E38" s="236">
        <v>0</v>
      </c>
      <c r="F38" s="236">
        <v>0</v>
      </c>
      <c r="G38" s="236">
        <f t="shared" si="0"/>
        <v>0</v>
      </c>
      <c r="H38" s="235">
        <f t="shared" si="1"/>
        <v>0</v>
      </c>
      <c r="I38" s="234"/>
      <c r="J38" s="234"/>
      <c r="K38" s="234"/>
      <c r="L38" s="234"/>
      <c r="M38" s="234"/>
      <c r="N38" s="234"/>
      <c r="O38" s="234"/>
      <c r="P38" s="234"/>
      <c r="Q38" s="234"/>
      <c r="R38" s="234"/>
      <c r="S38" s="234"/>
      <c r="T38" s="234"/>
      <c r="U38" s="234"/>
      <c r="V38" s="234"/>
      <c r="W38" s="234"/>
      <c r="X38" s="234"/>
      <c r="Y38" s="234"/>
      <c r="Z38" s="234"/>
    </row>
    <row r="39" spans="1:26" ht="12.75" customHeight="1">
      <c r="A39" s="234" t="s">
        <v>790</v>
      </c>
      <c r="B39" s="234">
        <v>31</v>
      </c>
      <c r="C39" s="235">
        <v>0</v>
      </c>
      <c r="D39" s="236">
        <v>0</v>
      </c>
      <c r="E39" s="236">
        <v>0</v>
      </c>
      <c r="F39" s="236">
        <v>0</v>
      </c>
      <c r="G39" s="236">
        <f t="shared" si="0"/>
        <v>0</v>
      </c>
      <c r="H39" s="235">
        <f t="shared" si="1"/>
        <v>0</v>
      </c>
      <c r="I39" s="234"/>
      <c r="J39" s="234"/>
      <c r="K39" s="234"/>
      <c r="L39" s="234"/>
      <c r="M39" s="234"/>
      <c r="N39" s="234"/>
      <c r="O39" s="234"/>
      <c r="P39" s="234"/>
      <c r="Q39" s="234"/>
      <c r="R39" s="234"/>
      <c r="S39" s="234"/>
      <c r="T39" s="234"/>
      <c r="U39" s="234"/>
      <c r="V39" s="234"/>
      <c r="W39" s="234"/>
      <c r="X39" s="234"/>
      <c r="Y39" s="234"/>
      <c r="Z39" s="234"/>
    </row>
    <row r="40" spans="1:26" ht="12.75" customHeight="1">
      <c r="A40" s="234" t="s">
        <v>791</v>
      </c>
      <c r="B40" s="234">
        <v>32</v>
      </c>
      <c r="C40" s="235">
        <v>0</v>
      </c>
      <c r="D40" s="236">
        <v>0</v>
      </c>
      <c r="E40" s="236">
        <v>0</v>
      </c>
      <c r="F40" s="236">
        <v>0</v>
      </c>
      <c r="G40" s="236">
        <f t="shared" si="0"/>
        <v>0</v>
      </c>
      <c r="H40" s="235">
        <f t="shared" si="1"/>
        <v>0</v>
      </c>
      <c r="I40" s="234"/>
      <c r="J40" s="234"/>
      <c r="K40" s="234"/>
      <c r="L40" s="234"/>
      <c r="M40" s="234"/>
      <c r="N40" s="234"/>
      <c r="O40" s="234"/>
      <c r="P40" s="234"/>
      <c r="Q40" s="234"/>
      <c r="R40" s="234"/>
      <c r="S40" s="234"/>
      <c r="T40" s="234"/>
      <c r="U40" s="234"/>
      <c r="V40" s="234"/>
      <c r="W40" s="234"/>
      <c r="X40" s="234"/>
      <c r="Y40" s="234"/>
      <c r="Z40" s="234"/>
    </row>
    <row r="41" spans="1:26" ht="12.75" customHeight="1">
      <c r="A41" s="234" t="s">
        <v>792</v>
      </c>
      <c r="B41" s="234">
        <v>33</v>
      </c>
      <c r="C41" s="235">
        <v>0</v>
      </c>
      <c r="D41" s="236">
        <v>0</v>
      </c>
      <c r="E41" s="236">
        <v>0</v>
      </c>
      <c r="F41" s="236">
        <v>0</v>
      </c>
      <c r="G41" s="236">
        <f t="shared" si="0"/>
        <v>0</v>
      </c>
      <c r="H41" s="235">
        <f t="shared" si="1"/>
        <v>0</v>
      </c>
      <c r="I41" s="234"/>
      <c r="J41" s="234"/>
      <c r="K41" s="234"/>
      <c r="L41" s="234"/>
      <c r="M41" s="234"/>
      <c r="N41" s="234"/>
      <c r="O41" s="234"/>
      <c r="P41" s="234"/>
      <c r="Q41" s="234"/>
      <c r="R41" s="234"/>
      <c r="S41" s="234"/>
      <c r="T41" s="234"/>
      <c r="U41" s="234"/>
      <c r="V41" s="234"/>
      <c r="W41" s="234"/>
      <c r="X41" s="234"/>
      <c r="Y41" s="234"/>
      <c r="Z41" s="234"/>
    </row>
    <row r="42" spans="1:26" ht="12.75" customHeight="1">
      <c r="A42" s="234" t="s">
        <v>794</v>
      </c>
      <c r="B42" s="234">
        <v>34</v>
      </c>
      <c r="C42" s="235">
        <v>0</v>
      </c>
      <c r="D42" s="236">
        <v>0</v>
      </c>
      <c r="E42" s="236">
        <v>0</v>
      </c>
      <c r="F42" s="236">
        <v>0</v>
      </c>
      <c r="G42" s="236">
        <f t="shared" si="0"/>
        <v>0</v>
      </c>
      <c r="H42" s="235">
        <f t="shared" si="1"/>
        <v>0</v>
      </c>
      <c r="I42" s="234"/>
      <c r="J42" s="234"/>
      <c r="K42" s="234"/>
      <c r="L42" s="234"/>
      <c r="M42" s="234"/>
      <c r="N42" s="234"/>
      <c r="O42" s="234"/>
      <c r="P42" s="234"/>
      <c r="Q42" s="234"/>
      <c r="R42" s="234"/>
      <c r="S42" s="234"/>
      <c r="T42" s="234"/>
      <c r="U42" s="234"/>
      <c r="V42" s="234"/>
      <c r="W42" s="234"/>
      <c r="X42" s="234"/>
      <c r="Y42" s="234"/>
      <c r="Z42" s="234"/>
    </row>
    <row r="43" spans="1:26" ht="12.75" customHeight="1">
      <c r="A43" s="234" t="s">
        <v>795</v>
      </c>
      <c r="B43" s="234">
        <v>35</v>
      </c>
      <c r="C43" s="235">
        <v>0</v>
      </c>
      <c r="D43" s="236">
        <v>0</v>
      </c>
      <c r="E43" s="236">
        <v>0</v>
      </c>
      <c r="F43" s="236">
        <v>0</v>
      </c>
      <c r="G43" s="236">
        <f t="shared" si="0"/>
        <v>0</v>
      </c>
      <c r="H43" s="235">
        <f t="shared" si="1"/>
        <v>0</v>
      </c>
      <c r="I43" s="234"/>
      <c r="J43" s="234"/>
      <c r="K43" s="234"/>
      <c r="L43" s="234"/>
      <c r="M43" s="234"/>
      <c r="N43" s="234"/>
      <c r="O43" s="234"/>
      <c r="P43" s="234"/>
      <c r="Q43" s="234"/>
      <c r="R43" s="234"/>
      <c r="S43" s="234"/>
      <c r="T43" s="234"/>
      <c r="U43" s="234"/>
      <c r="V43" s="234"/>
      <c r="W43" s="234"/>
      <c r="X43" s="234"/>
      <c r="Y43" s="234"/>
      <c r="Z43" s="234"/>
    </row>
    <row r="44" spans="1:26" ht="12.75" customHeight="1">
      <c r="A44" s="234" t="s">
        <v>796</v>
      </c>
      <c r="B44" s="234">
        <v>36</v>
      </c>
      <c r="C44" s="235">
        <v>1013276.25</v>
      </c>
      <c r="D44" s="236">
        <v>275630</v>
      </c>
      <c r="E44" s="236">
        <v>19632</v>
      </c>
      <c r="F44" s="236">
        <v>11455</v>
      </c>
      <c r="G44" s="236">
        <f t="shared" si="0"/>
        <v>306717</v>
      </c>
      <c r="H44" s="235">
        <f t="shared" si="1"/>
        <v>30.27</v>
      </c>
      <c r="I44" s="234"/>
      <c r="J44" s="234"/>
      <c r="K44" s="234"/>
      <c r="L44" s="234"/>
      <c r="M44" s="234"/>
      <c r="N44" s="234"/>
      <c r="O44" s="234"/>
      <c r="P44" s="234"/>
      <c r="Q44" s="234"/>
      <c r="R44" s="234"/>
      <c r="S44" s="234"/>
      <c r="T44" s="234"/>
      <c r="U44" s="234"/>
      <c r="V44" s="234"/>
      <c r="W44" s="234"/>
      <c r="X44" s="234"/>
      <c r="Y44" s="234"/>
      <c r="Z44" s="234"/>
    </row>
    <row r="45" spans="1:26" ht="12.75" customHeight="1">
      <c r="A45" s="234" t="s">
        <v>797</v>
      </c>
      <c r="B45" s="234">
        <v>37</v>
      </c>
      <c r="C45" s="235">
        <v>0</v>
      </c>
      <c r="D45" s="236">
        <v>0</v>
      </c>
      <c r="E45" s="236">
        <v>0</v>
      </c>
      <c r="F45" s="236">
        <v>0</v>
      </c>
      <c r="G45" s="236">
        <f t="shared" si="0"/>
        <v>0</v>
      </c>
      <c r="H45" s="235">
        <f t="shared" si="1"/>
        <v>0</v>
      </c>
      <c r="I45" s="234"/>
      <c r="J45" s="234"/>
      <c r="K45" s="234"/>
      <c r="L45" s="234"/>
      <c r="M45" s="234"/>
      <c r="N45" s="234"/>
      <c r="O45" s="234"/>
      <c r="P45" s="234"/>
      <c r="Q45" s="234"/>
      <c r="R45" s="234"/>
      <c r="S45" s="234"/>
      <c r="T45" s="234"/>
      <c r="U45" s="234"/>
      <c r="V45" s="234"/>
      <c r="W45" s="234"/>
      <c r="X45" s="234"/>
      <c r="Y45" s="234"/>
      <c r="Z45" s="234"/>
    </row>
    <row r="46" spans="1:26" ht="12.75" customHeight="1">
      <c r="A46" s="234" t="s">
        <v>798</v>
      </c>
      <c r="B46" s="234">
        <v>38</v>
      </c>
      <c r="C46" s="235">
        <v>516750.47</v>
      </c>
      <c r="D46" s="236">
        <v>140566</v>
      </c>
      <c r="E46" s="236">
        <v>27485</v>
      </c>
      <c r="F46" s="236">
        <v>16037</v>
      </c>
      <c r="G46" s="236">
        <f t="shared" si="0"/>
        <v>184088</v>
      </c>
      <c r="H46" s="235">
        <f t="shared" si="1"/>
        <v>35.619999999999997</v>
      </c>
      <c r="I46" s="234"/>
      <c r="J46" s="234"/>
      <c r="K46" s="234"/>
      <c r="L46" s="234"/>
      <c r="M46" s="234"/>
      <c r="N46" s="234"/>
      <c r="O46" s="234"/>
      <c r="P46" s="234"/>
      <c r="Q46" s="234"/>
      <c r="R46" s="234"/>
      <c r="S46" s="234"/>
      <c r="T46" s="234"/>
      <c r="U46" s="234"/>
      <c r="V46" s="234"/>
      <c r="W46" s="234"/>
      <c r="X46" s="234"/>
      <c r="Y46" s="234"/>
      <c r="Z46" s="234"/>
    </row>
    <row r="47" spans="1:26" ht="12.75" customHeight="1">
      <c r="A47" s="234" t="s">
        <v>799</v>
      </c>
      <c r="B47" s="234">
        <v>39</v>
      </c>
      <c r="C47" s="235">
        <v>0</v>
      </c>
      <c r="D47" s="236">
        <v>0</v>
      </c>
      <c r="E47" s="236">
        <v>0</v>
      </c>
      <c r="F47" s="236">
        <v>0</v>
      </c>
      <c r="G47" s="236">
        <f t="shared" si="0"/>
        <v>0</v>
      </c>
      <c r="H47" s="235">
        <f t="shared" si="1"/>
        <v>0</v>
      </c>
      <c r="I47" s="234"/>
      <c r="J47" s="234"/>
      <c r="K47" s="234"/>
      <c r="L47" s="234"/>
      <c r="M47" s="234"/>
      <c r="N47" s="234"/>
      <c r="O47" s="234"/>
      <c r="P47" s="234"/>
      <c r="Q47" s="234"/>
      <c r="R47" s="234"/>
      <c r="S47" s="234"/>
      <c r="T47" s="234"/>
      <c r="U47" s="234"/>
      <c r="V47" s="234"/>
      <c r="W47" s="234"/>
      <c r="X47" s="234"/>
      <c r="Y47" s="234"/>
      <c r="Z47" s="234"/>
    </row>
    <row r="48" spans="1:26" ht="12.75" customHeight="1">
      <c r="A48" s="234" t="s">
        <v>801</v>
      </c>
      <c r="B48" s="234">
        <v>40</v>
      </c>
      <c r="C48" s="235">
        <v>529887</v>
      </c>
      <c r="D48" s="236">
        <v>144139</v>
      </c>
      <c r="E48" s="236">
        <v>0</v>
      </c>
      <c r="F48" s="236">
        <v>0</v>
      </c>
      <c r="G48" s="236">
        <f t="shared" si="0"/>
        <v>144139</v>
      </c>
      <c r="H48" s="235">
        <f t="shared" si="1"/>
        <v>27.2</v>
      </c>
      <c r="I48" s="234"/>
      <c r="J48" s="234"/>
      <c r="K48" s="234"/>
      <c r="L48" s="234"/>
      <c r="M48" s="234"/>
      <c r="N48" s="234"/>
      <c r="O48" s="234"/>
      <c r="P48" s="234"/>
      <c r="Q48" s="234"/>
      <c r="R48" s="234"/>
      <c r="S48" s="234"/>
      <c r="T48" s="234"/>
      <c r="U48" s="234"/>
      <c r="V48" s="234"/>
      <c r="W48" s="234"/>
      <c r="X48" s="234"/>
      <c r="Y48" s="234"/>
      <c r="Z48" s="234"/>
    </row>
    <row r="49" spans="1:26" ht="12.75" customHeight="1">
      <c r="A49" s="234" t="s">
        <v>802</v>
      </c>
      <c r="B49" s="234">
        <v>41</v>
      </c>
      <c r="C49" s="235">
        <v>685305.5</v>
      </c>
      <c r="D49" s="236">
        <v>186416</v>
      </c>
      <c r="E49" s="236">
        <v>23558</v>
      </c>
      <c r="F49" s="236">
        <v>13746</v>
      </c>
      <c r="G49" s="236">
        <f t="shared" si="0"/>
        <v>223720</v>
      </c>
      <c r="H49" s="235">
        <f t="shared" si="1"/>
        <v>32.65</v>
      </c>
      <c r="I49" s="234"/>
      <c r="J49" s="234"/>
      <c r="K49" s="234"/>
      <c r="L49" s="234"/>
      <c r="M49" s="234"/>
      <c r="N49" s="234"/>
      <c r="O49" s="234"/>
      <c r="P49" s="234"/>
      <c r="Q49" s="234"/>
      <c r="R49" s="234"/>
      <c r="S49" s="234"/>
      <c r="T49" s="234"/>
      <c r="U49" s="234"/>
      <c r="V49" s="234"/>
      <c r="W49" s="234"/>
      <c r="X49" s="234"/>
      <c r="Y49" s="234"/>
      <c r="Z49" s="234"/>
    </row>
    <row r="50" spans="1:26" ht="12.75" customHeight="1">
      <c r="A50" s="234" t="s">
        <v>803</v>
      </c>
      <c r="B50" s="234">
        <v>42</v>
      </c>
      <c r="C50" s="235">
        <v>409217.08</v>
      </c>
      <c r="D50" s="236">
        <v>111315</v>
      </c>
      <c r="E50" s="236">
        <v>0</v>
      </c>
      <c r="F50" s="236">
        <v>0</v>
      </c>
      <c r="G50" s="236">
        <f t="shared" si="0"/>
        <v>111315</v>
      </c>
      <c r="H50" s="235">
        <f t="shared" si="1"/>
        <v>27.2</v>
      </c>
      <c r="I50" s="234"/>
      <c r="J50" s="234"/>
      <c r="K50" s="234"/>
      <c r="L50" s="234"/>
      <c r="M50" s="234"/>
      <c r="N50" s="234"/>
      <c r="O50" s="234"/>
      <c r="P50" s="234"/>
      <c r="Q50" s="234"/>
      <c r="R50" s="234"/>
      <c r="S50" s="234"/>
      <c r="T50" s="234"/>
      <c r="U50" s="234"/>
      <c r="V50" s="234"/>
      <c r="W50" s="234"/>
      <c r="X50" s="234"/>
      <c r="Y50" s="234"/>
      <c r="Z50" s="234"/>
    </row>
    <row r="51" spans="1:26" ht="12.75" customHeight="1">
      <c r="A51" s="234" t="s">
        <v>804</v>
      </c>
      <c r="B51" s="234">
        <v>43</v>
      </c>
      <c r="C51" s="235">
        <v>0</v>
      </c>
      <c r="D51" s="236">
        <v>0</v>
      </c>
      <c r="E51" s="236">
        <v>0</v>
      </c>
      <c r="F51" s="236">
        <v>0</v>
      </c>
      <c r="G51" s="236">
        <f t="shared" si="0"/>
        <v>0</v>
      </c>
      <c r="H51" s="235">
        <f t="shared" si="1"/>
        <v>0</v>
      </c>
      <c r="I51" s="234"/>
      <c r="J51" s="234"/>
      <c r="K51" s="234"/>
      <c r="L51" s="234"/>
      <c r="M51" s="234"/>
      <c r="N51" s="234"/>
      <c r="O51" s="234"/>
      <c r="P51" s="234"/>
      <c r="Q51" s="234"/>
      <c r="R51" s="234"/>
      <c r="S51" s="234"/>
      <c r="T51" s="234"/>
      <c r="U51" s="234"/>
      <c r="V51" s="234"/>
      <c r="W51" s="234"/>
      <c r="X51" s="234"/>
      <c r="Y51" s="234"/>
      <c r="Z51" s="234"/>
    </row>
    <row r="52" spans="1:26" ht="12.75" customHeight="1">
      <c r="A52" s="234" t="s">
        <v>805</v>
      </c>
      <c r="B52" s="234">
        <v>44</v>
      </c>
      <c r="C52" s="235">
        <v>0</v>
      </c>
      <c r="D52" s="236">
        <v>0</v>
      </c>
      <c r="E52" s="236">
        <v>0</v>
      </c>
      <c r="F52" s="236">
        <v>0</v>
      </c>
      <c r="G52" s="236">
        <f t="shared" si="0"/>
        <v>0</v>
      </c>
      <c r="H52" s="235">
        <f t="shared" si="1"/>
        <v>0</v>
      </c>
      <c r="I52" s="234"/>
      <c r="J52" s="234"/>
      <c r="K52" s="234"/>
      <c r="L52" s="234"/>
      <c r="M52" s="234"/>
      <c r="N52" s="234"/>
      <c r="O52" s="234"/>
      <c r="P52" s="234"/>
      <c r="Q52" s="234"/>
      <c r="R52" s="234"/>
      <c r="S52" s="234"/>
      <c r="T52" s="234"/>
      <c r="U52" s="234"/>
      <c r="V52" s="234"/>
      <c r="W52" s="234"/>
      <c r="X52" s="234"/>
      <c r="Y52" s="234"/>
      <c r="Z52" s="234"/>
    </row>
    <row r="53" spans="1:26" ht="12.75" customHeight="1">
      <c r="A53" s="234" t="s">
        <v>806</v>
      </c>
      <c r="B53" s="234">
        <v>45</v>
      </c>
      <c r="C53" s="235">
        <v>0</v>
      </c>
      <c r="D53" s="236">
        <v>0</v>
      </c>
      <c r="E53" s="236">
        <v>0</v>
      </c>
      <c r="F53" s="236">
        <v>0</v>
      </c>
      <c r="G53" s="236">
        <f t="shared" si="0"/>
        <v>0</v>
      </c>
      <c r="H53" s="235">
        <f t="shared" si="1"/>
        <v>0</v>
      </c>
      <c r="I53" s="234"/>
      <c r="J53" s="234"/>
      <c r="K53" s="234"/>
      <c r="L53" s="234"/>
      <c r="M53" s="234"/>
      <c r="N53" s="234"/>
      <c r="O53" s="234"/>
      <c r="P53" s="234"/>
      <c r="Q53" s="234"/>
      <c r="R53" s="234"/>
      <c r="S53" s="234"/>
      <c r="T53" s="234"/>
      <c r="U53" s="234"/>
      <c r="V53" s="234"/>
      <c r="W53" s="234"/>
      <c r="X53" s="234"/>
      <c r="Y53" s="234"/>
      <c r="Z53" s="234"/>
    </row>
    <row r="54" spans="1:26" ht="12.75" customHeight="1">
      <c r="A54" s="234" t="s">
        <v>808</v>
      </c>
      <c r="B54" s="234">
        <v>46</v>
      </c>
      <c r="C54" s="235">
        <v>0</v>
      </c>
      <c r="D54" s="236">
        <v>0</v>
      </c>
      <c r="E54" s="236">
        <v>0</v>
      </c>
      <c r="F54" s="236">
        <v>0</v>
      </c>
      <c r="G54" s="236">
        <f t="shared" si="0"/>
        <v>0</v>
      </c>
      <c r="H54" s="235">
        <f t="shared" si="1"/>
        <v>0</v>
      </c>
      <c r="I54" s="234"/>
      <c r="J54" s="234"/>
      <c r="K54" s="234"/>
      <c r="L54" s="234"/>
      <c r="M54" s="234"/>
      <c r="N54" s="234"/>
      <c r="O54" s="234"/>
      <c r="P54" s="234"/>
      <c r="Q54" s="234"/>
      <c r="R54" s="234"/>
      <c r="S54" s="234"/>
      <c r="T54" s="234"/>
      <c r="U54" s="234"/>
      <c r="V54" s="234"/>
      <c r="W54" s="234"/>
      <c r="X54" s="234"/>
      <c r="Y54" s="234"/>
      <c r="Z54" s="234"/>
    </row>
    <row r="55" spans="1:26" ht="12.75" customHeight="1">
      <c r="A55" s="234" t="s">
        <v>809</v>
      </c>
      <c r="B55" s="234">
        <v>47</v>
      </c>
      <c r="C55" s="235">
        <v>0</v>
      </c>
      <c r="D55" s="236">
        <v>0</v>
      </c>
      <c r="E55" s="236">
        <v>0</v>
      </c>
      <c r="F55" s="236">
        <v>0</v>
      </c>
      <c r="G55" s="236">
        <f t="shared" si="0"/>
        <v>0</v>
      </c>
      <c r="H55" s="235">
        <f t="shared" si="1"/>
        <v>0</v>
      </c>
      <c r="I55" s="234"/>
      <c r="J55" s="234"/>
      <c r="K55" s="234"/>
      <c r="L55" s="234"/>
      <c r="M55" s="234"/>
      <c r="N55" s="234"/>
      <c r="O55" s="234"/>
      <c r="P55" s="234"/>
      <c r="Q55" s="234"/>
      <c r="R55" s="234"/>
      <c r="S55" s="234"/>
      <c r="T55" s="234"/>
      <c r="U55" s="234"/>
      <c r="V55" s="234"/>
      <c r="W55" s="234"/>
      <c r="X55" s="234"/>
      <c r="Y55" s="234"/>
      <c r="Z55" s="234"/>
    </row>
    <row r="56" spans="1:26" ht="12.75" customHeight="1">
      <c r="A56" s="234" t="s">
        <v>810</v>
      </c>
      <c r="B56" s="234">
        <v>48</v>
      </c>
      <c r="C56" s="235">
        <v>0</v>
      </c>
      <c r="D56" s="236">
        <v>0</v>
      </c>
      <c r="E56" s="236">
        <v>0</v>
      </c>
      <c r="F56" s="236">
        <v>0</v>
      </c>
      <c r="G56" s="236">
        <f t="shared" si="0"/>
        <v>0</v>
      </c>
      <c r="H56" s="235">
        <f t="shared" si="1"/>
        <v>0</v>
      </c>
      <c r="I56" s="234"/>
      <c r="J56" s="234"/>
      <c r="K56" s="234"/>
      <c r="L56" s="234"/>
      <c r="M56" s="234"/>
      <c r="N56" s="234"/>
      <c r="O56" s="234"/>
      <c r="P56" s="234"/>
      <c r="Q56" s="234"/>
      <c r="R56" s="234"/>
      <c r="S56" s="234"/>
      <c r="T56" s="234"/>
      <c r="U56" s="234"/>
      <c r="V56" s="234"/>
      <c r="W56" s="234"/>
      <c r="X56" s="234"/>
      <c r="Y56" s="234"/>
      <c r="Z56" s="234"/>
    </row>
    <row r="57" spans="1:26" ht="12.75" customHeight="1">
      <c r="A57" s="234" t="s">
        <v>811</v>
      </c>
      <c r="B57" s="234">
        <v>49</v>
      </c>
      <c r="C57" s="235">
        <v>6985238</v>
      </c>
      <c r="D57" s="236">
        <v>1900119</v>
      </c>
      <c r="E57" s="236">
        <v>19632</v>
      </c>
      <c r="F57" s="236">
        <v>11455</v>
      </c>
      <c r="G57" s="236">
        <f t="shared" si="0"/>
        <v>1931206</v>
      </c>
      <c r="H57" s="235">
        <f t="shared" si="1"/>
        <v>27.65</v>
      </c>
      <c r="I57" s="234"/>
      <c r="J57" s="234"/>
      <c r="K57" s="234"/>
      <c r="L57" s="234"/>
      <c r="M57" s="234"/>
      <c r="N57" s="234"/>
      <c r="O57" s="234"/>
      <c r="P57" s="234"/>
      <c r="Q57" s="234"/>
      <c r="R57" s="234"/>
      <c r="S57" s="234"/>
      <c r="T57" s="234"/>
      <c r="U57" s="234"/>
      <c r="V57" s="234"/>
      <c r="W57" s="234"/>
      <c r="X57" s="234"/>
      <c r="Y57" s="234"/>
      <c r="Z57" s="234"/>
    </row>
    <row r="58" spans="1:26" ht="12.75" customHeight="1">
      <c r="A58" s="234" t="s">
        <v>812</v>
      </c>
      <c r="B58" s="234">
        <v>50</v>
      </c>
      <c r="C58" s="235">
        <v>0</v>
      </c>
      <c r="D58" s="236">
        <v>0</v>
      </c>
      <c r="E58" s="236">
        <v>0</v>
      </c>
      <c r="F58" s="236">
        <v>0</v>
      </c>
      <c r="G58" s="236">
        <f t="shared" si="0"/>
        <v>0</v>
      </c>
      <c r="H58" s="235">
        <f t="shared" si="1"/>
        <v>0</v>
      </c>
      <c r="I58" s="234"/>
      <c r="J58" s="234"/>
      <c r="K58" s="234"/>
      <c r="L58" s="234"/>
      <c r="M58" s="234"/>
      <c r="N58" s="234"/>
      <c r="O58" s="234"/>
      <c r="P58" s="234"/>
      <c r="Q58" s="234"/>
      <c r="R58" s="234"/>
      <c r="S58" s="234"/>
      <c r="T58" s="234"/>
      <c r="U58" s="234"/>
      <c r="V58" s="234"/>
      <c r="W58" s="234"/>
      <c r="X58" s="234"/>
      <c r="Y58" s="234"/>
      <c r="Z58" s="234"/>
    </row>
    <row r="59" spans="1:26" ht="12.75" customHeight="1">
      <c r="A59" s="234" t="s">
        <v>814</v>
      </c>
      <c r="B59" s="234">
        <v>51</v>
      </c>
      <c r="C59" s="235">
        <v>341887.1</v>
      </c>
      <c r="D59" s="236">
        <v>93000</v>
      </c>
      <c r="E59" s="236">
        <v>0</v>
      </c>
      <c r="F59" s="236">
        <v>0</v>
      </c>
      <c r="G59" s="236">
        <f t="shared" si="0"/>
        <v>93000</v>
      </c>
      <c r="H59" s="235">
        <f t="shared" si="1"/>
        <v>27.2</v>
      </c>
      <c r="I59" s="234"/>
      <c r="J59" s="234"/>
      <c r="K59" s="234"/>
      <c r="L59" s="234"/>
      <c r="M59" s="234"/>
      <c r="N59" s="234"/>
      <c r="O59" s="234"/>
      <c r="P59" s="234"/>
      <c r="Q59" s="234"/>
      <c r="R59" s="234"/>
      <c r="S59" s="234"/>
      <c r="T59" s="234"/>
      <c r="U59" s="234"/>
      <c r="V59" s="234"/>
      <c r="W59" s="234"/>
      <c r="X59" s="234"/>
      <c r="Y59" s="234"/>
      <c r="Z59" s="234"/>
    </row>
    <row r="60" spans="1:26" ht="12.75" customHeight="1">
      <c r="A60" s="234" t="s">
        <v>815</v>
      </c>
      <c r="B60" s="234">
        <v>52</v>
      </c>
      <c r="C60" s="235">
        <v>327252.96999999997</v>
      </c>
      <c r="D60" s="236">
        <v>89019</v>
      </c>
      <c r="E60" s="236">
        <v>47117</v>
      </c>
      <c r="F60" s="236">
        <v>27492</v>
      </c>
      <c r="G60" s="236">
        <f t="shared" si="0"/>
        <v>163628</v>
      </c>
      <c r="H60" s="235">
        <f t="shared" si="1"/>
        <v>50</v>
      </c>
      <c r="I60" s="234"/>
      <c r="J60" s="234"/>
      <c r="K60" s="234"/>
      <c r="L60" s="234"/>
      <c r="M60" s="234"/>
      <c r="N60" s="234"/>
      <c r="O60" s="234"/>
      <c r="P60" s="234"/>
      <c r="Q60" s="234"/>
      <c r="R60" s="234"/>
      <c r="S60" s="234"/>
      <c r="T60" s="234"/>
      <c r="U60" s="234"/>
      <c r="V60" s="234"/>
      <c r="W60" s="234"/>
      <c r="X60" s="234"/>
      <c r="Y60" s="234"/>
      <c r="Z60" s="234"/>
    </row>
    <row r="61" spans="1:26" ht="12.75" customHeight="1">
      <c r="A61" s="234" t="s">
        <v>816</v>
      </c>
      <c r="B61" s="234">
        <v>53</v>
      </c>
      <c r="C61" s="235">
        <v>0</v>
      </c>
      <c r="D61" s="236">
        <v>0</v>
      </c>
      <c r="E61" s="236">
        <v>0</v>
      </c>
      <c r="F61" s="236">
        <v>0</v>
      </c>
      <c r="G61" s="236">
        <f t="shared" si="0"/>
        <v>0</v>
      </c>
      <c r="H61" s="235">
        <f t="shared" si="1"/>
        <v>0</v>
      </c>
      <c r="I61" s="234"/>
      <c r="J61" s="234"/>
      <c r="K61" s="234"/>
      <c r="L61" s="234"/>
      <c r="M61" s="234"/>
      <c r="N61" s="234"/>
      <c r="O61" s="234"/>
      <c r="P61" s="234"/>
      <c r="Q61" s="234"/>
      <c r="R61" s="234"/>
      <c r="S61" s="234"/>
      <c r="T61" s="234"/>
      <c r="U61" s="234"/>
      <c r="V61" s="234"/>
      <c r="W61" s="234"/>
      <c r="X61" s="234"/>
      <c r="Y61" s="234"/>
      <c r="Z61" s="234"/>
    </row>
    <row r="62" spans="1:26" ht="12.75" customHeight="1">
      <c r="A62" s="234" t="s">
        <v>817</v>
      </c>
      <c r="B62" s="234">
        <v>54</v>
      </c>
      <c r="C62" s="235">
        <v>0</v>
      </c>
      <c r="D62" s="236">
        <v>0</v>
      </c>
      <c r="E62" s="236">
        <v>0</v>
      </c>
      <c r="F62" s="236">
        <v>0</v>
      </c>
      <c r="G62" s="236">
        <f t="shared" si="0"/>
        <v>0</v>
      </c>
      <c r="H62" s="235">
        <f t="shared" si="1"/>
        <v>0</v>
      </c>
      <c r="I62" s="234"/>
      <c r="J62" s="234"/>
      <c r="K62" s="234"/>
      <c r="L62" s="234"/>
      <c r="M62" s="234"/>
      <c r="N62" s="234"/>
      <c r="O62" s="234"/>
      <c r="P62" s="234"/>
      <c r="Q62" s="234"/>
      <c r="R62" s="234"/>
      <c r="S62" s="234"/>
      <c r="T62" s="234"/>
      <c r="U62" s="234"/>
      <c r="V62" s="234"/>
      <c r="W62" s="234"/>
      <c r="X62" s="234"/>
      <c r="Y62" s="234"/>
      <c r="Z62" s="234"/>
    </row>
    <row r="63" spans="1:26" ht="12.75" customHeight="1">
      <c r="A63" s="234" t="s">
        <v>818</v>
      </c>
      <c r="B63" s="234">
        <v>55</v>
      </c>
      <c r="C63" s="235">
        <v>632264.93000000005</v>
      </c>
      <c r="D63" s="236">
        <v>171988</v>
      </c>
      <c r="E63" s="236">
        <v>23558</v>
      </c>
      <c r="F63" s="236">
        <v>13746</v>
      </c>
      <c r="G63" s="236">
        <f t="shared" si="0"/>
        <v>209292</v>
      </c>
      <c r="H63" s="235">
        <f t="shared" si="1"/>
        <v>33.1</v>
      </c>
      <c r="I63" s="234"/>
      <c r="J63" s="234"/>
      <c r="K63" s="234"/>
      <c r="L63" s="234"/>
      <c r="M63" s="234"/>
      <c r="N63" s="234"/>
      <c r="O63" s="234"/>
      <c r="P63" s="234"/>
      <c r="Q63" s="234"/>
      <c r="R63" s="234"/>
      <c r="S63" s="234"/>
      <c r="T63" s="234"/>
      <c r="U63" s="234"/>
      <c r="V63" s="234"/>
      <c r="W63" s="234"/>
      <c r="X63" s="234"/>
      <c r="Y63" s="234"/>
      <c r="Z63" s="234"/>
    </row>
    <row r="64" spans="1:26" ht="12.75" customHeight="1">
      <c r="A64" s="234" t="s">
        <v>820</v>
      </c>
      <c r="B64" s="234">
        <v>56</v>
      </c>
      <c r="C64" s="235">
        <v>783720.18</v>
      </c>
      <c r="D64" s="236">
        <v>213187</v>
      </c>
      <c r="E64" s="236">
        <v>0</v>
      </c>
      <c r="F64" s="236">
        <v>0</v>
      </c>
      <c r="G64" s="236">
        <f t="shared" si="0"/>
        <v>213187</v>
      </c>
      <c r="H64" s="235">
        <f t="shared" si="1"/>
        <v>27.2</v>
      </c>
      <c r="I64" s="234"/>
      <c r="J64" s="234"/>
      <c r="K64" s="234"/>
      <c r="L64" s="234"/>
      <c r="M64" s="234"/>
      <c r="N64" s="234"/>
      <c r="O64" s="234"/>
      <c r="P64" s="234"/>
      <c r="Q64" s="234"/>
      <c r="R64" s="234"/>
      <c r="S64" s="234"/>
      <c r="T64" s="234"/>
      <c r="U64" s="234"/>
      <c r="V64" s="234"/>
      <c r="W64" s="234"/>
      <c r="X64" s="234"/>
      <c r="Y64" s="234"/>
      <c r="Z64" s="234"/>
    </row>
    <row r="65" spans="1:26" ht="12.75" customHeight="1">
      <c r="A65" s="234" t="s">
        <v>821</v>
      </c>
      <c r="B65" s="234">
        <v>57</v>
      </c>
      <c r="C65" s="235">
        <v>0</v>
      </c>
      <c r="D65" s="236">
        <v>0</v>
      </c>
      <c r="E65" s="236">
        <v>0</v>
      </c>
      <c r="F65" s="236">
        <v>0</v>
      </c>
      <c r="G65" s="236">
        <f t="shared" si="0"/>
        <v>0</v>
      </c>
      <c r="H65" s="235">
        <f t="shared" si="1"/>
        <v>0</v>
      </c>
      <c r="I65" s="234"/>
      <c r="J65" s="234"/>
      <c r="K65" s="234"/>
      <c r="L65" s="234"/>
      <c r="M65" s="234"/>
      <c r="N65" s="234"/>
      <c r="O65" s="234"/>
      <c r="P65" s="234"/>
      <c r="Q65" s="234"/>
      <c r="R65" s="234"/>
      <c r="S65" s="234"/>
      <c r="T65" s="234"/>
      <c r="U65" s="234"/>
      <c r="V65" s="234"/>
      <c r="W65" s="234"/>
      <c r="X65" s="234"/>
      <c r="Y65" s="234"/>
      <c r="Z65" s="234"/>
    </row>
    <row r="66" spans="1:26" ht="12.75" customHeight="1">
      <c r="A66" s="234" t="s">
        <v>822</v>
      </c>
      <c r="B66" s="234">
        <v>58</v>
      </c>
      <c r="C66" s="235">
        <v>0</v>
      </c>
      <c r="D66" s="236">
        <v>0</v>
      </c>
      <c r="E66" s="236">
        <v>0</v>
      </c>
      <c r="F66" s="236">
        <v>0</v>
      </c>
      <c r="G66" s="236">
        <f t="shared" si="0"/>
        <v>0</v>
      </c>
      <c r="H66" s="235">
        <f t="shared" si="1"/>
        <v>0</v>
      </c>
      <c r="I66" s="234"/>
      <c r="J66" s="234"/>
      <c r="K66" s="234"/>
      <c r="L66" s="234"/>
      <c r="M66" s="234"/>
      <c r="N66" s="234"/>
      <c r="O66" s="234"/>
      <c r="P66" s="234"/>
      <c r="Q66" s="234"/>
      <c r="R66" s="234"/>
      <c r="S66" s="234"/>
      <c r="T66" s="234"/>
      <c r="U66" s="234"/>
      <c r="V66" s="234"/>
      <c r="W66" s="234"/>
      <c r="X66" s="234"/>
      <c r="Y66" s="234"/>
      <c r="Z66" s="234"/>
    </row>
    <row r="67" spans="1:26" ht="12.75" customHeight="1">
      <c r="A67" s="234" t="s">
        <v>823</v>
      </c>
      <c r="B67" s="234">
        <v>59</v>
      </c>
      <c r="C67" s="235">
        <v>0</v>
      </c>
      <c r="D67" s="236">
        <v>0</v>
      </c>
      <c r="E67" s="236">
        <v>0</v>
      </c>
      <c r="F67" s="236">
        <v>0</v>
      </c>
      <c r="G67" s="236">
        <f t="shared" si="0"/>
        <v>0</v>
      </c>
      <c r="H67" s="235">
        <f t="shared" si="1"/>
        <v>0</v>
      </c>
      <c r="I67" s="234"/>
      <c r="J67" s="234"/>
      <c r="K67" s="234"/>
      <c r="L67" s="234"/>
      <c r="M67" s="234"/>
      <c r="N67" s="234"/>
      <c r="O67" s="234"/>
      <c r="P67" s="234"/>
      <c r="Q67" s="234"/>
      <c r="R67" s="234"/>
      <c r="S67" s="234"/>
      <c r="T67" s="234"/>
      <c r="U67" s="234"/>
      <c r="V67" s="234"/>
      <c r="W67" s="234"/>
      <c r="X67" s="234"/>
      <c r="Y67" s="234"/>
      <c r="Z67" s="234"/>
    </row>
    <row r="68" spans="1:26" ht="12.75" customHeight="1">
      <c r="A68" s="234" t="s">
        <v>824</v>
      </c>
      <c r="B68" s="234">
        <v>60</v>
      </c>
      <c r="C68" s="235">
        <v>0</v>
      </c>
      <c r="D68" s="236">
        <v>0</v>
      </c>
      <c r="E68" s="236">
        <v>0</v>
      </c>
      <c r="F68" s="236">
        <v>0</v>
      </c>
      <c r="G68" s="236">
        <f t="shared" si="0"/>
        <v>0</v>
      </c>
      <c r="H68" s="235">
        <f t="shared" si="1"/>
        <v>0</v>
      </c>
      <c r="I68" s="234"/>
      <c r="J68" s="234"/>
      <c r="K68" s="234"/>
      <c r="L68" s="234"/>
      <c r="M68" s="234"/>
      <c r="N68" s="234"/>
      <c r="O68" s="234"/>
      <c r="P68" s="234"/>
      <c r="Q68" s="234"/>
      <c r="R68" s="234"/>
      <c r="S68" s="234"/>
      <c r="T68" s="234"/>
      <c r="U68" s="234"/>
      <c r="V68" s="234"/>
      <c r="W68" s="234"/>
      <c r="X68" s="234"/>
      <c r="Y68" s="234"/>
      <c r="Z68" s="234"/>
    </row>
    <row r="69" spans="1:26" ht="12.75" customHeight="1">
      <c r="A69" s="234" t="s">
        <v>825</v>
      </c>
      <c r="B69" s="234">
        <v>61</v>
      </c>
      <c r="C69" s="235">
        <v>0</v>
      </c>
      <c r="D69" s="236">
        <v>0</v>
      </c>
      <c r="E69" s="236">
        <v>0</v>
      </c>
      <c r="F69" s="236">
        <v>0</v>
      </c>
      <c r="G69" s="236">
        <f t="shared" si="0"/>
        <v>0</v>
      </c>
      <c r="H69" s="235">
        <f t="shared" si="1"/>
        <v>0</v>
      </c>
      <c r="I69" s="234"/>
      <c r="J69" s="234"/>
      <c r="K69" s="234"/>
      <c r="L69" s="234"/>
      <c r="M69" s="234"/>
      <c r="N69" s="234"/>
      <c r="O69" s="234"/>
      <c r="P69" s="234"/>
      <c r="Q69" s="234"/>
      <c r="R69" s="234"/>
      <c r="S69" s="234"/>
      <c r="T69" s="234"/>
      <c r="U69" s="234"/>
      <c r="V69" s="234"/>
      <c r="W69" s="234"/>
      <c r="X69" s="234"/>
      <c r="Y69" s="234"/>
      <c r="Z69" s="234"/>
    </row>
    <row r="70" spans="1:26" ht="12.75" customHeight="1">
      <c r="A70" s="234" t="s">
        <v>827</v>
      </c>
      <c r="B70" s="234">
        <v>62</v>
      </c>
      <c r="C70" s="235">
        <v>170573.07</v>
      </c>
      <c r="D70" s="236">
        <v>46399</v>
      </c>
      <c r="E70" s="236">
        <v>35338</v>
      </c>
      <c r="F70" s="236">
        <v>20619</v>
      </c>
      <c r="G70" s="236">
        <f t="shared" si="0"/>
        <v>102356</v>
      </c>
      <c r="H70" s="235">
        <f t="shared" si="1"/>
        <v>60.01</v>
      </c>
      <c r="I70" s="234"/>
      <c r="J70" s="234"/>
      <c r="K70" s="234"/>
      <c r="L70" s="234"/>
      <c r="M70" s="234"/>
      <c r="N70" s="234"/>
      <c r="O70" s="234"/>
      <c r="P70" s="234"/>
      <c r="Q70" s="234"/>
      <c r="R70" s="234"/>
      <c r="S70" s="234"/>
      <c r="T70" s="234"/>
      <c r="U70" s="234"/>
      <c r="V70" s="234"/>
      <c r="W70" s="234"/>
      <c r="X70" s="234"/>
      <c r="Y70" s="234"/>
      <c r="Z70" s="234"/>
    </row>
    <row r="71" spans="1:26" ht="12.75" customHeight="1">
      <c r="A71" s="234" t="s">
        <v>828</v>
      </c>
      <c r="B71" s="234">
        <v>63</v>
      </c>
      <c r="C71" s="235">
        <v>0</v>
      </c>
      <c r="D71" s="236">
        <v>0</v>
      </c>
      <c r="E71" s="236">
        <v>0</v>
      </c>
      <c r="F71" s="236">
        <v>0</v>
      </c>
      <c r="G71" s="236">
        <f t="shared" si="0"/>
        <v>0</v>
      </c>
      <c r="H71" s="235">
        <f t="shared" si="1"/>
        <v>0</v>
      </c>
      <c r="I71" s="234"/>
      <c r="J71" s="234"/>
      <c r="K71" s="234"/>
      <c r="L71" s="234"/>
      <c r="M71" s="234"/>
      <c r="N71" s="234"/>
      <c r="O71" s="234"/>
      <c r="P71" s="234"/>
      <c r="Q71" s="234"/>
      <c r="R71" s="234"/>
      <c r="S71" s="234"/>
      <c r="T71" s="234"/>
      <c r="U71" s="234"/>
      <c r="V71" s="234"/>
      <c r="W71" s="234"/>
      <c r="X71" s="234"/>
      <c r="Y71" s="234"/>
      <c r="Z71" s="234"/>
    </row>
    <row r="72" spans="1:26" ht="12.75" customHeight="1">
      <c r="A72" s="234" t="s">
        <v>829</v>
      </c>
      <c r="B72" s="234">
        <v>64</v>
      </c>
      <c r="C72" s="235">
        <v>0</v>
      </c>
      <c r="D72" s="236">
        <v>0</v>
      </c>
      <c r="E72" s="236">
        <v>0</v>
      </c>
      <c r="F72" s="236">
        <v>0</v>
      </c>
      <c r="G72" s="236">
        <f t="shared" si="0"/>
        <v>0</v>
      </c>
      <c r="H72" s="235">
        <f t="shared" si="1"/>
        <v>0</v>
      </c>
      <c r="I72" s="234"/>
      <c r="J72" s="234"/>
      <c r="K72" s="234"/>
      <c r="L72" s="234"/>
      <c r="M72" s="234"/>
      <c r="N72" s="234"/>
      <c r="O72" s="234"/>
      <c r="P72" s="234"/>
      <c r="Q72" s="234"/>
      <c r="R72" s="234"/>
      <c r="S72" s="234"/>
      <c r="T72" s="234"/>
      <c r="U72" s="234"/>
      <c r="V72" s="234"/>
      <c r="W72" s="234"/>
      <c r="X72" s="234"/>
      <c r="Y72" s="234"/>
      <c r="Z72" s="234"/>
    </row>
    <row r="73" spans="1:26" ht="12.75" customHeight="1">
      <c r="A73" s="234" t="s">
        <v>830</v>
      </c>
      <c r="B73" s="234">
        <v>65</v>
      </c>
      <c r="C73" s="235">
        <v>355686.95</v>
      </c>
      <c r="D73" s="236">
        <v>96754</v>
      </c>
      <c r="E73" s="236">
        <v>0</v>
      </c>
      <c r="F73" s="236">
        <v>0</v>
      </c>
      <c r="G73" s="236">
        <f t="shared" si="0"/>
        <v>96754</v>
      </c>
      <c r="H73" s="235">
        <f t="shared" si="1"/>
        <v>27.2</v>
      </c>
      <c r="I73" s="234"/>
      <c r="J73" s="234"/>
      <c r="K73" s="234"/>
      <c r="L73" s="234"/>
      <c r="M73" s="234"/>
      <c r="N73" s="234"/>
      <c r="O73" s="234"/>
      <c r="P73" s="234"/>
      <c r="Q73" s="234"/>
      <c r="R73" s="234"/>
      <c r="S73" s="234"/>
      <c r="T73" s="234"/>
      <c r="U73" s="234"/>
      <c r="V73" s="234"/>
      <c r="W73" s="234"/>
      <c r="X73" s="234"/>
      <c r="Y73" s="234"/>
      <c r="Z73" s="234"/>
    </row>
    <row r="74" spans="1:26" ht="12.75" customHeight="1">
      <c r="A74" s="234" t="s">
        <v>831</v>
      </c>
      <c r="B74" s="234">
        <v>66</v>
      </c>
      <c r="C74" s="235">
        <v>0</v>
      </c>
      <c r="D74" s="236">
        <v>0</v>
      </c>
      <c r="E74" s="236">
        <v>0</v>
      </c>
      <c r="F74" s="236">
        <v>0</v>
      </c>
      <c r="G74" s="236">
        <f t="shared" si="0"/>
        <v>0</v>
      </c>
      <c r="H74" s="235">
        <f t="shared" si="1"/>
        <v>0</v>
      </c>
      <c r="I74" s="234"/>
      <c r="J74" s="234"/>
      <c r="K74" s="234"/>
      <c r="L74" s="234"/>
      <c r="M74" s="234"/>
      <c r="N74" s="234"/>
      <c r="O74" s="234"/>
      <c r="P74" s="234"/>
      <c r="Q74" s="234"/>
      <c r="R74" s="234"/>
      <c r="S74" s="234"/>
      <c r="T74" s="234"/>
      <c r="U74" s="234"/>
      <c r="V74" s="234"/>
      <c r="W74" s="234"/>
      <c r="X74" s="234"/>
      <c r="Y74" s="234"/>
      <c r="Z74" s="234"/>
    </row>
    <row r="75" spans="1:26" ht="12.75" customHeight="1">
      <c r="A75" s="234" t="s">
        <v>832</v>
      </c>
      <c r="B75" s="234">
        <v>67</v>
      </c>
      <c r="C75" s="235">
        <v>857076.92</v>
      </c>
      <c r="D75" s="236">
        <v>233141</v>
      </c>
      <c r="E75" s="236">
        <v>0</v>
      </c>
      <c r="F75" s="236">
        <v>0</v>
      </c>
      <c r="G75" s="236">
        <f t="shared" si="0"/>
        <v>233141</v>
      </c>
      <c r="H75" s="235">
        <f t="shared" si="1"/>
        <v>27.2</v>
      </c>
      <c r="I75" s="234"/>
      <c r="J75" s="234"/>
      <c r="K75" s="234"/>
      <c r="L75" s="234"/>
      <c r="M75" s="234"/>
      <c r="N75" s="234"/>
      <c r="O75" s="234"/>
      <c r="P75" s="234"/>
      <c r="Q75" s="234"/>
      <c r="R75" s="234"/>
      <c r="S75" s="234"/>
      <c r="T75" s="234"/>
      <c r="U75" s="234"/>
      <c r="V75" s="234"/>
      <c r="W75" s="234"/>
      <c r="X75" s="234"/>
      <c r="Y75" s="234"/>
      <c r="Z75" s="234"/>
    </row>
    <row r="76" spans="1:26" ht="12.75" customHeight="1">
      <c r="A76" s="234" t="s">
        <v>834</v>
      </c>
      <c r="B76" s="234">
        <v>68</v>
      </c>
      <c r="C76" s="235">
        <v>49083.44</v>
      </c>
      <c r="D76" s="236">
        <v>13352</v>
      </c>
      <c r="E76" s="236">
        <v>0</v>
      </c>
      <c r="F76" s="236">
        <v>0</v>
      </c>
      <c r="G76" s="236">
        <f t="shared" si="0"/>
        <v>13352</v>
      </c>
      <c r="H76" s="235">
        <f t="shared" si="1"/>
        <v>27.2</v>
      </c>
      <c r="I76" s="234"/>
      <c r="J76" s="234"/>
      <c r="K76" s="234"/>
      <c r="L76" s="234"/>
      <c r="M76" s="234"/>
      <c r="N76" s="234"/>
      <c r="O76" s="234"/>
      <c r="P76" s="234"/>
      <c r="Q76" s="234"/>
      <c r="R76" s="234"/>
      <c r="S76" s="234"/>
      <c r="T76" s="234"/>
      <c r="U76" s="234"/>
      <c r="V76" s="234"/>
      <c r="W76" s="234"/>
      <c r="X76" s="234"/>
      <c r="Y76" s="234"/>
      <c r="Z76" s="234"/>
    </row>
    <row r="77" spans="1:26" ht="12.75" customHeight="1">
      <c r="A77" s="234" t="s">
        <v>835</v>
      </c>
      <c r="B77" s="234">
        <v>69</v>
      </c>
      <c r="C77" s="235">
        <v>0</v>
      </c>
      <c r="D77" s="236">
        <v>0</v>
      </c>
      <c r="E77" s="236">
        <v>0</v>
      </c>
      <c r="F77" s="236">
        <v>0</v>
      </c>
      <c r="G77" s="236">
        <f t="shared" si="0"/>
        <v>0</v>
      </c>
      <c r="H77" s="235">
        <f t="shared" si="1"/>
        <v>0</v>
      </c>
      <c r="I77" s="234"/>
      <c r="J77" s="234"/>
      <c r="K77" s="234"/>
      <c r="L77" s="234"/>
      <c r="M77" s="234"/>
      <c r="N77" s="234"/>
      <c r="O77" s="234"/>
      <c r="P77" s="234"/>
      <c r="Q77" s="234"/>
      <c r="R77" s="234"/>
      <c r="S77" s="234"/>
      <c r="T77" s="234"/>
      <c r="U77" s="234"/>
      <c r="V77" s="234"/>
      <c r="W77" s="234"/>
      <c r="X77" s="234"/>
      <c r="Y77" s="234"/>
      <c r="Z77" s="234"/>
    </row>
    <row r="78" spans="1:26" ht="12.75" customHeight="1">
      <c r="A78" s="234" t="s">
        <v>836</v>
      </c>
      <c r="B78" s="234">
        <v>70</v>
      </c>
      <c r="C78" s="235">
        <v>0</v>
      </c>
      <c r="D78" s="236">
        <v>0</v>
      </c>
      <c r="E78" s="236">
        <v>0</v>
      </c>
      <c r="F78" s="236">
        <v>0</v>
      </c>
      <c r="G78" s="236">
        <f t="shared" si="0"/>
        <v>0</v>
      </c>
      <c r="H78" s="235">
        <f t="shared" si="1"/>
        <v>0</v>
      </c>
      <c r="I78" s="234"/>
      <c r="J78" s="234"/>
      <c r="K78" s="234"/>
      <c r="L78" s="234"/>
      <c r="M78" s="234"/>
      <c r="N78" s="234"/>
      <c r="O78" s="234"/>
      <c r="P78" s="234"/>
      <c r="Q78" s="234"/>
      <c r="R78" s="234"/>
      <c r="S78" s="234"/>
      <c r="T78" s="234"/>
      <c r="U78" s="234"/>
      <c r="V78" s="234"/>
      <c r="W78" s="234"/>
      <c r="X78" s="234"/>
      <c r="Y78" s="234"/>
      <c r="Z78" s="234"/>
    </row>
    <row r="79" spans="1:26" ht="12.75" customHeight="1">
      <c r="A79" s="234" t="s">
        <v>838</v>
      </c>
      <c r="B79" s="234">
        <v>71</v>
      </c>
      <c r="C79" s="235">
        <v>0</v>
      </c>
      <c r="D79" s="236">
        <v>0</v>
      </c>
      <c r="E79" s="236">
        <v>0</v>
      </c>
      <c r="F79" s="236">
        <v>0</v>
      </c>
      <c r="G79" s="236">
        <f t="shared" si="0"/>
        <v>0</v>
      </c>
      <c r="H79" s="235">
        <f t="shared" si="1"/>
        <v>0</v>
      </c>
      <c r="I79" s="234"/>
      <c r="J79" s="234"/>
      <c r="K79" s="234"/>
      <c r="L79" s="234"/>
      <c r="M79" s="234"/>
      <c r="N79" s="234"/>
      <c r="O79" s="234"/>
      <c r="P79" s="234"/>
      <c r="Q79" s="234"/>
      <c r="R79" s="234"/>
      <c r="S79" s="234"/>
      <c r="T79" s="234"/>
      <c r="U79" s="234"/>
      <c r="V79" s="234"/>
      <c r="W79" s="234"/>
      <c r="X79" s="234"/>
      <c r="Y79" s="234"/>
      <c r="Z79" s="234"/>
    </row>
    <row r="80" spans="1:26" ht="12.75" customHeight="1">
      <c r="A80" s="234" t="s">
        <v>839</v>
      </c>
      <c r="B80" s="234">
        <v>72</v>
      </c>
      <c r="C80" s="235">
        <v>513212.29</v>
      </c>
      <c r="D80" s="236">
        <v>139603</v>
      </c>
      <c r="E80" s="236">
        <v>0</v>
      </c>
      <c r="F80" s="236">
        <v>0</v>
      </c>
      <c r="G80" s="236">
        <f t="shared" si="0"/>
        <v>139603</v>
      </c>
      <c r="H80" s="235">
        <f t="shared" si="1"/>
        <v>27.2</v>
      </c>
      <c r="I80" s="234"/>
      <c r="J80" s="234"/>
      <c r="K80" s="234"/>
      <c r="L80" s="234"/>
      <c r="M80" s="234"/>
      <c r="N80" s="234"/>
      <c r="O80" s="234"/>
      <c r="P80" s="234"/>
      <c r="Q80" s="234"/>
      <c r="R80" s="234"/>
      <c r="S80" s="234"/>
      <c r="T80" s="234"/>
      <c r="U80" s="234"/>
      <c r="V80" s="234"/>
      <c r="W80" s="234"/>
      <c r="X80" s="234"/>
      <c r="Y80" s="234"/>
      <c r="Z80" s="234"/>
    </row>
    <row r="81" spans="1:26" ht="12.75" customHeight="1">
      <c r="A81" s="234" t="s">
        <v>840</v>
      </c>
      <c r="B81" s="234">
        <v>73</v>
      </c>
      <c r="C81" s="235">
        <v>0</v>
      </c>
      <c r="D81" s="236">
        <v>0</v>
      </c>
      <c r="E81" s="236">
        <v>0</v>
      </c>
      <c r="F81" s="236">
        <v>0</v>
      </c>
      <c r="G81" s="236">
        <f t="shared" si="0"/>
        <v>0</v>
      </c>
      <c r="H81" s="235">
        <f t="shared" si="1"/>
        <v>0</v>
      </c>
      <c r="I81" s="234"/>
      <c r="J81" s="234"/>
      <c r="K81" s="234"/>
      <c r="L81" s="234"/>
      <c r="M81" s="234"/>
      <c r="N81" s="234"/>
      <c r="O81" s="234"/>
      <c r="P81" s="234"/>
      <c r="Q81" s="234"/>
      <c r="R81" s="234"/>
      <c r="S81" s="234"/>
      <c r="T81" s="234"/>
      <c r="U81" s="234"/>
      <c r="V81" s="234"/>
      <c r="W81" s="234"/>
      <c r="X81" s="234"/>
      <c r="Y81" s="234"/>
      <c r="Z81" s="234"/>
    </row>
    <row r="82" spans="1:26" ht="12.75" customHeight="1">
      <c r="A82" s="234" t="s">
        <v>841</v>
      </c>
      <c r="B82" s="234">
        <v>74</v>
      </c>
      <c r="C82" s="235">
        <v>165758.5</v>
      </c>
      <c r="D82" s="236">
        <v>45090</v>
      </c>
      <c r="E82" s="236">
        <v>47117</v>
      </c>
      <c r="F82" s="236">
        <v>27492</v>
      </c>
      <c r="G82" s="236">
        <f t="shared" si="0"/>
        <v>119699</v>
      </c>
      <c r="H82" s="235">
        <f t="shared" si="1"/>
        <v>72.209999999999994</v>
      </c>
      <c r="I82" s="234"/>
      <c r="J82" s="234"/>
      <c r="K82" s="234"/>
      <c r="L82" s="234"/>
      <c r="M82" s="234"/>
      <c r="N82" s="234"/>
      <c r="O82" s="234"/>
      <c r="P82" s="234"/>
      <c r="Q82" s="234"/>
      <c r="R82" s="234"/>
      <c r="S82" s="234"/>
      <c r="T82" s="234"/>
      <c r="U82" s="234"/>
      <c r="V82" s="234"/>
      <c r="W82" s="234"/>
      <c r="X82" s="234"/>
      <c r="Y82" s="234"/>
      <c r="Z82" s="234"/>
    </row>
    <row r="83" spans="1:26" ht="12.75" customHeight="1">
      <c r="A83" s="234" t="s">
        <v>843</v>
      </c>
      <c r="B83" s="234">
        <v>75</v>
      </c>
      <c r="C83" s="235">
        <v>980372.11</v>
      </c>
      <c r="D83" s="236">
        <v>266680</v>
      </c>
      <c r="E83" s="236">
        <v>19632</v>
      </c>
      <c r="F83" s="236">
        <v>11455</v>
      </c>
      <c r="G83" s="236">
        <f t="shared" si="0"/>
        <v>297767</v>
      </c>
      <c r="H83" s="235">
        <f t="shared" si="1"/>
        <v>30.37</v>
      </c>
      <c r="I83" s="234"/>
      <c r="J83" s="234"/>
      <c r="K83" s="234"/>
      <c r="L83" s="234"/>
      <c r="M83" s="234"/>
      <c r="N83" s="234"/>
      <c r="O83" s="234"/>
      <c r="P83" s="234"/>
      <c r="Q83" s="234"/>
      <c r="R83" s="234"/>
      <c r="S83" s="234"/>
      <c r="T83" s="234"/>
      <c r="U83" s="234"/>
      <c r="V83" s="234"/>
      <c r="W83" s="234"/>
      <c r="X83" s="234"/>
      <c r="Y83" s="234"/>
      <c r="Z83" s="234"/>
    </row>
    <row r="84" spans="1:26" ht="12.75" customHeight="1">
      <c r="A84" s="234" t="s">
        <v>844</v>
      </c>
      <c r="B84" s="234">
        <v>76</v>
      </c>
      <c r="C84" s="235">
        <v>0</v>
      </c>
      <c r="D84" s="236">
        <v>0</v>
      </c>
      <c r="E84" s="236">
        <v>0</v>
      </c>
      <c r="F84" s="236">
        <v>0</v>
      </c>
      <c r="G84" s="236">
        <f t="shared" si="0"/>
        <v>0</v>
      </c>
      <c r="H84" s="235">
        <f t="shared" si="1"/>
        <v>0</v>
      </c>
      <c r="I84" s="234"/>
      <c r="J84" s="234"/>
      <c r="K84" s="234"/>
      <c r="L84" s="234"/>
      <c r="M84" s="234"/>
      <c r="N84" s="234"/>
      <c r="O84" s="234"/>
      <c r="P84" s="234"/>
      <c r="Q84" s="234"/>
      <c r="R84" s="234"/>
      <c r="S84" s="234"/>
      <c r="T84" s="234"/>
      <c r="U84" s="234"/>
      <c r="V84" s="234"/>
      <c r="W84" s="234"/>
      <c r="X84" s="234"/>
      <c r="Y84" s="234"/>
      <c r="Z84" s="234"/>
    </row>
    <row r="85" spans="1:26" ht="12.75" customHeight="1">
      <c r="A85" s="234" t="s">
        <v>845</v>
      </c>
      <c r="B85" s="234">
        <v>77</v>
      </c>
      <c r="C85" s="235">
        <v>0</v>
      </c>
      <c r="D85" s="236">
        <v>0</v>
      </c>
      <c r="E85" s="236">
        <v>0</v>
      </c>
      <c r="F85" s="236">
        <v>0</v>
      </c>
      <c r="G85" s="236">
        <f t="shared" si="0"/>
        <v>0</v>
      </c>
      <c r="H85" s="235">
        <f t="shared" si="1"/>
        <v>0</v>
      </c>
      <c r="I85" s="234"/>
      <c r="J85" s="234"/>
      <c r="K85" s="234"/>
      <c r="L85" s="234"/>
      <c r="M85" s="234"/>
      <c r="N85" s="234"/>
      <c r="O85" s="234"/>
      <c r="P85" s="234"/>
      <c r="Q85" s="234"/>
      <c r="R85" s="234"/>
      <c r="S85" s="234"/>
      <c r="T85" s="234"/>
      <c r="U85" s="234"/>
      <c r="V85" s="234"/>
      <c r="W85" s="234"/>
      <c r="X85" s="234"/>
      <c r="Y85" s="234"/>
      <c r="Z85" s="234"/>
    </row>
    <row r="86" spans="1:26" ht="12.75" customHeight="1">
      <c r="A86" s="234" t="s">
        <v>846</v>
      </c>
      <c r="B86" s="234">
        <v>78</v>
      </c>
      <c r="C86" s="235">
        <v>0</v>
      </c>
      <c r="D86" s="236">
        <v>0</v>
      </c>
      <c r="E86" s="236">
        <v>0</v>
      </c>
      <c r="F86" s="236">
        <v>0</v>
      </c>
      <c r="G86" s="236">
        <f t="shared" si="0"/>
        <v>0</v>
      </c>
      <c r="H86" s="235">
        <f t="shared" si="1"/>
        <v>0</v>
      </c>
      <c r="I86" s="234"/>
      <c r="J86" s="234"/>
      <c r="K86" s="234"/>
      <c r="L86" s="234"/>
      <c r="M86" s="234"/>
      <c r="N86" s="234"/>
      <c r="O86" s="234"/>
      <c r="P86" s="234"/>
      <c r="Q86" s="234"/>
      <c r="R86" s="234"/>
      <c r="S86" s="234"/>
      <c r="T86" s="234"/>
      <c r="U86" s="234"/>
      <c r="V86" s="234"/>
      <c r="W86" s="234"/>
      <c r="X86" s="234"/>
      <c r="Y86" s="234"/>
      <c r="Z86" s="234"/>
    </row>
    <row r="87" spans="1:26" ht="12.75" customHeight="1">
      <c r="A87" s="234" t="s">
        <v>848</v>
      </c>
      <c r="B87" s="234">
        <v>79</v>
      </c>
      <c r="C87" s="235">
        <v>652740.37</v>
      </c>
      <c r="D87" s="236">
        <v>177558</v>
      </c>
      <c r="E87" s="236">
        <v>0</v>
      </c>
      <c r="F87" s="236">
        <v>0</v>
      </c>
      <c r="G87" s="236">
        <f t="shared" si="0"/>
        <v>177558</v>
      </c>
      <c r="H87" s="235">
        <f t="shared" si="1"/>
        <v>27.2</v>
      </c>
      <c r="I87" s="234"/>
      <c r="J87" s="234"/>
      <c r="K87" s="234"/>
      <c r="L87" s="234"/>
      <c r="M87" s="234"/>
      <c r="N87" s="234"/>
      <c r="O87" s="234"/>
      <c r="P87" s="234"/>
      <c r="Q87" s="234"/>
      <c r="R87" s="234"/>
      <c r="S87" s="234"/>
      <c r="T87" s="234"/>
      <c r="U87" s="234"/>
      <c r="V87" s="234"/>
      <c r="W87" s="234"/>
      <c r="X87" s="234"/>
      <c r="Y87" s="234"/>
      <c r="Z87" s="234"/>
    </row>
    <row r="88" spans="1:26" ht="12.75" customHeight="1">
      <c r="A88" s="234" t="s">
        <v>849</v>
      </c>
      <c r="B88" s="234">
        <v>80</v>
      </c>
      <c r="C88" s="235">
        <v>0</v>
      </c>
      <c r="D88" s="236">
        <v>0</v>
      </c>
      <c r="E88" s="236">
        <v>0</v>
      </c>
      <c r="F88" s="236">
        <v>0</v>
      </c>
      <c r="G88" s="236">
        <f t="shared" si="0"/>
        <v>0</v>
      </c>
      <c r="H88" s="235">
        <f t="shared" si="1"/>
        <v>0</v>
      </c>
      <c r="I88" s="234"/>
      <c r="J88" s="234"/>
      <c r="K88" s="234"/>
      <c r="L88" s="234"/>
      <c r="M88" s="234"/>
      <c r="N88" s="234"/>
      <c r="O88" s="234"/>
      <c r="P88" s="234"/>
      <c r="Q88" s="234"/>
      <c r="R88" s="234"/>
      <c r="S88" s="234"/>
      <c r="T88" s="234"/>
      <c r="U88" s="234"/>
      <c r="V88" s="234"/>
      <c r="W88" s="234"/>
      <c r="X88" s="234"/>
      <c r="Y88" s="234"/>
      <c r="Z88" s="234"/>
    </row>
    <row r="89" spans="1:26" ht="12.75" customHeight="1">
      <c r="A89" s="234" t="s">
        <v>850</v>
      </c>
      <c r="B89" s="234">
        <v>81</v>
      </c>
      <c r="C89" s="235">
        <v>197544.55</v>
      </c>
      <c r="D89" s="236">
        <v>53736</v>
      </c>
      <c r="E89" s="236">
        <v>43190</v>
      </c>
      <c r="F89" s="236">
        <v>25201</v>
      </c>
      <c r="G89" s="236">
        <f t="shared" si="0"/>
        <v>122127</v>
      </c>
      <c r="H89" s="235">
        <f t="shared" si="1"/>
        <v>61.82</v>
      </c>
      <c r="I89" s="234"/>
      <c r="J89" s="234"/>
      <c r="K89" s="234"/>
      <c r="L89" s="234"/>
      <c r="M89" s="234"/>
      <c r="N89" s="234"/>
      <c r="O89" s="234"/>
      <c r="P89" s="234"/>
      <c r="Q89" s="234"/>
      <c r="R89" s="234"/>
      <c r="S89" s="234"/>
      <c r="T89" s="234"/>
      <c r="U89" s="234"/>
      <c r="V89" s="234"/>
      <c r="W89" s="234"/>
      <c r="X89" s="234"/>
      <c r="Y89" s="234"/>
      <c r="Z89" s="234"/>
    </row>
    <row r="90" spans="1:26" ht="12.75" customHeight="1">
      <c r="A90" s="234" t="s">
        <v>851</v>
      </c>
      <c r="B90" s="234">
        <v>82</v>
      </c>
      <c r="C90" s="235">
        <v>1191496.45</v>
      </c>
      <c r="D90" s="236">
        <v>324110</v>
      </c>
      <c r="E90" s="236">
        <v>19632</v>
      </c>
      <c r="F90" s="236">
        <v>11455</v>
      </c>
      <c r="G90" s="236">
        <f t="shared" si="0"/>
        <v>355197</v>
      </c>
      <c r="H90" s="235">
        <f t="shared" si="1"/>
        <v>29.81</v>
      </c>
      <c r="I90" s="234"/>
      <c r="J90" s="234"/>
      <c r="K90" s="234"/>
      <c r="L90" s="234"/>
      <c r="M90" s="234"/>
      <c r="N90" s="234"/>
      <c r="O90" s="234"/>
      <c r="P90" s="234"/>
      <c r="Q90" s="234"/>
      <c r="R90" s="234"/>
      <c r="S90" s="234"/>
      <c r="T90" s="234"/>
      <c r="U90" s="234"/>
      <c r="V90" s="234"/>
      <c r="W90" s="234"/>
      <c r="X90" s="234"/>
      <c r="Y90" s="234"/>
      <c r="Z90" s="234"/>
    </row>
    <row r="91" spans="1:26" ht="12.75" customHeight="1">
      <c r="A91" s="234" t="s">
        <v>852</v>
      </c>
      <c r="B91" s="234">
        <v>83</v>
      </c>
      <c r="C91" s="235">
        <v>0</v>
      </c>
      <c r="D91" s="236">
        <v>0</v>
      </c>
      <c r="E91" s="236">
        <v>0</v>
      </c>
      <c r="F91" s="236">
        <v>0</v>
      </c>
      <c r="G91" s="236">
        <f t="shared" si="0"/>
        <v>0</v>
      </c>
      <c r="H91" s="235">
        <f t="shared" si="1"/>
        <v>0</v>
      </c>
      <c r="I91" s="234"/>
      <c r="J91" s="234"/>
      <c r="K91" s="234"/>
      <c r="L91" s="234"/>
      <c r="M91" s="234"/>
      <c r="N91" s="234"/>
      <c r="O91" s="234"/>
      <c r="P91" s="234"/>
      <c r="Q91" s="234"/>
      <c r="R91" s="234"/>
      <c r="S91" s="234"/>
      <c r="T91" s="234"/>
      <c r="U91" s="234"/>
      <c r="V91" s="234"/>
      <c r="W91" s="234"/>
      <c r="X91" s="234"/>
      <c r="Y91" s="234"/>
      <c r="Z91" s="234"/>
    </row>
    <row r="92" spans="1:26" ht="12.75" customHeight="1">
      <c r="A92" s="234" t="s">
        <v>271</v>
      </c>
      <c r="B92" s="234">
        <v>84</v>
      </c>
      <c r="C92" s="235">
        <v>0</v>
      </c>
      <c r="D92" s="236">
        <v>0</v>
      </c>
      <c r="E92" s="236">
        <v>0</v>
      </c>
      <c r="F92" s="236">
        <v>0</v>
      </c>
      <c r="G92" s="236">
        <f t="shared" si="0"/>
        <v>0</v>
      </c>
      <c r="H92" s="235">
        <f t="shared" si="1"/>
        <v>0</v>
      </c>
      <c r="I92" s="234"/>
      <c r="J92" s="234"/>
      <c r="K92" s="234"/>
      <c r="L92" s="234"/>
      <c r="M92" s="234"/>
      <c r="N92" s="234"/>
      <c r="O92" s="234"/>
      <c r="P92" s="234"/>
      <c r="Q92" s="234"/>
      <c r="R92" s="234"/>
      <c r="S92" s="234"/>
      <c r="T92" s="234"/>
      <c r="U92" s="234"/>
      <c r="V92" s="234"/>
      <c r="W92" s="234"/>
      <c r="X92" s="234"/>
      <c r="Y92" s="234"/>
      <c r="Z92" s="234"/>
    </row>
    <row r="93" spans="1:26" ht="12.75" customHeight="1">
      <c r="A93" s="234" t="s">
        <v>272</v>
      </c>
      <c r="B93" s="234">
        <v>85</v>
      </c>
      <c r="C93" s="235">
        <v>200919.08</v>
      </c>
      <c r="D93" s="236">
        <v>54654</v>
      </c>
      <c r="E93" s="236">
        <v>0</v>
      </c>
      <c r="F93" s="236">
        <v>0</v>
      </c>
      <c r="G93" s="236">
        <f t="shared" si="0"/>
        <v>54654</v>
      </c>
      <c r="H93" s="235">
        <f t="shared" si="1"/>
        <v>27.2</v>
      </c>
      <c r="I93" s="234"/>
      <c r="J93" s="234"/>
      <c r="K93" s="234"/>
      <c r="L93" s="234"/>
      <c r="M93" s="234"/>
      <c r="N93" s="234"/>
      <c r="O93" s="234"/>
      <c r="P93" s="234"/>
      <c r="Q93" s="234"/>
      <c r="R93" s="234"/>
      <c r="S93" s="234"/>
      <c r="T93" s="234"/>
      <c r="U93" s="234"/>
      <c r="V93" s="234"/>
      <c r="W93" s="234"/>
      <c r="X93" s="234"/>
      <c r="Y93" s="234"/>
      <c r="Z93" s="234"/>
    </row>
    <row r="94" spans="1:26" ht="12.75" customHeight="1">
      <c r="A94" s="234" t="s">
        <v>854</v>
      </c>
      <c r="B94" s="234">
        <v>86</v>
      </c>
      <c r="C94" s="235">
        <v>471042.85</v>
      </c>
      <c r="D94" s="236">
        <v>128133</v>
      </c>
      <c r="E94" s="236">
        <v>27485</v>
      </c>
      <c r="F94" s="236">
        <v>16037</v>
      </c>
      <c r="G94" s="236">
        <f t="shared" si="0"/>
        <v>171655</v>
      </c>
      <c r="H94" s="235">
        <f t="shared" si="1"/>
        <v>36.44</v>
      </c>
      <c r="I94" s="234"/>
      <c r="J94" s="234"/>
      <c r="K94" s="234"/>
      <c r="L94" s="234"/>
      <c r="M94" s="234"/>
      <c r="N94" s="234"/>
      <c r="O94" s="234"/>
      <c r="P94" s="234"/>
      <c r="Q94" s="234"/>
      <c r="R94" s="234"/>
      <c r="S94" s="234"/>
      <c r="T94" s="234"/>
      <c r="U94" s="234"/>
      <c r="V94" s="234"/>
      <c r="W94" s="234"/>
      <c r="X94" s="234"/>
      <c r="Y94" s="234"/>
      <c r="Z94" s="234"/>
    </row>
    <row r="95" spans="1:26" ht="12.75" customHeight="1">
      <c r="A95" s="234" t="s">
        <v>855</v>
      </c>
      <c r="B95" s="234">
        <v>87</v>
      </c>
      <c r="C95" s="235">
        <v>300377.65000000002</v>
      </c>
      <c r="D95" s="236">
        <v>81709</v>
      </c>
      <c r="E95" s="236">
        <v>47117</v>
      </c>
      <c r="F95" s="236">
        <v>27492</v>
      </c>
      <c r="G95" s="236">
        <f t="shared" si="0"/>
        <v>156318</v>
      </c>
      <c r="H95" s="235">
        <f t="shared" si="1"/>
        <v>52.04</v>
      </c>
      <c r="I95" s="234"/>
      <c r="J95" s="234"/>
      <c r="K95" s="234"/>
      <c r="L95" s="234"/>
      <c r="M95" s="234"/>
      <c r="N95" s="234"/>
      <c r="O95" s="234"/>
      <c r="P95" s="234"/>
      <c r="Q95" s="234"/>
      <c r="R95" s="234"/>
      <c r="S95" s="234"/>
      <c r="T95" s="234"/>
      <c r="U95" s="234"/>
      <c r="V95" s="234"/>
      <c r="W95" s="234"/>
      <c r="X95" s="234"/>
      <c r="Y95" s="234"/>
      <c r="Z95" s="234"/>
    </row>
    <row r="96" spans="1:26" ht="12.75" customHeight="1">
      <c r="A96" s="234" t="s">
        <v>856</v>
      </c>
      <c r="B96" s="234">
        <v>88</v>
      </c>
      <c r="C96" s="235">
        <v>905863</v>
      </c>
      <c r="D96" s="236">
        <v>246412</v>
      </c>
      <c r="E96" s="236">
        <v>27485</v>
      </c>
      <c r="F96" s="236">
        <v>16037</v>
      </c>
      <c r="G96" s="236">
        <f t="shared" si="0"/>
        <v>289934</v>
      </c>
      <c r="H96" s="235">
        <f t="shared" si="1"/>
        <v>32.01</v>
      </c>
      <c r="I96" s="234"/>
      <c r="J96" s="234"/>
      <c r="K96" s="234"/>
      <c r="L96" s="234"/>
      <c r="M96" s="234"/>
      <c r="N96" s="234"/>
      <c r="O96" s="234"/>
      <c r="P96" s="234"/>
      <c r="Q96" s="234"/>
      <c r="R96" s="234"/>
      <c r="S96" s="234"/>
      <c r="T96" s="234"/>
      <c r="U96" s="234"/>
      <c r="V96" s="234"/>
      <c r="W96" s="234"/>
      <c r="X96" s="234"/>
      <c r="Y96" s="234"/>
      <c r="Z96" s="234"/>
    </row>
    <row r="97" spans="1:26" ht="12.75" customHeight="1">
      <c r="A97" s="234" t="s">
        <v>857</v>
      </c>
      <c r="B97" s="234">
        <v>89</v>
      </c>
      <c r="C97" s="235">
        <v>566110.74</v>
      </c>
      <c r="D97" s="236">
        <v>153993</v>
      </c>
      <c r="E97" s="236">
        <v>27485</v>
      </c>
      <c r="F97" s="236">
        <v>16037</v>
      </c>
      <c r="G97" s="236">
        <f t="shared" si="0"/>
        <v>197515</v>
      </c>
      <c r="H97" s="235">
        <f t="shared" si="1"/>
        <v>34.89</v>
      </c>
      <c r="I97" s="234"/>
      <c r="J97" s="234"/>
      <c r="K97" s="234"/>
      <c r="L97" s="234"/>
      <c r="M97" s="234"/>
      <c r="N97" s="234"/>
      <c r="O97" s="234"/>
      <c r="P97" s="234"/>
      <c r="Q97" s="234"/>
      <c r="R97" s="234"/>
      <c r="S97" s="234"/>
      <c r="T97" s="234"/>
      <c r="U97" s="234"/>
      <c r="V97" s="234"/>
      <c r="W97" s="234"/>
      <c r="X97" s="234"/>
      <c r="Y97" s="234"/>
      <c r="Z97" s="234"/>
    </row>
    <row r="98" spans="1:26" ht="12.75" customHeight="1">
      <c r="A98" s="234" t="s">
        <v>858</v>
      </c>
      <c r="B98" s="234">
        <v>90</v>
      </c>
      <c r="C98" s="235">
        <v>0</v>
      </c>
      <c r="D98" s="236">
        <v>0</v>
      </c>
      <c r="E98" s="236">
        <v>0</v>
      </c>
      <c r="F98" s="236">
        <v>0</v>
      </c>
      <c r="G98" s="236">
        <f t="shared" si="0"/>
        <v>0</v>
      </c>
      <c r="H98" s="235">
        <f t="shared" si="1"/>
        <v>0</v>
      </c>
      <c r="I98" s="234"/>
      <c r="J98" s="234"/>
      <c r="K98" s="234"/>
      <c r="L98" s="234"/>
      <c r="M98" s="234"/>
      <c r="N98" s="234"/>
      <c r="O98" s="234"/>
      <c r="P98" s="234"/>
      <c r="Q98" s="234"/>
      <c r="R98" s="234"/>
      <c r="S98" s="234"/>
      <c r="T98" s="234"/>
      <c r="U98" s="234"/>
      <c r="V98" s="234"/>
      <c r="W98" s="234"/>
      <c r="X98" s="234"/>
      <c r="Y98" s="234"/>
      <c r="Z98" s="234"/>
    </row>
    <row r="99" spans="1:26" ht="12.75" customHeight="1">
      <c r="A99" s="234" t="s">
        <v>860</v>
      </c>
      <c r="B99" s="234">
        <v>91</v>
      </c>
      <c r="C99" s="235">
        <v>0</v>
      </c>
      <c r="D99" s="236">
        <v>0</v>
      </c>
      <c r="E99" s="236">
        <v>0</v>
      </c>
      <c r="F99" s="236">
        <v>0</v>
      </c>
      <c r="G99" s="236">
        <f t="shared" si="0"/>
        <v>0</v>
      </c>
      <c r="H99" s="235">
        <f t="shared" si="1"/>
        <v>0</v>
      </c>
      <c r="I99" s="234"/>
      <c r="J99" s="234"/>
      <c r="K99" s="234"/>
      <c r="L99" s="234"/>
      <c r="M99" s="234"/>
      <c r="N99" s="234"/>
      <c r="O99" s="234"/>
      <c r="P99" s="234"/>
      <c r="Q99" s="234"/>
      <c r="R99" s="234"/>
      <c r="S99" s="234"/>
      <c r="T99" s="234"/>
      <c r="U99" s="234"/>
      <c r="V99" s="234"/>
      <c r="W99" s="234"/>
      <c r="X99" s="234"/>
      <c r="Y99" s="234"/>
      <c r="Z99" s="234"/>
    </row>
    <row r="100" spans="1:26" ht="12.75" customHeight="1">
      <c r="A100" s="234" t="s">
        <v>861</v>
      </c>
      <c r="B100" s="234">
        <v>92</v>
      </c>
      <c r="C100" s="235">
        <v>40619.24</v>
      </c>
      <c r="D100" s="236">
        <v>11049</v>
      </c>
      <c r="E100" s="236">
        <v>0</v>
      </c>
      <c r="F100" s="236">
        <v>0</v>
      </c>
      <c r="G100" s="236">
        <f t="shared" si="0"/>
        <v>11049</v>
      </c>
      <c r="H100" s="235">
        <f t="shared" si="1"/>
        <v>27.2</v>
      </c>
      <c r="I100" s="234"/>
      <c r="J100" s="234"/>
      <c r="K100" s="234"/>
      <c r="L100" s="234"/>
      <c r="M100" s="234"/>
      <c r="N100" s="234"/>
      <c r="O100" s="234"/>
      <c r="P100" s="234"/>
      <c r="Q100" s="234"/>
      <c r="R100" s="234"/>
      <c r="S100" s="234"/>
      <c r="T100" s="234"/>
      <c r="U100" s="234"/>
      <c r="V100" s="234"/>
      <c r="W100" s="234"/>
      <c r="X100" s="234"/>
      <c r="Y100" s="234"/>
      <c r="Z100" s="234"/>
    </row>
    <row r="101" spans="1:26" ht="12.75" customHeight="1">
      <c r="A101" s="234" t="s">
        <v>862</v>
      </c>
      <c r="B101" s="234">
        <v>93</v>
      </c>
      <c r="C101" s="235">
        <v>0</v>
      </c>
      <c r="D101" s="236">
        <v>0</v>
      </c>
      <c r="E101" s="236">
        <v>0</v>
      </c>
      <c r="F101" s="236">
        <v>0</v>
      </c>
      <c r="G101" s="236">
        <f t="shared" si="0"/>
        <v>0</v>
      </c>
      <c r="H101" s="235">
        <f t="shared" si="1"/>
        <v>0</v>
      </c>
      <c r="I101" s="234"/>
      <c r="J101" s="234"/>
      <c r="K101" s="234"/>
      <c r="L101" s="234"/>
      <c r="M101" s="234"/>
      <c r="N101" s="234"/>
      <c r="O101" s="234"/>
      <c r="P101" s="234"/>
      <c r="Q101" s="234"/>
      <c r="R101" s="234"/>
      <c r="S101" s="234"/>
      <c r="T101" s="234"/>
      <c r="U101" s="234"/>
      <c r="V101" s="234"/>
      <c r="W101" s="234"/>
      <c r="X101" s="234"/>
      <c r="Y101" s="234"/>
      <c r="Z101" s="234"/>
    </row>
    <row r="102" spans="1:26" ht="12.75" customHeight="1">
      <c r="A102" s="234" t="s">
        <v>863</v>
      </c>
      <c r="B102" s="234">
        <v>94</v>
      </c>
      <c r="C102" s="235">
        <v>300882.23</v>
      </c>
      <c r="D102" s="236">
        <v>81846</v>
      </c>
      <c r="E102" s="236">
        <v>0</v>
      </c>
      <c r="F102" s="236">
        <v>0</v>
      </c>
      <c r="G102" s="236">
        <f t="shared" si="0"/>
        <v>81846</v>
      </c>
      <c r="H102" s="235">
        <f t="shared" si="1"/>
        <v>27.2</v>
      </c>
      <c r="I102" s="234"/>
      <c r="J102" s="234"/>
      <c r="K102" s="234"/>
      <c r="L102" s="234"/>
      <c r="M102" s="234"/>
      <c r="N102" s="234"/>
      <c r="O102" s="234"/>
      <c r="P102" s="234"/>
      <c r="Q102" s="234"/>
      <c r="R102" s="234"/>
      <c r="S102" s="234"/>
      <c r="T102" s="234"/>
      <c r="U102" s="234"/>
      <c r="V102" s="234"/>
      <c r="W102" s="234"/>
      <c r="X102" s="234"/>
      <c r="Y102" s="234"/>
      <c r="Z102" s="234"/>
    </row>
    <row r="103" spans="1:26" ht="12.75" customHeight="1">
      <c r="A103" s="234" t="s">
        <v>864</v>
      </c>
      <c r="B103" s="234">
        <v>95</v>
      </c>
      <c r="C103" s="235">
        <v>0</v>
      </c>
      <c r="D103" s="236">
        <v>0</v>
      </c>
      <c r="E103" s="236">
        <v>0</v>
      </c>
      <c r="F103" s="236">
        <v>0</v>
      </c>
      <c r="G103" s="236">
        <f t="shared" si="0"/>
        <v>0</v>
      </c>
      <c r="H103" s="235">
        <f t="shared" si="1"/>
        <v>0</v>
      </c>
      <c r="I103" s="234"/>
      <c r="J103" s="234"/>
      <c r="K103" s="234"/>
      <c r="L103" s="234"/>
      <c r="M103" s="234"/>
      <c r="N103" s="234"/>
      <c r="O103" s="234"/>
      <c r="P103" s="234"/>
      <c r="Q103" s="234"/>
      <c r="R103" s="234"/>
      <c r="S103" s="234"/>
      <c r="T103" s="234"/>
      <c r="U103" s="234"/>
      <c r="V103" s="234"/>
      <c r="W103" s="234"/>
      <c r="X103" s="234"/>
      <c r="Y103" s="234"/>
      <c r="Z103" s="234"/>
    </row>
    <row r="104" spans="1:26" ht="12.75" customHeight="1">
      <c r="A104" s="234" t="s">
        <v>865</v>
      </c>
      <c r="B104" s="234">
        <v>96</v>
      </c>
      <c r="C104" s="235">
        <v>2210385.35</v>
      </c>
      <c r="D104" s="236">
        <v>601267</v>
      </c>
      <c r="E104" s="236">
        <v>19632</v>
      </c>
      <c r="F104" s="236">
        <v>11455</v>
      </c>
      <c r="G104" s="236">
        <f t="shared" si="0"/>
        <v>632354</v>
      </c>
      <c r="H104" s="235">
        <f t="shared" si="1"/>
        <v>28.61</v>
      </c>
      <c r="I104" s="234"/>
      <c r="J104" s="234"/>
      <c r="K104" s="234"/>
      <c r="L104" s="234"/>
      <c r="M104" s="234"/>
      <c r="N104" s="234"/>
      <c r="O104" s="234"/>
      <c r="P104" s="234"/>
      <c r="Q104" s="234"/>
      <c r="R104" s="234"/>
      <c r="S104" s="234"/>
      <c r="T104" s="234"/>
      <c r="U104" s="234"/>
      <c r="V104" s="234"/>
      <c r="W104" s="234"/>
      <c r="X104" s="234"/>
      <c r="Y104" s="234"/>
      <c r="Z104" s="234"/>
    </row>
    <row r="105" spans="1:26" ht="12.75" customHeight="1">
      <c r="A105" s="234" t="s">
        <v>866</v>
      </c>
      <c r="B105" s="234">
        <v>97</v>
      </c>
      <c r="C105" s="235">
        <v>0</v>
      </c>
      <c r="D105" s="236">
        <v>0</v>
      </c>
      <c r="E105" s="236">
        <v>0</v>
      </c>
      <c r="F105" s="236">
        <v>0</v>
      </c>
      <c r="G105" s="236">
        <f t="shared" si="0"/>
        <v>0</v>
      </c>
      <c r="H105" s="235">
        <f t="shared" si="1"/>
        <v>0</v>
      </c>
      <c r="I105" s="234"/>
      <c r="J105" s="234"/>
      <c r="K105" s="234"/>
      <c r="L105" s="234"/>
      <c r="M105" s="234"/>
      <c r="N105" s="234"/>
      <c r="O105" s="234"/>
      <c r="P105" s="234"/>
      <c r="Q105" s="234"/>
      <c r="R105" s="234"/>
      <c r="S105" s="234"/>
      <c r="T105" s="234"/>
      <c r="U105" s="234"/>
      <c r="V105" s="234"/>
      <c r="W105" s="234"/>
      <c r="X105" s="234"/>
      <c r="Y105" s="234"/>
      <c r="Z105" s="234"/>
    </row>
    <row r="106" spans="1:26" ht="12.75" customHeight="1">
      <c r="A106" s="234" t="s">
        <v>868</v>
      </c>
      <c r="B106" s="234">
        <v>98</v>
      </c>
      <c r="C106" s="235">
        <v>0</v>
      </c>
      <c r="D106" s="236">
        <v>0</v>
      </c>
      <c r="E106" s="236">
        <v>0</v>
      </c>
      <c r="F106" s="236">
        <v>0</v>
      </c>
      <c r="G106" s="236">
        <f t="shared" si="0"/>
        <v>0</v>
      </c>
      <c r="H106" s="235">
        <f t="shared" si="1"/>
        <v>0</v>
      </c>
      <c r="I106" s="234"/>
      <c r="J106" s="234"/>
      <c r="K106" s="234"/>
      <c r="L106" s="234"/>
      <c r="M106" s="234"/>
      <c r="N106" s="234"/>
      <c r="O106" s="234"/>
      <c r="P106" s="234"/>
      <c r="Q106" s="234"/>
      <c r="R106" s="234"/>
      <c r="S106" s="234"/>
      <c r="T106" s="234"/>
      <c r="U106" s="234"/>
      <c r="V106" s="234"/>
      <c r="W106" s="234"/>
      <c r="X106" s="234"/>
      <c r="Y106" s="234"/>
      <c r="Z106" s="234"/>
    </row>
    <row r="107" spans="1:26" ht="12.75" customHeight="1">
      <c r="A107" s="234" t="s">
        <v>869</v>
      </c>
      <c r="B107" s="234">
        <v>99</v>
      </c>
      <c r="C107" s="235">
        <v>0</v>
      </c>
      <c r="D107" s="236">
        <v>0</v>
      </c>
      <c r="E107" s="236">
        <v>0</v>
      </c>
      <c r="F107" s="236">
        <v>0</v>
      </c>
      <c r="G107" s="236">
        <f t="shared" si="0"/>
        <v>0</v>
      </c>
      <c r="H107" s="235">
        <f t="shared" si="1"/>
        <v>0</v>
      </c>
      <c r="I107" s="234"/>
      <c r="J107" s="234"/>
      <c r="K107" s="234"/>
      <c r="L107" s="234"/>
      <c r="M107" s="234"/>
      <c r="N107" s="234"/>
      <c r="O107" s="234"/>
      <c r="P107" s="234"/>
      <c r="Q107" s="234"/>
      <c r="R107" s="234"/>
      <c r="S107" s="234"/>
      <c r="T107" s="234"/>
      <c r="U107" s="234"/>
      <c r="V107" s="234"/>
      <c r="W107" s="234"/>
      <c r="X107" s="234"/>
      <c r="Y107" s="234"/>
      <c r="Z107" s="234"/>
    </row>
    <row r="108" spans="1:26" ht="12.75" customHeight="1">
      <c r="A108" s="234" t="s">
        <v>870</v>
      </c>
      <c r="B108" s="234">
        <v>100</v>
      </c>
      <c r="C108" s="235">
        <v>0</v>
      </c>
      <c r="D108" s="236">
        <v>0</v>
      </c>
      <c r="E108" s="236">
        <v>0</v>
      </c>
      <c r="F108" s="236">
        <v>0</v>
      </c>
      <c r="G108" s="236">
        <f t="shared" si="0"/>
        <v>0</v>
      </c>
      <c r="H108" s="235">
        <f t="shared" si="1"/>
        <v>0</v>
      </c>
      <c r="I108" s="234"/>
      <c r="J108" s="234"/>
      <c r="K108" s="234"/>
      <c r="L108" s="234"/>
      <c r="M108" s="234"/>
      <c r="N108" s="234"/>
      <c r="O108" s="234"/>
      <c r="P108" s="234"/>
      <c r="Q108" s="234"/>
      <c r="R108" s="234"/>
      <c r="S108" s="234"/>
      <c r="T108" s="234"/>
      <c r="U108" s="234"/>
      <c r="V108" s="234"/>
      <c r="W108" s="234"/>
      <c r="X108" s="234"/>
      <c r="Y108" s="234"/>
      <c r="Z108" s="234"/>
    </row>
    <row r="109" spans="1:26" ht="12.75" customHeight="1">
      <c r="A109" s="234" t="s">
        <v>871</v>
      </c>
      <c r="B109" s="234">
        <v>101</v>
      </c>
      <c r="C109" s="235">
        <v>0</v>
      </c>
      <c r="D109" s="236">
        <v>0</v>
      </c>
      <c r="E109" s="236">
        <v>0</v>
      </c>
      <c r="F109" s="236">
        <v>0</v>
      </c>
      <c r="G109" s="236">
        <f t="shared" si="0"/>
        <v>0</v>
      </c>
      <c r="H109" s="235">
        <f t="shared" si="1"/>
        <v>0</v>
      </c>
      <c r="I109" s="234"/>
      <c r="J109" s="234"/>
      <c r="K109" s="234"/>
      <c r="L109" s="234"/>
      <c r="M109" s="234"/>
      <c r="N109" s="234"/>
      <c r="O109" s="234"/>
      <c r="P109" s="234"/>
      <c r="Q109" s="234"/>
      <c r="R109" s="234"/>
      <c r="S109" s="234"/>
      <c r="T109" s="234"/>
      <c r="U109" s="234"/>
      <c r="V109" s="234"/>
      <c r="W109" s="234"/>
      <c r="X109" s="234"/>
      <c r="Y109" s="234"/>
      <c r="Z109" s="234"/>
    </row>
    <row r="110" spans="1:26" ht="12.75" customHeight="1">
      <c r="A110" s="234" t="s">
        <v>872</v>
      </c>
      <c r="B110" s="234">
        <v>102</v>
      </c>
      <c r="C110" s="235">
        <v>0</v>
      </c>
      <c r="D110" s="236">
        <v>0</v>
      </c>
      <c r="E110" s="236">
        <v>0</v>
      </c>
      <c r="F110" s="236">
        <v>0</v>
      </c>
      <c r="G110" s="236">
        <f t="shared" si="0"/>
        <v>0</v>
      </c>
      <c r="H110" s="235">
        <f t="shared" si="1"/>
        <v>0</v>
      </c>
      <c r="I110" s="234"/>
      <c r="J110" s="234"/>
      <c r="K110" s="234"/>
      <c r="L110" s="234"/>
      <c r="M110" s="234"/>
      <c r="N110" s="234"/>
      <c r="O110" s="234"/>
      <c r="P110" s="234"/>
      <c r="Q110" s="234"/>
      <c r="R110" s="234"/>
      <c r="S110" s="234"/>
      <c r="T110" s="234"/>
      <c r="U110" s="234"/>
      <c r="V110" s="234"/>
      <c r="W110" s="234"/>
      <c r="X110" s="234"/>
      <c r="Y110" s="234"/>
      <c r="Z110" s="234"/>
    </row>
    <row r="111" spans="1:26" ht="12.75" customHeight="1">
      <c r="A111" s="234" t="s">
        <v>873</v>
      </c>
      <c r="B111" s="234">
        <v>103</v>
      </c>
      <c r="C111" s="235">
        <v>0</v>
      </c>
      <c r="D111" s="236">
        <v>0</v>
      </c>
      <c r="E111" s="236">
        <v>0</v>
      </c>
      <c r="F111" s="236">
        <v>0</v>
      </c>
      <c r="G111" s="236">
        <f t="shared" si="0"/>
        <v>0</v>
      </c>
      <c r="H111" s="235">
        <f t="shared" si="1"/>
        <v>0</v>
      </c>
      <c r="I111" s="234"/>
      <c r="J111" s="234"/>
      <c r="K111" s="234"/>
      <c r="L111" s="234"/>
      <c r="M111" s="234"/>
      <c r="N111" s="234"/>
      <c r="O111" s="234"/>
      <c r="P111" s="234"/>
      <c r="Q111" s="234"/>
      <c r="R111" s="234"/>
      <c r="S111" s="234"/>
      <c r="T111" s="234"/>
      <c r="U111" s="234"/>
      <c r="V111" s="234"/>
      <c r="W111" s="234"/>
      <c r="X111" s="234"/>
      <c r="Y111" s="234"/>
      <c r="Z111" s="234"/>
    </row>
    <row r="112" spans="1:26" ht="12.75" customHeight="1">
      <c r="A112" s="234" t="s">
        <v>291</v>
      </c>
      <c r="B112" s="234">
        <v>104</v>
      </c>
      <c r="C112" s="235">
        <v>70812.63</v>
      </c>
      <c r="D112" s="236">
        <v>19262</v>
      </c>
      <c r="E112" s="236">
        <v>39264</v>
      </c>
      <c r="F112" s="236">
        <v>12287</v>
      </c>
      <c r="G112" s="236">
        <f t="shared" si="0"/>
        <v>70813</v>
      </c>
      <c r="H112" s="235">
        <f t="shared" si="1"/>
        <v>100</v>
      </c>
      <c r="I112" s="234"/>
      <c r="J112" s="234"/>
      <c r="K112" s="234"/>
      <c r="L112" s="234"/>
      <c r="M112" s="234"/>
      <c r="N112" s="234"/>
      <c r="O112" s="234"/>
      <c r="P112" s="234"/>
      <c r="Q112" s="234"/>
      <c r="R112" s="234"/>
      <c r="S112" s="234"/>
      <c r="T112" s="234"/>
      <c r="U112" s="234"/>
      <c r="V112" s="234"/>
      <c r="W112" s="234"/>
      <c r="X112" s="234"/>
      <c r="Y112" s="234"/>
      <c r="Z112" s="234"/>
    </row>
    <row r="113" spans="1:26" ht="12.75" customHeight="1">
      <c r="A113" s="234" t="s">
        <v>875</v>
      </c>
      <c r="B113" s="234">
        <v>105</v>
      </c>
      <c r="C113" s="235">
        <v>292605.37</v>
      </c>
      <c r="D113" s="236">
        <v>79594</v>
      </c>
      <c r="E113" s="236">
        <v>39264</v>
      </c>
      <c r="F113" s="236">
        <v>22910</v>
      </c>
      <c r="G113" s="236">
        <f t="shared" si="0"/>
        <v>141768</v>
      </c>
      <c r="H113" s="235">
        <f t="shared" si="1"/>
        <v>48.45</v>
      </c>
      <c r="I113" s="234"/>
      <c r="J113" s="234"/>
      <c r="K113" s="234"/>
      <c r="L113" s="234"/>
      <c r="M113" s="234"/>
      <c r="N113" s="234"/>
      <c r="O113" s="234"/>
      <c r="P113" s="234"/>
      <c r="Q113" s="234"/>
      <c r="R113" s="234"/>
      <c r="S113" s="234"/>
      <c r="T113" s="234"/>
      <c r="U113" s="234"/>
      <c r="V113" s="234"/>
      <c r="W113" s="234"/>
      <c r="X113" s="234"/>
      <c r="Y113" s="234"/>
      <c r="Z113" s="234"/>
    </row>
    <row r="114" spans="1:26" ht="12.75" customHeight="1">
      <c r="A114" s="234" t="s">
        <v>876</v>
      </c>
      <c r="B114" s="234">
        <v>106</v>
      </c>
      <c r="C114" s="235">
        <v>0</v>
      </c>
      <c r="D114" s="236">
        <v>0</v>
      </c>
      <c r="E114" s="236">
        <v>0</v>
      </c>
      <c r="F114" s="236">
        <v>0</v>
      </c>
      <c r="G114" s="236">
        <f t="shared" si="0"/>
        <v>0</v>
      </c>
      <c r="H114" s="235">
        <f t="shared" si="1"/>
        <v>0</v>
      </c>
      <c r="I114" s="234"/>
      <c r="J114" s="234"/>
      <c r="K114" s="234"/>
      <c r="L114" s="234"/>
      <c r="M114" s="234"/>
      <c r="N114" s="234"/>
      <c r="O114" s="234"/>
      <c r="P114" s="234"/>
      <c r="Q114" s="234"/>
      <c r="R114" s="234"/>
      <c r="S114" s="234"/>
      <c r="T114" s="234"/>
      <c r="U114" s="234"/>
      <c r="V114" s="234"/>
      <c r="W114" s="234"/>
      <c r="X114" s="234"/>
      <c r="Y114" s="234"/>
      <c r="Z114" s="234"/>
    </row>
    <row r="115" spans="1:26" ht="12.75" customHeight="1">
      <c r="A115" s="234" t="s">
        <v>877</v>
      </c>
      <c r="B115" s="234">
        <v>107</v>
      </c>
      <c r="C115" s="235">
        <v>436294.40000000002</v>
      </c>
      <c r="D115" s="236">
        <v>118680</v>
      </c>
      <c r="E115" s="236">
        <v>0</v>
      </c>
      <c r="F115" s="236">
        <v>0</v>
      </c>
      <c r="G115" s="236">
        <f t="shared" si="0"/>
        <v>118680</v>
      </c>
      <c r="H115" s="235">
        <f t="shared" si="1"/>
        <v>27.2</v>
      </c>
      <c r="I115" s="234"/>
      <c r="J115" s="234"/>
      <c r="K115" s="234"/>
      <c r="L115" s="234"/>
      <c r="M115" s="234"/>
      <c r="N115" s="234"/>
      <c r="O115" s="234"/>
      <c r="P115" s="234"/>
      <c r="Q115" s="234"/>
      <c r="R115" s="234"/>
      <c r="S115" s="234"/>
      <c r="T115" s="234"/>
      <c r="U115" s="234"/>
      <c r="V115" s="234"/>
      <c r="W115" s="234"/>
      <c r="X115" s="234"/>
      <c r="Y115" s="234"/>
      <c r="Z115" s="234"/>
    </row>
    <row r="116" spans="1:26" ht="12.75" customHeight="1">
      <c r="A116" s="234" t="s">
        <v>878</v>
      </c>
      <c r="B116" s="234">
        <v>108</v>
      </c>
      <c r="C116" s="235">
        <v>51971.53</v>
      </c>
      <c r="D116" s="236">
        <v>14137</v>
      </c>
      <c r="E116" s="236">
        <v>37835</v>
      </c>
      <c r="F116" s="236">
        <v>0</v>
      </c>
      <c r="G116" s="236">
        <f t="shared" si="0"/>
        <v>51972</v>
      </c>
      <c r="H116" s="235">
        <f t="shared" si="1"/>
        <v>100</v>
      </c>
      <c r="I116" s="234"/>
      <c r="J116" s="234"/>
      <c r="K116" s="234"/>
      <c r="L116" s="234"/>
      <c r="M116" s="234"/>
      <c r="N116" s="234"/>
      <c r="O116" s="234"/>
      <c r="P116" s="234"/>
      <c r="Q116" s="234"/>
      <c r="R116" s="234"/>
      <c r="S116" s="234"/>
      <c r="T116" s="234"/>
      <c r="U116" s="234"/>
      <c r="V116" s="234"/>
      <c r="W116" s="234"/>
      <c r="X116" s="234"/>
      <c r="Y116" s="234"/>
      <c r="Z116" s="234"/>
    </row>
    <row r="117" spans="1:26" ht="12.75" customHeight="1">
      <c r="A117" s="234" t="s">
        <v>879</v>
      </c>
      <c r="B117" s="234">
        <v>109</v>
      </c>
      <c r="C117" s="235">
        <v>0</v>
      </c>
      <c r="D117" s="236">
        <v>0</v>
      </c>
      <c r="E117" s="236">
        <v>0</v>
      </c>
      <c r="F117" s="236">
        <v>0</v>
      </c>
      <c r="G117" s="236">
        <f t="shared" si="0"/>
        <v>0</v>
      </c>
      <c r="H117" s="235">
        <f t="shared" si="1"/>
        <v>0</v>
      </c>
      <c r="I117" s="234"/>
      <c r="J117" s="234"/>
      <c r="K117" s="234"/>
      <c r="L117" s="234"/>
      <c r="M117" s="234"/>
      <c r="N117" s="234"/>
      <c r="O117" s="234"/>
      <c r="P117" s="234"/>
      <c r="Q117" s="234"/>
      <c r="R117" s="234"/>
      <c r="S117" s="234"/>
      <c r="T117" s="234"/>
      <c r="U117" s="234"/>
      <c r="V117" s="234"/>
      <c r="W117" s="234"/>
      <c r="X117" s="234"/>
      <c r="Y117" s="234"/>
      <c r="Z117" s="234"/>
    </row>
    <row r="118" spans="1:26" ht="12.75" customHeight="1">
      <c r="A118" s="234" t="s">
        <v>880</v>
      </c>
      <c r="B118" s="234">
        <v>110</v>
      </c>
      <c r="C118" s="235">
        <v>272283.21999999997</v>
      </c>
      <c r="D118" s="236">
        <v>74066</v>
      </c>
      <c r="E118" s="236">
        <v>0</v>
      </c>
      <c r="F118" s="236">
        <v>0</v>
      </c>
      <c r="G118" s="236">
        <f t="shared" si="0"/>
        <v>74066</v>
      </c>
      <c r="H118" s="235">
        <f t="shared" si="1"/>
        <v>27.2</v>
      </c>
      <c r="I118" s="234"/>
      <c r="J118" s="234"/>
      <c r="K118" s="234"/>
      <c r="L118" s="234"/>
      <c r="M118" s="234"/>
      <c r="N118" s="234"/>
      <c r="O118" s="234"/>
      <c r="P118" s="234"/>
      <c r="Q118" s="234"/>
      <c r="R118" s="234"/>
      <c r="S118" s="234"/>
      <c r="T118" s="234"/>
      <c r="U118" s="234"/>
      <c r="V118" s="234"/>
      <c r="W118" s="234"/>
      <c r="X118" s="234"/>
      <c r="Y118" s="234"/>
      <c r="Z118" s="234"/>
    </row>
    <row r="119" spans="1:26" ht="12.75" customHeight="1">
      <c r="A119" s="234" t="s">
        <v>882</v>
      </c>
      <c r="B119" s="234">
        <v>111</v>
      </c>
      <c r="C119" s="235">
        <v>0</v>
      </c>
      <c r="D119" s="236">
        <v>0</v>
      </c>
      <c r="E119" s="236">
        <v>0</v>
      </c>
      <c r="F119" s="236">
        <v>0</v>
      </c>
      <c r="G119" s="236">
        <f t="shared" si="0"/>
        <v>0</v>
      </c>
      <c r="H119" s="235">
        <f t="shared" si="1"/>
        <v>0</v>
      </c>
      <c r="I119" s="234"/>
      <c r="J119" s="234"/>
      <c r="K119" s="234"/>
      <c r="L119" s="234"/>
      <c r="M119" s="234"/>
      <c r="N119" s="234"/>
      <c r="O119" s="234"/>
      <c r="P119" s="234"/>
      <c r="Q119" s="234"/>
      <c r="R119" s="234"/>
      <c r="S119" s="234"/>
      <c r="T119" s="234"/>
      <c r="U119" s="234"/>
      <c r="V119" s="234"/>
      <c r="W119" s="234"/>
      <c r="X119" s="234"/>
      <c r="Y119" s="234"/>
      <c r="Z119" s="234"/>
    </row>
    <row r="120" spans="1:26" ht="12.75" customHeight="1">
      <c r="A120" s="234" t="s">
        <v>883</v>
      </c>
      <c r="B120" s="234">
        <v>112</v>
      </c>
      <c r="C120" s="235">
        <v>20232.25</v>
      </c>
      <c r="D120" s="236">
        <v>5503</v>
      </c>
      <c r="E120" s="236">
        <v>0</v>
      </c>
      <c r="F120" s="236">
        <v>0</v>
      </c>
      <c r="G120" s="236">
        <f t="shared" si="0"/>
        <v>5503</v>
      </c>
      <c r="H120" s="235">
        <f t="shared" si="1"/>
        <v>27.2</v>
      </c>
      <c r="I120" s="234"/>
      <c r="J120" s="234"/>
      <c r="K120" s="234"/>
      <c r="L120" s="234"/>
      <c r="M120" s="234"/>
      <c r="N120" s="234"/>
      <c r="O120" s="234"/>
      <c r="P120" s="234"/>
      <c r="Q120" s="234"/>
      <c r="R120" s="234"/>
      <c r="S120" s="234"/>
      <c r="T120" s="234"/>
      <c r="U120" s="234"/>
      <c r="V120" s="234"/>
      <c r="W120" s="234"/>
      <c r="X120" s="234"/>
      <c r="Y120" s="234"/>
      <c r="Z120" s="234"/>
    </row>
    <row r="121" spans="1:26" ht="12.75" customHeight="1">
      <c r="A121" s="234" t="s">
        <v>884</v>
      </c>
      <c r="B121" s="234">
        <v>113</v>
      </c>
      <c r="C121" s="235">
        <v>0</v>
      </c>
      <c r="D121" s="236">
        <v>0</v>
      </c>
      <c r="E121" s="236">
        <v>0</v>
      </c>
      <c r="F121" s="236">
        <v>0</v>
      </c>
      <c r="G121" s="236">
        <f t="shared" si="0"/>
        <v>0</v>
      </c>
      <c r="H121" s="235">
        <f t="shared" si="1"/>
        <v>0</v>
      </c>
      <c r="I121" s="234"/>
      <c r="J121" s="234"/>
      <c r="K121" s="234"/>
      <c r="L121" s="234"/>
      <c r="M121" s="234"/>
      <c r="N121" s="234"/>
      <c r="O121" s="234"/>
      <c r="P121" s="234"/>
      <c r="Q121" s="234"/>
      <c r="R121" s="234"/>
      <c r="S121" s="234"/>
      <c r="T121" s="234"/>
      <c r="U121" s="234"/>
      <c r="V121" s="234"/>
      <c r="W121" s="234"/>
      <c r="X121" s="234"/>
      <c r="Y121" s="234"/>
      <c r="Z121" s="234"/>
    </row>
    <row r="122" spans="1:26" ht="12.75" customHeight="1">
      <c r="A122" s="234" t="s">
        <v>885</v>
      </c>
      <c r="B122" s="234">
        <v>114</v>
      </c>
      <c r="C122" s="235">
        <v>0</v>
      </c>
      <c r="D122" s="236">
        <v>0</v>
      </c>
      <c r="E122" s="236">
        <v>0</v>
      </c>
      <c r="F122" s="236">
        <v>0</v>
      </c>
      <c r="G122" s="236">
        <f t="shared" si="0"/>
        <v>0</v>
      </c>
      <c r="H122" s="235">
        <f t="shared" si="1"/>
        <v>0</v>
      </c>
      <c r="I122" s="234"/>
      <c r="J122" s="234"/>
      <c r="K122" s="234"/>
      <c r="L122" s="234"/>
      <c r="M122" s="234"/>
      <c r="N122" s="234"/>
      <c r="O122" s="234"/>
      <c r="P122" s="234"/>
      <c r="Q122" s="234"/>
      <c r="R122" s="234"/>
      <c r="S122" s="234"/>
      <c r="T122" s="234"/>
      <c r="U122" s="234"/>
      <c r="V122" s="234"/>
      <c r="W122" s="234"/>
      <c r="X122" s="234"/>
      <c r="Y122" s="234"/>
      <c r="Z122" s="234"/>
    </row>
    <row r="123" spans="1:26" ht="12.75" customHeight="1">
      <c r="A123" s="234" t="s">
        <v>887</v>
      </c>
      <c r="B123" s="234">
        <v>115</v>
      </c>
      <c r="C123" s="235">
        <v>527247.71</v>
      </c>
      <c r="D123" s="236">
        <v>143422</v>
      </c>
      <c r="E123" s="236">
        <v>35338</v>
      </c>
      <c r="F123" s="236">
        <v>20619</v>
      </c>
      <c r="G123" s="236">
        <f t="shared" si="0"/>
        <v>199379</v>
      </c>
      <c r="H123" s="235">
        <f t="shared" si="1"/>
        <v>37.82</v>
      </c>
      <c r="I123" s="234"/>
      <c r="J123" s="234"/>
      <c r="K123" s="234"/>
      <c r="L123" s="234"/>
      <c r="M123" s="234"/>
      <c r="N123" s="234"/>
      <c r="O123" s="234"/>
      <c r="P123" s="234"/>
      <c r="Q123" s="234"/>
      <c r="R123" s="234"/>
      <c r="S123" s="234"/>
      <c r="T123" s="234"/>
      <c r="U123" s="234"/>
      <c r="V123" s="234"/>
      <c r="W123" s="234"/>
      <c r="X123" s="234"/>
      <c r="Y123" s="234"/>
      <c r="Z123" s="234"/>
    </row>
    <row r="124" spans="1:26" ht="12.75" customHeight="1">
      <c r="A124" s="234" t="s">
        <v>888</v>
      </c>
      <c r="B124" s="234">
        <v>116</v>
      </c>
      <c r="C124" s="235">
        <v>219002.91</v>
      </c>
      <c r="D124" s="236">
        <v>59573</v>
      </c>
      <c r="E124" s="236">
        <v>47117</v>
      </c>
      <c r="F124" s="236">
        <v>27492</v>
      </c>
      <c r="G124" s="236">
        <f t="shared" si="0"/>
        <v>134182</v>
      </c>
      <c r="H124" s="235">
        <f t="shared" si="1"/>
        <v>61.27</v>
      </c>
      <c r="I124" s="234"/>
      <c r="J124" s="234"/>
      <c r="K124" s="234"/>
      <c r="L124" s="234"/>
      <c r="M124" s="234"/>
      <c r="N124" s="234"/>
      <c r="O124" s="234"/>
      <c r="P124" s="234"/>
      <c r="Q124" s="234"/>
      <c r="R124" s="234"/>
      <c r="S124" s="234"/>
      <c r="T124" s="234"/>
      <c r="U124" s="234"/>
      <c r="V124" s="234"/>
      <c r="W124" s="234"/>
      <c r="X124" s="234"/>
      <c r="Y124" s="234"/>
      <c r="Z124" s="234"/>
    </row>
    <row r="125" spans="1:26" ht="12.75" customHeight="1">
      <c r="A125" s="234" t="s">
        <v>889</v>
      </c>
      <c r="B125" s="234">
        <v>117</v>
      </c>
      <c r="C125" s="235">
        <v>195783</v>
      </c>
      <c r="D125" s="236">
        <v>53257</v>
      </c>
      <c r="E125" s="236">
        <v>35338</v>
      </c>
      <c r="F125" s="236">
        <v>20619</v>
      </c>
      <c r="G125" s="236">
        <f t="shared" si="0"/>
        <v>109214</v>
      </c>
      <c r="H125" s="235">
        <f t="shared" si="1"/>
        <v>55.78</v>
      </c>
      <c r="I125" s="234"/>
      <c r="J125" s="234"/>
      <c r="K125" s="234"/>
      <c r="L125" s="234"/>
      <c r="M125" s="234"/>
      <c r="N125" s="234"/>
      <c r="O125" s="234"/>
      <c r="P125" s="234"/>
      <c r="Q125" s="234"/>
      <c r="R125" s="234"/>
      <c r="S125" s="234"/>
      <c r="T125" s="234"/>
      <c r="U125" s="234"/>
      <c r="V125" s="234"/>
      <c r="W125" s="234"/>
      <c r="X125" s="234"/>
      <c r="Y125" s="234"/>
      <c r="Z125" s="234"/>
    </row>
    <row r="126" spans="1:26" ht="12.75" customHeight="1">
      <c r="A126" s="234" t="s">
        <v>890</v>
      </c>
      <c r="B126" s="234">
        <v>118</v>
      </c>
      <c r="C126" s="235">
        <v>0</v>
      </c>
      <c r="D126" s="236">
        <v>0</v>
      </c>
      <c r="E126" s="236">
        <v>0</v>
      </c>
      <c r="F126" s="236">
        <v>0</v>
      </c>
      <c r="G126" s="236">
        <f t="shared" si="0"/>
        <v>0</v>
      </c>
      <c r="H126" s="235">
        <f t="shared" si="1"/>
        <v>0</v>
      </c>
      <c r="I126" s="234"/>
      <c r="J126" s="234"/>
      <c r="K126" s="234"/>
      <c r="L126" s="234"/>
      <c r="M126" s="234"/>
      <c r="N126" s="234"/>
      <c r="O126" s="234"/>
      <c r="P126" s="234"/>
      <c r="Q126" s="234"/>
      <c r="R126" s="234"/>
      <c r="S126" s="234"/>
      <c r="T126" s="234"/>
      <c r="U126" s="234"/>
      <c r="V126" s="234"/>
      <c r="W126" s="234"/>
      <c r="X126" s="234"/>
      <c r="Y126" s="234"/>
      <c r="Z126" s="234"/>
    </row>
    <row r="127" spans="1:26" ht="12.75" customHeight="1">
      <c r="A127" s="234" t="s">
        <v>892</v>
      </c>
      <c r="B127" s="234">
        <v>119</v>
      </c>
      <c r="C127" s="235">
        <v>352154.14</v>
      </c>
      <c r="D127" s="236">
        <v>95793</v>
      </c>
      <c r="E127" s="236">
        <v>0</v>
      </c>
      <c r="F127" s="236">
        <v>0</v>
      </c>
      <c r="G127" s="236">
        <f t="shared" si="0"/>
        <v>95793</v>
      </c>
      <c r="H127" s="235">
        <f t="shared" si="1"/>
        <v>27.2</v>
      </c>
      <c r="I127" s="234"/>
      <c r="J127" s="234"/>
      <c r="K127" s="234"/>
      <c r="L127" s="234"/>
      <c r="M127" s="234"/>
      <c r="N127" s="234"/>
      <c r="O127" s="234"/>
      <c r="P127" s="234"/>
      <c r="Q127" s="234"/>
      <c r="R127" s="234"/>
      <c r="S127" s="234"/>
      <c r="T127" s="234"/>
      <c r="U127" s="234"/>
      <c r="V127" s="234"/>
      <c r="W127" s="234"/>
      <c r="X127" s="234"/>
      <c r="Y127" s="234"/>
      <c r="Z127" s="234"/>
    </row>
    <row r="128" spans="1:26" ht="12.75" customHeight="1">
      <c r="A128" s="234" t="s">
        <v>893</v>
      </c>
      <c r="B128" s="234">
        <v>120</v>
      </c>
      <c r="C128" s="235">
        <v>54482.23</v>
      </c>
      <c r="D128" s="236">
        <v>14820</v>
      </c>
      <c r="E128" s="236">
        <v>0</v>
      </c>
      <c r="F128" s="236">
        <v>0</v>
      </c>
      <c r="G128" s="236">
        <f t="shared" si="0"/>
        <v>14820</v>
      </c>
      <c r="H128" s="235">
        <f t="shared" si="1"/>
        <v>27.2</v>
      </c>
      <c r="I128" s="234"/>
      <c r="J128" s="234"/>
      <c r="K128" s="234"/>
      <c r="L128" s="234"/>
      <c r="M128" s="234"/>
      <c r="N128" s="234"/>
      <c r="O128" s="234"/>
      <c r="P128" s="234"/>
      <c r="Q128" s="234"/>
      <c r="R128" s="234"/>
      <c r="S128" s="234"/>
      <c r="T128" s="234"/>
      <c r="U128" s="234"/>
      <c r="V128" s="234"/>
      <c r="W128" s="234"/>
      <c r="X128" s="234"/>
      <c r="Y128" s="234"/>
      <c r="Z128" s="234"/>
    </row>
    <row r="129" spans="1:26" ht="12.75" customHeight="1">
      <c r="A129" s="234" t="s">
        <v>894</v>
      </c>
      <c r="B129" s="234">
        <v>121</v>
      </c>
      <c r="C129" s="235">
        <v>0</v>
      </c>
      <c r="D129" s="236">
        <v>0</v>
      </c>
      <c r="E129" s="236">
        <v>0</v>
      </c>
      <c r="F129" s="236">
        <v>0</v>
      </c>
      <c r="G129" s="236">
        <f t="shared" si="0"/>
        <v>0</v>
      </c>
      <c r="H129" s="235">
        <f t="shared" si="1"/>
        <v>0</v>
      </c>
      <c r="I129" s="234"/>
      <c r="J129" s="234"/>
      <c r="K129" s="234"/>
      <c r="L129" s="234"/>
      <c r="M129" s="234"/>
      <c r="N129" s="234"/>
      <c r="O129" s="234"/>
      <c r="P129" s="234"/>
      <c r="Q129" s="234"/>
      <c r="R129" s="234"/>
      <c r="S129" s="234"/>
      <c r="T129" s="234"/>
      <c r="U129" s="234"/>
      <c r="V129" s="234"/>
      <c r="W129" s="234"/>
      <c r="X129" s="234"/>
      <c r="Y129" s="234"/>
      <c r="Z129" s="234"/>
    </row>
    <row r="130" spans="1:26" ht="12.75" customHeight="1">
      <c r="A130" s="234" t="s">
        <v>895</v>
      </c>
      <c r="B130" s="234">
        <v>122</v>
      </c>
      <c r="C130" s="235">
        <v>733763.78</v>
      </c>
      <c r="D130" s="236">
        <v>199598</v>
      </c>
      <c r="E130" s="236">
        <v>27485</v>
      </c>
      <c r="F130" s="236">
        <v>16037</v>
      </c>
      <c r="G130" s="236">
        <f t="shared" si="0"/>
        <v>243120</v>
      </c>
      <c r="H130" s="235">
        <f t="shared" si="1"/>
        <v>33.130000000000003</v>
      </c>
      <c r="I130" s="234"/>
      <c r="J130" s="234"/>
      <c r="K130" s="234"/>
      <c r="L130" s="234"/>
      <c r="M130" s="234"/>
      <c r="N130" s="234"/>
      <c r="O130" s="234"/>
      <c r="P130" s="234"/>
      <c r="Q130" s="234"/>
      <c r="R130" s="234"/>
      <c r="S130" s="234"/>
      <c r="T130" s="234"/>
      <c r="U130" s="234"/>
      <c r="V130" s="234"/>
      <c r="W130" s="234"/>
      <c r="X130" s="234"/>
      <c r="Y130" s="234"/>
      <c r="Z130" s="234"/>
    </row>
    <row r="131" spans="1:26" ht="12.75" customHeight="1">
      <c r="A131" s="234" t="s">
        <v>896</v>
      </c>
      <c r="B131" s="234">
        <v>123</v>
      </c>
      <c r="C131" s="235">
        <v>146168.21</v>
      </c>
      <c r="D131" s="236">
        <v>39760</v>
      </c>
      <c r="E131" s="236">
        <v>0</v>
      </c>
      <c r="F131" s="236">
        <v>0</v>
      </c>
      <c r="G131" s="236">
        <f t="shared" si="0"/>
        <v>39760</v>
      </c>
      <c r="H131" s="235">
        <f t="shared" si="1"/>
        <v>27.2</v>
      </c>
      <c r="I131" s="234"/>
      <c r="J131" s="234"/>
      <c r="K131" s="234"/>
      <c r="L131" s="234"/>
      <c r="M131" s="234"/>
      <c r="N131" s="234"/>
      <c r="O131" s="234"/>
      <c r="P131" s="234"/>
      <c r="Q131" s="234"/>
      <c r="R131" s="234"/>
      <c r="S131" s="234"/>
      <c r="T131" s="234"/>
      <c r="U131" s="234"/>
      <c r="V131" s="234"/>
      <c r="W131" s="234"/>
      <c r="X131" s="234"/>
      <c r="Y131" s="234"/>
      <c r="Z131" s="234"/>
    </row>
    <row r="132" spans="1:26" ht="12.75" customHeight="1">
      <c r="A132" s="234" t="s">
        <v>897</v>
      </c>
      <c r="B132" s="234">
        <v>124</v>
      </c>
      <c r="C132" s="235">
        <v>0</v>
      </c>
      <c r="D132" s="236">
        <v>0</v>
      </c>
      <c r="E132" s="236">
        <v>0</v>
      </c>
      <c r="F132" s="236">
        <v>0</v>
      </c>
      <c r="G132" s="236">
        <f t="shared" si="0"/>
        <v>0</v>
      </c>
      <c r="H132" s="235">
        <f t="shared" si="1"/>
        <v>0</v>
      </c>
      <c r="I132" s="234"/>
      <c r="J132" s="234"/>
      <c r="K132" s="234"/>
      <c r="L132" s="234"/>
      <c r="M132" s="234"/>
      <c r="N132" s="234"/>
      <c r="O132" s="234"/>
      <c r="P132" s="234"/>
      <c r="Q132" s="234"/>
      <c r="R132" s="234"/>
      <c r="S132" s="234"/>
      <c r="T132" s="234"/>
      <c r="U132" s="234"/>
      <c r="V132" s="234"/>
      <c r="W132" s="234"/>
      <c r="X132" s="234"/>
      <c r="Y132" s="234"/>
      <c r="Z132" s="234"/>
    </row>
    <row r="133" spans="1:26" ht="12.75" customHeight="1">
      <c r="A133" s="234" t="s">
        <v>898</v>
      </c>
      <c r="B133" s="234">
        <v>125</v>
      </c>
      <c r="C133" s="235">
        <v>176423.82</v>
      </c>
      <c r="D133" s="236">
        <v>47991</v>
      </c>
      <c r="E133" s="236">
        <v>0</v>
      </c>
      <c r="F133" s="236">
        <v>0</v>
      </c>
      <c r="G133" s="236">
        <f t="shared" si="0"/>
        <v>47991</v>
      </c>
      <c r="H133" s="235">
        <f t="shared" si="1"/>
        <v>27.2</v>
      </c>
      <c r="I133" s="234"/>
      <c r="J133" s="234"/>
      <c r="K133" s="234"/>
      <c r="L133" s="234"/>
      <c r="M133" s="234"/>
      <c r="N133" s="234"/>
      <c r="O133" s="234"/>
      <c r="P133" s="234"/>
      <c r="Q133" s="234"/>
      <c r="R133" s="234"/>
      <c r="S133" s="234"/>
      <c r="T133" s="234"/>
      <c r="U133" s="234"/>
      <c r="V133" s="234"/>
      <c r="W133" s="234"/>
      <c r="X133" s="234"/>
      <c r="Y133" s="234"/>
      <c r="Z133" s="234"/>
    </row>
    <row r="134" spans="1:26" ht="12.75" customHeight="1">
      <c r="A134" s="234" t="s">
        <v>900</v>
      </c>
      <c r="B134" s="234">
        <v>126</v>
      </c>
      <c r="C134" s="235">
        <v>1021395.37</v>
      </c>
      <c r="D134" s="236">
        <v>277839</v>
      </c>
      <c r="E134" s="236">
        <v>19632</v>
      </c>
      <c r="F134" s="236">
        <v>11455</v>
      </c>
      <c r="G134" s="236">
        <f t="shared" si="0"/>
        <v>308926</v>
      </c>
      <c r="H134" s="235">
        <f t="shared" si="1"/>
        <v>30.25</v>
      </c>
      <c r="I134" s="234"/>
      <c r="J134" s="234"/>
      <c r="K134" s="234"/>
      <c r="L134" s="234"/>
      <c r="M134" s="234"/>
      <c r="N134" s="234"/>
      <c r="O134" s="234"/>
      <c r="P134" s="234"/>
      <c r="Q134" s="234"/>
      <c r="R134" s="234"/>
      <c r="S134" s="234"/>
      <c r="T134" s="234"/>
      <c r="U134" s="234"/>
      <c r="V134" s="234"/>
      <c r="W134" s="234"/>
      <c r="X134" s="234"/>
      <c r="Y134" s="234"/>
      <c r="Z134" s="234"/>
    </row>
    <row r="135" spans="1:26" ht="12.75" customHeight="1">
      <c r="A135" s="234" t="s">
        <v>901</v>
      </c>
      <c r="B135" s="234">
        <v>127</v>
      </c>
      <c r="C135" s="235">
        <v>128279.8</v>
      </c>
      <c r="D135" s="236">
        <v>34895</v>
      </c>
      <c r="E135" s="236">
        <v>47117</v>
      </c>
      <c r="F135" s="236">
        <v>27492</v>
      </c>
      <c r="G135" s="236">
        <f t="shared" si="0"/>
        <v>109504</v>
      </c>
      <c r="H135" s="235">
        <f t="shared" si="1"/>
        <v>85.36</v>
      </c>
      <c r="I135" s="234"/>
      <c r="J135" s="234"/>
      <c r="K135" s="234"/>
      <c r="L135" s="234"/>
      <c r="M135" s="234"/>
      <c r="N135" s="234"/>
      <c r="O135" s="234"/>
      <c r="P135" s="234"/>
      <c r="Q135" s="234"/>
      <c r="R135" s="234"/>
      <c r="S135" s="234"/>
      <c r="T135" s="234"/>
      <c r="U135" s="234"/>
      <c r="V135" s="234"/>
      <c r="W135" s="234"/>
      <c r="X135" s="234"/>
      <c r="Y135" s="234"/>
      <c r="Z135" s="234"/>
    </row>
    <row r="136" spans="1:26" ht="12.75" customHeight="1">
      <c r="A136" s="234" t="s">
        <v>902</v>
      </c>
      <c r="B136" s="234">
        <v>128</v>
      </c>
      <c r="C136" s="235">
        <v>0</v>
      </c>
      <c r="D136" s="236">
        <v>0</v>
      </c>
      <c r="E136" s="236">
        <v>0</v>
      </c>
      <c r="F136" s="236">
        <v>0</v>
      </c>
      <c r="G136" s="236">
        <f t="shared" si="0"/>
        <v>0</v>
      </c>
      <c r="H136" s="235">
        <f t="shared" si="1"/>
        <v>0</v>
      </c>
      <c r="I136" s="234"/>
      <c r="J136" s="234"/>
      <c r="K136" s="234"/>
      <c r="L136" s="234"/>
      <c r="M136" s="234"/>
      <c r="N136" s="234"/>
      <c r="O136" s="234"/>
      <c r="P136" s="234"/>
      <c r="Q136" s="234"/>
      <c r="R136" s="234"/>
      <c r="S136" s="234"/>
      <c r="T136" s="234"/>
      <c r="U136" s="234"/>
      <c r="V136" s="234"/>
      <c r="W136" s="234"/>
      <c r="X136" s="234"/>
      <c r="Y136" s="234"/>
      <c r="Z136" s="234"/>
    </row>
    <row r="137" spans="1:26" ht="12.75" customHeight="1">
      <c r="A137" s="234" t="s">
        <v>903</v>
      </c>
      <c r="B137" s="234">
        <v>129</v>
      </c>
      <c r="C137" s="235">
        <v>0</v>
      </c>
      <c r="D137" s="236">
        <v>0</v>
      </c>
      <c r="E137" s="236">
        <v>0</v>
      </c>
      <c r="F137" s="236">
        <v>0</v>
      </c>
      <c r="G137" s="236">
        <f t="shared" si="0"/>
        <v>0</v>
      </c>
      <c r="H137" s="235">
        <f t="shared" si="1"/>
        <v>0</v>
      </c>
      <c r="I137" s="234"/>
      <c r="J137" s="234"/>
      <c r="K137" s="234"/>
      <c r="L137" s="234"/>
      <c r="M137" s="234"/>
      <c r="N137" s="234"/>
      <c r="O137" s="234"/>
      <c r="P137" s="234"/>
      <c r="Q137" s="234"/>
      <c r="R137" s="234"/>
      <c r="S137" s="234"/>
      <c r="T137" s="234"/>
      <c r="U137" s="234"/>
      <c r="V137" s="234"/>
      <c r="W137" s="234"/>
      <c r="X137" s="234"/>
      <c r="Y137" s="234"/>
      <c r="Z137" s="234"/>
    </row>
    <row r="138" spans="1:26" ht="12.75" customHeight="1">
      <c r="A138" s="234" t="s">
        <v>904</v>
      </c>
      <c r="B138" s="234">
        <v>130</v>
      </c>
      <c r="C138" s="235">
        <v>0</v>
      </c>
      <c r="D138" s="236">
        <v>0</v>
      </c>
      <c r="E138" s="236">
        <v>0</v>
      </c>
      <c r="F138" s="236">
        <v>0</v>
      </c>
      <c r="G138" s="236">
        <f t="shared" si="0"/>
        <v>0</v>
      </c>
      <c r="H138" s="235">
        <f t="shared" si="1"/>
        <v>0</v>
      </c>
      <c r="I138" s="234"/>
      <c r="J138" s="234"/>
      <c r="K138" s="234"/>
      <c r="L138" s="234"/>
      <c r="M138" s="234"/>
      <c r="N138" s="234"/>
      <c r="O138" s="234"/>
      <c r="P138" s="234"/>
      <c r="Q138" s="234"/>
      <c r="R138" s="234"/>
      <c r="S138" s="234"/>
      <c r="T138" s="234"/>
      <c r="U138" s="234"/>
      <c r="V138" s="234"/>
      <c r="W138" s="234"/>
      <c r="X138" s="234"/>
      <c r="Y138" s="234"/>
      <c r="Z138" s="234"/>
    </row>
    <row r="139" spans="1:26" ht="12.75" customHeight="1">
      <c r="A139" s="234" t="s">
        <v>905</v>
      </c>
      <c r="B139" s="234">
        <v>131</v>
      </c>
      <c r="C139" s="235">
        <v>758955.41</v>
      </c>
      <c r="D139" s="236">
        <v>206450</v>
      </c>
      <c r="E139" s="236">
        <v>0</v>
      </c>
      <c r="F139" s="236">
        <v>0</v>
      </c>
      <c r="G139" s="236">
        <f t="shared" si="0"/>
        <v>206450</v>
      </c>
      <c r="H139" s="235">
        <f t="shared" si="1"/>
        <v>27.2</v>
      </c>
      <c r="I139" s="234"/>
      <c r="J139" s="234"/>
      <c r="K139" s="234"/>
      <c r="L139" s="234"/>
      <c r="M139" s="234"/>
      <c r="N139" s="234"/>
      <c r="O139" s="234"/>
      <c r="P139" s="234"/>
      <c r="Q139" s="234"/>
      <c r="R139" s="234"/>
      <c r="S139" s="234"/>
      <c r="T139" s="234"/>
      <c r="U139" s="234"/>
      <c r="V139" s="234"/>
      <c r="W139" s="234"/>
      <c r="X139" s="234"/>
      <c r="Y139" s="234"/>
      <c r="Z139" s="234"/>
    </row>
    <row r="140" spans="1:26" ht="12.75" customHeight="1">
      <c r="A140" s="234" t="s">
        <v>906</v>
      </c>
      <c r="B140" s="234">
        <v>132</v>
      </c>
      <c r="C140" s="235">
        <v>0</v>
      </c>
      <c r="D140" s="236">
        <v>0</v>
      </c>
      <c r="E140" s="236">
        <v>0</v>
      </c>
      <c r="F140" s="236">
        <v>0</v>
      </c>
      <c r="G140" s="236">
        <f t="shared" si="0"/>
        <v>0</v>
      </c>
      <c r="H140" s="235">
        <f t="shared" si="1"/>
        <v>0</v>
      </c>
      <c r="I140" s="234"/>
      <c r="J140" s="234"/>
      <c r="K140" s="234"/>
      <c r="L140" s="234"/>
      <c r="M140" s="234"/>
      <c r="N140" s="234"/>
      <c r="O140" s="234"/>
      <c r="P140" s="234"/>
      <c r="Q140" s="234"/>
      <c r="R140" s="234"/>
      <c r="S140" s="234"/>
      <c r="T140" s="234"/>
      <c r="U140" s="234"/>
      <c r="V140" s="234"/>
      <c r="W140" s="234"/>
      <c r="X140" s="234"/>
      <c r="Y140" s="234"/>
      <c r="Z140" s="234"/>
    </row>
    <row r="141" spans="1:26" ht="12.75" customHeight="1">
      <c r="A141" s="234" t="s">
        <v>908</v>
      </c>
      <c r="B141" s="234">
        <v>133</v>
      </c>
      <c r="C141" s="235">
        <v>0</v>
      </c>
      <c r="D141" s="236">
        <v>0</v>
      </c>
      <c r="E141" s="236">
        <v>0</v>
      </c>
      <c r="F141" s="236">
        <v>0</v>
      </c>
      <c r="G141" s="236">
        <f t="shared" si="0"/>
        <v>0</v>
      </c>
      <c r="H141" s="235">
        <f t="shared" si="1"/>
        <v>0</v>
      </c>
      <c r="I141" s="234"/>
      <c r="J141" s="234"/>
      <c r="K141" s="234"/>
      <c r="L141" s="234"/>
      <c r="M141" s="234"/>
      <c r="N141" s="234"/>
      <c r="O141" s="234"/>
      <c r="P141" s="234"/>
      <c r="Q141" s="234"/>
      <c r="R141" s="234"/>
      <c r="S141" s="234"/>
      <c r="T141" s="234"/>
      <c r="U141" s="234"/>
      <c r="V141" s="234"/>
      <c r="W141" s="234"/>
      <c r="X141" s="234"/>
      <c r="Y141" s="234"/>
      <c r="Z141" s="234"/>
    </row>
    <row r="142" spans="1:26" ht="12.75" customHeight="1">
      <c r="A142" s="234" t="s">
        <v>909</v>
      </c>
      <c r="B142" s="234">
        <v>134</v>
      </c>
      <c r="C142" s="235">
        <v>0</v>
      </c>
      <c r="D142" s="236">
        <v>0</v>
      </c>
      <c r="E142" s="236">
        <v>0</v>
      </c>
      <c r="F142" s="236">
        <v>0</v>
      </c>
      <c r="G142" s="236">
        <f t="shared" si="0"/>
        <v>0</v>
      </c>
      <c r="H142" s="235">
        <f t="shared" si="1"/>
        <v>0</v>
      </c>
      <c r="I142" s="234"/>
      <c r="J142" s="234"/>
      <c r="K142" s="234"/>
      <c r="L142" s="234"/>
      <c r="M142" s="234"/>
      <c r="N142" s="234"/>
      <c r="O142" s="234"/>
      <c r="P142" s="234"/>
      <c r="Q142" s="234"/>
      <c r="R142" s="234"/>
      <c r="S142" s="234"/>
      <c r="T142" s="234"/>
      <c r="U142" s="234"/>
      <c r="V142" s="234"/>
      <c r="W142" s="234"/>
      <c r="X142" s="234"/>
      <c r="Y142" s="234"/>
      <c r="Z142" s="234"/>
    </row>
    <row r="143" spans="1:26" ht="12.75" customHeight="1">
      <c r="A143" s="234" t="s">
        <v>910</v>
      </c>
      <c r="B143" s="234">
        <v>135</v>
      </c>
      <c r="C143" s="235">
        <v>0</v>
      </c>
      <c r="D143" s="236">
        <v>0</v>
      </c>
      <c r="E143" s="236">
        <v>0</v>
      </c>
      <c r="F143" s="236">
        <v>0</v>
      </c>
      <c r="G143" s="236">
        <f t="shared" si="0"/>
        <v>0</v>
      </c>
      <c r="H143" s="235">
        <f t="shared" si="1"/>
        <v>0</v>
      </c>
      <c r="I143" s="234"/>
      <c r="J143" s="234"/>
      <c r="K143" s="234"/>
      <c r="L143" s="234"/>
      <c r="M143" s="234"/>
      <c r="N143" s="234"/>
      <c r="O143" s="234"/>
      <c r="P143" s="234"/>
      <c r="Q143" s="234"/>
      <c r="R143" s="234"/>
      <c r="S143" s="234"/>
      <c r="T143" s="234"/>
      <c r="U143" s="234"/>
      <c r="V143" s="234"/>
      <c r="W143" s="234"/>
      <c r="X143" s="234"/>
      <c r="Y143" s="234"/>
      <c r="Z143" s="234"/>
    </row>
    <row r="144" spans="1:26" ht="12.75" customHeight="1">
      <c r="A144" s="234" t="s">
        <v>911</v>
      </c>
      <c r="B144" s="234">
        <v>136</v>
      </c>
      <c r="C144" s="235">
        <v>368454.82</v>
      </c>
      <c r="D144" s="236">
        <v>100227</v>
      </c>
      <c r="E144" s="236">
        <v>0</v>
      </c>
      <c r="F144" s="236">
        <v>0</v>
      </c>
      <c r="G144" s="236">
        <f t="shared" si="0"/>
        <v>100227</v>
      </c>
      <c r="H144" s="235">
        <f t="shared" si="1"/>
        <v>27.2</v>
      </c>
      <c r="I144" s="234"/>
      <c r="J144" s="234"/>
      <c r="K144" s="234"/>
      <c r="L144" s="234"/>
      <c r="M144" s="234"/>
      <c r="N144" s="234"/>
      <c r="O144" s="234"/>
      <c r="P144" s="234"/>
      <c r="Q144" s="234"/>
      <c r="R144" s="234"/>
      <c r="S144" s="234"/>
      <c r="T144" s="234"/>
      <c r="U144" s="234"/>
      <c r="V144" s="234"/>
      <c r="W144" s="234"/>
      <c r="X144" s="234"/>
      <c r="Y144" s="234"/>
      <c r="Z144" s="234"/>
    </row>
    <row r="145" spans="1:26" ht="12.75" customHeight="1">
      <c r="A145" s="234" t="s">
        <v>912</v>
      </c>
      <c r="B145" s="234">
        <v>137</v>
      </c>
      <c r="C145" s="235">
        <v>0</v>
      </c>
      <c r="D145" s="236">
        <v>0</v>
      </c>
      <c r="E145" s="236">
        <v>0</v>
      </c>
      <c r="F145" s="236">
        <v>0</v>
      </c>
      <c r="G145" s="236">
        <f t="shared" si="0"/>
        <v>0</v>
      </c>
      <c r="H145" s="235">
        <f t="shared" si="1"/>
        <v>0</v>
      </c>
      <c r="I145" s="234"/>
      <c r="J145" s="234"/>
      <c r="K145" s="234"/>
      <c r="L145" s="234"/>
      <c r="M145" s="234"/>
      <c r="N145" s="234"/>
      <c r="O145" s="234"/>
      <c r="P145" s="234"/>
      <c r="Q145" s="234"/>
      <c r="R145" s="234"/>
      <c r="S145" s="234"/>
      <c r="T145" s="234"/>
      <c r="U145" s="234"/>
      <c r="V145" s="234"/>
      <c r="W145" s="234"/>
      <c r="X145" s="234"/>
      <c r="Y145" s="234"/>
      <c r="Z145" s="234"/>
    </row>
    <row r="146" spans="1:26" ht="12.75" customHeight="1">
      <c r="A146" s="234" t="s">
        <v>913</v>
      </c>
      <c r="B146" s="234">
        <v>138</v>
      </c>
      <c r="C146" s="235">
        <v>0</v>
      </c>
      <c r="D146" s="236">
        <v>0</v>
      </c>
      <c r="E146" s="236">
        <v>0</v>
      </c>
      <c r="F146" s="236">
        <v>0</v>
      </c>
      <c r="G146" s="236">
        <f t="shared" si="0"/>
        <v>0</v>
      </c>
      <c r="H146" s="235">
        <f t="shared" si="1"/>
        <v>0</v>
      </c>
      <c r="I146" s="234"/>
      <c r="J146" s="234"/>
      <c r="K146" s="234"/>
      <c r="L146" s="234"/>
      <c r="M146" s="234"/>
      <c r="N146" s="234"/>
      <c r="O146" s="234"/>
      <c r="P146" s="234"/>
      <c r="Q146" s="234"/>
      <c r="R146" s="234"/>
      <c r="S146" s="234"/>
      <c r="T146" s="234"/>
      <c r="U146" s="234"/>
      <c r="V146" s="234"/>
      <c r="W146" s="234"/>
      <c r="X146" s="234"/>
      <c r="Y146" s="234"/>
      <c r="Z146" s="234"/>
    </row>
    <row r="147" spans="1:26" ht="12.75" customHeight="1">
      <c r="A147" s="234" t="s">
        <v>914</v>
      </c>
      <c r="B147" s="234">
        <v>139</v>
      </c>
      <c r="C147" s="235">
        <v>688884.18</v>
      </c>
      <c r="D147" s="236">
        <v>187390</v>
      </c>
      <c r="E147" s="236">
        <v>0</v>
      </c>
      <c r="F147" s="236">
        <v>0</v>
      </c>
      <c r="G147" s="236">
        <f t="shared" si="0"/>
        <v>187390</v>
      </c>
      <c r="H147" s="235">
        <f t="shared" si="1"/>
        <v>27.2</v>
      </c>
      <c r="I147" s="234"/>
      <c r="J147" s="234"/>
      <c r="K147" s="234"/>
      <c r="L147" s="234"/>
      <c r="M147" s="234"/>
      <c r="N147" s="234"/>
      <c r="O147" s="234"/>
      <c r="P147" s="234"/>
      <c r="Q147" s="234"/>
      <c r="R147" s="234"/>
      <c r="S147" s="234"/>
      <c r="T147" s="234"/>
      <c r="U147" s="234"/>
      <c r="V147" s="234"/>
      <c r="W147" s="234"/>
      <c r="X147" s="234"/>
      <c r="Y147" s="234"/>
      <c r="Z147" s="234"/>
    </row>
    <row r="148" spans="1:26" ht="12.75" customHeight="1">
      <c r="A148" s="234" t="s">
        <v>916</v>
      </c>
      <c r="B148" s="234">
        <v>140</v>
      </c>
      <c r="C148" s="235">
        <v>45738.49</v>
      </c>
      <c r="D148" s="236">
        <v>12442</v>
      </c>
      <c r="E148" s="236">
        <v>0</v>
      </c>
      <c r="F148" s="236">
        <v>0</v>
      </c>
      <c r="G148" s="236">
        <f t="shared" si="0"/>
        <v>12442</v>
      </c>
      <c r="H148" s="235">
        <f t="shared" si="1"/>
        <v>27.2</v>
      </c>
      <c r="I148" s="234"/>
      <c r="J148" s="234"/>
      <c r="K148" s="234"/>
      <c r="L148" s="234"/>
      <c r="M148" s="234"/>
      <c r="N148" s="234"/>
      <c r="O148" s="234"/>
      <c r="P148" s="234"/>
      <c r="Q148" s="234"/>
      <c r="R148" s="234"/>
      <c r="S148" s="234"/>
      <c r="T148" s="234"/>
      <c r="U148" s="234"/>
      <c r="V148" s="234"/>
      <c r="W148" s="234"/>
      <c r="X148" s="234"/>
      <c r="Y148" s="234"/>
      <c r="Z148" s="234"/>
    </row>
    <row r="149" spans="1:26" ht="12.75" customHeight="1">
      <c r="A149" s="234" t="s">
        <v>917</v>
      </c>
      <c r="B149" s="234">
        <v>141</v>
      </c>
      <c r="C149" s="235">
        <v>346238</v>
      </c>
      <c r="D149" s="236">
        <v>94183</v>
      </c>
      <c r="E149" s="236">
        <v>0</v>
      </c>
      <c r="F149" s="236">
        <v>0</v>
      </c>
      <c r="G149" s="236">
        <f t="shared" si="0"/>
        <v>94183</v>
      </c>
      <c r="H149" s="235">
        <f t="shared" si="1"/>
        <v>27.2</v>
      </c>
      <c r="I149" s="234"/>
      <c r="J149" s="234"/>
      <c r="K149" s="234"/>
      <c r="L149" s="234"/>
      <c r="M149" s="234"/>
      <c r="N149" s="234"/>
      <c r="O149" s="234"/>
      <c r="P149" s="234"/>
      <c r="Q149" s="234"/>
      <c r="R149" s="234"/>
      <c r="S149" s="234"/>
      <c r="T149" s="234"/>
      <c r="U149" s="234"/>
      <c r="V149" s="234"/>
      <c r="W149" s="234"/>
      <c r="X149" s="234"/>
      <c r="Y149" s="234"/>
      <c r="Z149" s="234"/>
    </row>
    <row r="150" spans="1:26" ht="12.75" customHeight="1">
      <c r="A150" s="234" t="s">
        <v>918</v>
      </c>
      <c r="B150" s="234">
        <v>142</v>
      </c>
      <c r="C150" s="235">
        <v>0</v>
      </c>
      <c r="D150" s="236">
        <v>0</v>
      </c>
      <c r="E150" s="236">
        <v>0</v>
      </c>
      <c r="F150" s="236">
        <v>0</v>
      </c>
      <c r="G150" s="236">
        <f t="shared" si="0"/>
        <v>0</v>
      </c>
      <c r="H150" s="235">
        <f t="shared" si="1"/>
        <v>0</v>
      </c>
      <c r="I150" s="234"/>
      <c r="J150" s="234"/>
      <c r="K150" s="234"/>
      <c r="L150" s="234"/>
      <c r="M150" s="234"/>
      <c r="N150" s="234"/>
      <c r="O150" s="234"/>
      <c r="P150" s="234"/>
      <c r="Q150" s="234"/>
      <c r="R150" s="234"/>
      <c r="S150" s="234"/>
      <c r="T150" s="234"/>
      <c r="U150" s="234"/>
      <c r="V150" s="234"/>
      <c r="W150" s="234"/>
      <c r="X150" s="234"/>
      <c r="Y150" s="234"/>
      <c r="Z150" s="234"/>
    </row>
    <row r="151" spans="1:26" ht="12.75" customHeight="1">
      <c r="A151" s="234" t="s">
        <v>919</v>
      </c>
      <c r="B151" s="234">
        <v>143</v>
      </c>
      <c r="C151" s="235">
        <v>0</v>
      </c>
      <c r="D151" s="236">
        <v>0</v>
      </c>
      <c r="E151" s="236">
        <v>0</v>
      </c>
      <c r="F151" s="236">
        <v>0</v>
      </c>
      <c r="G151" s="236">
        <f t="shared" si="0"/>
        <v>0</v>
      </c>
      <c r="H151" s="235">
        <f t="shared" si="1"/>
        <v>0</v>
      </c>
      <c r="I151" s="234"/>
      <c r="J151" s="234"/>
      <c r="K151" s="234"/>
      <c r="L151" s="234"/>
      <c r="M151" s="234"/>
      <c r="N151" s="234"/>
      <c r="O151" s="234"/>
      <c r="P151" s="234"/>
      <c r="Q151" s="234"/>
      <c r="R151" s="234"/>
      <c r="S151" s="234"/>
      <c r="T151" s="234"/>
      <c r="U151" s="234"/>
      <c r="V151" s="234"/>
      <c r="W151" s="234"/>
      <c r="X151" s="234"/>
      <c r="Y151" s="234"/>
      <c r="Z151" s="234"/>
    </row>
    <row r="152" spans="1:26" ht="12.75" customHeight="1">
      <c r="A152" s="234" t="s">
        <v>920</v>
      </c>
      <c r="B152" s="234">
        <v>144</v>
      </c>
      <c r="C152" s="235">
        <v>0</v>
      </c>
      <c r="D152" s="236">
        <v>0</v>
      </c>
      <c r="E152" s="236">
        <v>0</v>
      </c>
      <c r="F152" s="236">
        <v>0</v>
      </c>
      <c r="G152" s="236">
        <f t="shared" si="0"/>
        <v>0</v>
      </c>
      <c r="H152" s="235">
        <f t="shared" si="1"/>
        <v>0</v>
      </c>
      <c r="I152" s="234"/>
      <c r="J152" s="234"/>
      <c r="K152" s="234"/>
      <c r="L152" s="234"/>
      <c r="M152" s="234"/>
      <c r="N152" s="234"/>
      <c r="O152" s="234"/>
      <c r="P152" s="234"/>
      <c r="Q152" s="234"/>
      <c r="R152" s="234"/>
      <c r="S152" s="234"/>
      <c r="T152" s="234"/>
      <c r="U152" s="234"/>
      <c r="V152" s="234"/>
      <c r="W152" s="234"/>
      <c r="X152" s="234"/>
      <c r="Y152" s="234"/>
      <c r="Z152" s="234"/>
    </row>
    <row r="153" spans="1:26" ht="12.75" customHeight="1">
      <c r="A153" s="234" t="s">
        <v>921</v>
      </c>
      <c r="B153" s="234">
        <v>145</v>
      </c>
      <c r="C153" s="235">
        <v>526360</v>
      </c>
      <c r="D153" s="236">
        <v>143180</v>
      </c>
      <c r="E153" s="236">
        <v>31411</v>
      </c>
      <c r="F153" s="236">
        <v>18328</v>
      </c>
      <c r="G153" s="236">
        <f t="shared" si="0"/>
        <v>192919</v>
      </c>
      <c r="H153" s="235">
        <f t="shared" si="1"/>
        <v>36.65</v>
      </c>
      <c r="I153" s="234"/>
      <c r="J153" s="234"/>
      <c r="K153" s="234"/>
      <c r="L153" s="234"/>
      <c r="M153" s="234"/>
      <c r="N153" s="234"/>
      <c r="O153" s="234"/>
      <c r="P153" s="234"/>
      <c r="Q153" s="234"/>
      <c r="R153" s="234"/>
      <c r="S153" s="234"/>
      <c r="T153" s="234"/>
      <c r="U153" s="234"/>
      <c r="V153" s="234"/>
      <c r="W153" s="234"/>
      <c r="X153" s="234"/>
      <c r="Y153" s="234"/>
      <c r="Z153" s="234"/>
    </row>
    <row r="154" spans="1:26" ht="12.75" customHeight="1">
      <c r="A154" s="234" t="s">
        <v>923</v>
      </c>
      <c r="B154" s="234">
        <v>146</v>
      </c>
      <c r="C154" s="235">
        <v>0</v>
      </c>
      <c r="D154" s="236">
        <v>0</v>
      </c>
      <c r="E154" s="236">
        <v>0</v>
      </c>
      <c r="F154" s="236">
        <v>0</v>
      </c>
      <c r="G154" s="236">
        <f t="shared" si="0"/>
        <v>0</v>
      </c>
      <c r="H154" s="235">
        <f t="shared" si="1"/>
        <v>0</v>
      </c>
      <c r="I154" s="234"/>
      <c r="J154" s="234"/>
      <c r="K154" s="234"/>
      <c r="L154" s="234"/>
      <c r="M154" s="234"/>
      <c r="N154" s="234"/>
      <c r="O154" s="234"/>
      <c r="P154" s="234"/>
      <c r="Q154" s="234"/>
      <c r="R154" s="234"/>
      <c r="S154" s="234"/>
      <c r="T154" s="234"/>
      <c r="U154" s="234"/>
      <c r="V154" s="234"/>
      <c r="W154" s="234"/>
      <c r="X154" s="234"/>
      <c r="Y154" s="234"/>
      <c r="Z154" s="234"/>
    </row>
    <row r="155" spans="1:26" ht="12.75" customHeight="1">
      <c r="A155" s="234" t="s">
        <v>924</v>
      </c>
      <c r="B155" s="234">
        <v>147</v>
      </c>
      <c r="C155" s="235">
        <v>0</v>
      </c>
      <c r="D155" s="236">
        <v>0</v>
      </c>
      <c r="E155" s="236">
        <v>0</v>
      </c>
      <c r="F155" s="236">
        <v>0</v>
      </c>
      <c r="G155" s="236">
        <f t="shared" si="0"/>
        <v>0</v>
      </c>
      <c r="H155" s="235">
        <f t="shared" si="1"/>
        <v>0</v>
      </c>
      <c r="I155" s="234"/>
      <c r="J155" s="234"/>
      <c r="K155" s="234"/>
      <c r="L155" s="234"/>
      <c r="M155" s="234"/>
      <c r="N155" s="234"/>
      <c r="O155" s="234"/>
      <c r="P155" s="234"/>
      <c r="Q155" s="234"/>
      <c r="R155" s="234"/>
      <c r="S155" s="234"/>
      <c r="T155" s="234"/>
      <c r="U155" s="234"/>
      <c r="V155" s="234"/>
      <c r="W155" s="234"/>
      <c r="X155" s="234"/>
      <c r="Y155" s="234"/>
      <c r="Z155" s="234"/>
    </row>
    <row r="156" spans="1:26" ht="12.75" customHeight="1">
      <c r="A156" s="234" t="s">
        <v>925</v>
      </c>
      <c r="B156" s="234">
        <v>148</v>
      </c>
      <c r="C156" s="235">
        <v>0</v>
      </c>
      <c r="D156" s="236">
        <v>0</v>
      </c>
      <c r="E156" s="236">
        <v>0</v>
      </c>
      <c r="F156" s="236">
        <v>0</v>
      </c>
      <c r="G156" s="236">
        <f t="shared" si="0"/>
        <v>0</v>
      </c>
      <c r="H156" s="235">
        <f t="shared" si="1"/>
        <v>0</v>
      </c>
      <c r="I156" s="234"/>
      <c r="J156" s="234"/>
      <c r="K156" s="234"/>
      <c r="L156" s="234"/>
      <c r="M156" s="234"/>
      <c r="N156" s="234"/>
      <c r="O156" s="234"/>
      <c r="P156" s="234"/>
      <c r="Q156" s="234"/>
      <c r="R156" s="234"/>
      <c r="S156" s="234"/>
      <c r="T156" s="234"/>
      <c r="U156" s="234"/>
      <c r="V156" s="234"/>
      <c r="W156" s="234"/>
      <c r="X156" s="234"/>
      <c r="Y156" s="234"/>
      <c r="Z156" s="234"/>
    </row>
    <row r="157" spans="1:26" ht="12.75" customHeight="1">
      <c r="A157" s="234" t="s">
        <v>926</v>
      </c>
      <c r="B157" s="234">
        <v>149</v>
      </c>
      <c r="C157" s="235">
        <v>0</v>
      </c>
      <c r="D157" s="236">
        <v>0</v>
      </c>
      <c r="E157" s="236">
        <v>0</v>
      </c>
      <c r="F157" s="236">
        <v>0</v>
      </c>
      <c r="G157" s="236">
        <f t="shared" si="0"/>
        <v>0</v>
      </c>
      <c r="H157" s="235">
        <f t="shared" si="1"/>
        <v>0</v>
      </c>
      <c r="I157" s="234"/>
      <c r="J157" s="234"/>
      <c r="K157" s="234"/>
      <c r="L157" s="234"/>
      <c r="M157" s="234"/>
      <c r="N157" s="234"/>
      <c r="O157" s="234"/>
      <c r="P157" s="234"/>
      <c r="Q157" s="234"/>
      <c r="R157" s="234"/>
      <c r="S157" s="234"/>
      <c r="T157" s="234"/>
      <c r="U157" s="234"/>
      <c r="V157" s="234"/>
      <c r="W157" s="234"/>
      <c r="X157" s="234"/>
      <c r="Y157" s="234"/>
      <c r="Z157" s="234"/>
    </row>
    <row r="158" spans="1:26" ht="12.75" customHeight="1">
      <c r="A158" s="234" t="s">
        <v>927</v>
      </c>
      <c r="B158" s="234">
        <v>150</v>
      </c>
      <c r="C158" s="235">
        <v>0</v>
      </c>
      <c r="D158" s="236">
        <v>0</v>
      </c>
      <c r="E158" s="236">
        <v>0</v>
      </c>
      <c r="F158" s="236">
        <v>0</v>
      </c>
      <c r="G158" s="236">
        <f t="shared" si="0"/>
        <v>0</v>
      </c>
      <c r="H158" s="235">
        <f t="shared" si="1"/>
        <v>0</v>
      </c>
      <c r="I158" s="234"/>
      <c r="J158" s="234"/>
      <c r="K158" s="234"/>
      <c r="L158" s="234"/>
      <c r="M158" s="234"/>
      <c r="N158" s="234"/>
      <c r="O158" s="234"/>
      <c r="P158" s="234"/>
      <c r="Q158" s="234"/>
      <c r="R158" s="234"/>
      <c r="S158" s="234"/>
      <c r="T158" s="234"/>
      <c r="U158" s="234"/>
      <c r="V158" s="234"/>
      <c r="W158" s="234"/>
      <c r="X158" s="234"/>
      <c r="Y158" s="234"/>
      <c r="Z158" s="234"/>
    </row>
    <row r="159" spans="1:26" ht="12.75" customHeight="1">
      <c r="A159" s="234" t="s">
        <v>928</v>
      </c>
      <c r="B159" s="234">
        <v>151</v>
      </c>
      <c r="C159" s="235">
        <v>0</v>
      </c>
      <c r="D159" s="236">
        <v>0</v>
      </c>
      <c r="E159" s="236">
        <v>0</v>
      </c>
      <c r="F159" s="236">
        <v>0</v>
      </c>
      <c r="G159" s="236">
        <f t="shared" si="0"/>
        <v>0</v>
      </c>
      <c r="H159" s="235">
        <f t="shared" si="1"/>
        <v>0</v>
      </c>
      <c r="I159" s="234"/>
      <c r="J159" s="234"/>
      <c r="K159" s="234"/>
      <c r="L159" s="234"/>
      <c r="M159" s="234"/>
      <c r="N159" s="234"/>
      <c r="O159" s="234"/>
      <c r="P159" s="234"/>
      <c r="Q159" s="234"/>
      <c r="R159" s="234"/>
      <c r="S159" s="234"/>
      <c r="T159" s="234"/>
      <c r="U159" s="234"/>
      <c r="V159" s="234"/>
      <c r="W159" s="234"/>
      <c r="X159" s="234"/>
      <c r="Y159" s="234"/>
      <c r="Z159" s="234"/>
    </row>
    <row r="160" spans="1:26" ht="12.75" customHeight="1">
      <c r="A160" s="234" t="s">
        <v>930</v>
      </c>
      <c r="B160" s="234">
        <v>152</v>
      </c>
      <c r="C160" s="235">
        <v>288978.07</v>
      </c>
      <c r="D160" s="236">
        <v>78608</v>
      </c>
      <c r="E160" s="236">
        <v>31411</v>
      </c>
      <c r="F160" s="236">
        <v>18328</v>
      </c>
      <c r="G160" s="236">
        <f t="shared" si="0"/>
        <v>128347</v>
      </c>
      <c r="H160" s="235">
        <f t="shared" si="1"/>
        <v>44.41</v>
      </c>
      <c r="I160" s="234"/>
      <c r="J160" s="234"/>
      <c r="K160" s="234"/>
      <c r="L160" s="234"/>
      <c r="M160" s="234"/>
      <c r="N160" s="234"/>
      <c r="O160" s="234"/>
      <c r="P160" s="234"/>
      <c r="Q160" s="234"/>
      <c r="R160" s="234"/>
      <c r="S160" s="234"/>
      <c r="T160" s="234"/>
      <c r="U160" s="234"/>
      <c r="V160" s="234"/>
      <c r="W160" s="234"/>
      <c r="X160" s="234"/>
      <c r="Y160" s="234"/>
      <c r="Z160" s="234"/>
    </row>
    <row r="161" spans="1:26" ht="12.75" customHeight="1">
      <c r="A161" s="234" t="s">
        <v>931</v>
      </c>
      <c r="B161" s="234">
        <v>153</v>
      </c>
      <c r="C161" s="235">
        <v>0</v>
      </c>
      <c r="D161" s="236">
        <v>0</v>
      </c>
      <c r="E161" s="236">
        <v>0</v>
      </c>
      <c r="F161" s="236">
        <v>0</v>
      </c>
      <c r="G161" s="236">
        <f t="shared" si="0"/>
        <v>0</v>
      </c>
      <c r="H161" s="235">
        <f t="shared" si="1"/>
        <v>0</v>
      </c>
      <c r="I161" s="234"/>
      <c r="J161" s="234"/>
      <c r="K161" s="234"/>
      <c r="L161" s="234"/>
      <c r="M161" s="234"/>
      <c r="N161" s="234"/>
      <c r="O161" s="234"/>
      <c r="P161" s="234"/>
      <c r="Q161" s="234"/>
      <c r="R161" s="234"/>
      <c r="S161" s="234"/>
      <c r="T161" s="234"/>
      <c r="U161" s="234"/>
      <c r="V161" s="234"/>
      <c r="W161" s="234"/>
      <c r="X161" s="234"/>
      <c r="Y161" s="234"/>
      <c r="Z161" s="234"/>
    </row>
    <row r="162" spans="1:26" ht="12.75" customHeight="1">
      <c r="A162" s="234" t="s">
        <v>932</v>
      </c>
      <c r="B162" s="234">
        <v>154</v>
      </c>
      <c r="C162" s="235">
        <v>79662.7</v>
      </c>
      <c r="D162" s="236">
        <v>21670</v>
      </c>
      <c r="E162" s="236">
        <v>47117</v>
      </c>
      <c r="F162" s="236">
        <v>10876</v>
      </c>
      <c r="G162" s="236">
        <f t="shared" si="0"/>
        <v>79663</v>
      </c>
      <c r="H162" s="235">
        <f t="shared" si="1"/>
        <v>100</v>
      </c>
      <c r="I162" s="234"/>
      <c r="J162" s="234"/>
      <c r="K162" s="234"/>
      <c r="L162" s="234"/>
      <c r="M162" s="234"/>
      <c r="N162" s="234"/>
      <c r="O162" s="234"/>
      <c r="P162" s="234"/>
      <c r="Q162" s="234"/>
      <c r="R162" s="234"/>
      <c r="S162" s="234"/>
      <c r="T162" s="234"/>
      <c r="U162" s="234"/>
      <c r="V162" s="234"/>
      <c r="W162" s="234"/>
      <c r="X162" s="234"/>
      <c r="Y162" s="234"/>
      <c r="Z162" s="234"/>
    </row>
    <row r="163" spans="1:26" ht="12.75" customHeight="1">
      <c r="A163" s="234" t="s">
        <v>933</v>
      </c>
      <c r="B163" s="234">
        <v>155</v>
      </c>
      <c r="C163" s="235">
        <v>3042587.14</v>
      </c>
      <c r="D163" s="236">
        <v>827642</v>
      </c>
      <c r="E163" s="236">
        <v>19632</v>
      </c>
      <c r="F163" s="236">
        <v>11455</v>
      </c>
      <c r="G163" s="236">
        <f t="shared" si="0"/>
        <v>858729</v>
      </c>
      <c r="H163" s="235">
        <f t="shared" si="1"/>
        <v>28.22</v>
      </c>
      <c r="I163" s="234"/>
      <c r="J163" s="234"/>
      <c r="K163" s="234"/>
      <c r="L163" s="234"/>
      <c r="M163" s="234"/>
      <c r="N163" s="234"/>
      <c r="O163" s="234"/>
      <c r="P163" s="234"/>
      <c r="Q163" s="234"/>
      <c r="R163" s="234"/>
      <c r="S163" s="234"/>
      <c r="T163" s="234"/>
      <c r="U163" s="234"/>
      <c r="V163" s="234"/>
      <c r="W163" s="234"/>
      <c r="X163" s="234"/>
      <c r="Y163" s="234"/>
      <c r="Z163" s="234"/>
    </row>
    <row r="164" spans="1:26" ht="12.75" customHeight="1">
      <c r="A164" s="234" t="s">
        <v>934</v>
      </c>
      <c r="B164" s="234">
        <v>156</v>
      </c>
      <c r="C164" s="235">
        <v>0</v>
      </c>
      <c r="D164" s="236">
        <v>0</v>
      </c>
      <c r="E164" s="236">
        <v>0</v>
      </c>
      <c r="F164" s="236">
        <v>0</v>
      </c>
      <c r="G164" s="236">
        <f t="shared" si="0"/>
        <v>0</v>
      </c>
      <c r="H164" s="235">
        <f t="shared" si="1"/>
        <v>0</v>
      </c>
      <c r="I164" s="234"/>
      <c r="J164" s="234"/>
      <c r="K164" s="234"/>
      <c r="L164" s="234"/>
      <c r="M164" s="234"/>
      <c r="N164" s="234"/>
      <c r="O164" s="234"/>
      <c r="P164" s="234"/>
      <c r="Q164" s="234"/>
      <c r="R164" s="234"/>
      <c r="S164" s="234"/>
      <c r="T164" s="234"/>
      <c r="U164" s="234"/>
      <c r="V164" s="234"/>
      <c r="W164" s="234"/>
      <c r="X164" s="234"/>
      <c r="Y164" s="234"/>
      <c r="Z164" s="234"/>
    </row>
    <row r="165" spans="1:26" ht="12.75" customHeight="1">
      <c r="A165" s="234" t="s">
        <v>935</v>
      </c>
      <c r="B165" s="234">
        <v>157</v>
      </c>
      <c r="C165" s="235">
        <v>560302.53</v>
      </c>
      <c r="D165" s="236">
        <v>152413</v>
      </c>
      <c r="E165" s="236">
        <v>27485</v>
      </c>
      <c r="F165" s="236">
        <v>16037</v>
      </c>
      <c r="G165" s="236">
        <f t="shared" si="0"/>
        <v>195935</v>
      </c>
      <c r="H165" s="235">
        <f t="shared" si="1"/>
        <v>34.97</v>
      </c>
      <c r="I165" s="234"/>
      <c r="J165" s="234"/>
      <c r="K165" s="234"/>
      <c r="L165" s="234"/>
      <c r="M165" s="234"/>
      <c r="N165" s="234"/>
      <c r="O165" s="234"/>
      <c r="P165" s="234"/>
      <c r="Q165" s="234"/>
      <c r="R165" s="234"/>
      <c r="S165" s="234"/>
      <c r="T165" s="234"/>
      <c r="U165" s="234"/>
      <c r="V165" s="234"/>
      <c r="W165" s="234"/>
      <c r="X165" s="234"/>
      <c r="Y165" s="234"/>
      <c r="Z165" s="234"/>
    </row>
    <row r="166" spans="1:26" ht="12.75" customHeight="1">
      <c r="A166" s="234" t="s">
        <v>936</v>
      </c>
      <c r="B166" s="234">
        <v>158</v>
      </c>
      <c r="C166" s="235">
        <v>120702.49</v>
      </c>
      <c r="D166" s="236">
        <v>32833</v>
      </c>
      <c r="E166" s="236">
        <v>0</v>
      </c>
      <c r="F166" s="236">
        <v>0</v>
      </c>
      <c r="G166" s="236">
        <f t="shared" si="0"/>
        <v>32833</v>
      </c>
      <c r="H166" s="235">
        <f t="shared" si="1"/>
        <v>27.2</v>
      </c>
      <c r="I166" s="234"/>
      <c r="J166" s="234"/>
      <c r="K166" s="234"/>
      <c r="L166" s="234"/>
      <c r="M166" s="234"/>
      <c r="N166" s="234"/>
      <c r="O166" s="234"/>
      <c r="P166" s="234"/>
      <c r="Q166" s="234"/>
      <c r="R166" s="234"/>
      <c r="S166" s="234"/>
      <c r="T166" s="234"/>
      <c r="U166" s="234"/>
      <c r="V166" s="234"/>
      <c r="W166" s="234"/>
      <c r="X166" s="234"/>
      <c r="Y166" s="234"/>
      <c r="Z166" s="234"/>
    </row>
    <row r="167" spans="1:26" ht="12.75" customHeight="1">
      <c r="A167" s="234" t="s">
        <v>938</v>
      </c>
      <c r="B167" s="234">
        <v>159</v>
      </c>
      <c r="C167" s="235">
        <v>271966.51</v>
      </c>
      <c r="D167" s="236">
        <v>73980</v>
      </c>
      <c r="E167" s="236">
        <v>0</v>
      </c>
      <c r="F167" s="236">
        <v>0</v>
      </c>
      <c r="G167" s="236">
        <f t="shared" si="0"/>
        <v>73980</v>
      </c>
      <c r="H167" s="235">
        <f t="shared" si="1"/>
        <v>27.2</v>
      </c>
      <c r="I167" s="234"/>
      <c r="J167" s="234"/>
      <c r="K167" s="234"/>
      <c r="L167" s="234"/>
      <c r="M167" s="234"/>
      <c r="N167" s="234"/>
      <c r="O167" s="234"/>
      <c r="P167" s="234"/>
      <c r="Q167" s="234"/>
      <c r="R167" s="234"/>
      <c r="S167" s="234"/>
      <c r="T167" s="234"/>
      <c r="U167" s="234"/>
      <c r="V167" s="234"/>
      <c r="W167" s="234"/>
      <c r="X167" s="234"/>
      <c r="Y167" s="234"/>
      <c r="Z167" s="234"/>
    </row>
    <row r="168" spans="1:26" ht="12.75" customHeight="1">
      <c r="A168" s="234" t="s">
        <v>939</v>
      </c>
      <c r="B168" s="234">
        <v>160</v>
      </c>
      <c r="C168" s="235">
        <v>0</v>
      </c>
      <c r="D168" s="236">
        <v>0</v>
      </c>
      <c r="E168" s="236">
        <v>0</v>
      </c>
      <c r="F168" s="236">
        <v>0</v>
      </c>
      <c r="G168" s="236">
        <f t="shared" si="0"/>
        <v>0</v>
      </c>
      <c r="H168" s="235">
        <f t="shared" si="1"/>
        <v>0</v>
      </c>
      <c r="I168" s="234"/>
      <c r="J168" s="234"/>
      <c r="K168" s="234"/>
      <c r="L168" s="234"/>
      <c r="M168" s="234"/>
      <c r="N168" s="234"/>
      <c r="O168" s="234"/>
      <c r="P168" s="234"/>
      <c r="Q168" s="234"/>
      <c r="R168" s="234"/>
      <c r="S168" s="234"/>
      <c r="T168" s="234"/>
      <c r="U168" s="234"/>
      <c r="V168" s="234"/>
      <c r="W168" s="234"/>
      <c r="X168" s="234"/>
      <c r="Y168" s="234"/>
      <c r="Z168" s="234"/>
    </row>
    <row r="169" spans="1:26" ht="12.75" customHeight="1">
      <c r="A169" s="234" t="s">
        <v>940</v>
      </c>
      <c r="B169" s="234">
        <v>161</v>
      </c>
      <c r="C169" s="235">
        <v>0</v>
      </c>
      <c r="D169" s="236">
        <v>0</v>
      </c>
      <c r="E169" s="236">
        <v>0</v>
      </c>
      <c r="F169" s="236">
        <v>0</v>
      </c>
      <c r="G169" s="236">
        <f t="shared" si="0"/>
        <v>0</v>
      </c>
      <c r="H169" s="235">
        <f t="shared" si="1"/>
        <v>0</v>
      </c>
      <c r="I169" s="234"/>
      <c r="J169" s="234"/>
      <c r="K169" s="234"/>
      <c r="L169" s="234"/>
      <c r="M169" s="234"/>
      <c r="N169" s="234"/>
      <c r="O169" s="234"/>
      <c r="P169" s="234"/>
      <c r="Q169" s="234"/>
      <c r="R169" s="234"/>
      <c r="S169" s="234"/>
      <c r="T169" s="234"/>
      <c r="U169" s="234"/>
      <c r="V169" s="234"/>
      <c r="W169" s="234"/>
      <c r="X169" s="234"/>
      <c r="Y169" s="234"/>
      <c r="Z169" s="234"/>
    </row>
    <row r="170" spans="1:26" ht="12.75" customHeight="1">
      <c r="A170" s="234" t="s">
        <v>941</v>
      </c>
      <c r="B170" s="234">
        <v>162</v>
      </c>
      <c r="C170" s="235">
        <v>0</v>
      </c>
      <c r="D170" s="236">
        <v>0</v>
      </c>
      <c r="E170" s="236">
        <v>0</v>
      </c>
      <c r="F170" s="236">
        <v>0</v>
      </c>
      <c r="G170" s="236">
        <f t="shared" si="0"/>
        <v>0</v>
      </c>
      <c r="H170" s="235">
        <f t="shared" si="1"/>
        <v>0</v>
      </c>
      <c r="I170" s="234"/>
      <c r="J170" s="234"/>
      <c r="K170" s="234"/>
      <c r="L170" s="234"/>
      <c r="M170" s="234"/>
      <c r="N170" s="234"/>
      <c r="O170" s="234"/>
      <c r="P170" s="234"/>
      <c r="Q170" s="234"/>
      <c r="R170" s="234"/>
      <c r="S170" s="234"/>
      <c r="T170" s="234"/>
      <c r="U170" s="234"/>
      <c r="V170" s="234"/>
      <c r="W170" s="234"/>
      <c r="X170" s="234"/>
      <c r="Y170" s="234"/>
      <c r="Z170" s="234"/>
    </row>
    <row r="171" spans="1:26" ht="12.75" customHeight="1">
      <c r="A171" s="234" t="s">
        <v>942</v>
      </c>
      <c r="B171" s="234">
        <v>163</v>
      </c>
      <c r="C171" s="235">
        <v>0</v>
      </c>
      <c r="D171" s="236">
        <v>0</v>
      </c>
      <c r="E171" s="236">
        <v>0</v>
      </c>
      <c r="F171" s="236">
        <v>0</v>
      </c>
      <c r="G171" s="236">
        <f t="shared" si="0"/>
        <v>0</v>
      </c>
      <c r="H171" s="235">
        <f t="shared" si="1"/>
        <v>0</v>
      </c>
      <c r="I171" s="234"/>
      <c r="J171" s="234"/>
      <c r="K171" s="234"/>
      <c r="L171" s="234"/>
      <c r="M171" s="234"/>
      <c r="N171" s="234"/>
      <c r="O171" s="234"/>
      <c r="P171" s="234"/>
      <c r="Q171" s="234"/>
      <c r="R171" s="234"/>
      <c r="S171" s="234"/>
      <c r="T171" s="234"/>
      <c r="U171" s="234"/>
      <c r="V171" s="234"/>
      <c r="W171" s="234"/>
      <c r="X171" s="234"/>
      <c r="Y171" s="234"/>
      <c r="Z171" s="234"/>
    </row>
    <row r="172" spans="1:26" ht="12.75" customHeight="1">
      <c r="A172" s="234" t="s">
        <v>943</v>
      </c>
      <c r="B172" s="234">
        <v>164</v>
      </c>
      <c r="C172" s="235">
        <v>0</v>
      </c>
      <c r="D172" s="236">
        <v>0</v>
      </c>
      <c r="E172" s="236">
        <v>0</v>
      </c>
      <c r="F172" s="236">
        <v>0</v>
      </c>
      <c r="G172" s="236">
        <f t="shared" si="0"/>
        <v>0</v>
      </c>
      <c r="H172" s="235">
        <f t="shared" si="1"/>
        <v>0</v>
      </c>
      <c r="I172" s="234"/>
      <c r="J172" s="234"/>
      <c r="K172" s="234"/>
      <c r="L172" s="234"/>
      <c r="M172" s="234"/>
      <c r="N172" s="234"/>
      <c r="O172" s="234"/>
      <c r="P172" s="234"/>
      <c r="Q172" s="234"/>
      <c r="R172" s="234"/>
      <c r="S172" s="234"/>
      <c r="T172" s="234"/>
      <c r="U172" s="234"/>
      <c r="V172" s="234"/>
      <c r="W172" s="234"/>
      <c r="X172" s="234"/>
      <c r="Y172" s="234"/>
      <c r="Z172" s="234"/>
    </row>
    <row r="173" spans="1:26" ht="12.75" customHeight="1">
      <c r="A173" s="234" t="s">
        <v>944</v>
      </c>
      <c r="B173" s="234">
        <v>165</v>
      </c>
      <c r="C173" s="235">
        <v>0</v>
      </c>
      <c r="D173" s="236">
        <v>0</v>
      </c>
      <c r="E173" s="236">
        <v>0</v>
      </c>
      <c r="F173" s="236">
        <v>0</v>
      </c>
      <c r="G173" s="236">
        <f t="shared" si="0"/>
        <v>0</v>
      </c>
      <c r="H173" s="235">
        <f t="shared" si="1"/>
        <v>0</v>
      </c>
      <c r="I173" s="234"/>
      <c r="J173" s="234"/>
      <c r="K173" s="234"/>
      <c r="L173" s="234"/>
      <c r="M173" s="234"/>
      <c r="N173" s="234"/>
      <c r="O173" s="234"/>
      <c r="P173" s="234"/>
      <c r="Q173" s="234"/>
      <c r="R173" s="234"/>
      <c r="S173" s="234"/>
      <c r="T173" s="234"/>
      <c r="U173" s="234"/>
      <c r="V173" s="234"/>
      <c r="W173" s="234"/>
      <c r="X173" s="234"/>
      <c r="Y173" s="234"/>
      <c r="Z173" s="234"/>
    </row>
    <row r="174" spans="1:26" ht="12.75" customHeight="1">
      <c r="A174" s="234" t="s">
        <v>946</v>
      </c>
      <c r="B174" s="234">
        <v>166</v>
      </c>
      <c r="C174" s="235">
        <v>83067.63</v>
      </c>
      <c r="D174" s="236">
        <v>22596</v>
      </c>
      <c r="E174" s="236">
        <v>0</v>
      </c>
      <c r="F174" s="236">
        <v>0</v>
      </c>
      <c r="G174" s="236">
        <f t="shared" si="0"/>
        <v>22596</v>
      </c>
      <c r="H174" s="235">
        <f t="shared" si="1"/>
        <v>27.2</v>
      </c>
      <c r="I174" s="234"/>
      <c r="J174" s="234"/>
      <c r="K174" s="234"/>
      <c r="L174" s="234"/>
      <c r="M174" s="234"/>
      <c r="N174" s="234"/>
      <c r="O174" s="234"/>
      <c r="P174" s="234"/>
      <c r="Q174" s="234"/>
      <c r="R174" s="234"/>
      <c r="S174" s="234"/>
      <c r="T174" s="234"/>
      <c r="U174" s="234"/>
      <c r="V174" s="234"/>
      <c r="W174" s="234"/>
      <c r="X174" s="234"/>
      <c r="Y174" s="234"/>
      <c r="Z174" s="234"/>
    </row>
    <row r="175" spans="1:26" ht="12.75" customHeight="1">
      <c r="A175" s="234" t="s">
        <v>947</v>
      </c>
      <c r="B175" s="234">
        <v>167</v>
      </c>
      <c r="C175" s="235">
        <v>0</v>
      </c>
      <c r="D175" s="236">
        <v>0</v>
      </c>
      <c r="E175" s="236">
        <v>0</v>
      </c>
      <c r="F175" s="236">
        <v>0</v>
      </c>
      <c r="G175" s="236">
        <f t="shared" si="0"/>
        <v>0</v>
      </c>
      <c r="H175" s="235">
        <f t="shared" si="1"/>
        <v>0</v>
      </c>
      <c r="I175" s="234"/>
      <c r="J175" s="234"/>
      <c r="K175" s="234"/>
      <c r="L175" s="234"/>
      <c r="M175" s="234"/>
      <c r="N175" s="234"/>
      <c r="O175" s="234"/>
      <c r="P175" s="234"/>
      <c r="Q175" s="234"/>
      <c r="R175" s="234"/>
      <c r="S175" s="234"/>
      <c r="T175" s="234"/>
      <c r="U175" s="234"/>
      <c r="V175" s="234"/>
      <c r="W175" s="234"/>
      <c r="X175" s="234"/>
      <c r="Y175" s="234"/>
      <c r="Z175" s="234"/>
    </row>
    <row r="176" spans="1:26" ht="12.75" customHeight="1">
      <c r="A176" s="234" t="s">
        <v>948</v>
      </c>
      <c r="B176" s="234">
        <v>168</v>
      </c>
      <c r="C176" s="235">
        <v>0</v>
      </c>
      <c r="D176" s="236">
        <v>0</v>
      </c>
      <c r="E176" s="236">
        <v>0</v>
      </c>
      <c r="F176" s="236">
        <v>0</v>
      </c>
      <c r="G176" s="236">
        <f t="shared" si="0"/>
        <v>0</v>
      </c>
      <c r="H176" s="235">
        <f t="shared" si="1"/>
        <v>0</v>
      </c>
      <c r="I176" s="234"/>
      <c r="J176" s="234"/>
      <c r="K176" s="234"/>
      <c r="L176" s="234"/>
      <c r="M176" s="234"/>
      <c r="N176" s="234"/>
      <c r="O176" s="234"/>
      <c r="P176" s="234"/>
      <c r="Q176" s="234"/>
      <c r="R176" s="234"/>
      <c r="S176" s="234"/>
      <c r="T176" s="234"/>
      <c r="U176" s="234"/>
      <c r="V176" s="234"/>
      <c r="W176" s="234"/>
      <c r="X176" s="234"/>
      <c r="Y176" s="234"/>
      <c r="Z176" s="234"/>
    </row>
    <row r="177" spans="1:26" ht="12.75" customHeight="1">
      <c r="A177" s="234" t="s">
        <v>949</v>
      </c>
      <c r="B177" s="234">
        <v>169</v>
      </c>
      <c r="C177" s="235">
        <v>231047.72</v>
      </c>
      <c r="D177" s="236">
        <v>62849</v>
      </c>
      <c r="E177" s="236">
        <v>0</v>
      </c>
      <c r="F177" s="236">
        <v>0</v>
      </c>
      <c r="G177" s="236">
        <f t="shared" si="0"/>
        <v>62849</v>
      </c>
      <c r="H177" s="235">
        <f t="shared" si="1"/>
        <v>27.2</v>
      </c>
      <c r="I177" s="234"/>
      <c r="J177" s="234"/>
      <c r="K177" s="234"/>
      <c r="L177" s="234"/>
      <c r="M177" s="234"/>
      <c r="N177" s="234"/>
      <c r="O177" s="234"/>
      <c r="P177" s="234"/>
      <c r="Q177" s="234"/>
      <c r="R177" s="234"/>
      <c r="S177" s="234"/>
      <c r="T177" s="234"/>
      <c r="U177" s="234"/>
      <c r="V177" s="234"/>
      <c r="W177" s="234"/>
      <c r="X177" s="234"/>
      <c r="Y177" s="234"/>
      <c r="Z177" s="234"/>
    </row>
    <row r="178" spans="1:26" ht="12.75" customHeight="1">
      <c r="A178" s="234" t="s">
        <v>951</v>
      </c>
      <c r="B178" s="234">
        <v>170</v>
      </c>
      <c r="C178" s="235">
        <v>0</v>
      </c>
      <c r="D178" s="236">
        <v>0</v>
      </c>
      <c r="E178" s="236">
        <v>0</v>
      </c>
      <c r="F178" s="236">
        <v>0</v>
      </c>
      <c r="G178" s="236">
        <f t="shared" si="0"/>
        <v>0</v>
      </c>
      <c r="H178" s="235">
        <f t="shared" si="1"/>
        <v>0</v>
      </c>
      <c r="I178" s="234"/>
      <c r="J178" s="234"/>
      <c r="K178" s="234"/>
      <c r="L178" s="234"/>
      <c r="M178" s="234"/>
      <c r="N178" s="234"/>
      <c r="O178" s="234"/>
      <c r="P178" s="234"/>
      <c r="Q178" s="234"/>
      <c r="R178" s="234"/>
      <c r="S178" s="234"/>
      <c r="T178" s="234"/>
      <c r="U178" s="234"/>
      <c r="V178" s="234"/>
      <c r="W178" s="234"/>
      <c r="X178" s="234"/>
      <c r="Y178" s="234"/>
      <c r="Z178" s="234"/>
    </row>
    <row r="179" spans="1:26" ht="12.75" customHeight="1">
      <c r="A179" s="234" t="s">
        <v>952</v>
      </c>
      <c r="B179" s="234">
        <v>171</v>
      </c>
      <c r="C179" s="235">
        <v>990296.89</v>
      </c>
      <c r="D179" s="236">
        <v>269380</v>
      </c>
      <c r="E179" s="236">
        <v>19632</v>
      </c>
      <c r="F179" s="236">
        <v>11455</v>
      </c>
      <c r="G179" s="236">
        <f t="shared" si="0"/>
        <v>300467</v>
      </c>
      <c r="H179" s="235">
        <f t="shared" si="1"/>
        <v>30.34</v>
      </c>
      <c r="I179" s="234"/>
      <c r="J179" s="234"/>
      <c r="K179" s="234"/>
      <c r="L179" s="234"/>
      <c r="M179" s="234"/>
      <c r="N179" s="234"/>
      <c r="O179" s="234"/>
      <c r="P179" s="234"/>
      <c r="Q179" s="234"/>
      <c r="R179" s="234"/>
      <c r="S179" s="234"/>
      <c r="T179" s="234"/>
      <c r="U179" s="234"/>
      <c r="V179" s="234"/>
      <c r="W179" s="234"/>
      <c r="X179" s="234"/>
      <c r="Y179" s="234"/>
      <c r="Z179" s="234"/>
    </row>
    <row r="180" spans="1:26" ht="12.75" customHeight="1">
      <c r="A180" s="234" t="s">
        <v>953</v>
      </c>
      <c r="B180" s="234">
        <v>172</v>
      </c>
      <c r="C180" s="235">
        <v>1072703</v>
      </c>
      <c r="D180" s="236">
        <v>291796</v>
      </c>
      <c r="E180" s="236">
        <v>19632</v>
      </c>
      <c r="F180" s="236">
        <v>11455</v>
      </c>
      <c r="G180" s="236">
        <f t="shared" si="0"/>
        <v>322883</v>
      </c>
      <c r="H180" s="235">
        <f t="shared" si="1"/>
        <v>30.1</v>
      </c>
      <c r="I180" s="234"/>
      <c r="J180" s="234"/>
      <c r="K180" s="234"/>
      <c r="L180" s="234"/>
      <c r="M180" s="234"/>
      <c r="N180" s="234"/>
      <c r="O180" s="234"/>
      <c r="P180" s="234"/>
      <c r="Q180" s="234"/>
      <c r="R180" s="234"/>
      <c r="S180" s="234"/>
      <c r="T180" s="234"/>
      <c r="U180" s="234"/>
      <c r="V180" s="234"/>
      <c r="W180" s="234"/>
      <c r="X180" s="234"/>
      <c r="Y180" s="234"/>
      <c r="Z180" s="234"/>
    </row>
    <row r="181" spans="1:26" ht="12.75" customHeight="1">
      <c r="A181" s="234" t="s">
        <v>954</v>
      </c>
      <c r="B181" s="234">
        <v>173</v>
      </c>
      <c r="C181" s="235">
        <v>133381.78</v>
      </c>
      <c r="D181" s="236">
        <v>36282</v>
      </c>
      <c r="E181" s="236">
        <v>0</v>
      </c>
      <c r="F181" s="236">
        <v>0</v>
      </c>
      <c r="G181" s="236">
        <f t="shared" si="0"/>
        <v>36282</v>
      </c>
      <c r="H181" s="235">
        <f t="shared" si="1"/>
        <v>27.2</v>
      </c>
      <c r="I181" s="234"/>
      <c r="J181" s="234"/>
      <c r="K181" s="234"/>
      <c r="L181" s="234"/>
      <c r="M181" s="234"/>
      <c r="N181" s="234"/>
      <c r="O181" s="234"/>
      <c r="P181" s="234"/>
      <c r="Q181" s="234"/>
      <c r="R181" s="234"/>
      <c r="S181" s="234"/>
      <c r="T181" s="234"/>
      <c r="U181" s="234"/>
      <c r="V181" s="234"/>
      <c r="W181" s="234"/>
      <c r="X181" s="234"/>
      <c r="Y181" s="234"/>
      <c r="Z181" s="234"/>
    </row>
    <row r="182" spans="1:26" ht="12.75" customHeight="1">
      <c r="A182" s="234" t="s">
        <v>955</v>
      </c>
      <c r="B182" s="234">
        <v>174</v>
      </c>
      <c r="C182" s="235">
        <v>176342.19</v>
      </c>
      <c r="D182" s="236">
        <v>47968</v>
      </c>
      <c r="E182" s="236">
        <v>0</v>
      </c>
      <c r="F182" s="236">
        <v>0</v>
      </c>
      <c r="G182" s="236">
        <f t="shared" si="0"/>
        <v>47968</v>
      </c>
      <c r="H182" s="235">
        <f t="shared" si="1"/>
        <v>27.2</v>
      </c>
      <c r="I182" s="234"/>
      <c r="J182" s="234"/>
      <c r="K182" s="234"/>
      <c r="L182" s="234"/>
      <c r="M182" s="234"/>
      <c r="N182" s="234"/>
      <c r="O182" s="234"/>
      <c r="P182" s="234"/>
      <c r="Q182" s="234"/>
      <c r="R182" s="234"/>
      <c r="S182" s="234"/>
      <c r="T182" s="234"/>
      <c r="U182" s="234"/>
      <c r="V182" s="234"/>
      <c r="W182" s="234"/>
      <c r="X182" s="234"/>
      <c r="Y182" s="234"/>
      <c r="Z182" s="234"/>
    </row>
    <row r="183" spans="1:26" ht="12.75" customHeight="1">
      <c r="A183" s="234" t="s">
        <v>957</v>
      </c>
      <c r="B183" s="234">
        <v>175</v>
      </c>
      <c r="C183" s="235">
        <v>0</v>
      </c>
      <c r="D183" s="236">
        <v>0</v>
      </c>
      <c r="E183" s="236">
        <v>0</v>
      </c>
      <c r="F183" s="236">
        <v>0</v>
      </c>
      <c r="G183" s="236">
        <f t="shared" si="0"/>
        <v>0</v>
      </c>
      <c r="H183" s="235">
        <f t="shared" si="1"/>
        <v>0</v>
      </c>
      <c r="I183" s="234"/>
      <c r="J183" s="234"/>
      <c r="K183" s="234"/>
      <c r="L183" s="234"/>
      <c r="M183" s="234"/>
      <c r="N183" s="234"/>
      <c r="O183" s="234"/>
      <c r="P183" s="234"/>
      <c r="Q183" s="234"/>
      <c r="R183" s="234"/>
      <c r="S183" s="234"/>
      <c r="T183" s="234"/>
      <c r="U183" s="234"/>
      <c r="V183" s="234"/>
      <c r="W183" s="234"/>
      <c r="X183" s="234"/>
      <c r="Y183" s="234"/>
      <c r="Z183" s="234"/>
    </row>
    <row r="184" spans="1:26" ht="12.75" customHeight="1">
      <c r="A184" s="234" t="s">
        <v>958</v>
      </c>
      <c r="B184" s="234">
        <v>176</v>
      </c>
      <c r="C184" s="235">
        <v>0</v>
      </c>
      <c r="D184" s="236">
        <v>0</v>
      </c>
      <c r="E184" s="236">
        <v>0</v>
      </c>
      <c r="F184" s="236">
        <v>0</v>
      </c>
      <c r="G184" s="236">
        <f t="shared" si="0"/>
        <v>0</v>
      </c>
      <c r="H184" s="235">
        <f t="shared" si="1"/>
        <v>0</v>
      </c>
      <c r="I184" s="234"/>
      <c r="J184" s="234"/>
      <c r="K184" s="234"/>
      <c r="L184" s="234"/>
      <c r="M184" s="234"/>
      <c r="N184" s="234"/>
      <c r="O184" s="234"/>
      <c r="P184" s="234"/>
      <c r="Q184" s="234"/>
      <c r="R184" s="234"/>
      <c r="S184" s="234"/>
      <c r="T184" s="234"/>
      <c r="U184" s="234"/>
      <c r="V184" s="234"/>
      <c r="W184" s="234"/>
      <c r="X184" s="234"/>
      <c r="Y184" s="234"/>
      <c r="Z184" s="234"/>
    </row>
    <row r="185" spans="1:26" ht="12.75" customHeight="1">
      <c r="A185" s="234" t="s">
        <v>959</v>
      </c>
      <c r="B185" s="234">
        <v>177</v>
      </c>
      <c r="C185" s="235">
        <v>550951.14</v>
      </c>
      <c r="D185" s="236">
        <v>149869</v>
      </c>
      <c r="E185" s="236">
        <v>35338</v>
      </c>
      <c r="F185" s="236">
        <v>20619</v>
      </c>
      <c r="G185" s="236">
        <f t="shared" si="0"/>
        <v>205826</v>
      </c>
      <c r="H185" s="235">
        <f t="shared" si="1"/>
        <v>37.36</v>
      </c>
      <c r="I185" s="234"/>
      <c r="J185" s="234"/>
      <c r="K185" s="234"/>
      <c r="L185" s="234"/>
      <c r="M185" s="234"/>
      <c r="N185" s="234"/>
      <c r="O185" s="234"/>
      <c r="P185" s="234"/>
      <c r="Q185" s="234"/>
      <c r="R185" s="234"/>
      <c r="S185" s="234"/>
      <c r="T185" s="234"/>
      <c r="U185" s="234"/>
      <c r="V185" s="234"/>
      <c r="W185" s="234"/>
      <c r="X185" s="234"/>
      <c r="Y185" s="234"/>
      <c r="Z185" s="234"/>
    </row>
    <row r="186" spans="1:26" ht="12.75" customHeight="1">
      <c r="A186" s="234" t="s">
        <v>960</v>
      </c>
      <c r="B186" s="234">
        <v>178</v>
      </c>
      <c r="C186" s="235">
        <v>0</v>
      </c>
      <c r="D186" s="236">
        <v>0</v>
      </c>
      <c r="E186" s="236">
        <v>0</v>
      </c>
      <c r="F186" s="236">
        <v>0</v>
      </c>
      <c r="G186" s="236">
        <f t="shared" si="0"/>
        <v>0</v>
      </c>
      <c r="H186" s="235">
        <f t="shared" si="1"/>
        <v>0</v>
      </c>
      <c r="I186" s="234"/>
      <c r="J186" s="234"/>
      <c r="K186" s="234"/>
      <c r="L186" s="234"/>
      <c r="M186" s="234"/>
      <c r="N186" s="234"/>
      <c r="O186" s="234"/>
      <c r="P186" s="234"/>
      <c r="Q186" s="234"/>
      <c r="R186" s="234"/>
      <c r="S186" s="234"/>
      <c r="T186" s="234"/>
      <c r="U186" s="234"/>
      <c r="V186" s="234"/>
      <c r="W186" s="234"/>
      <c r="X186" s="234"/>
      <c r="Y186" s="234"/>
      <c r="Z186" s="234"/>
    </row>
    <row r="187" spans="1:26" ht="12.75" customHeight="1">
      <c r="A187" s="234" t="s">
        <v>961</v>
      </c>
      <c r="B187" s="234">
        <v>179</v>
      </c>
      <c r="C187" s="235">
        <v>216995.20000000001</v>
      </c>
      <c r="D187" s="236">
        <v>59027</v>
      </c>
      <c r="E187" s="236">
        <v>43190</v>
      </c>
      <c r="F187" s="236">
        <v>25201</v>
      </c>
      <c r="G187" s="236">
        <f t="shared" si="0"/>
        <v>127418</v>
      </c>
      <c r="H187" s="235">
        <f t="shared" si="1"/>
        <v>58.72</v>
      </c>
      <c r="I187" s="234"/>
      <c r="J187" s="234"/>
      <c r="K187" s="234"/>
      <c r="L187" s="234"/>
      <c r="M187" s="234"/>
      <c r="N187" s="234"/>
      <c r="O187" s="234"/>
      <c r="P187" s="234"/>
      <c r="Q187" s="234"/>
      <c r="R187" s="234"/>
      <c r="S187" s="234"/>
      <c r="T187" s="234"/>
      <c r="U187" s="234"/>
      <c r="V187" s="234"/>
      <c r="W187" s="234"/>
      <c r="X187" s="234"/>
      <c r="Y187" s="234"/>
      <c r="Z187" s="234"/>
    </row>
    <row r="188" spans="1:26" ht="12.75" customHeight="1">
      <c r="A188" s="234" t="s">
        <v>962</v>
      </c>
      <c r="B188" s="234">
        <v>180</v>
      </c>
      <c r="C188" s="235">
        <v>0</v>
      </c>
      <c r="D188" s="236">
        <v>0</v>
      </c>
      <c r="E188" s="236">
        <v>0</v>
      </c>
      <c r="F188" s="236">
        <v>0</v>
      </c>
      <c r="G188" s="236">
        <f t="shared" si="0"/>
        <v>0</v>
      </c>
      <c r="H188" s="235">
        <f t="shared" si="1"/>
        <v>0</v>
      </c>
      <c r="I188" s="234"/>
      <c r="J188" s="234"/>
      <c r="K188" s="234"/>
      <c r="L188" s="234"/>
      <c r="M188" s="234"/>
      <c r="N188" s="234"/>
      <c r="O188" s="234"/>
      <c r="P188" s="234"/>
      <c r="Q188" s="234"/>
      <c r="R188" s="234"/>
      <c r="S188" s="234"/>
      <c r="T188" s="234"/>
      <c r="U188" s="234"/>
      <c r="V188" s="234"/>
      <c r="W188" s="234"/>
      <c r="X188" s="234"/>
      <c r="Y188" s="234"/>
      <c r="Z188" s="234"/>
    </row>
    <row r="189" spans="1:26" ht="12.75" customHeight="1">
      <c r="A189" s="234" t="s">
        <v>963</v>
      </c>
      <c r="B189" s="234">
        <v>181</v>
      </c>
      <c r="C189" s="235">
        <v>0</v>
      </c>
      <c r="D189" s="236">
        <v>0</v>
      </c>
      <c r="E189" s="236">
        <v>0</v>
      </c>
      <c r="F189" s="236">
        <v>0</v>
      </c>
      <c r="G189" s="236">
        <f t="shared" si="0"/>
        <v>0</v>
      </c>
      <c r="H189" s="235">
        <f t="shared" si="1"/>
        <v>0</v>
      </c>
      <c r="I189" s="234"/>
      <c r="J189" s="234"/>
      <c r="K189" s="234"/>
      <c r="L189" s="234"/>
      <c r="M189" s="234"/>
      <c r="N189" s="234"/>
      <c r="O189" s="234"/>
      <c r="P189" s="234"/>
      <c r="Q189" s="234"/>
      <c r="R189" s="234"/>
      <c r="S189" s="234"/>
      <c r="T189" s="234"/>
      <c r="U189" s="234"/>
      <c r="V189" s="234"/>
      <c r="W189" s="234"/>
      <c r="X189" s="234"/>
      <c r="Y189" s="234"/>
      <c r="Z189" s="234"/>
    </row>
    <row r="190" spans="1:26" ht="12.75" customHeight="1">
      <c r="A190" s="234" t="s">
        <v>964</v>
      </c>
      <c r="B190" s="234">
        <v>182</v>
      </c>
      <c r="C190" s="235">
        <v>0</v>
      </c>
      <c r="D190" s="236">
        <v>0</v>
      </c>
      <c r="E190" s="236">
        <v>0</v>
      </c>
      <c r="F190" s="236">
        <v>0</v>
      </c>
      <c r="G190" s="236">
        <f t="shared" si="0"/>
        <v>0</v>
      </c>
      <c r="H190" s="235">
        <f t="shared" si="1"/>
        <v>0</v>
      </c>
      <c r="I190" s="234"/>
      <c r="J190" s="234"/>
      <c r="K190" s="234"/>
      <c r="L190" s="234"/>
      <c r="M190" s="234"/>
      <c r="N190" s="234"/>
      <c r="O190" s="234"/>
      <c r="P190" s="234"/>
      <c r="Q190" s="234"/>
      <c r="R190" s="234"/>
      <c r="S190" s="234"/>
      <c r="T190" s="234"/>
      <c r="U190" s="234"/>
      <c r="V190" s="234"/>
      <c r="W190" s="234"/>
      <c r="X190" s="234"/>
      <c r="Y190" s="234"/>
      <c r="Z190" s="234"/>
    </row>
    <row r="191" spans="1:26" ht="12.75" customHeight="1">
      <c r="A191" s="234" t="s">
        <v>965</v>
      </c>
      <c r="B191" s="234">
        <v>183</v>
      </c>
      <c r="C191" s="235">
        <v>0</v>
      </c>
      <c r="D191" s="236">
        <v>0</v>
      </c>
      <c r="E191" s="236">
        <v>0</v>
      </c>
      <c r="F191" s="236">
        <v>0</v>
      </c>
      <c r="G191" s="236">
        <f t="shared" si="0"/>
        <v>0</v>
      </c>
      <c r="H191" s="235">
        <f t="shared" si="1"/>
        <v>0</v>
      </c>
      <c r="I191" s="234"/>
      <c r="J191" s="234"/>
      <c r="K191" s="234"/>
      <c r="L191" s="234"/>
      <c r="M191" s="234"/>
      <c r="N191" s="234"/>
      <c r="O191" s="234"/>
      <c r="P191" s="234"/>
      <c r="Q191" s="234"/>
      <c r="R191" s="234"/>
      <c r="S191" s="234"/>
      <c r="T191" s="234"/>
      <c r="U191" s="234"/>
      <c r="V191" s="234"/>
      <c r="W191" s="234"/>
      <c r="X191" s="234"/>
      <c r="Y191" s="234"/>
      <c r="Z191" s="234"/>
    </row>
    <row r="192" spans="1:26" ht="12.75" customHeight="1">
      <c r="A192" s="234" t="s">
        <v>966</v>
      </c>
      <c r="B192" s="234">
        <v>184</v>
      </c>
      <c r="C192" s="235">
        <v>143191.24</v>
      </c>
      <c r="D192" s="236">
        <v>38951</v>
      </c>
      <c r="E192" s="236">
        <v>0</v>
      </c>
      <c r="F192" s="236">
        <v>0</v>
      </c>
      <c r="G192" s="236">
        <f t="shared" si="0"/>
        <v>38951</v>
      </c>
      <c r="H192" s="235">
        <f t="shared" si="1"/>
        <v>27.2</v>
      </c>
      <c r="I192" s="234"/>
      <c r="J192" s="234"/>
      <c r="K192" s="234"/>
      <c r="L192" s="234"/>
      <c r="M192" s="234"/>
      <c r="N192" s="234"/>
      <c r="O192" s="234"/>
      <c r="P192" s="234"/>
      <c r="Q192" s="234"/>
      <c r="R192" s="234"/>
      <c r="S192" s="234"/>
      <c r="T192" s="234"/>
      <c r="U192" s="234"/>
      <c r="V192" s="234"/>
      <c r="W192" s="234"/>
      <c r="X192" s="234"/>
      <c r="Y192" s="234"/>
      <c r="Z192" s="234"/>
    </row>
    <row r="193" spans="1:26" ht="12.75" customHeight="1">
      <c r="A193" s="234" t="s">
        <v>967</v>
      </c>
      <c r="B193" s="234">
        <v>185</v>
      </c>
      <c r="C193" s="235">
        <v>0</v>
      </c>
      <c r="D193" s="236">
        <v>0</v>
      </c>
      <c r="E193" s="236">
        <v>0</v>
      </c>
      <c r="F193" s="236">
        <v>0</v>
      </c>
      <c r="G193" s="236">
        <f t="shared" si="0"/>
        <v>0</v>
      </c>
      <c r="H193" s="235">
        <f t="shared" si="1"/>
        <v>0</v>
      </c>
      <c r="I193" s="234"/>
      <c r="J193" s="234"/>
      <c r="K193" s="234"/>
      <c r="L193" s="234"/>
      <c r="M193" s="234"/>
      <c r="N193" s="234"/>
      <c r="O193" s="234"/>
      <c r="P193" s="234"/>
      <c r="Q193" s="234"/>
      <c r="R193" s="234"/>
      <c r="S193" s="234"/>
      <c r="T193" s="234"/>
      <c r="U193" s="234"/>
      <c r="V193" s="234"/>
      <c r="W193" s="234"/>
      <c r="X193" s="234"/>
      <c r="Y193" s="234"/>
      <c r="Z193" s="234"/>
    </row>
    <row r="194" spans="1:26" ht="12.75" customHeight="1">
      <c r="A194" s="234" t="s">
        <v>968</v>
      </c>
      <c r="B194" s="234">
        <v>186</v>
      </c>
      <c r="C194" s="235">
        <v>0</v>
      </c>
      <c r="D194" s="236">
        <v>0</v>
      </c>
      <c r="E194" s="236">
        <v>0</v>
      </c>
      <c r="F194" s="236">
        <v>0</v>
      </c>
      <c r="G194" s="236">
        <f t="shared" si="0"/>
        <v>0</v>
      </c>
      <c r="H194" s="235">
        <f t="shared" si="1"/>
        <v>0</v>
      </c>
      <c r="I194" s="234"/>
      <c r="J194" s="234"/>
      <c r="K194" s="234"/>
      <c r="L194" s="234"/>
      <c r="M194" s="234"/>
      <c r="N194" s="234"/>
      <c r="O194" s="234"/>
      <c r="P194" s="234"/>
      <c r="Q194" s="234"/>
      <c r="R194" s="234"/>
      <c r="S194" s="234"/>
      <c r="T194" s="234"/>
      <c r="U194" s="234"/>
      <c r="V194" s="234"/>
      <c r="W194" s="234"/>
      <c r="X194" s="234"/>
      <c r="Y194" s="234"/>
      <c r="Z194" s="234"/>
    </row>
    <row r="195" spans="1:26" ht="12.75" customHeight="1">
      <c r="A195" s="234" t="s">
        <v>969</v>
      </c>
      <c r="B195" s="234">
        <v>187</v>
      </c>
      <c r="C195" s="235">
        <v>103268</v>
      </c>
      <c r="D195" s="236">
        <v>28091</v>
      </c>
      <c r="E195" s="236">
        <v>0</v>
      </c>
      <c r="F195" s="236">
        <v>0</v>
      </c>
      <c r="G195" s="236">
        <f t="shared" si="0"/>
        <v>28091</v>
      </c>
      <c r="H195" s="235">
        <f t="shared" si="1"/>
        <v>27.2</v>
      </c>
      <c r="I195" s="234"/>
      <c r="J195" s="234"/>
      <c r="K195" s="234"/>
      <c r="L195" s="234"/>
      <c r="M195" s="234"/>
      <c r="N195" s="234"/>
      <c r="O195" s="234"/>
      <c r="P195" s="234"/>
      <c r="Q195" s="234"/>
      <c r="R195" s="234"/>
      <c r="S195" s="234"/>
      <c r="T195" s="234"/>
      <c r="U195" s="234"/>
      <c r="V195" s="234"/>
      <c r="W195" s="234"/>
      <c r="X195" s="234"/>
      <c r="Y195" s="234"/>
      <c r="Z195" s="234"/>
    </row>
    <row r="196" spans="1:26" ht="12.75" customHeight="1">
      <c r="A196" s="234" t="s">
        <v>971</v>
      </c>
      <c r="B196" s="234">
        <v>188</v>
      </c>
      <c r="C196" s="235">
        <v>0</v>
      </c>
      <c r="D196" s="236">
        <v>0</v>
      </c>
      <c r="E196" s="236">
        <v>0</v>
      </c>
      <c r="F196" s="236">
        <v>0</v>
      </c>
      <c r="G196" s="236">
        <f t="shared" si="0"/>
        <v>0</v>
      </c>
      <c r="H196" s="235">
        <f t="shared" si="1"/>
        <v>0</v>
      </c>
      <c r="I196" s="234"/>
      <c r="J196" s="234"/>
      <c r="K196" s="234"/>
      <c r="L196" s="234"/>
      <c r="M196" s="234"/>
      <c r="N196" s="234"/>
      <c r="O196" s="234"/>
      <c r="P196" s="234"/>
      <c r="Q196" s="234"/>
      <c r="R196" s="234"/>
      <c r="S196" s="234"/>
      <c r="T196" s="234"/>
      <c r="U196" s="234"/>
      <c r="V196" s="234"/>
      <c r="W196" s="234"/>
      <c r="X196" s="234"/>
      <c r="Y196" s="234"/>
      <c r="Z196" s="234"/>
    </row>
    <row r="197" spans="1:26" ht="12.75" customHeight="1">
      <c r="A197" s="234" t="s">
        <v>972</v>
      </c>
      <c r="B197" s="234">
        <v>189</v>
      </c>
      <c r="C197" s="235">
        <v>0</v>
      </c>
      <c r="D197" s="236">
        <v>0</v>
      </c>
      <c r="E197" s="236">
        <v>0</v>
      </c>
      <c r="F197" s="236">
        <v>0</v>
      </c>
      <c r="G197" s="236">
        <f t="shared" si="0"/>
        <v>0</v>
      </c>
      <c r="H197" s="235">
        <f t="shared" si="1"/>
        <v>0</v>
      </c>
      <c r="I197" s="234"/>
      <c r="J197" s="234"/>
      <c r="K197" s="234"/>
      <c r="L197" s="234"/>
      <c r="M197" s="234"/>
      <c r="N197" s="234"/>
      <c r="O197" s="234"/>
      <c r="P197" s="234"/>
      <c r="Q197" s="234"/>
      <c r="R197" s="234"/>
      <c r="S197" s="234"/>
      <c r="T197" s="234"/>
      <c r="U197" s="234"/>
      <c r="V197" s="234"/>
      <c r="W197" s="234"/>
      <c r="X197" s="234"/>
      <c r="Y197" s="234"/>
      <c r="Z197" s="234"/>
    </row>
    <row r="198" spans="1:26" ht="12.75" customHeight="1">
      <c r="A198" s="234" t="s">
        <v>973</v>
      </c>
      <c r="B198" s="234">
        <v>190</v>
      </c>
      <c r="C198" s="235">
        <v>0</v>
      </c>
      <c r="D198" s="236">
        <v>0</v>
      </c>
      <c r="E198" s="236">
        <v>0</v>
      </c>
      <c r="F198" s="236">
        <v>0</v>
      </c>
      <c r="G198" s="236">
        <f t="shared" si="0"/>
        <v>0</v>
      </c>
      <c r="H198" s="235">
        <f t="shared" si="1"/>
        <v>0</v>
      </c>
      <c r="I198" s="234"/>
      <c r="J198" s="234"/>
      <c r="K198" s="234"/>
      <c r="L198" s="234"/>
      <c r="M198" s="234"/>
      <c r="N198" s="234"/>
      <c r="O198" s="234"/>
      <c r="P198" s="234"/>
      <c r="Q198" s="234"/>
      <c r="R198" s="234"/>
      <c r="S198" s="234"/>
      <c r="T198" s="234"/>
      <c r="U198" s="234"/>
      <c r="V198" s="234"/>
      <c r="W198" s="234"/>
      <c r="X198" s="234"/>
      <c r="Y198" s="234"/>
      <c r="Z198" s="234"/>
    </row>
    <row r="199" spans="1:26" ht="12.75" customHeight="1">
      <c r="A199" s="234" t="s">
        <v>974</v>
      </c>
      <c r="B199" s="234">
        <v>191</v>
      </c>
      <c r="C199" s="235">
        <v>165764.03</v>
      </c>
      <c r="D199" s="236">
        <v>45091</v>
      </c>
      <c r="E199" s="236">
        <v>51043</v>
      </c>
      <c r="F199" s="236">
        <v>29783</v>
      </c>
      <c r="G199" s="236">
        <f t="shared" si="0"/>
        <v>125917</v>
      </c>
      <c r="H199" s="235">
        <f t="shared" si="1"/>
        <v>75.959999999999994</v>
      </c>
      <c r="I199" s="234"/>
      <c r="J199" s="234"/>
      <c r="K199" s="234"/>
      <c r="L199" s="234"/>
      <c r="M199" s="234"/>
      <c r="N199" s="234"/>
      <c r="O199" s="234"/>
      <c r="P199" s="234"/>
      <c r="Q199" s="234"/>
      <c r="R199" s="234"/>
      <c r="S199" s="234"/>
      <c r="T199" s="234"/>
      <c r="U199" s="234"/>
      <c r="V199" s="234"/>
      <c r="W199" s="234"/>
      <c r="X199" s="234"/>
      <c r="Y199" s="234"/>
      <c r="Z199" s="234"/>
    </row>
    <row r="200" spans="1:26" ht="12.75" customHeight="1">
      <c r="A200" s="234" t="s">
        <v>975</v>
      </c>
      <c r="B200" s="234">
        <v>192</v>
      </c>
      <c r="C200" s="235">
        <v>0</v>
      </c>
      <c r="D200" s="236">
        <v>0</v>
      </c>
      <c r="E200" s="236">
        <v>0</v>
      </c>
      <c r="F200" s="236">
        <v>0</v>
      </c>
      <c r="G200" s="236">
        <f t="shared" si="0"/>
        <v>0</v>
      </c>
      <c r="H200" s="235">
        <f t="shared" si="1"/>
        <v>0</v>
      </c>
      <c r="I200" s="234"/>
      <c r="J200" s="234"/>
      <c r="K200" s="234"/>
      <c r="L200" s="234"/>
      <c r="M200" s="234"/>
      <c r="N200" s="234"/>
      <c r="O200" s="234"/>
      <c r="P200" s="234"/>
      <c r="Q200" s="234"/>
      <c r="R200" s="234"/>
      <c r="S200" s="234"/>
      <c r="T200" s="234"/>
      <c r="U200" s="234"/>
      <c r="V200" s="234"/>
      <c r="W200" s="234"/>
      <c r="X200" s="234"/>
      <c r="Y200" s="234"/>
      <c r="Z200" s="234"/>
    </row>
    <row r="201" spans="1:26" ht="12.75" customHeight="1">
      <c r="A201" s="234" t="s">
        <v>977</v>
      </c>
      <c r="B201" s="234">
        <v>193</v>
      </c>
      <c r="C201" s="235">
        <v>0</v>
      </c>
      <c r="D201" s="236">
        <v>0</v>
      </c>
      <c r="E201" s="236">
        <v>0</v>
      </c>
      <c r="F201" s="236">
        <v>0</v>
      </c>
      <c r="G201" s="236">
        <f t="shared" si="0"/>
        <v>0</v>
      </c>
      <c r="H201" s="235">
        <f t="shared" si="1"/>
        <v>0</v>
      </c>
      <c r="I201" s="234"/>
      <c r="J201" s="234"/>
      <c r="K201" s="234"/>
      <c r="L201" s="234"/>
      <c r="M201" s="234"/>
      <c r="N201" s="234"/>
      <c r="O201" s="234"/>
      <c r="P201" s="234"/>
      <c r="Q201" s="234"/>
      <c r="R201" s="234"/>
      <c r="S201" s="234"/>
      <c r="T201" s="234"/>
      <c r="U201" s="234"/>
      <c r="V201" s="234"/>
      <c r="W201" s="234"/>
      <c r="X201" s="234"/>
      <c r="Y201" s="234"/>
      <c r="Z201" s="234"/>
    </row>
    <row r="202" spans="1:26" ht="12.75" customHeight="1">
      <c r="A202" s="234" t="s">
        <v>978</v>
      </c>
      <c r="B202" s="234">
        <v>194</v>
      </c>
      <c r="C202" s="235">
        <v>0</v>
      </c>
      <c r="D202" s="236">
        <v>0</v>
      </c>
      <c r="E202" s="236">
        <v>0</v>
      </c>
      <c r="F202" s="236">
        <v>0</v>
      </c>
      <c r="G202" s="236">
        <f t="shared" si="0"/>
        <v>0</v>
      </c>
      <c r="H202" s="235">
        <f t="shared" si="1"/>
        <v>0</v>
      </c>
      <c r="I202" s="234"/>
      <c r="J202" s="234"/>
      <c r="K202" s="234"/>
      <c r="L202" s="234"/>
      <c r="M202" s="234"/>
      <c r="N202" s="234"/>
      <c r="O202" s="234"/>
      <c r="P202" s="234"/>
      <c r="Q202" s="234"/>
      <c r="R202" s="234"/>
      <c r="S202" s="234"/>
      <c r="T202" s="234"/>
      <c r="U202" s="234"/>
      <c r="V202" s="234"/>
      <c r="W202" s="234"/>
      <c r="X202" s="234"/>
      <c r="Y202" s="234"/>
      <c r="Z202" s="234"/>
    </row>
    <row r="203" spans="1:26" ht="12.75" customHeight="1">
      <c r="A203" s="234" t="s">
        <v>979</v>
      </c>
      <c r="B203" s="234">
        <v>195</v>
      </c>
      <c r="C203" s="235">
        <v>0</v>
      </c>
      <c r="D203" s="236">
        <v>0</v>
      </c>
      <c r="E203" s="236">
        <v>0</v>
      </c>
      <c r="F203" s="236">
        <v>0</v>
      </c>
      <c r="G203" s="236">
        <f t="shared" si="0"/>
        <v>0</v>
      </c>
      <c r="H203" s="235">
        <f t="shared" si="1"/>
        <v>0</v>
      </c>
      <c r="I203" s="234"/>
      <c r="J203" s="234"/>
      <c r="K203" s="234"/>
      <c r="L203" s="234"/>
      <c r="M203" s="234"/>
      <c r="N203" s="234"/>
      <c r="O203" s="234"/>
      <c r="P203" s="234"/>
      <c r="Q203" s="234"/>
      <c r="R203" s="234"/>
      <c r="S203" s="234"/>
      <c r="T203" s="234"/>
      <c r="U203" s="234"/>
      <c r="V203" s="234"/>
      <c r="W203" s="234"/>
      <c r="X203" s="234"/>
      <c r="Y203" s="234"/>
      <c r="Z203" s="234"/>
    </row>
    <row r="204" spans="1:26" ht="12.75" customHeight="1">
      <c r="A204" s="234" t="s">
        <v>980</v>
      </c>
      <c r="B204" s="234">
        <v>196</v>
      </c>
      <c r="C204" s="235">
        <v>167584.79</v>
      </c>
      <c r="D204" s="236">
        <v>45586</v>
      </c>
      <c r="E204" s="236">
        <v>35338</v>
      </c>
      <c r="F204" s="236">
        <v>20619</v>
      </c>
      <c r="G204" s="236">
        <f t="shared" si="0"/>
        <v>101543</v>
      </c>
      <c r="H204" s="235">
        <f t="shared" si="1"/>
        <v>60.59</v>
      </c>
      <c r="I204" s="234"/>
      <c r="J204" s="234"/>
      <c r="K204" s="234"/>
      <c r="L204" s="234"/>
      <c r="M204" s="234"/>
      <c r="N204" s="234"/>
      <c r="O204" s="234"/>
      <c r="P204" s="234"/>
      <c r="Q204" s="234"/>
      <c r="R204" s="234"/>
      <c r="S204" s="234"/>
      <c r="T204" s="234"/>
      <c r="U204" s="234"/>
      <c r="V204" s="234"/>
      <c r="W204" s="234"/>
      <c r="X204" s="234"/>
      <c r="Y204" s="234"/>
      <c r="Z204" s="234"/>
    </row>
    <row r="205" spans="1:26" ht="12.75" customHeight="1">
      <c r="A205" s="234" t="s">
        <v>981</v>
      </c>
      <c r="B205" s="234">
        <v>197</v>
      </c>
      <c r="C205" s="235">
        <v>1702799.37</v>
      </c>
      <c r="D205" s="236">
        <v>463194</v>
      </c>
      <c r="E205" s="236">
        <v>19632</v>
      </c>
      <c r="F205" s="236">
        <v>11455</v>
      </c>
      <c r="G205" s="236">
        <f t="shared" si="0"/>
        <v>494281</v>
      </c>
      <c r="H205" s="235">
        <f t="shared" si="1"/>
        <v>29.03</v>
      </c>
      <c r="I205" s="234"/>
      <c r="J205" s="234"/>
      <c r="K205" s="234"/>
      <c r="L205" s="234"/>
      <c r="M205" s="234"/>
      <c r="N205" s="234"/>
      <c r="O205" s="234"/>
      <c r="P205" s="234"/>
      <c r="Q205" s="234"/>
      <c r="R205" s="234"/>
      <c r="S205" s="234"/>
      <c r="T205" s="234"/>
      <c r="U205" s="234"/>
      <c r="V205" s="234"/>
      <c r="W205" s="234"/>
      <c r="X205" s="234"/>
      <c r="Y205" s="234"/>
      <c r="Z205" s="234"/>
    </row>
    <row r="206" spans="1:26" ht="12.75" customHeight="1">
      <c r="A206" s="234" t="s">
        <v>982</v>
      </c>
      <c r="B206" s="234">
        <v>198</v>
      </c>
      <c r="C206" s="235">
        <v>0</v>
      </c>
      <c r="D206" s="236">
        <v>0</v>
      </c>
      <c r="E206" s="236">
        <v>0</v>
      </c>
      <c r="F206" s="236">
        <v>0</v>
      </c>
      <c r="G206" s="236">
        <f t="shared" si="0"/>
        <v>0</v>
      </c>
      <c r="H206" s="235">
        <f t="shared" si="1"/>
        <v>0</v>
      </c>
      <c r="I206" s="234"/>
      <c r="J206" s="234"/>
      <c r="K206" s="234"/>
      <c r="L206" s="234"/>
      <c r="M206" s="234"/>
      <c r="N206" s="234"/>
      <c r="O206" s="234"/>
      <c r="P206" s="234"/>
      <c r="Q206" s="234"/>
      <c r="R206" s="234"/>
      <c r="S206" s="234"/>
      <c r="T206" s="234"/>
      <c r="U206" s="234"/>
      <c r="V206" s="234"/>
      <c r="W206" s="234"/>
      <c r="X206" s="234"/>
      <c r="Y206" s="234"/>
      <c r="Z206" s="234"/>
    </row>
    <row r="207" spans="1:26" ht="12.75" customHeight="1">
      <c r="A207" s="234" t="s">
        <v>983</v>
      </c>
      <c r="B207" s="234">
        <v>199</v>
      </c>
      <c r="C207" s="235">
        <v>1474893.57</v>
      </c>
      <c r="D207" s="236">
        <v>401199</v>
      </c>
      <c r="E207" s="236">
        <v>0</v>
      </c>
      <c r="F207" s="236">
        <v>0</v>
      </c>
      <c r="G207" s="236">
        <f t="shared" si="0"/>
        <v>401199</v>
      </c>
      <c r="H207" s="235">
        <f t="shared" si="1"/>
        <v>27.2</v>
      </c>
      <c r="I207" s="234"/>
      <c r="J207" s="234"/>
      <c r="K207" s="234"/>
      <c r="L207" s="234"/>
      <c r="M207" s="234"/>
      <c r="N207" s="234"/>
      <c r="O207" s="234"/>
      <c r="P207" s="234"/>
      <c r="Q207" s="234"/>
      <c r="R207" s="234"/>
      <c r="S207" s="234"/>
      <c r="T207" s="234"/>
      <c r="U207" s="234"/>
      <c r="V207" s="234"/>
      <c r="W207" s="234"/>
      <c r="X207" s="234"/>
      <c r="Y207" s="234"/>
      <c r="Z207" s="234"/>
    </row>
    <row r="208" spans="1:26" ht="12.75" customHeight="1">
      <c r="A208" s="234" t="s">
        <v>985</v>
      </c>
      <c r="B208" s="234">
        <v>200</v>
      </c>
      <c r="C208" s="235">
        <v>0</v>
      </c>
      <c r="D208" s="236">
        <v>0</v>
      </c>
      <c r="E208" s="236">
        <v>0</v>
      </c>
      <c r="F208" s="236">
        <v>0</v>
      </c>
      <c r="G208" s="236">
        <f t="shared" si="0"/>
        <v>0</v>
      </c>
      <c r="H208" s="235">
        <f t="shared" si="1"/>
        <v>0</v>
      </c>
      <c r="I208" s="234"/>
      <c r="J208" s="234"/>
      <c r="K208" s="234"/>
      <c r="L208" s="234"/>
      <c r="M208" s="234"/>
      <c r="N208" s="234"/>
      <c r="O208" s="234"/>
      <c r="P208" s="234"/>
      <c r="Q208" s="234"/>
      <c r="R208" s="234"/>
      <c r="S208" s="234"/>
      <c r="T208" s="234"/>
      <c r="U208" s="234"/>
      <c r="V208" s="234"/>
      <c r="W208" s="234"/>
      <c r="X208" s="234"/>
      <c r="Y208" s="234"/>
      <c r="Z208" s="234"/>
    </row>
    <row r="209" spans="1:26" ht="12.75" customHeight="1">
      <c r="A209" s="234" t="s">
        <v>986</v>
      </c>
      <c r="B209" s="234">
        <v>201</v>
      </c>
      <c r="C209" s="235">
        <v>0</v>
      </c>
      <c r="D209" s="236">
        <v>0</v>
      </c>
      <c r="E209" s="236">
        <v>0</v>
      </c>
      <c r="F209" s="236">
        <v>0</v>
      </c>
      <c r="G209" s="236">
        <f t="shared" si="0"/>
        <v>0</v>
      </c>
      <c r="H209" s="235">
        <f t="shared" si="1"/>
        <v>0</v>
      </c>
      <c r="I209" s="234"/>
      <c r="J209" s="234"/>
      <c r="K209" s="234"/>
      <c r="L209" s="234"/>
      <c r="M209" s="234"/>
      <c r="N209" s="234"/>
      <c r="O209" s="234"/>
      <c r="P209" s="234"/>
      <c r="Q209" s="234"/>
      <c r="R209" s="234"/>
      <c r="S209" s="234"/>
      <c r="T209" s="234"/>
      <c r="U209" s="234"/>
      <c r="V209" s="234"/>
      <c r="W209" s="234"/>
      <c r="X209" s="234"/>
      <c r="Y209" s="234"/>
      <c r="Z209" s="234"/>
    </row>
    <row r="210" spans="1:26" ht="12.75" customHeight="1">
      <c r="A210" s="234" t="s">
        <v>987</v>
      </c>
      <c r="B210" s="234">
        <v>202</v>
      </c>
      <c r="C210" s="235">
        <v>0</v>
      </c>
      <c r="D210" s="236">
        <v>0</v>
      </c>
      <c r="E210" s="236">
        <v>0</v>
      </c>
      <c r="F210" s="236">
        <v>0</v>
      </c>
      <c r="G210" s="236">
        <f t="shared" si="0"/>
        <v>0</v>
      </c>
      <c r="H210" s="235">
        <f t="shared" si="1"/>
        <v>0</v>
      </c>
      <c r="I210" s="234"/>
      <c r="J210" s="234"/>
      <c r="K210" s="234"/>
      <c r="L210" s="234"/>
      <c r="M210" s="234"/>
      <c r="N210" s="234"/>
      <c r="O210" s="234"/>
      <c r="P210" s="234"/>
      <c r="Q210" s="234"/>
      <c r="R210" s="234"/>
      <c r="S210" s="234"/>
      <c r="T210" s="234"/>
      <c r="U210" s="234"/>
      <c r="V210" s="234"/>
      <c r="W210" s="234"/>
      <c r="X210" s="234"/>
      <c r="Y210" s="234"/>
      <c r="Z210" s="234"/>
    </row>
    <row r="211" spans="1:26" ht="12.75" customHeight="1">
      <c r="A211" s="234" t="s">
        <v>397</v>
      </c>
      <c r="B211" s="234">
        <v>203</v>
      </c>
      <c r="C211" s="235">
        <v>0</v>
      </c>
      <c r="D211" s="236">
        <v>0</v>
      </c>
      <c r="E211" s="236">
        <v>0</v>
      </c>
      <c r="F211" s="236">
        <v>0</v>
      </c>
      <c r="G211" s="236">
        <f t="shared" si="0"/>
        <v>0</v>
      </c>
      <c r="H211" s="235">
        <f t="shared" si="1"/>
        <v>0</v>
      </c>
      <c r="I211" s="234"/>
      <c r="J211" s="234"/>
      <c r="K211" s="234"/>
      <c r="L211" s="234"/>
      <c r="M211" s="234"/>
      <c r="N211" s="234"/>
      <c r="O211" s="234"/>
      <c r="P211" s="234"/>
      <c r="Q211" s="234"/>
      <c r="R211" s="234"/>
      <c r="S211" s="234"/>
      <c r="T211" s="234"/>
      <c r="U211" s="234"/>
      <c r="V211" s="234"/>
      <c r="W211" s="234"/>
      <c r="X211" s="234"/>
      <c r="Y211" s="234"/>
      <c r="Z211" s="234"/>
    </row>
    <row r="212" spans="1:26" ht="12.75" customHeight="1">
      <c r="A212" s="234" t="s">
        <v>988</v>
      </c>
      <c r="B212" s="234">
        <v>204</v>
      </c>
      <c r="C212" s="235">
        <v>0</v>
      </c>
      <c r="D212" s="236">
        <v>0</v>
      </c>
      <c r="E212" s="236">
        <v>0</v>
      </c>
      <c r="F212" s="236">
        <v>0</v>
      </c>
      <c r="G212" s="236">
        <f t="shared" si="0"/>
        <v>0</v>
      </c>
      <c r="H212" s="235">
        <f t="shared" si="1"/>
        <v>0</v>
      </c>
      <c r="I212" s="234"/>
      <c r="J212" s="234"/>
      <c r="K212" s="234"/>
      <c r="L212" s="234"/>
      <c r="M212" s="234"/>
      <c r="N212" s="234"/>
      <c r="O212" s="234"/>
      <c r="P212" s="234"/>
      <c r="Q212" s="234"/>
      <c r="R212" s="234"/>
      <c r="S212" s="234"/>
      <c r="T212" s="234"/>
      <c r="U212" s="234"/>
      <c r="V212" s="234"/>
      <c r="W212" s="234"/>
      <c r="X212" s="234"/>
      <c r="Y212" s="234"/>
      <c r="Z212" s="234"/>
    </row>
    <row r="213" spans="1:26" ht="12.75" customHeight="1">
      <c r="A213" s="234" t="s">
        <v>990</v>
      </c>
      <c r="B213" s="234">
        <v>205</v>
      </c>
      <c r="C213" s="235">
        <v>0</v>
      </c>
      <c r="D213" s="236">
        <v>0</v>
      </c>
      <c r="E213" s="236">
        <v>0</v>
      </c>
      <c r="F213" s="236">
        <v>0</v>
      </c>
      <c r="G213" s="236">
        <f t="shared" si="0"/>
        <v>0</v>
      </c>
      <c r="H213" s="235">
        <f t="shared" si="1"/>
        <v>0</v>
      </c>
      <c r="I213" s="234"/>
      <c r="J213" s="234"/>
      <c r="K213" s="234"/>
      <c r="L213" s="234"/>
      <c r="M213" s="234"/>
      <c r="N213" s="234"/>
      <c r="O213" s="234"/>
      <c r="P213" s="234"/>
      <c r="Q213" s="234"/>
      <c r="R213" s="234"/>
      <c r="S213" s="234"/>
      <c r="T213" s="234"/>
      <c r="U213" s="234"/>
      <c r="V213" s="234"/>
      <c r="W213" s="234"/>
      <c r="X213" s="234"/>
      <c r="Y213" s="234"/>
      <c r="Z213" s="234"/>
    </row>
    <row r="214" spans="1:26" ht="12.75" customHeight="1">
      <c r="A214" s="234" t="s">
        <v>991</v>
      </c>
      <c r="B214" s="234">
        <v>206</v>
      </c>
      <c r="C214" s="235">
        <v>596765.6</v>
      </c>
      <c r="D214" s="236">
        <v>162332</v>
      </c>
      <c r="E214" s="236">
        <v>0</v>
      </c>
      <c r="F214" s="236">
        <v>0</v>
      </c>
      <c r="G214" s="236">
        <f t="shared" si="0"/>
        <v>162332</v>
      </c>
      <c r="H214" s="235">
        <f t="shared" si="1"/>
        <v>27.2</v>
      </c>
      <c r="I214" s="234"/>
      <c r="J214" s="234"/>
      <c r="K214" s="234"/>
      <c r="L214" s="234"/>
      <c r="M214" s="234"/>
      <c r="N214" s="234"/>
      <c r="O214" s="234"/>
      <c r="P214" s="234"/>
      <c r="Q214" s="234"/>
      <c r="R214" s="234"/>
      <c r="S214" s="234"/>
      <c r="T214" s="234"/>
      <c r="U214" s="234"/>
      <c r="V214" s="234"/>
      <c r="W214" s="234"/>
      <c r="X214" s="234"/>
      <c r="Y214" s="234"/>
      <c r="Z214" s="234"/>
    </row>
    <row r="215" spans="1:26" ht="12.75" customHeight="1">
      <c r="A215" s="234" t="s">
        <v>992</v>
      </c>
      <c r="B215" s="234">
        <v>207</v>
      </c>
      <c r="C215" s="235">
        <v>2266710.13</v>
      </c>
      <c r="D215" s="236">
        <v>616589</v>
      </c>
      <c r="E215" s="236">
        <v>0</v>
      </c>
      <c r="F215" s="236">
        <v>0</v>
      </c>
      <c r="G215" s="236">
        <f t="shared" si="0"/>
        <v>616589</v>
      </c>
      <c r="H215" s="235">
        <f t="shared" si="1"/>
        <v>27.2</v>
      </c>
      <c r="I215" s="234"/>
      <c r="J215" s="234"/>
      <c r="K215" s="234"/>
      <c r="L215" s="234"/>
      <c r="M215" s="234"/>
      <c r="N215" s="234"/>
      <c r="O215" s="234"/>
      <c r="P215" s="234"/>
      <c r="Q215" s="234"/>
      <c r="R215" s="234"/>
      <c r="S215" s="234"/>
      <c r="T215" s="234"/>
      <c r="U215" s="234"/>
      <c r="V215" s="234"/>
      <c r="W215" s="234"/>
      <c r="X215" s="234"/>
      <c r="Y215" s="234"/>
      <c r="Z215" s="234"/>
    </row>
    <row r="216" spans="1:26" ht="12.75" customHeight="1">
      <c r="A216" s="234" t="s">
        <v>993</v>
      </c>
      <c r="B216" s="234">
        <v>208</v>
      </c>
      <c r="C216" s="235">
        <v>473616.6</v>
      </c>
      <c r="D216" s="236">
        <v>128833</v>
      </c>
      <c r="E216" s="236">
        <v>39264</v>
      </c>
      <c r="F216" s="236">
        <v>22910</v>
      </c>
      <c r="G216" s="236">
        <f t="shared" si="0"/>
        <v>191007</v>
      </c>
      <c r="H216" s="235">
        <f t="shared" si="1"/>
        <v>40.33</v>
      </c>
      <c r="I216" s="234"/>
      <c r="J216" s="234"/>
      <c r="K216" s="234"/>
      <c r="L216" s="234"/>
      <c r="M216" s="234"/>
      <c r="N216" s="234"/>
      <c r="O216" s="234"/>
      <c r="P216" s="234"/>
      <c r="Q216" s="234"/>
      <c r="R216" s="234"/>
      <c r="S216" s="234"/>
      <c r="T216" s="234"/>
      <c r="U216" s="234"/>
      <c r="V216" s="234"/>
      <c r="W216" s="234"/>
      <c r="X216" s="234"/>
      <c r="Y216" s="234"/>
      <c r="Z216" s="234"/>
    </row>
    <row r="217" spans="1:26" ht="12.75" customHeight="1">
      <c r="A217" s="234" t="s">
        <v>994</v>
      </c>
      <c r="B217" s="234">
        <v>209</v>
      </c>
      <c r="C217" s="235">
        <v>0</v>
      </c>
      <c r="D217" s="236">
        <v>0</v>
      </c>
      <c r="E217" s="236">
        <v>0</v>
      </c>
      <c r="F217" s="236">
        <v>0</v>
      </c>
      <c r="G217" s="236">
        <f t="shared" si="0"/>
        <v>0</v>
      </c>
      <c r="H217" s="235">
        <f t="shared" si="1"/>
        <v>0</v>
      </c>
      <c r="I217" s="234"/>
      <c r="J217" s="234"/>
      <c r="K217" s="234"/>
      <c r="L217" s="234"/>
      <c r="M217" s="234"/>
      <c r="N217" s="234"/>
      <c r="O217" s="234"/>
      <c r="P217" s="234"/>
      <c r="Q217" s="234"/>
      <c r="R217" s="234"/>
      <c r="S217" s="234"/>
      <c r="T217" s="234"/>
      <c r="U217" s="234"/>
      <c r="V217" s="234"/>
      <c r="W217" s="234"/>
      <c r="X217" s="234"/>
      <c r="Y217" s="234"/>
      <c r="Z217" s="234"/>
    </row>
    <row r="218" spans="1:26" ht="12.75" customHeight="1">
      <c r="A218" s="234" t="s">
        <v>996</v>
      </c>
      <c r="B218" s="234">
        <v>210</v>
      </c>
      <c r="C218" s="235">
        <v>1282246.22</v>
      </c>
      <c r="D218" s="236">
        <v>348795</v>
      </c>
      <c r="E218" s="236">
        <v>23558</v>
      </c>
      <c r="F218" s="236">
        <v>13746</v>
      </c>
      <c r="G218" s="236">
        <f t="shared" si="0"/>
        <v>386099</v>
      </c>
      <c r="H218" s="235">
        <f t="shared" si="1"/>
        <v>30.11</v>
      </c>
      <c r="I218" s="234"/>
      <c r="J218" s="234"/>
      <c r="K218" s="234"/>
      <c r="L218" s="234"/>
      <c r="M218" s="234"/>
      <c r="N218" s="234"/>
      <c r="O218" s="234"/>
      <c r="P218" s="234"/>
      <c r="Q218" s="234"/>
      <c r="R218" s="234"/>
      <c r="S218" s="234"/>
      <c r="T218" s="234"/>
      <c r="U218" s="234"/>
      <c r="V218" s="234"/>
      <c r="W218" s="234"/>
      <c r="X218" s="234"/>
      <c r="Y218" s="234"/>
      <c r="Z218" s="234"/>
    </row>
    <row r="219" spans="1:26" ht="12.75" customHeight="1">
      <c r="A219" s="234" t="s">
        <v>997</v>
      </c>
      <c r="B219" s="234">
        <v>211</v>
      </c>
      <c r="C219" s="235">
        <v>0</v>
      </c>
      <c r="D219" s="236">
        <v>0</v>
      </c>
      <c r="E219" s="236">
        <v>0</v>
      </c>
      <c r="F219" s="236">
        <v>0</v>
      </c>
      <c r="G219" s="236">
        <f t="shared" si="0"/>
        <v>0</v>
      </c>
      <c r="H219" s="235">
        <f t="shared" si="1"/>
        <v>0</v>
      </c>
      <c r="I219" s="234"/>
      <c r="J219" s="234"/>
      <c r="K219" s="234"/>
      <c r="L219" s="234"/>
      <c r="M219" s="234"/>
      <c r="N219" s="234"/>
      <c r="O219" s="234"/>
      <c r="P219" s="234"/>
      <c r="Q219" s="234"/>
      <c r="R219" s="234"/>
      <c r="S219" s="234"/>
      <c r="T219" s="234"/>
      <c r="U219" s="234"/>
      <c r="V219" s="234"/>
      <c r="W219" s="234"/>
      <c r="X219" s="234"/>
      <c r="Y219" s="234"/>
      <c r="Z219" s="234"/>
    </row>
    <row r="220" spans="1:26" ht="12.75" customHeight="1">
      <c r="A220" s="234" t="s">
        <v>998</v>
      </c>
      <c r="B220" s="234">
        <v>212</v>
      </c>
      <c r="C220" s="235">
        <v>0</v>
      </c>
      <c r="D220" s="236">
        <v>0</v>
      </c>
      <c r="E220" s="236">
        <v>0</v>
      </c>
      <c r="F220" s="236">
        <v>0</v>
      </c>
      <c r="G220" s="236">
        <f t="shared" si="0"/>
        <v>0</v>
      </c>
      <c r="H220" s="235">
        <f t="shared" si="1"/>
        <v>0</v>
      </c>
      <c r="I220" s="234"/>
      <c r="J220" s="234"/>
      <c r="K220" s="234"/>
      <c r="L220" s="234"/>
      <c r="M220" s="234"/>
      <c r="N220" s="234"/>
      <c r="O220" s="234"/>
      <c r="P220" s="234"/>
      <c r="Q220" s="234"/>
      <c r="R220" s="234"/>
      <c r="S220" s="234"/>
      <c r="T220" s="234"/>
      <c r="U220" s="234"/>
      <c r="V220" s="234"/>
      <c r="W220" s="234"/>
      <c r="X220" s="234"/>
      <c r="Y220" s="234"/>
      <c r="Z220" s="234"/>
    </row>
    <row r="221" spans="1:26" ht="12.75" customHeight="1">
      <c r="A221" s="234" t="s">
        <v>999</v>
      </c>
      <c r="B221" s="234">
        <v>213</v>
      </c>
      <c r="C221" s="235">
        <v>0</v>
      </c>
      <c r="D221" s="236">
        <v>0</v>
      </c>
      <c r="E221" s="236">
        <v>0</v>
      </c>
      <c r="F221" s="236">
        <v>0</v>
      </c>
      <c r="G221" s="236">
        <f t="shared" si="0"/>
        <v>0</v>
      </c>
      <c r="H221" s="235">
        <f t="shared" si="1"/>
        <v>0</v>
      </c>
      <c r="I221" s="234"/>
      <c r="J221" s="234"/>
      <c r="K221" s="234"/>
      <c r="L221" s="234"/>
      <c r="M221" s="234"/>
      <c r="N221" s="234"/>
      <c r="O221" s="234"/>
      <c r="P221" s="234"/>
      <c r="Q221" s="234"/>
      <c r="R221" s="234"/>
      <c r="S221" s="234"/>
      <c r="T221" s="234"/>
      <c r="U221" s="234"/>
      <c r="V221" s="234"/>
      <c r="W221" s="234"/>
      <c r="X221" s="234"/>
      <c r="Y221" s="234"/>
      <c r="Z221" s="234"/>
    </row>
    <row r="222" spans="1:26" ht="12.75" customHeight="1">
      <c r="A222" s="234" t="s">
        <v>1000</v>
      </c>
      <c r="B222" s="234">
        <v>214</v>
      </c>
      <c r="C222" s="235">
        <v>829212.73</v>
      </c>
      <c r="D222" s="236">
        <v>225562</v>
      </c>
      <c r="E222" s="236">
        <v>35338</v>
      </c>
      <c r="F222" s="236">
        <v>20619</v>
      </c>
      <c r="G222" s="236">
        <f t="shared" si="0"/>
        <v>281519</v>
      </c>
      <c r="H222" s="235">
        <f t="shared" si="1"/>
        <v>33.950000000000003</v>
      </c>
      <c r="I222" s="234"/>
      <c r="J222" s="234"/>
      <c r="K222" s="234"/>
      <c r="L222" s="234"/>
      <c r="M222" s="234"/>
      <c r="N222" s="234"/>
      <c r="O222" s="234"/>
      <c r="P222" s="234"/>
      <c r="Q222" s="234"/>
      <c r="R222" s="234"/>
      <c r="S222" s="234"/>
      <c r="T222" s="234"/>
      <c r="U222" s="234"/>
      <c r="V222" s="234"/>
      <c r="W222" s="234"/>
      <c r="X222" s="234"/>
      <c r="Y222" s="234"/>
      <c r="Z222" s="234"/>
    </row>
    <row r="223" spans="1:26" ht="12.75" customHeight="1">
      <c r="A223" s="234" t="s">
        <v>1001</v>
      </c>
      <c r="B223" s="234">
        <v>215</v>
      </c>
      <c r="C223" s="235">
        <v>404232.71</v>
      </c>
      <c r="D223" s="236">
        <v>109959</v>
      </c>
      <c r="E223" s="236">
        <v>0</v>
      </c>
      <c r="F223" s="236">
        <v>0</v>
      </c>
      <c r="G223" s="236">
        <f t="shared" si="0"/>
        <v>109959</v>
      </c>
      <c r="H223" s="235">
        <f t="shared" si="1"/>
        <v>27.2</v>
      </c>
      <c r="I223" s="234"/>
      <c r="J223" s="234"/>
      <c r="K223" s="234"/>
      <c r="L223" s="234"/>
      <c r="M223" s="234"/>
      <c r="N223" s="234"/>
      <c r="O223" s="234"/>
      <c r="P223" s="234"/>
      <c r="Q223" s="234"/>
      <c r="R223" s="234"/>
      <c r="S223" s="234"/>
      <c r="T223" s="234"/>
      <c r="U223" s="234"/>
      <c r="V223" s="234"/>
      <c r="W223" s="234"/>
      <c r="X223" s="234"/>
      <c r="Y223" s="234"/>
      <c r="Z223" s="234"/>
    </row>
    <row r="224" spans="1:26" ht="12.75" customHeight="1">
      <c r="A224" s="234" t="s">
        <v>1003</v>
      </c>
      <c r="B224" s="234">
        <v>216</v>
      </c>
      <c r="C224" s="235">
        <v>0</v>
      </c>
      <c r="D224" s="236">
        <v>0</v>
      </c>
      <c r="E224" s="236">
        <v>0</v>
      </c>
      <c r="F224" s="236">
        <v>0</v>
      </c>
      <c r="G224" s="236">
        <f t="shared" si="0"/>
        <v>0</v>
      </c>
      <c r="H224" s="235">
        <f t="shared" si="1"/>
        <v>0</v>
      </c>
      <c r="I224" s="234"/>
      <c r="J224" s="234"/>
      <c r="K224" s="234"/>
      <c r="L224" s="234"/>
      <c r="M224" s="234"/>
      <c r="N224" s="234"/>
      <c r="O224" s="234"/>
      <c r="P224" s="234"/>
      <c r="Q224" s="234"/>
      <c r="R224" s="234"/>
      <c r="S224" s="234"/>
      <c r="T224" s="234"/>
      <c r="U224" s="234"/>
      <c r="V224" s="234"/>
      <c r="W224" s="234"/>
      <c r="X224" s="234"/>
      <c r="Y224" s="234"/>
      <c r="Z224" s="234"/>
    </row>
    <row r="225" spans="1:26" ht="12.75" customHeight="1">
      <c r="A225" s="234" t="s">
        <v>1004</v>
      </c>
      <c r="B225" s="234">
        <v>217</v>
      </c>
      <c r="C225" s="235">
        <v>16230.39</v>
      </c>
      <c r="D225" s="236">
        <v>4415</v>
      </c>
      <c r="E225" s="236">
        <v>0</v>
      </c>
      <c r="F225" s="236">
        <v>0</v>
      </c>
      <c r="G225" s="236">
        <f t="shared" si="0"/>
        <v>4415</v>
      </c>
      <c r="H225" s="235">
        <f t="shared" si="1"/>
        <v>27.2</v>
      </c>
      <c r="I225" s="234"/>
      <c r="J225" s="234"/>
      <c r="K225" s="234"/>
      <c r="L225" s="234"/>
      <c r="M225" s="234"/>
      <c r="N225" s="234"/>
      <c r="O225" s="234"/>
      <c r="P225" s="234"/>
      <c r="Q225" s="234"/>
      <c r="R225" s="234"/>
      <c r="S225" s="234"/>
      <c r="T225" s="234"/>
      <c r="U225" s="234"/>
      <c r="V225" s="234"/>
      <c r="W225" s="234"/>
      <c r="X225" s="234"/>
      <c r="Y225" s="234"/>
      <c r="Z225" s="234"/>
    </row>
    <row r="226" spans="1:26" ht="12.75" customHeight="1">
      <c r="A226" s="234" t="s">
        <v>1005</v>
      </c>
      <c r="B226" s="234">
        <v>218</v>
      </c>
      <c r="C226" s="235">
        <v>0</v>
      </c>
      <c r="D226" s="236">
        <v>0</v>
      </c>
      <c r="E226" s="236">
        <v>0</v>
      </c>
      <c r="F226" s="236">
        <v>0</v>
      </c>
      <c r="G226" s="236">
        <f t="shared" si="0"/>
        <v>0</v>
      </c>
      <c r="H226" s="235">
        <f t="shared" si="1"/>
        <v>0</v>
      </c>
      <c r="I226" s="234"/>
      <c r="J226" s="234"/>
      <c r="K226" s="234"/>
      <c r="L226" s="234"/>
      <c r="M226" s="234"/>
      <c r="N226" s="234"/>
      <c r="O226" s="234"/>
      <c r="P226" s="234"/>
      <c r="Q226" s="234"/>
      <c r="R226" s="234"/>
      <c r="S226" s="234"/>
      <c r="T226" s="234"/>
      <c r="U226" s="234"/>
      <c r="V226" s="234"/>
      <c r="W226" s="234"/>
      <c r="X226" s="234"/>
      <c r="Y226" s="234"/>
      <c r="Z226" s="234"/>
    </row>
    <row r="227" spans="1:26" ht="12.75" customHeight="1">
      <c r="A227" s="234" t="s">
        <v>1006</v>
      </c>
      <c r="B227" s="234">
        <v>219</v>
      </c>
      <c r="C227" s="235">
        <v>750923.81</v>
      </c>
      <c r="D227" s="236">
        <v>204266</v>
      </c>
      <c r="E227" s="236">
        <v>27485</v>
      </c>
      <c r="F227" s="236">
        <v>16037</v>
      </c>
      <c r="G227" s="236">
        <f t="shared" si="0"/>
        <v>247788</v>
      </c>
      <c r="H227" s="235">
        <f t="shared" si="1"/>
        <v>33</v>
      </c>
      <c r="I227" s="234"/>
      <c r="J227" s="234"/>
      <c r="K227" s="234"/>
      <c r="L227" s="234"/>
      <c r="M227" s="234"/>
      <c r="N227" s="234"/>
      <c r="O227" s="234"/>
      <c r="P227" s="234"/>
      <c r="Q227" s="234"/>
      <c r="R227" s="234"/>
      <c r="S227" s="234"/>
      <c r="T227" s="234"/>
      <c r="U227" s="234"/>
      <c r="V227" s="234"/>
      <c r="W227" s="234"/>
      <c r="X227" s="234"/>
      <c r="Y227" s="234"/>
      <c r="Z227" s="234"/>
    </row>
    <row r="228" spans="1:26" ht="12.75" customHeight="1">
      <c r="A228" s="234" t="s">
        <v>1007</v>
      </c>
      <c r="B228" s="234">
        <v>220</v>
      </c>
      <c r="C228" s="235">
        <v>0</v>
      </c>
      <c r="D228" s="236">
        <v>0</v>
      </c>
      <c r="E228" s="236">
        <v>0</v>
      </c>
      <c r="F228" s="236">
        <v>0</v>
      </c>
      <c r="G228" s="236">
        <f t="shared" si="0"/>
        <v>0</v>
      </c>
      <c r="H228" s="235">
        <f t="shared" si="1"/>
        <v>0</v>
      </c>
      <c r="I228" s="234"/>
      <c r="J228" s="234"/>
      <c r="K228" s="234"/>
      <c r="L228" s="234"/>
      <c r="M228" s="234"/>
      <c r="N228" s="234"/>
      <c r="O228" s="234"/>
      <c r="P228" s="234"/>
      <c r="Q228" s="234"/>
      <c r="R228" s="234"/>
      <c r="S228" s="234"/>
      <c r="T228" s="234"/>
      <c r="U228" s="234"/>
      <c r="V228" s="234"/>
      <c r="W228" s="234"/>
      <c r="X228" s="234"/>
      <c r="Y228" s="234"/>
      <c r="Z228" s="234"/>
    </row>
    <row r="229" spans="1:26" ht="12.75" customHeight="1">
      <c r="A229" s="234" t="s">
        <v>1008</v>
      </c>
      <c r="B229" s="234">
        <v>221</v>
      </c>
      <c r="C229" s="235">
        <v>444308.58</v>
      </c>
      <c r="D229" s="236">
        <v>120861</v>
      </c>
      <c r="E229" s="236">
        <v>31411</v>
      </c>
      <c r="F229" s="236">
        <v>18328</v>
      </c>
      <c r="G229" s="236">
        <f t="shared" si="0"/>
        <v>170600</v>
      </c>
      <c r="H229" s="235">
        <f t="shared" si="1"/>
        <v>38.4</v>
      </c>
      <c r="I229" s="234"/>
      <c r="J229" s="234"/>
      <c r="K229" s="234"/>
      <c r="L229" s="234"/>
      <c r="M229" s="234"/>
      <c r="N229" s="234"/>
      <c r="O229" s="234"/>
      <c r="P229" s="234"/>
      <c r="Q229" s="234"/>
      <c r="R229" s="234"/>
      <c r="S229" s="234"/>
      <c r="T229" s="234"/>
      <c r="U229" s="234"/>
      <c r="V229" s="234"/>
      <c r="W229" s="234"/>
      <c r="X229" s="234"/>
      <c r="Y229" s="234"/>
      <c r="Z229" s="234"/>
    </row>
    <row r="230" spans="1:26" ht="12.75" customHeight="1">
      <c r="A230" s="234" t="s">
        <v>1009</v>
      </c>
      <c r="B230" s="234">
        <v>222</v>
      </c>
      <c r="C230" s="235">
        <v>0</v>
      </c>
      <c r="D230" s="236">
        <v>0</v>
      </c>
      <c r="E230" s="236">
        <v>0</v>
      </c>
      <c r="F230" s="236">
        <v>0</v>
      </c>
      <c r="G230" s="236">
        <f t="shared" si="0"/>
        <v>0</v>
      </c>
      <c r="H230" s="235">
        <f t="shared" si="1"/>
        <v>0</v>
      </c>
      <c r="I230" s="234"/>
      <c r="J230" s="234"/>
      <c r="K230" s="234"/>
      <c r="L230" s="234"/>
      <c r="M230" s="234"/>
      <c r="N230" s="234"/>
      <c r="O230" s="234"/>
      <c r="P230" s="234"/>
      <c r="Q230" s="234"/>
      <c r="R230" s="234"/>
      <c r="S230" s="234"/>
      <c r="T230" s="234"/>
      <c r="U230" s="234"/>
      <c r="V230" s="234"/>
      <c r="W230" s="234"/>
      <c r="X230" s="234"/>
      <c r="Y230" s="234"/>
      <c r="Z230" s="234"/>
    </row>
    <row r="231" spans="1:26" ht="12.75" customHeight="1">
      <c r="A231" s="234" t="s">
        <v>1010</v>
      </c>
      <c r="B231" s="234">
        <v>223</v>
      </c>
      <c r="C231" s="235">
        <v>0</v>
      </c>
      <c r="D231" s="236">
        <v>0</v>
      </c>
      <c r="E231" s="236">
        <v>0</v>
      </c>
      <c r="F231" s="236">
        <v>0</v>
      </c>
      <c r="G231" s="236">
        <f t="shared" si="0"/>
        <v>0</v>
      </c>
      <c r="H231" s="235">
        <f t="shared" si="1"/>
        <v>0</v>
      </c>
      <c r="I231" s="234"/>
      <c r="J231" s="234"/>
      <c r="K231" s="234"/>
      <c r="L231" s="234"/>
      <c r="M231" s="234"/>
      <c r="N231" s="234"/>
      <c r="O231" s="234"/>
      <c r="P231" s="234"/>
      <c r="Q231" s="234"/>
      <c r="R231" s="234"/>
      <c r="S231" s="234"/>
      <c r="T231" s="234"/>
      <c r="U231" s="234"/>
      <c r="V231" s="234"/>
      <c r="W231" s="234"/>
      <c r="X231" s="234"/>
      <c r="Y231" s="234"/>
      <c r="Z231" s="234"/>
    </row>
    <row r="232" spans="1:26" ht="12.75" customHeight="1">
      <c r="A232" s="234" t="s">
        <v>1012</v>
      </c>
      <c r="B232" s="234">
        <v>224</v>
      </c>
      <c r="C232" s="235">
        <v>574583.41</v>
      </c>
      <c r="D232" s="236">
        <v>156298</v>
      </c>
      <c r="E232" s="236">
        <v>27485</v>
      </c>
      <c r="F232" s="236">
        <v>16037</v>
      </c>
      <c r="G232" s="236">
        <f t="shared" si="0"/>
        <v>199820</v>
      </c>
      <c r="H232" s="235">
        <f t="shared" si="1"/>
        <v>34.78</v>
      </c>
      <c r="I232" s="234"/>
      <c r="J232" s="234"/>
      <c r="K232" s="234"/>
      <c r="L232" s="234"/>
      <c r="M232" s="234"/>
      <c r="N232" s="234"/>
      <c r="O232" s="234"/>
      <c r="P232" s="234"/>
      <c r="Q232" s="234"/>
      <c r="R232" s="234"/>
      <c r="S232" s="234"/>
      <c r="T232" s="234"/>
      <c r="U232" s="234"/>
      <c r="V232" s="234"/>
      <c r="W232" s="234"/>
      <c r="X232" s="234"/>
      <c r="Y232" s="234"/>
      <c r="Z232" s="234"/>
    </row>
    <row r="233" spans="1:26" ht="12.75" customHeight="1">
      <c r="A233" s="234" t="s">
        <v>1013</v>
      </c>
      <c r="B233" s="234">
        <v>225</v>
      </c>
      <c r="C233" s="235">
        <v>0</v>
      </c>
      <c r="D233" s="236">
        <v>0</v>
      </c>
      <c r="E233" s="236">
        <v>0</v>
      </c>
      <c r="F233" s="236">
        <v>0</v>
      </c>
      <c r="G233" s="236">
        <f t="shared" si="0"/>
        <v>0</v>
      </c>
      <c r="H233" s="235">
        <f t="shared" si="1"/>
        <v>0</v>
      </c>
      <c r="I233" s="234"/>
      <c r="J233" s="234"/>
      <c r="K233" s="234"/>
      <c r="L233" s="234"/>
      <c r="M233" s="234"/>
      <c r="N233" s="234"/>
      <c r="O233" s="234"/>
      <c r="P233" s="234"/>
      <c r="Q233" s="234"/>
      <c r="R233" s="234"/>
      <c r="S233" s="234"/>
      <c r="T233" s="234"/>
      <c r="U233" s="234"/>
      <c r="V233" s="234"/>
      <c r="W233" s="234"/>
      <c r="X233" s="234"/>
      <c r="Y233" s="234"/>
      <c r="Z233" s="234"/>
    </row>
    <row r="234" spans="1:26" ht="12.75" customHeight="1">
      <c r="A234" s="234" t="s">
        <v>1014</v>
      </c>
      <c r="B234" s="234">
        <v>226</v>
      </c>
      <c r="C234" s="235">
        <v>0</v>
      </c>
      <c r="D234" s="236">
        <v>0</v>
      </c>
      <c r="E234" s="236">
        <v>0</v>
      </c>
      <c r="F234" s="236">
        <v>0</v>
      </c>
      <c r="G234" s="236">
        <f t="shared" si="0"/>
        <v>0</v>
      </c>
      <c r="H234" s="235">
        <f t="shared" si="1"/>
        <v>0</v>
      </c>
      <c r="I234" s="234"/>
      <c r="J234" s="234"/>
      <c r="K234" s="234"/>
      <c r="L234" s="234"/>
      <c r="M234" s="234"/>
      <c r="N234" s="234"/>
      <c r="O234" s="234"/>
      <c r="P234" s="234"/>
      <c r="Q234" s="234"/>
      <c r="R234" s="234"/>
      <c r="S234" s="234"/>
      <c r="T234" s="234"/>
      <c r="U234" s="234"/>
      <c r="V234" s="234"/>
      <c r="W234" s="234"/>
      <c r="X234" s="234"/>
      <c r="Y234" s="234"/>
      <c r="Z234" s="234"/>
    </row>
    <row r="235" spans="1:26" ht="12.75" customHeight="1">
      <c r="A235" s="234" t="s">
        <v>1015</v>
      </c>
      <c r="B235" s="234">
        <v>227</v>
      </c>
      <c r="C235" s="235">
        <v>0</v>
      </c>
      <c r="D235" s="236">
        <v>0</v>
      </c>
      <c r="E235" s="236">
        <v>0</v>
      </c>
      <c r="F235" s="236">
        <v>0</v>
      </c>
      <c r="G235" s="236">
        <f t="shared" si="0"/>
        <v>0</v>
      </c>
      <c r="H235" s="235">
        <f t="shared" si="1"/>
        <v>0</v>
      </c>
      <c r="I235" s="234"/>
      <c r="J235" s="234"/>
      <c r="K235" s="234"/>
      <c r="L235" s="234"/>
      <c r="M235" s="234"/>
      <c r="N235" s="234"/>
      <c r="O235" s="234"/>
      <c r="P235" s="234"/>
      <c r="Q235" s="234"/>
      <c r="R235" s="234"/>
      <c r="S235" s="234"/>
      <c r="T235" s="234"/>
      <c r="U235" s="234"/>
      <c r="V235" s="234"/>
      <c r="W235" s="234"/>
      <c r="X235" s="234"/>
      <c r="Y235" s="234"/>
      <c r="Z235" s="234"/>
    </row>
    <row r="236" spans="1:26" ht="12.75" customHeight="1">
      <c r="A236" s="234" t="s">
        <v>1016</v>
      </c>
      <c r="B236" s="234">
        <v>228</v>
      </c>
      <c r="C236" s="235">
        <v>0</v>
      </c>
      <c r="D236" s="236">
        <v>0</v>
      </c>
      <c r="E236" s="236">
        <v>0</v>
      </c>
      <c r="F236" s="236">
        <v>0</v>
      </c>
      <c r="G236" s="236">
        <f t="shared" si="0"/>
        <v>0</v>
      </c>
      <c r="H236" s="235">
        <f t="shared" si="1"/>
        <v>0</v>
      </c>
      <c r="I236" s="234"/>
      <c r="J236" s="234"/>
      <c r="K236" s="234"/>
      <c r="L236" s="234"/>
      <c r="M236" s="234"/>
      <c r="N236" s="234"/>
      <c r="O236" s="234"/>
      <c r="P236" s="234"/>
      <c r="Q236" s="234"/>
      <c r="R236" s="234"/>
      <c r="S236" s="234"/>
      <c r="T236" s="234"/>
      <c r="U236" s="234"/>
      <c r="V236" s="234"/>
      <c r="W236" s="234"/>
      <c r="X236" s="234"/>
      <c r="Y236" s="234"/>
      <c r="Z236" s="234"/>
    </row>
    <row r="237" spans="1:26" ht="12.75" customHeight="1">
      <c r="A237" s="234" t="s">
        <v>1018</v>
      </c>
      <c r="B237" s="234">
        <v>229</v>
      </c>
      <c r="C237" s="235">
        <v>637717.11</v>
      </c>
      <c r="D237" s="236">
        <v>173471</v>
      </c>
      <c r="E237" s="236">
        <v>0</v>
      </c>
      <c r="F237" s="236">
        <v>0</v>
      </c>
      <c r="G237" s="236">
        <f t="shared" si="0"/>
        <v>173471</v>
      </c>
      <c r="H237" s="235">
        <f t="shared" si="1"/>
        <v>27.2</v>
      </c>
      <c r="I237" s="234"/>
      <c r="J237" s="234"/>
      <c r="K237" s="234"/>
      <c r="L237" s="234"/>
      <c r="M237" s="234"/>
      <c r="N237" s="234"/>
      <c r="O237" s="234"/>
      <c r="P237" s="234"/>
      <c r="Q237" s="234"/>
      <c r="R237" s="234"/>
      <c r="S237" s="234"/>
      <c r="T237" s="234"/>
      <c r="U237" s="234"/>
      <c r="V237" s="234"/>
      <c r="W237" s="234"/>
      <c r="X237" s="234"/>
      <c r="Y237" s="234"/>
      <c r="Z237" s="234"/>
    </row>
    <row r="238" spans="1:26" ht="12.75" customHeight="1">
      <c r="A238" s="234" t="s">
        <v>1019</v>
      </c>
      <c r="B238" s="234">
        <v>230</v>
      </c>
      <c r="C238" s="235">
        <v>0</v>
      </c>
      <c r="D238" s="236">
        <v>0</v>
      </c>
      <c r="E238" s="236">
        <v>0</v>
      </c>
      <c r="F238" s="236">
        <v>0</v>
      </c>
      <c r="G238" s="236">
        <f t="shared" si="0"/>
        <v>0</v>
      </c>
      <c r="H238" s="235">
        <f t="shared" si="1"/>
        <v>0</v>
      </c>
      <c r="I238" s="234"/>
      <c r="J238" s="234"/>
      <c r="K238" s="234"/>
      <c r="L238" s="234"/>
      <c r="M238" s="234"/>
      <c r="N238" s="234"/>
      <c r="O238" s="234"/>
      <c r="P238" s="234"/>
      <c r="Q238" s="234"/>
      <c r="R238" s="234"/>
      <c r="S238" s="234"/>
      <c r="T238" s="234"/>
      <c r="U238" s="234"/>
      <c r="V238" s="234"/>
      <c r="W238" s="234"/>
      <c r="X238" s="234"/>
      <c r="Y238" s="234"/>
      <c r="Z238" s="234"/>
    </row>
    <row r="239" spans="1:26" ht="12.75" customHeight="1">
      <c r="A239" s="234" t="s">
        <v>1020</v>
      </c>
      <c r="B239" s="234">
        <v>231</v>
      </c>
      <c r="C239" s="235">
        <v>214563.58</v>
      </c>
      <c r="D239" s="236">
        <v>58366</v>
      </c>
      <c r="E239" s="236">
        <v>0</v>
      </c>
      <c r="F239" s="236">
        <v>0</v>
      </c>
      <c r="G239" s="236">
        <f t="shared" si="0"/>
        <v>58366</v>
      </c>
      <c r="H239" s="235">
        <f t="shared" si="1"/>
        <v>27.2</v>
      </c>
      <c r="I239" s="234"/>
      <c r="J239" s="234"/>
      <c r="K239" s="234"/>
      <c r="L239" s="234"/>
      <c r="M239" s="234"/>
      <c r="N239" s="234"/>
      <c r="O239" s="234"/>
      <c r="P239" s="234"/>
      <c r="Q239" s="234"/>
      <c r="R239" s="234"/>
      <c r="S239" s="234"/>
      <c r="T239" s="234"/>
      <c r="U239" s="234"/>
      <c r="V239" s="234"/>
      <c r="W239" s="234"/>
      <c r="X239" s="234"/>
      <c r="Y239" s="234"/>
      <c r="Z239" s="234"/>
    </row>
    <row r="240" spans="1:26" ht="12.75" customHeight="1">
      <c r="A240" s="234" t="s">
        <v>1021</v>
      </c>
      <c r="B240" s="234">
        <v>232</v>
      </c>
      <c r="C240" s="235">
        <v>0</v>
      </c>
      <c r="D240" s="236">
        <v>0</v>
      </c>
      <c r="E240" s="236">
        <v>0</v>
      </c>
      <c r="F240" s="236">
        <v>0</v>
      </c>
      <c r="G240" s="236">
        <f t="shared" si="0"/>
        <v>0</v>
      </c>
      <c r="H240" s="235">
        <f t="shared" si="1"/>
        <v>0</v>
      </c>
      <c r="I240" s="234"/>
      <c r="J240" s="234"/>
      <c r="K240" s="234"/>
      <c r="L240" s="234"/>
      <c r="M240" s="234"/>
      <c r="N240" s="234"/>
      <c r="O240" s="234"/>
      <c r="P240" s="234"/>
      <c r="Q240" s="234"/>
      <c r="R240" s="234"/>
      <c r="S240" s="234"/>
      <c r="T240" s="234"/>
      <c r="U240" s="234"/>
      <c r="V240" s="234"/>
      <c r="W240" s="234"/>
      <c r="X240" s="234"/>
      <c r="Y240" s="234"/>
      <c r="Z240" s="234"/>
    </row>
    <row r="241" spans="1:26" ht="12.75" customHeight="1">
      <c r="A241" s="234" t="s">
        <v>1022</v>
      </c>
      <c r="B241" s="234">
        <v>233</v>
      </c>
      <c r="C241" s="235">
        <v>0</v>
      </c>
      <c r="D241" s="236">
        <v>0</v>
      </c>
      <c r="E241" s="236">
        <v>0</v>
      </c>
      <c r="F241" s="236">
        <v>0</v>
      </c>
      <c r="G241" s="236">
        <f t="shared" si="0"/>
        <v>0</v>
      </c>
      <c r="H241" s="235">
        <f t="shared" si="1"/>
        <v>0</v>
      </c>
      <c r="I241" s="234"/>
      <c r="J241" s="234"/>
      <c r="K241" s="234"/>
      <c r="L241" s="234"/>
      <c r="M241" s="234"/>
      <c r="N241" s="234"/>
      <c r="O241" s="234"/>
      <c r="P241" s="234"/>
      <c r="Q241" s="234"/>
      <c r="R241" s="234"/>
      <c r="S241" s="234"/>
      <c r="T241" s="234"/>
      <c r="U241" s="234"/>
      <c r="V241" s="234"/>
      <c r="W241" s="234"/>
      <c r="X241" s="234"/>
      <c r="Y241" s="234"/>
      <c r="Z241" s="234"/>
    </row>
    <row r="242" spans="1:26" ht="12.75" customHeight="1">
      <c r="A242" s="234" t="s">
        <v>1024</v>
      </c>
      <c r="B242" s="234">
        <v>234</v>
      </c>
      <c r="C242" s="235">
        <v>0</v>
      </c>
      <c r="D242" s="236">
        <v>0</v>
      </c>
      <c r="E242" s="236">
        <v>0</v>
      </c>
      <c r="F242" s="236">
        <v>0</v>
      </c>
      <c r="G242" s="236">
        <f t="shared" si="0"/>
        <v>0</v>
      </c>
      <c r="H242" s="235">
        <f t="shared" si="1"/>
        <v>0</v>
      </c>
      <c r="I242" s="234"/>
      <c r="J242" s="234"/>
      <c r="K242" s="234"/>
      <c r="L242" s="234"/>
      <c r="M242" s="234"/>
      <c r="N242" s="234"/>
      <c r="O242" s="234"/>
      <c r="P242" s="234"/>
      <c r="Q242" s="234"/>
      <c r="R242" s="234"/>
      <c r="S242" s="234"/>
      <c r="T242" s="234"/>
      <c r="U242" s="234"/>
      <c r="V242" s="234"/>
      <c r="W242" s="234"/>
      <c r="X242" s="234"/>
      <c r="Y242" s="234"/>
      <c r="Z242" s="234"/>
    </row>
    <row r="243" spans="1:26" ht="12.75" customHeight="1">
      <c r="A243" s="234" t="s">
        <v>1025</v>
      </c>
      <c r="B243" s="234">
        <v>235</v>
      </c>
      <c r="C243" s="235">
        <v>38757.919999999998</v>
      </c>
      <c r="D243" s="236">
        <v>10543</v>
      </c>
      <c r="E243" s="236">
        <v>28215</v>
      </c>
      <c r="F243" s="236">
        <v>0</v>
      </c>
      <c r="G243" s="236">
        <f t="shared" si="0"/>
        <v>38758</v>
      </c>
      <c r="H243" s="235">
        <f t="shared" si="1"/>
        <v>100</v>
      </c>
      <c r="I243" s="234"/>
      <c r="J243" s="234"/>
      <c r="K243" s="234"/>
      <c r="L243" s="234"/>
      <c r="M243" s="234"/>
      <c r="N243" s="234"/>
      <c r="O243" s="234"/>
      <c r="P243" s="234"/>
      <c r="Q243" s="234"/>
      <c r="R243" s="234"/>
      <c r="S243" s="234"/>
      <c r="T243" s="234"/>
      <c r="U243" s="234"/>
      <c r="V243" s="234"/>
      <c r="W243" s="234"/>
      <c r="X243" s="234"/>
      <c r="Y243" s="234"/>
      <c r="Z243" s="234"/>
    </row>
    <row r="244" spans="1:26" ht="12.75" customHeight="1">
      <c r="A244" s="234" t="s">
        <v>1026</v>
      </c>
      <c r="B244" s="234">
        <v>236</v>
      </c>
      <c r="C244" s="235">
        <v>0</v>
      </c>
      <c r="D244" s="236">
        <v>0</v>
      </c>
      <c r="E244" s="236">
        <v>0</v>
      </c>
      <c r="F244" s="236">
        <v>0</v>
      </c>
      <c r="G244" s="236">
        <f t="shared" si="0"/>
        <v>0</v>
      </c>
      <c r="H244" s="235">
        <f t="shared" si="1"/>
        <v>0</v>
      </c>
      <c r="I244" s="234"/>
      <c r="J244" s="234"/>
      <c r="K244" s="234"/>
      <c r="L244" s="234"/>
      <c r="M244" s="234"/>
      <c r="N244" s="234"/>
      <c r="O244" s="234"/>
      <c r="P244" s="234"/>
      <c r="Q244" s="234"/>
      <c r="R244" s="234"/>
      <c r="S244" s="234"/>
      <c r="T244" s="234"/>
      <c r="U244" s="234"/>
      <c r="V244" s="234"/>
      <c r="W244" s="234"/>
      <c r="X244" s="234"/>
      <c r="Y244" s="234"/>
      <c r="Z244" s="234"/>
    </row>
    <row r="245" spans="1:26" ht="12.75" customHeight="1">
      <c r="A245" s="234" t="s">
        <v>1027</v>
      </c>
      <c r="B245" s="234">
        <v>237</v>
      </c>
      <c r="C245" s="235">
        <v>0</v>
      </c>
      <c r="D245" s="236">
        <v>0</v>
      </c>
      <c r="E245" s="236">
        <v>0</v>
      </c>
      <c r="F245" s="236">
        <v>0</v>
      </c>
      <c r="G245" s="236">
        <f t="shared" si="0"/>
        <v>0</v>
      </c>
      <c r="H245" s="235">
        <f t="shared" si="1"/>
        <v>0</v>
      </c>
      <c r="I245" s="234"/>
      <c r="J245" s="234"/>
      <c r="K245" s="234"/>
      <c r="L245" s="234"/>
      <c r="M245" s="234"/>
      <c r="N245" s="234"/>
      <c r="O245" s="234"/>
      <c r="P245" s="234"/>
      <c r="Q245" s="234"/>
      <c r="R245" s="234"/>
      <c r="S245" s="234"/>
      <c r="T245" s="234"/>
      <c r="U245" s="234"/>
      <c r="V245" s="234"/>
      <c r="W245" s="234"/>
      <c r="X245" s="234"/>
      <c r="Y245" s="234"/>
      <c r="Z245" s="234"/>
    </row>
    <row r="246" spans="1:26" ht="12.75" customHeight="1">
      <c r="A246" s="234" t="s">
        <v>1028</v>
      </c>
      <c r="B246" s="234">
        <v>238</v>
      </c>
      <c r="C246" s="235">
        <v>0</v>
      </c>
      <c r="D246" s="236">
        <v>0</v>
      </c>
      <c r="E246" s="236">
        <v>0</v>
      </c>
      <c r="F246" s="236">
        <v>0</v>
      </c>
      <c r="G246" s="236">
        <f t="shared" si="0"/>
        <v>0</v>
      </c>
      <c r="H246" s="235">
        <f t="shared" si="1"/>
        <v>0</v>
      </c>
      <c r="I246" s="234"/>
      <c r="J246" s="234"/>
      <c r="K246" s="234"/>
      <c r="L246" s="234"/>
      <c r="M246" s="234"/>
      <c r="N246" s="234"/>
      <c r="O246" s="234"/>
      <c r="P246" s="234"/>
      <c r="Q246" s="234"/>
      <c r="R246" s="234"/>
      <c r="S246" s="234"/>
      <c r="T246" s="234"/>
      <c r="U246" s="234"/>
      <c r="V246" s="234"/>
      <c r="W246" s="234"/>
      <c r="X246" s="234"/>
      <c r="Y246" s="234"/>
      <c r="Z246" s="234"/>
    </row>
    <row r="247" spans="1:26" ht="12.75" customHeight="1">
      <c r="A247" s="234" t="s">
        <v>1029</v>
      </c>
      <c r="B247" s="234">
        <v>239</v>
      </c>
      <c r="C247" s="235">
        <v>1616614.39</v>
      </c>
      <c r="D247" s="236">
        <v>439750</v>
      </c>
      <c r="E247" s="236">
        <v>0</v>
      </c>
      <c r="F247" s="236">
        <v>0</v>
      </c>
      <c r="G247" s="236">
        <f t="shared" si="0"/>
        <v>439750</v>
      </c>
      <c r="H247" s="235">
        <f t="shared" si="1"/>
        <v>27.2</v>
      </c>
      <c r="I247" s="234"/>
      <c r="J247" s="234"/>
      <c r="K247" s="234"/>
      <c r="L247" s="234"/>
      <c r="M247" s="234"/>
      <c r="N247" s="234"/>
      <c r="O247" s="234"/>
      <c r="P247" s="234"/>
      <c r="Q247" s="234"/>
      <c r="R247" s="234"/>
      <c r="S247" s="234"/>
      <c r="T247" s="234"/>
      <c r="U247" s="234"/>
      <c r="V247" s="234"/>
      <c r="W247" s="234"/>
      <c r="X247" s="234"/>
      <c r="Y247" s="234"/>
      <c r="Z247" s="234"/>
    </row>
    <row r="248" spans="1:26" ht="12.75" customHeight="1">
      <c r="A248" s="234" t="s">
        <v>1031</v>
      </c>
      <c r="B248" s="234">
        <v>240</v>
      </c>
      <c r="C248" s="235">
        <v>57207.63</v>
      </c>
      <c r="D248" s="236">
        <v>15562</v>
      </c>
      <c r="E248" s="236">
        <v>0</v>
      </c>
      <c r="F248" s="236">
        <v>0</v>
      </c>
      <c r="G248" s="236">
        <f t="shared" si="0"/>
        <v>15562</v>
      </c>
      <c r="H248" s="235">
        <f t="shared" si="1"/>
        <v>27.2</v>
      </c>
      <c r="I248" s="234"/>
      <c r="J248" s="234"/>
      <c r="K248" s="234"/>
      <c r="L248" s="234"/>
      <c r="M248" s="234"/>
      <c r="N248" s="234"/>
      <c r="O248" s="234"/>
      <c r="P248" s="234"/>
      <c r="Q248" s="234"/>
      <c r="R248" s="234"/>
      <c r="S248" s="234"/>
      <c r="T248" s="234"/>
      <c r="U248" s="234"/>
      <c r="V248" s="234"/>
      <c r="W248" s="234"/>
      <c r="X248" s="234"/>
      <c r="Y248" s="234"/>
      <c r="Z248" s="234"/>
    </row>
    <row r="249" spans="1:26" ht="12.75" customHeight="1">
      <c r="A249" s="234" t="s">
        <v>1032</v>
      </c>
      <c r="B249" s="234">
        <v>241</v>
      </c>
      <c r="C249" s="235">
        <v>0</v>
      </c>
      <c r="D249" s="236">
        <v>0</v>
      </c>
      <c r="E249" s="236">
        <v>0</v>
      </c>
      <c r="F249" s="236">
        <v>0</v>
      </c>
      <c r="G249" s="236">
        <f t="shared" si="0"/>
        <v>0</v>
      </c>
      <c r="H249" s="235">
        <f t="shared" si="1"/>
        <v>0</v>
      </c>
      <c r="I249" s="234"/>
      <c r="J249" s="234"/>
      <c r="K249" s="234"/>
      <c r="L249" s="234"/>
      <c r="M249" s="234"/>
      <c r="N249" s="234"/>
      <c r="O249" s="234"/>
      <c r="P249" s="234"/>
      <c r="Q249" s="234"/>
      <c r="R249" s="234"/>
      <c r="S249" s="234"/>
      <c r="T249" s="234"/>
      <c r="U249" s="234"/>
      <c r="V249" s="234"/>
      <c r="W249" s="234"/>
      <c r="X249" s="234"/>
      <c r="Y249" s="234"/>
      <c r="Z249" s="234"/>
    </row>
    <row r="250" spans="1:26" ht="12.75" customHeight="1">
      <c r="A250" s="234" t="s">
        <v>1033</v>
      </c>
      <c r="B250" s="234">
        <v>242</v>
      </c>
      <c r="C250" s="235">
        <v>364570.78</v>
      </c>
      <c r="D250" s="236">
        <v>99170</v>
      </c>
      <c r="E250" s="236">
        <v>31411</v>
      </c>
      <c r="F250" s="236">
        <v>18328</v>
      </c>
      <c r="G250" s="236">
        <f t="shared" si="0"/>
        <v>148909</v>
      </c>
      <c r="H250" s="235">
        <f t="shared" si="1"/>
        <v>40.85</v>
      </c>
      <c r="I250" s="234"/>
      <c r="J250" s="234"/>
      <c r="K250" s="234"/>
      <c r="L250" s="234"/>
      <c r="M250" s="234"/>
      <c r="N250" s="234"/>
      <c r="O250" s="234"/>
      <c r="P250" s="234"/>
      <c r="Q250" s="234"/>
      <c r="R250" s="234"/>
      <c r="S250" s="234"/>
      <c r="T250" s="234"/>
      <c r="U250" s="234"/>
      <c r="V250" s="234"/>
      <c r="W250" s="234"/>
      <c r="X250" s="234"/>
      <c r="Y250" s="234"/>
      <c r="Z250" s="234"/>
    </row>
    <row r="251" spans="1:26" ht="12.75" customHeight="1">
      <c r="A251" s="234" t="s">
        <v>1035</v>
      </c>
      <c r="B251" s="234">
        <v>243</v>
      </c>
      <c r="C251" s="235">
        <v>1238279.5900000001</v>
      </c>
      <c r="D251" s="236">
        <v>336836</v>
      </c>
      <c r="E251" s="236">
        <v>0</v>
      </c>
      <c r="F251" s="236">
        <v>0</v>
      </c>
      <c r="G251" s="236">
        <f t="shared" si="0"/>
        <v>336836</v>
      </c>
      <c r="H251" s="235">
        <f t="shared" si="1"/>
        <v>27.2</v>
      </c>
      <c r="I251" s="234"/>
      <c r="J251" s="234"/>
      <c r="K251" s="234"/>
      <c r="L251" s="234"/>
      <c r="M251" s="234"/>
      <c r="N251" s="234"/>
      <c r="O251" s="234"/>
      <c r="P251" s="234"/>
      <c r="Q251" s="234"/>
      <c r="R251" s="234"/>
      <c r="S251" s="234"/>
      <c r="T251" s="234"/>
      <c r="U251" s="234"/>
      <c r="V251" s="234"/>
      <c r="W251" s="234"/>
      <c r="X251" s="234"/>
      <c r="Y251" s="234"/>
      <c r="Z251" s="234"/>
    </row>
    <row r="252" spans="1:26" ht="12.75" customHeight="1">
      <c r="A252" s="234" t="s">
        <v>1036</v>
      </c>
      <c r="B252" s="234">
        <v>244</v>
      </c>
      <c r="C252" s="235">
        <v>625472.13</v>
      </c>
      <c r="D252" s="236">
        <v>170140</v>
      </c>
      <c r="E252" s="236">
        <v>0</v>
      </c>
      <c r="F252" s="236">
        <v>0</v>
      </c>
      <c r="G252" s="236">
        <f t="shared" si="0"/>
        <v>170140</v>
      </c>
      <c r="H252" s="235">
        <f t="shared" si="1"/>
        <v>27.2</v>
      </c>
      <c r="I252" s="234"/>
      <c r="J252" s="234"/>
      <c r="K252" s="234"/>
      <c r="L252" s="234"/>
      <c r="M252" s="234"/>
      <c r="N252" s="234"/>
      <c r="O252" s="234"/>
      <c r="P252" s="234"/>
      <c r="Q252" s="234"/>
      <c r="R252" s="234"/>
      <c r="S252" s="234"/>
      <c r="T252" s="234"/>
      <c r="U252" s="234"/>
      <c r="V252" s="234"/>
      <c r="W252" s="234"/>
      <c r="X252" s="234"/>
      <c r="Y252" s="234"/>
      <c r="Z252" s="234"/>
    </row>
    <row r="253" spans="1:26" ht="12.75" customHeight="1">
      <c r="A253" s="234" t="s">
        <v>1037</v>
      </c>
      <c r="B253" s="234">
        <v>245</v>
      </c>
      <c r="C253" s="235">
        <v>0</v>
      </c>
      <c r="D253" s="236">
        <v>0</v>
      </c>
      <c r="E253" s="236">
        <v>0</v>
      </c>
      <c r="F253" s="236">
        <v>0</v>
      </c>
      <c r="G253" s="236">
        <f t="shared" si="0"/>
        <v>0</v>
      </c>
      <c r="H253" s="235">
        <f t="shared" si="1"/>
        <v>0</v>
      </c>
      <c r="I253" s="234"/>
      <c r="J253" s="234"/>
      <c r="K253" s="234"/>
      <c r="L253" s="234"/>
      <c r="M253" s="234"/>
      <c r="N253" s="234"/>
      <c r="O253" s="234"/>
      <c r="P253" s="234"/>
      <c r="Q253" s="234"/>
      <c r="R253" s="234"/>
      <c r="S253" s="234"/>
      <c r="T253" s="234"/>
      <c r="U253" s="234"/>
      <c r="V253" s="234"/>
      <c r="W253" s="234"/>
      <c r="X253" s="234"/>
      <c r="Y253" s="234"/>
      <c r="Z253" s="234"/>
    </row>
    <row r="254" spans="1:26" ht="12.75" customHeight="1">
      <c r="A254" s="234" t="s">
        <v>1038</v>
      </c>
      <c r="B254" s="234">
        <v>246</v>
      </c>
      <c r="C254" s="235">
        <v>0</v>
      </c>
      <c r="D254" s="236">
        <v>0</v>
      </c>
      <c r="E254" s="236">
        <v>0</v>
      </c>
      <c r="F254" s="236">
        <v>0</v>
      </c>
      <c r="G254" s="236">
        <f t="shared" si="0"/>
        <v>0</v>
      </c>
      <c r="H254" s="235">
        <f t="shared" si="1"/>
        <v>0</v>
      </c>
      <c r="I254" s="234"/>
      <c r="J254" s="234"/>
      <c r="K254" s="234"/>
      <c r="L254" s="234"/>
      <c r="M254" s="234"/>
      <c r="N254" s="234"/>
      <c r="O254" s="234"/>
      <c r="P254" s="234"/>
      <c r="Q254" s="234"/>
      <c r="R254" s="234"/>
      <c r="S254" s="234"/>
      <c r="T254" s="234"/>
      <c r="U254" s="234"/>
      <c r="V254" s="234"/>
      <c r="W254" s="234"/>
      <c r="X254" s="234"/>
      <c r="Y254" s="234"/>
      <c r="Z254" s="234"/>
    </row>
    <row r="255" spans="1:26" ht="12.75" customHeight="1">
      <c r="A255" s="234" t="s">
        <v>1039</v>
      </c>
      <c r="B255" s="234">
        <v>247</v>
      </c>
      <c r="C255" s="235">
        <v>158528.09</v>
      </c>
      <c r="D255" s="236">
        <v>43123</v>
      </c>
      <c r="E255" s="236">
        <v>0</v>
      </c>
      <c r="F255" s="236">
        <v>0</v>
      </c>
      <c r="G255" s="236">
        <f t="shared" si="0"/>
        <v>43123</v>
      </c>
      <c r="H255" s="235">
        <f t="shared" si="1"/>
        <v>27.2</v>
      </c>
      <c r="I255" s="234"/>
      <c r="J255" s="234"/>
      <c r="K255" s="234"/>
      <c r="L255" s="234"/>
      <c r="M255" s="234"/>
      <c r="N255" s="234"/>
      <c r="O255" s="234"/>
      <c r="P255" s="234"/>
      <c r="Q255" s="234"/>
      <c r="R255" s="234"/>
      <c r="S255" s="234"/>
      <c r="T255" s="234"/>
      <c r="U255" s="234"/>
      <c r="V255" s="234"/>
      <c r="W255" s="234"/>
      <c r="X255" s="234"/>
      <c r="Y255" s="234"/>
      <c r="Z255" s="234"/>
    </row>
    <row r="256" spans="1:26" ht="12.75" customHeight="1">
      <c r="A256" s="234" t="s">
        <v>1041</v>
      </c>
      <c r="B256" s="234">
        <v>248</v>
      </c>
      <c r="C256" s="235">
        <v>0</v>
      </c>
      <c r="D256" s="236">
        <v>0</v>
      </c>
      <c r="E256" s="236">
        <v>0</v>
      </c>
      <c r="F256" s="236">
        <v>0</v>
      </c>
      <c r="G256" s="236">
        <f t="shared" si="0"/>
        <v>0</v>
      </c>
      <c r="H256" s="235">
        <f t="shared" si="1"/>
        <v>0</v>
      </c>
      <c r="I256" s="234"/>
      <c r="J256" s="234"/>
      <c r="K256" s="234"/>
      <c r="L256" s="234"/>
      <c r="M256" s="234"/>
      <c r="N256" s="234"/>
      <c r="O256" s="234"/>
      <c r="P256" s="234"/>
      <c r="Q256" s="234"/>
      <c r="R256" s="234"/>
      <c r="S256" s="234"/>
      <c r="T256" s="234"/>
      <c r="U256" s="234"/>
      <c r="V256" s="234"/>
      <c r="W256" s="234"/>
      <c r="X256" s="234"/>
      <c r="Y256" s="234"/>
      <c r="Z256" s="234"/>
    </row>
    <row r="257" spans="1:26" ht="12.75" customHeight="1">
      <c r="A257" s="234" t="s">
        <v>1042</v>
      </c>
      <c r="B257" s="234">
        <v>249</v>
      </c>
      <c r="C257" s="235">
        <v>0</v>
      </c>
      <c r="D257" s="236">
        <v>0</v>
      </c>
      <c r="E257" s="236">
        <v>0</v>
      </c>
      <c r="F257" s="236">
        <v>0</v>
      </c>
      <c r="G257" s="236">
        <f t="shared" si="0"/>
        <v>0</v>
      </c>
      <c r="H257" s="235">
        <f t="shared" si="1"/>
        <v>0</v>
      </c>
      <c r="I257" s="234"/>
      <c r="J257" s="234"/>
      <c r="K257" s="234"/>
      <c r="L257" s="234"/>
      <c r="M257" s="234"/>
      <c r="N257" s="234"/>
      <c r="O257" s="234"/>
      <c r="P257" s="234"/>
      <c r="Q257" s="234"/>
      <c r="R257" s="234"/>
      <c r="S257" s="234"/>
      <c r="T257" s="234"/>
      <c r="U257" s="234"/>
      <c r="V257" s="234"/>
      <c r="W257" s="234"/>
      <c r="X257" s="234"/>
      <c r="Y257" s="234"/>
      <c r="Z257" s="234"/>
    </row>
    <row r="258" spans="1:26" ht="12.75" customHeight="1">
      <c r="A258" s="234" t="s">
        <v>1043</v>
      </c>
      <c r="B258" s="234">
        <v>250</v>
      </c>
      <c r="C258" s="235">
        <v>0</v>
      </c>
      <c r="D258" s="236">
        <v>0</v>
      </c>
      <c r="E258" s="236">
        <v>0</v>
      </c>
      <c r="F258" s="236">
        <v>0</v>
      </c>
      <c r="G258" s="236">
        <f t="shared" si="0"/>
        <v>0</v>
      </c>
      <c r="H258" s="235">
        <f t="shared" si="1"/>
        <v>0</v>
      </c>
      <c r="I258" s="234"/>
      <c r="J258" s="234"/>
      <c r="K258" s="234"/>
      <c r="L258" s="234"/>
      <c r="M258" s="234"/>
      <c r="N258" s="234"/>
      <c r="O258" s="234"/>
      <c r="P258" s="234"/>
      <c r="Q258" s="234"/>
      <c r="R258" s="234"/>
      <c r="S258" s="234"/>
      <c r="T258" s="234"/>
      <c r="U258" s="234"/>
      <c r="V258" s="234"/>
      <c r="W258" s="234"/>
      <c r="X258" s="234"/>
      <c r="Y258" s="234"/>
      <c r="Z258" s="234"/>
    </row>
    <row r="259" spans="1:26" ht="12.75" customHeight="1">
      <c r="A259" s="234" t="s">
        <v>1044</v>
      </c>
      <c r="B259" s="234">
        <v>251</v>
      </c>
      <c r="C259" s="235">
        <v>0</v>
      </c>
      <c r="D259" s="236">
        <v>0</v>
      </c>
      <c r="E259" s="236">
        <v>0</v>
      </c>
      <c r="F259" s="236">
        <v>0</v>
      </c>
      <c r="G259" s="236">
        <f t="shared" si="0"/>
        <v>0</v>
      </c>
      <c r="H259" s="235">
        <f t="shared" si="1"/>
        <v>0</v>
      </c>
      <c r="I259" s="234"/>
      <c r="J259" s="234"/>
      <c r="K259" s="234"/>
      <c r="L259" s="234"/>
      <c r="M259" s="234"/>
      <c r="N259" s="234"/>
      <c r="O259" s="234"/>
      <c r="P259" s="234"/>
      <c r="Q259" s="234"/>
      <c r="R259" s="234"/>
      <c r="S259" s="234"/>
      <c r="T259" s="234"/>
      <c r="U259" s="234"/>
      <c r="V259" s="234"/>
      <c r="W259" s="234"/>
      <c r="X259" s="234"/>
      <c r="Y259" s="234"/>
      <c r="Z259" s="234"/>
    </row>
    <row r="260" spans="1:26" ht="12.75" customHeight="1">
      <c r="A260" s="234" t="s">
        <v>1045</v>
      </c>
      <c r="B260" s="234">
        <v>252</v>
      </c>
      <c r="C260" s="235">
        <v>390214.33</v>
      </c>
      <c r="D260" s="236">
        <v>106146</v>
      </c>
      <c r="E260" s="236">
        <v>27485</v>
      </c>
      <c r="F260" s="236">
        <v>16037</v>
      </c>
      <c r="G260" s="236">
        <f t="shared" si="0"/>
        <v>149668</v>
      </c>
      <c r="H260" s="235">
        <f t="shared" si="1"/>
        <v>38.36</v>
      </c>
      <c r="I260" s="234"/>
      <c r="J260" s="234"/>
      <c r="K260" s="234"/>
      <c r="L260" s="234"/>
      <c r="M260" s="234"/>
      <c r="N260" s="234"/>
      <c r="O260" s="234"/>
      <c r="P260" s="234"/>
      <c r="Q260" s="234"/>
      <c r="R260" s="234"/>
      <c r="S260" s="234"/>
      <c r="T260" s="234"/>
      <c r="U260" s="234"/>
      <c r="V260" s="234"/>
      <c r="W260" s="234"/>
      <c r="X260" s="234"/>
      <c r="Y260" s="234"/>
      <c r="Z260" s="234"/>
    </row>
    <row r="261" spans="1:26" ht="12.75" customHeight="1">
      <c r="A261" s="234" t="s">
        <v>1046</v>
      </c>
      <c r="B261" s="234">
        <v>253</v>
      </c>
      <c r="C261" s="235">
        <v>0</v>
      </c>
      <c r="D261" s="236">
        <v>0</v>
      </c>
      <c r="E261" s="236">
        <v>0</v>
      </c>
      <c r="F261" s="236">
        <v>0</v>
      </c>
      <c r="G261" s="236">
        <f t="shared" si="0"/>
        <v>0</v>
      </c>
      <c r="H261" s="235">
        <f t="shared" si="1"/>
        <v>0</v>
      </c>
      <c r="I261" s="234"/>
      <c r="J261" s="234"/>
      <c r="K261" s="234"/>
      <c r="L261" s="234"/>
      <c r="M261" s="234"/>
      <c r="N261" s="234"/>
      <c r="O261" s="234"/>
      <c r="P261" s="234"/>
      <c r="Q261" s="234"/>
      <c r="R261" s="234"/>
      <c r="S261" s="234"/>
      <c r="T261" s="234"/>
      <c r="U261" s="234"/>
      <c r="V261" s="234"/>
      <c r="W261" s="234"/>
      <c r="X261" s="234"/>
      <c r="Y261" s="234"/>
      <c r="Z261" s="234"/>
    </row>
    <row r="262" spans="1:26" ht="12.75" customHeight="1">
      <c r="A262" s="234" t="s">
        <v>1048</v>
      </c>
      <c r="B262" s="234">
        <v>254</v>
      </c>
      <c r="C262" s="235">
        <v>316542.33</v>
      </c>
      <c r="D262" s="236">
        <v>86105</v>
      </c>
      <c r="E262" s="236">
        <v>39264</v>
      </c>
      <c r="F262" s="236">
        <v>22910</v>
      </c>
      <c r="G262" s="236">
        <f t="shared" si="0"/>
        <v>148279</v>
      </c>
      <c r="H262" s="235">
        <f t="shared" si="1"/>
        <v>46.84</v>
      </c>
      <c r="I262" s="234"/>
      <c r="J262" s="234"/>
      <c r="K262" s="234"/>
      <c r="L262" s="234"/>
      <c r="M262" s="234"/>
      <c r="N262" s="234"/>
      <c r="O262" s="234"/>
      <c r="P262" s="234"/>
      <c r="Q262" s="234"/>
      <c r="R262" s="234"/>
      <c r="S262" s="234"/>
      <c r="T262" s="234"/>
      <c r="U262" s="234"/>
      <c r="V262" s="234"/>
      <c r="W262" s="234"/>
      <c r="X262" s="234"/>
      <c r="Y262" s="234"/>
      <c r="Z262" s="234"/>
    </row>
    <row r="263" spans="1:26" ht="12.75" customHeight="1">
      <c r="A263" s="234" t="s">
        <v>1049</v>
      </c>
      <c r="B263" s="234">
        <v>255</v>
      </c>
      <c r="C263" s="235">
        <v>18586.099999999999</v>
      </c>
      <c r="D263" s="236">
        <v>5056</v>
      </c>
      <c r="E263" s="236">
        <v>13530</v>
      </c>
      <c r="F263" s="236">
        <v>0</v>
      </c>
      <c r="G263" s="236">
        <f t="shared" si="0"/>
        <v>18586</v>
      </c>
      <c r="H263" s="235">
        <f t="shared" si="1"/>
        <v>100</v>
      </c>
      <c r="I263" s="234"/>
      <c r="J263" s="234"/>
      <c r="K263" s="234"/>
      <c r="L263" s="234"/>
      <c r="M263" s="234"/>
      <c r="N263" s="234"/>
      <c r="O263" s="234"/>
      <c r="P263" s="234"/>
      <c r="Q263" s="234"/>
      <c r="R263" s="234"/>
      <c r="S263" s="234"/>
      <c r="T263" s="234"/>
      <c r="U263" s="234"/>
      <c r="V263" s="234"/>
      <c r="W263" s="234"/>
      <c r="X263" s="234"/>
      <c r="Y263" s="234"/>
      <c r="Z263" s="234"/>
    </row>
    <row r="264" spans="1:26" ht="12.75" customHeight="1">
      <c r="A264" s="234" t="s">
        <v>1050</v>
      </c>
      <c r="B264" s="234">
        <v>256</v>
      </c>
      <c r="C264" s="235">
        <v>0</v>
      </c>
      <c r="D264" s="236">
        <v>0</v>
      </c>
      <c r="E264" s="236">
        <v>0</v>
      </c>
      <c r="F264" s="236">
        <v>0</v>
      </c>
      <c r="G264" s="236">
        <f t="shared" si="0"/>
        <v>0</v>
      </c>
      <c r="H264" s="235">
        <f t="shared" si="1"/>
        <v>0</v>
      </c>
      <c r="I264" s="234"/>
      <c r="J264" s="234"/>
      <c r="K264" s="234"/>
      <c r="L264" s="234"/>
      <c r="M264" s="234"/>
      <c r="N264" s="234"/>
      <c r="O264" s="234"/>
      <c r="P264" s="234"/>
      <c r="Q264" s="234"/>
      <c r="R264" s="234"/>
      <c r="S264" s="234"/>
      <c r="T264" s="234"/>
      <c r="U264" s="234"/>
      <c r="V264" s="234"/>
      <c r="W264" s="234"/>
      <c r="X264" s="234"/>
      <c r="Y264" s="234"/>
      <c r="Z264" s="234"/>
    </row>
    <row r="265" spans="1:26" ht="12.75" customHeight="1">
      <c r="A265" s="234" t="s">
        <v>1051</v>
      </c>
      <c r="B265" s="234">
        <v>257</v>
      </c>
      <c r="C265" s="235">
        <v>0</v>
      </c>
      <c r="D265" s="236">
        <v>0</v>
      </c>
      <c r="E265" s="236">
        <v>0</v>
      </c>
      <c r="F265" s="236">
        <v>0</v>
      </c>
      <c r="G265" s="236">
        <f t="shared" si="0"/>
        <v>0</v>
      </c>
      <c r="H265" s="235">
        <f t="shared" si="1"/>
        <v>0</v>
      </c>
      <c r="I265" s="234"/>
      <c r="J265" s="234"/>
      <c r="K265" s="234"/>
      <c r="L265" s="234"/>
      <c r="M265" s="234"/>
      <c r="N265" s="234"/>
      <c r="O265" s="234"/>
      <c r="P265" s="234"/>
      <c r="Q265" s="234"/>
      <c r="R265" s="234"/>
      <c r="S265" s="234"/>
      <c r="T265" s="234"/>
      <c r="U265" s="234"/>
      <c r="V265" s="234"/>
      <c r="W265" s="234"/>
      <c r="X265" s="234"/>
      <c r="Y265" s="234"/>
      <c r="Z265" s="234"/>
    </row>
    <row r="266" spans="1:26" ht="12.75" customHeight="1">
      <c r="A266" s="234" t="s">
        <v>1052</v>
      </c>
      <c r="B266" s="234">
        <v>258</v>
      </c>
      <c r="C266" s="235">
        <v>0</v>
      </c>
      <c r="D266" s="236">
        <v>0</v>
      </c>
      <c r="E266" s="236">
        <v>0</v>
      </c>
      <c r="F266" s="236">
        <v>0</v>
      </c>
      <c r="G266" s="236">
        <f t="shared" si="0"/>
        <v>0</v>
      </c>
      <c r="H266" s="235">
        <f t="shared" si="1"/>
        <v>0</v>
      </c>
      <c r="I266" s="234"/>
      <c r="J266" s="234"/>
      <c r="K266" s="234"/>
      <c r="L266" s="234"/>
      <c r="M266" s="234"/>
      <c r="N266" s="234"/>
      <c r="O266" s="234"/>
      <c r="P266" s="234"/>
      <c r="Q266" s="234"/>
      <c r="R266" s="234"/>
      <c r="S266" s="234"/>
      <c r="T266" s="234"/>
      <c r="U266" s="234"/>
      <c r="V266" s="234"/>
      <c r="W266" s="234"/>
      <c r="X266" s="234"/>
      <c r="Y266" s="234"/>
      <c r="Z266" s="234"/>
    </row>
    <row r="267" spans="1:26" ht="12.75" customHeight="1">
      <c r="A267" s="234" t="s">
        <v>1054</v>
      </c>
      <c r="B267" s="234">
        <v>259</v>
      </c>
      <c r="C267" s="235">
        <v>0</v>
      </c>
      <c r="D267" s="236">
        <v>0</v>
      </c>
      <c r="E267" s="236">
        <v>0</v>
      </c>
      <c r="F267" s="236">
        <v>0</v>
      </c>
      <c r="G267" s="236">
        <f t="shared" si="0"/>
        <v>0</v>
      </c>
      <c r="H267" s="235">
        <f t="shared" si="1"/>
        <v>0</v>
      </c>
      <c r="I267" s="234"/>
      <c r="J267" s="234"/>
      <c r="K267" s="234"/>
      <c r="L267" s="234"/>
      <c r="M267" s="234"/>
      <c r="N267" s="234"/>
      <c r="O267" s="234"/>
      <c r="P267" s="234"/>
      <c r="Q267" s="234"/>
      <c r="R267" s="234"/>
      <c r="S267" s="234"/>
      <c r="T267" s="234"/>
      <c r="U267" s="234"/>
      <c r="V267" s="234"/>
      <c r="W267" s="234"/>
      <c r="X267" s="234"/>
      <c r="Y267" s="234"/>
      <c r="Z267" s="234"/>
    </row>
    <row r="268" spans="1:26" ht="12.75" customHeight="1">
      <c r="A268" s="234" t="s">
        <v>1055</v>
      </c>
      <c r="B268" s="234">
        <v>260</v>
      </c>
      <c r="C268" s="235">
        <v>0</v>
      </c>
      <c r="D268" s="236">
        <v>0</v>
      </c>
      <c r="E268" s="236">
        <v>0</v>
      </c>
      <c r="F268" s="236">
        <v>0</v>
      </c>
      <c r="G268" s="236">
        <f t="shared" si="0"/>
        <v>0</v>
      </c>
      <c r="H268" s="235">
        <f t="shared" si="1"/>
        <v>0</v>
      </c>
      <c r="I268" s="234"/>
      <c r="J268" s="234"/>
      <c r="K268" s="234"/>
      <c r="L268" s="234"/>
      <c r="M268" s="234"/>
      <c r="N268" s="234"/>
      <c r="O268" s="234"/>
      <c r="P268" s="234"/>
      <c r="Q268" s="234"/>
      <c r="R268" s="234"/>
      <c r="S268" s="234"/>
      <c r="T268" s="234"/>
      <c r="U268" s="234"/>
      <c r="V268" s="234"/>
      <c r="W268" s="234"/>
      <c r="X268" s="234"/>
      <c r="Y268" s="234"/>
      <c r="Z268" s="234"/>
    </row>
    <row r="269" spans="1:26" ht="12.75" customHeight="1">
      <c r="A269" s="234" t="s">
        <v>1056</v>
      </c>
      <c r="B269" s="234">
        <v>261</v>
      </c>
      <c r="C269" s="235">
        <v>1259046.48</v>
      </c>
      <c r="D269" s="236">
        <v>342485</v>
      </c>
      <c r="E269" s="236">
        <v>19632</v>
      </c>
      <c r="F269" s="236">
        <v>11455</v>
      </c>
      <c r="G269" s="236">
        <f t="shared" si="0"/>
        <v>373572</v>
      </c>
      <c r="H269" s="235">
        <f t="shared" si="1"/>
        <v>29.67</v>
      </c>
      <c r="I269" s="234"/>
      <c r="J269" s="234"/>
      <c r="K269" s="234"/>
      <c r="L269" s="234"/>
      <c r="M269" s="234"/>
      <c r="N269" s="234"/>
      <c r="O269" s="234"/>
      <c r="P269" s="234"/>
      <c r="Q269" s="234"/>
      <c r="R269" s="234"/>
      <c r="S269" s="234"/>
      <c r="T269" s="234"/>
      <c r="U269" s="234"/>
      <c r="V269" s="234"/>
      <c r="W269" s="234"/>
      <c r="X269" s="234"/>
      <c r="Y269" s="234"/>
      <c r="Z269" s="234"/>
    </row>
    <row r="270" spans="1:26" ht="12.75" customHeight="1">
      <c r="A270" s="234" t="s">
        <v>1057</v>
      </c>
      <c r="B270" s="234">
        <v>262</v>
      </c>
      <c r="C270" s="235">
        <v>0</v>
      </c>
      <c r="D270" s="236">
        <v>0</v>
      </c>
      <c r="E270" s="236">
        <v>0</v>
      </c>
      <c r="F270" s="236">
        <v>0</v>
      </c>
      <c r="G270" s="236">
        <f t="shared" si="0"/>
        <v>0</v>
      </c>
      <c r="H270" s="235">
        <f t="shared" si="1"/>
        <v>0</v>
      </c>
      <c r="I270" s="234"/>
      <c r="J270" s="234"/>
      <c r="K270" s="234"/>
      <c r="L270" s="234"/>
      <c r="M270" s="234"/>
      <c r="N270" s="234"/>
      <c r="O270" s="234"/>
      <c r="P270" s="234"/>
      <c r="Q270" s="234"/>
      <c r="R270" s="234"/>
      <c r="S270" s="234"/>
      <c r="T270" s="234"/>
      <c r="U270" s="234"/>
      <c r="V270" s="234"/>
      <c r="W270" s="234"/>
      <c r="X270" s="234"/>
      <c r="Y270" s="234"/>
      <c r="Z270" s="234"/>
    </row>
    <row r="271" spans="1:26" ht="12.75" customHeight="1">
      <c r="A271" s="234" t="s">
        <v>1059</v>
      </c>
      <c r="B271" s="234">
        <v>263</v>
      </c>
      <c r="C271" s="235">
        <v>0</v>
      </c>
      <c r="D271" s="236">
        <v>0</v>
      </c>
      <c r="E271" s="236">
        <v>0</v>
      </c>
      <c r="F271" s="236">
        <v>0</v>
      </c>
      <c r="G271" s="236">
        <f t="shared" si="0"/>
        <v>0</v>
      </c>
      <c r="H271" s="235">
        <f t="shared" si="1"/>
        <v>0</v>
      </c>
      <c r="I271" s="234"/>
      <c r="J271" s="234"/>
      <c r="K271" s="234"/>
      <c r="L271" s="234"/>
      <c r="M271" s="234"/>
      <c r="N271" s="234"/>
      <c r="O271" s="234"/>
      <c r="P271" s="234"/>
      <c r="Q271" s="234"/>
      <c r="R271" s="234"/>
      <c r="S271" s="234"/>
      <c r="T271" s="234"/>
      <c r="U271" s="234"/>
      <c r="V271" s="234"/>
      <c r="W271" s="234"/>
      <c r="X271" s="234"/>
      <c r="Y271" s="234"/>
      <c r="Z271" s="234"/>
    </row>
    <row r="272" spans="1:26" ht="12.75" customHeight="1">
      <c r="A272" s="234" t="s">
        <v>1060</v>
      </c>
      <c r="B272" s="234">
        <v>264</v>
      </c>
      <c r="C272" s="235">
        <v>988237.84</v>
      </c>
      <c r="D272" s="236">
        <v>268820</v>
      </c>
      <c r="E272" s="236">
        <v>19632</v>
      </c>
      <c r="F272" s="236">
        <v>11455</v>
      </c>
      <c r="G272" s="236">
        <f t="shared" si="0"/>
        <v>299907</v>
      </c>
      <c r="H272" s="235">
        <f t="shared" si="1"/>
        <v>30.35</v>
      </c>
      <c r="I272" s="234"/>
      <c r="J272" s="234"/>
      <c r="K272" s="234"/>
      <c r="L272" s="234"/>
      <c r="M272" s="234"/>
      <c r="N272" s="234"/>
      <c r="O272" s="234"/>
      <c r="P272" s="234"/>
      <c r="Q272" s="234"/>
      <c r="R272" s="234"/>
      <c r="S272" s="234"/>
      <c r="T272" s="234"/>
      <c r="U272" s="234"/>
      <c r="V272" s="234"/>
      <c r="W272" s="234"/>
      <c r="X272" s="234"/>
      <c r="Y272" s="234"/>
      <c r="Z272" s="234"/>
    </row>
    <row r="273" spans="1:26" ht="12.75" customHeight="1">
      <c r="A273" s="234" t="s">
        <v>1061</v>
      </c>
      <c r="B273" s="234">
        <v>265</v>
      </c>
      <c r="C273" s="235">
        <v>270418.18</v>
      </c>
      <c r="D273" s="236">
        <v>73559</v>
      </c>
      <c r="E273" s="236">
        <v>0</v>
      </c>
      <c r="F273" s="236">
        <v>0</v>
      </c>
      <c r="G273" s="236">
        <f t="shared" si="0"/>
        <v>73559</v>
      </c>
      <c r="H273" s="235">
        <f t="shared" si="1"/>
        <v>27.2</v>
      </c>
      <c r="I273" s="234"/>
      <c r="J273" s="234"/>
      <c r="K273" s="234"/>
      <c r="L273" s="234"/>
      <c r="M273" s="234"/>
      <c r="N273" s="234"/>
      <c r="O273" s="234"/>
      <c r="P273" s="234"/>
      <c r="Q273" s="234"/>
      <c r="R273" s="234"/>
      <c r="S273" s="234"/>
      <c r="T273" s="234"/>
      <c r="U273" s="234"/>
      <c r="V273" s="234"/>
      <c r="W273" s="234"/>
      <c r="X273" s="234"/>
      <c r="Y273" s="234"/>
      <c r="Z273" s="234"/>
    </row>
    <row r="274" spans="1:26" ht="12.75" customHeight="1">
      <c r="A274" s="234" t="s">
        <v>1062</v>
      </c>
      <c r="B274" s="234">
        <v>266</v>
      </c>
      <c r="C274" s="235">
        <v>362236.64</v>
      </c>
      <c r="D274" s="236">
        <v>98535</v>
      </c>
      <c r="E274" s="236">
        <v>0</v>
      </c>
      <c r="F274" s="236">
        <v>0</v>
      </c>
      <c r="G274" s="236">
        <f t="shared" si="0"/>
        <v>98535</v>
      </c>
      <c r="H274" s="235">
        <f t="shared" si="1"/>
        <v>27.2</v>
      </c>
      <c r="I274" s="234"/>
      <c r="J274" s="234"/>
      <c r="K274" s="234"/>
      <c r="L274" s="234"/>
      <c r="M274" s="234"/>
      <c r="N274" s="234"/>
      <c r="O274" s="234"/>
      <c r="P274" s="234"/>
      <c r="Q274" s="234"/>
      <c r="R274" s="234"/>
      <c r="S274" s="234"/>
      <c r="T274" s="234"/>
      <c r="U274" s="234"/>
      <c r="V274" s="234"/>
      <c r="W274" s="234"/>
      <c r="X274" s="234"/>
      <c r="Y274" s="234"/>
      <c r="Z274" s="234"/>
    </row>
    <row r="275" spans="1:26" ht="12.75" customHeight="1">
      <c r="A275" s="234" t="s">
        <v>1064</v>
      </c>
      <c r="B275" s="234">
        <v>267</v>
      </c>
      <c r="C275" s="235">
        <v>0</v>
      </c>
      <c r="D275" s="236">
        <v>0</v>
      </c>
      <c r="E275" s="236">
        <v>0</v>
      </c>
      <c r="F275" s="236">
        <v>0</v>
      </c>
      <c r="G275" s="236">
        <f t="shared" si="0"/>
        <v>0</v>
      </c>
      <c r="H275" s="235">
        <f t="shared" si="1"/>
        <v>0</v>
      </c>
      <c r="I275" s="234"/>
      <c r="J275" s="234"/>
      <c r="K275" s="234"/>
      <c r="L275" s="234"/>
      <c r="M275" s="234"/>
      <c r="N275" s="234"/>
      <c r="O275" s="234"/>
      <c r="P275" s="234"/>
      <c r="Q275" s="234"/>
      <c r="R275" s="234"/>
      <c r="S275" s="234"/>
      <c r="T275" s="234"/>
      <c r="U275" s="234"/>
      <c r="V275" s="234"/>
      <c r="W275" s="234"/>
      <c r="X275" s="234"/>
      <c r="Y275" s="234"/>
      <c r="Z275" s="234"/>
    </row>
    <row r="276" spans="1:26" ht="12.75" customHeight="1">
      <c r="A276" s="234" t="s">
        <v>1065</v>
      </c>
      <c r="B276" s="234">
        <v>268</v>
      </c>
      <c r="C276" s="235">
        <v>0</v>
      </c>
      <c r="D276" s="236">
        <v>0</v>
      </c>
      <c r="E276" s="236">
        <v>0</v>
      </c>
      <c r="F276" s="236">
        <v>0</v>
      </c>
      <c r="G276" s="236">
        <f t="shared" si="0"/>
        <v>0</v>
      </c>
      <c r="H276" s="235">
        <f t="shared" si="1"/>
        <v>0</v>
      </c>
      <c r="I276" s="234"/>
      <c r="J276" s="234"/>
      <c r="K276" s="234"/>
      <c r="L276" s="234"/>
      <c r="M276" s="234"/>
      <c r="N276" s="234"/>
      <c r="O276" s="234"/>
      <c r="P276" s="234"/>
      <c r="Q276" s="234"/>
      <c r="R276" s="234"/>
      <c r="S276" s="234"/>
      <c r="T276" s="234"/>
      <c r="U276" s="234"/>
      <c r="V276" s="234"/>
      <c r="W276" s="234"/>
      <c r="X276" s="234"/>
      <c r="Y276" s="234"/>
      <c r="Z276" s="234"/>
    </row>
    <row r="277" spans="1:26" ht="12.75" customHeight="1">
      <c r="A277" s="234" t="s">
        <v>1066</v>
      </c>
      <c r="B277" s="234">
        <v>269</v>
      </c>
      <c r="C277" s="235">
        <v>0</v>
      </c>
      <c r="D277" s="236">
        <v>0</v>
      </c>
      <c r="E277" s="236">
        <v>0</v>
      </c>
      <c r="F277" s="236">
        <v>0</v>
      </c>
      <c r="G277" s="236">
        <f t="shared" si="0"/>
        <v>0</v>
      </c>
      <c r="H277" s="235">
        <f t="shared" si="1"/>
        <v>0</v>
      </c>
      <c r="I277" s="234"/>
      <c r="J277" s="234"/>
      <c r="K277" s="234"/>
      <c r="L277" s="234"/>
      <c r="M277" s="234"/>
      <c r="N277" s="234"/>
      <c r="O277" s="234"/>
      <c r="P277" s="234"/>
      <c r="Q277" s="234"/>
      <c r="R277" s="234"/>
      <c r="S277" s="234"/>
      <c r="T277" s="234"/>
      <c r="U277" s="234"/>
      <c r="V277" s="234"/>
      <c r="W277" s="234"/>
      <c r="X277" s="234"/>
      <c r="Y277" s="234"/>
      <c r="Z277" s="234"/>
    </row>
    <row r="278" spans="1:26" ht="12.75" customHeight="1">
      <c r="A278" s="234" t="s">
        <v>1067</v>
      </c>
      <c r="B278" s="234">
        <v>270</v>
      </c>
      <c r="C278" s="235">
        <v>0</v>
      </c>
      <c r="D278" s="236">
        <v>0</v>
      </c>
      <c r="E278" s="236">
        <v>0</v>
      </c>
      <c r="F278" s="236">
        <v>0</v>
      </c>
      <c r="G278" s="236">
        <f t="shared" si="0"/>
        <v>0</v>
      </c>
      <c r="H278" s="235">
        <f t="shared" si="1"/>
        <v>0</v>
      </c>
      <c r="I278" s="234"/>
      <c r="J278" s="234"/>
      <c r="K278" s="234"/>
      <c r="L278" s="234"/>
      <c r="M278" s="234"/>
      <c r="N278" s="234"/>
      <c r="O278" s="234"/>
      <c r="P278" s="234"/>
      <c r="Q278" s="234"/>
      <c r="R278" s="234"/>
      <c r="S278" s="234"/>
      <c r="T278" s="234"/>
      <c r="U278" s="234"/>
      <c r="V278" s="234"/>
      <c r="W278" s="234"/>
      <c r="X278" s="234"/>
      <c r="Y278" s="234"/>
      <c r="Z278" s="234"/>
    </row>
    <row r="279" spans="1:26" ht="12.75" customHeight="1">
      <c r="A279" s="234" t="s">
        <v>1068</v>
      </c>
      <c r="B279" s="234">
        <v>271</v>
      </c>
      <c r="C279" s="235">
        <v>0</v>
      </c>
      <c r="D279" s="236">
        <v>0</v>
      </c>
      <c r="E279" s="236">
        <v>0</v>
      </c>
      <c r="F279" s="236">
        <v>0</v>
      </c>
      <c r="G279" s="236">
        <f t="shared" si="0"/>
        <v>0</v>
      </c>
      <c r="H279" s="235">
        <f t="shared" si="1"/>
        <v>0</v>
      </c>
      <c r="I279" s="234"/>
      <c r="J279" s="234"/>
      <c r="K279" s="234"/>
      <c r="L279" s="234"/>
      <c r="M279" s="234"/>
      <c r="N279" s="234"/>
      <c r="O279" s="234"/>
      <c r="P279" s="234"/>
      <c r="Q279" s="234"/>
      <c r="R279" s="234"/>
      <c r="S279" s="234"/>
      <c r="T279" s="234"/>
      <c r="U279" s="234"/>
      <c r="V279" s="234"/>
      <c r="W279" s="234"/>
      <c r="X279" s="234"/>
      <c r="Y279" s="234"/>
      <c r="Z279" s="234"/>
    </row>
    <row r="280" spans="1:26" ht="12.75" customHeight="1">
      <c r="A280" s="234" t="s">
        <v>1069</v>
      </c>
      <c r="B280" s="234">
        <v>272</v>
      </c>
      <c r="C280" s="235">
        <v>33664</v>
      </c>
      <c r="D280" s="236">
        <v>9157</v>
      </c>
      <c r="E280" s="236">
        <v>0</v>
      </c>
      <c r="F280" s="236">
        <v>0</v>
      </c>
      <c r="G280" s="236">
        <f t="shared" si="0"/>
        <v>9157</v>
      </c>
      <c r="H280" s="235">
        <f t="shared" si="1"/>
        <v>27.2</v>
      </c>
      <c r="I280" s="234"/>
      <c r="J280" s="234"/>
      <c r="K280" s="234"/>
      <c r="L280" s="234"/>
      <c r="M280" s="234"/>
      <c r="N280" s="234"/>
      <c r="O280" s="234"/>
      <c r="P280" s="234"/>
      <c r="Q280" s="234"/>
      <c r="R280" s="234"/>
      <c r="S280" s="234"/>
      <c r="T280" s="234"/>
      <c r="U280" s="234"/>
      <c r="V280" s="234"/>
      <c r="W280" s="234"/>
      <c r="X280" s="234"/>
      <c r="Y280" s="234"/>
      <c r="Z280" s="234"/>
    </row>
    <row r="281" spans="1:26" ht="12.75" customHeight="1">
      <c r="A281" s="234" t="s">
        <v>1070</v>
      </c>
      <c r="B281" s="234">
        <v>273</v>
      </c>
      <c r="C281" s="235">
        <v>0</v>
      </c>
      <c r="D281" s="236">
        <v>0</v>
      </c>
      <c r="E281" s="236">
        <v>0</v>
      </c>
      <c r="F281" s="236">
        <v>0</v>
      </c>
      <c r="G281" s="236">
        <f t="shared" si="0"/>
        <v>0</v>
      </c>
      <c r="H281" s="235">
        <f t="shared" si="1"/>
        <v>0</v>
      </c>
      <c r="I281" s="234"/>
      <c r="J281" s="234"/>
      <c r="K281" s="234"/>
      <c r="L281" s="234"/>
      <c r="M281" s="234"/>
      <c r="N281" s="234"/>
      <c r="O281" s="234"/>
      <c r="P281" s="234"/>
      <c r="Q281" s="234"/>
      <c r="R281" s="234"/>
      <c r="S281" s="234"/>
      <c r="T281" s="234"/>
      <c r="U281" s="234"/>
      <c r="V281" s="234"/>
      <c r="W281" s="234"/>
      <c r="X281" s="234"/>
      <c r="Y281" s="234"/>
      <c r="Z281" s="234"/>
    </row>
    <row r="282" spans="1:26" ht="12.75" customHeight="1">
      <c r="A282" s="234" t="s">
        <v>1071</v>
      </c>
      <c r="B282" s="234">
        <v>274</v>
      </c>
      <c r="C282" s="235">
        <v>0</v>
      </c>
      <c r="D282" s="236">
        <v>0</v>
      </c>
      <c r="E282" s="236">
        <v>0</v>
      </c>
      <c r="F282" s="236">
        <v>0</v>
      </c>
      <c r="G282" s="236">
        <f t="shared" si="0"/>
        <v>0</v>
      </c>
      <c r="H282" s="235">
        <f t="shared" si="1"/>
        <v>0</v>
      </c>
      <c r="I282" s="234"/>
      <c r="J282" s="234"/>
      <c r="K282" s="234"/>
      <c r="L282" s="234"/>
      <c r="M282" s="234"/>
      <c r="N282" s="234"/>
      <c r="O282" s="234"/>
      <c r="P282" s="234"/>
      <c r="Q282" s="234"/>
      <c r="R282" s="234"/>
      <c r="S282" s="234"/>
      <c r="T282" s="234"/>
      <c r="U282" s="234"/>
      <c r="V282" s="234"/>
      <c r="W282" s="234"/>
      <c r="X282" s="234"/>
      <c r="Y282" s="234"/>
      <c r="Z282" s="234"/>
    </row>
    <row r="283" spans="1:26" ht="12.75" customHeight="1">
      <c r="A283" s="234" t="s">
        <v>1072</v>
      </c>
      <c r="B283" s="234">
        <v>275</v>
      </c>
      <c r="C283" s="235">
        <v>0</v>
      </c>
      <c r="D283" s="236">
        <v>0</v>
      </c>
      <c r="E283" s="236">
        <v>0</v>
      </c>
      <c r="F283" s="236">
        <v>0</v>
      </c>
      <c r="G283" s="236">
        <f t="shared" si="0"/>
        <v>0</v>
      </c>
      <c r="H283" s="235">
        <f t="shared" si="1"/>
        <v>0</v>
      </c>
      <c r="I283" s="234"/>
      <c r="J283" s="234"/>
      <c r="K283" s="234"/>
      <c r="L283" s="234"/>
      <c r="M283" s="234"/>
      <c r="N283" s="234"/>
      <c r="O283" s="234"/>
      <c r="P283" s="234"/>
      <c r="Q283" s="234"/>
      <c r="R283" s="234"/>
      <c r="S283" s="234"/>
      <c r="T283" s="234"/>
      <c r="U283" s="234"/>
      <c r="V283" s="234"/>
      <c r="W283" s="234"/>
      <c r="X283" s="234"/>
      <c r="Y283" s="234"/>
      <c r="Z283" s="234"/>
    </row>
    <row r="284" spans="1:26" ht="12.75" customHeight="1">
      <c r="A284" s="234" t="s">
        <v>1073</v>
      </c>
      <c r="B284" s="234">
        <v>276</v>
      </c>
      <c r="C284" s="235">
        <v>153542.46</v>
      </c>
      <c r="D284" s="236">
        <v>41766</v>
      </c>
      <c r="E284" s="236">
        <v>51043</v>
      </c>
      <c r="F284" s="236">
        <v>29783</v>
      </c>
      <c r="G284" s="236">
        <f t="shared" si="0"/>
        <v>122592</v>
      </c>
      <c r="H284" s="235">
        <f t="shared" si="1"/>
        <v>79.84</v>
      </c>
      <c r="I284" s="234"/>
      <c r="J284" s="234"/>
      <c r="K284" s="234"/>
      <c r="L284" s="234"/>
      <c r="M284" s="234"/>
      <c r="N284" s="234"/>
      <c r="O284" s="234"/>
      <c r="P284" s="234"/>
      <c r="Q284" s="234"/>
      <c r="R284" s="234"/>
      <c r="S284" s="234"/>
      <c r="T284" s="234"/>
      <c r="U284" s="234"/>
      <c r="V284" s="234"/>
      <c r="W284" s="234"/>
      <c r="X284" s="234"/>
      <c r="Y284" s="234"/>
      <c r="Z284" s="234"/>
    </row>
    <row r="285" spans="1:26" ht="12.75" customHeight="1">
      <c r="A285" s="234" t="s">
        <v>1074</v>
      </c>
      <c r="B285" s="234">
        <v>277</v>
      </c>
      <c r="C285" s="235">
        <v>247606.56</v>
      </c>
      <c r="D285" s="236">
        <v>67354</v>
      </c>
      <c r="E285" s="236">
        <v>0</v>
      </c>
      <c r="F285" s="236">
        <v>0</v>
      </c>
      <c r="G285" s="236">
        <f t="shared" si="0"/>
        <v>67354</v>
      </c>
      <c r="H285" s="235">
        <f t="shared" si="1"/>
        <v>27.2</v>
      </c>
      <c r="I285" s="234"/>
      <c r="J285" s="234"/>
      <c r="K285" s="234"/>
      <c r="L285" s="234"/>
      <c r="M285" s="234"/>
      <c r="N285" s="234"/>
      <c r="O285" s="234"/>
      <c r="P285" s="234"/>
      <c r="Q285" s="234"/>
      <c r="R285" s="234"/>
      <c r="S285" s="234"/>
      <c r="T285" s="234"/>
      <c r="U285" s="234"/>
      <c r="V285" s="234"/>
      <c r="W285" s="234"/>
      <c r="X285" s="234"/>
      <c r="Y285" s="234"/>
      <c r="Z285" s="234"/>
    </row>
    <row r="286" spans="1:26" ht="12.75" customHeight="1">
      <c r="A286" s="234" t="s">
        <v>1076</v>
      </c>
      <c r="B286" s="234">
        <v>278</v>
      </c>
      <c r="C286" s="235">
        <v>0</v>
      </c>
      <c r="D286" s="236">
        <v>0</v>
      </c>
      <c r="E286" s="236">
        <v>0</v>
      </c>
      <c r="F286" s="236">
        <v>0</v>
      </c>
      <c r="G286" s="236">
        <f t="shared" si="0"/>
        <v>0</v>
      </c>
      <c r="H286" s="235">
        <f t="shared" si="1"/>
        <v>0</v>
      </c>
      <c r="I286" s="234"/>
      <c r="J286" s="234"/>
      <c r="K286" s="234"/>
      <c r="L286" s="234"/>
      <c r="M286" s="234"/>
      <c r="N286" s="234"/>
      <c r="O286" s="234"/>
      <c r="P286" s="234"/>
      <c r="Q286" s="234"/>
      <c r="R286" s="234"/>
      <c r="S286" s="234"/>
      <c r="T286" s="234"/>
      <c r="U286" s="234"/>
      <c r="V286" s="234"/>
      <c r="W286" s="234"/>
      <c r="X286" s="234"/>
      <c r="Y286" s="234"/>
      <c r="Z286" s="234"/>
    </row>
    <row r="287" spans="1:26" ht="12.75" customHeight="1">
      <c r="A287" s="234" t="s">
        <v>1077</v>
      </c>
      <c r="B287" s="234">
        <v>279</v>
      </c>
      <c r="C287" s="235">
        <v>238921.85</v>
      </c>
      <c r="D287" s="236">
        <v>64991</v>
      </c>
      <c r="E287" s="236">
        <v>47117</v>
      </c>
      <c r="F287" s="236">
        <v>27492</v>
      </c>
      <c r="G287" s="236">
        <f t="shared" si="0"/>
        <v>139600</v>
      </c>
      <c r="H287" s="235">
        <f t="shared" si="1"/>
        <v>58.43</v>
      </c>
      <c r="I287" s="234"/>
      <c r="J287" s="234"/>
      <c r="K287" s="234"/>
      <c r="L287" s="234"/>
      <c r="M287" s="234"/>
      <c r="N287" s="234"/>
      <c r="O287" s="234"/>
      <c r="P287" s="234"/>
      <c r="Q287" s="234"/>
      <c r="R287" s="234"/>
      <c r="S287" s="234"/>
      <c r="T287" s="234"/>
      <c r="U287" s="234"/>
      <c r="V287" s="234"/>
      <c r="W287" s="234"/>
      <c r="X287" s="234"/>
      <c r="Y287" s="234"/>
      <c r="Z287" s="234"/>
    </row>
    <row r="288" spans="1:26" ht="12.75" customHeight="1">
      <c r="A288" s="234" t="s">
        <v>1078</v>
      </c>
      <c r="B288" s="234">
        <v>280</v>
      </c>
      <c r="C288" s="235">
        <v>0</v>
      </c>
      <c r="D288" s="236">
        <v>0</v>
      </c>
      <c r="E288" s="236">
        <v>0</v>
      </c>
      <c r="F288" s="236">
        <v>0</v>
      </c>
      <c r="G288" s="236">
        <f t="shared" si="0"/>
        <v>0</v>
      </c>
      <c r="H288" s="235">
        <f t="shared" si="1"/>
        <v>0</v>
      </c>
      <c r="I288" s="234"/>
      <c r="J288" s="234"/>
      <c r="K288" s="234"/>
      <c r="L288" s="234"/>
      <c r="M288" s="234"/>
      <c r="N288" s="234"/>
      <c r="O288" s="234"/>
      <c r="P288" s="234"/>
      <c r="Q288" s="234"/>
      <c r="R288" s="234"/>
      <c r="S288" s="234"/>
      <c r="T288" s="234"/>
      <c r="U288" s="234"/>
      <c r="V288" s="234"/>
      <c r="W288" s="234"/>
      <c r="X288" s="234"/>
      <c r="Y288" s="234"/>
      <c r="Z288" s="234"/>
    </row>
    <row r="289" spans="1:26" ht="12.75" customHeight="1">
      <c r="A289" s="234" t="s">
        <v>1079</v>
      </c>
      <c r="B289" s="234">
        <v>281</v>
      </c>
      <c r="C289" s="235">
        <v>0</v>
      </c>
      <c r="D289" s="236">
        <v>0</v>
      </c>
      <c r="E289" s="236">
        <v>0</v>
      </c>
      <c r="F289" s="236">
        <v>0</v>
      </c>
      <c r="G289" s="236">
        <f t="shared" si="0"/>
        <v>0</v>
      </c>
      <c r="H289" s="235">
        <f t="shared" si="1"/>
        <v>0</v>
      </c>
      <c r="I289" s="234"/>
      <c r="J289" s="234"/>
      <c r="K289" s="234"/>
      <c r="L289" s="234"/>
      <c r="M289" s="234"/>
      <c r="N289" s="234"/>
      <c r="O289" s="234"/>
      <c r="P289" s="234"/>
      <c r="Q289" s="234"/>
      <c r="R289" s="234"/>
      <c r="S289" s="234"/>
      <c r="T289" s="234"/>
      <c r="U289" s="234"/>
      <c r="V289" s="234"/>
      <c r="W289" s="234"/>
      <c r="X289" s="234"/>
      <c r="Y289" s="234"/>
      <c r="Z289" s="234"/>
    </row>
    <row r="290" spans="1:26" ht="12.75" customHeight="1">
      <c r="A290" s="234" t="s">
        <v>1080</v>
      </c>
      <c r="B290" s="234">
        <v>282</v>
      </c>
      <c r="C290" s="235">
        <v>0</v>
      </c>
      <c r="D290" s="236">
        <v>0</v>
      </c>
      <c r="E290" s="236">
        <v>0</v>
      </c>
      <c r="F290" s="236">
        <v>0</v>
      </c>
      <c r="G290" s="236">
        <f t="shared" si="0"/>
        <v>0</v>
      </c>
      <c r="H290" s="235">
        <f t="shared" si="1"/>
        <v>0</v>
      </c>
      <c r="I290" s="234"/>
      <c r="J290" s="234"/>
      <c r="K290" s="234"/>
      <c r="L290" s="234"/>
      <c r="M290" s="234"/>
      <c r="N290" s="234"/>
      <c r="O290" s="234"/>
      <c r="P290" s="234"/>
      <c r="Q290" s="234"/>
      <c r="R290" s="234"/>
      <c r="S290" s="234"/>
      <c r="T290" s="234"/>
      <c r="U290" s="234"/>
      <c r="V290" s="234"/>
      <c r="W290" s="234"/>
      <c r="X290" s="234"/>
      <c r="Y290" s="234"/>
      <c r="Z290" s="234"/>
    </row>
    <row r="291" spans="1:26" ht="12.75" customHeight="1">
      <c r="A291" s="234" t="s">
        <v>1081</v>
      </c>
      <c r="B291" s="234">
        <v>283</v>
      </c>
      <c r="C291" s="235">
        <v>138688.35</v>
      </c>
      <c r="D291" s="236">
        <v>37726</v>
      </c>
      <c r="E291" s="236">
        <v>35338</v>
      </c>
      <c r="F291" s="236">
        <v>20619</v>
      </c>
      <c r="G291" s="236">
        <f t="shared" si="0"/>
        <v>93683</v>
      </c>
      <c r="H291" s="235">
        <f t="shared" si="1"/>
        <v>67.55</v>
      </c>
      <c r="I291" s="234"/>
      <c r="J291" s="234"/>
      <c r="K291" s="234"/>
      <c r="L291" s="234"/>
      <c r="M291" s="234"/>
      <c r="N291" s="234"/>
      <c r="O291" s="234"/>
      <c r="P291" s="234"/>
      <c r="Q291" s="234"/>
      <c r="R291" s="234"/>
      <c r="S291" s="234"/>
      <c r="T291" s="234"/>
      <c r="U291" s="234"/>
      <c r="V291" s="234"/>
      <c r="W291" s="234"/>
      <c r="X291" s="234"/>
      <c r="Y291" s="234"/>
      <c r="Z291" s="234"/>
    </row>
    <row r="292" spans="1:26" ht="12.75" customHeight="1">
      <c r="A292" s="234" t="s">
        <v>1082</v>
      </c>
      <c r="B292" s="234">
        <v>284</v>
      </c>
      <c r="C292" s="235">
        <v>0</v>
      </c>
      <c r="D292" s="236">
        <v>0</v>
      </c>
      <c r="E292" s="236">
        <v>0</v>
      </c>
      <c r="F292" s="236">
        <v>0</v>
      </c>
      <c r="G292" s="236">
        <f t="shared" si="0"/>
        <v>0</v>
      </c>
      <c r="H292" s="235">
        <f t="shared" si="1"/>
        <v>0</v>
      </c>
      <c r="I292" s="234"/>
      <c r="J292" s="234"/>
      <c r="K292" s="234"/>
      <c r="L292" s="234"/>
      <c r="M292" s="234"/>
      <c r="N292" s="234"/>
      <c r="O292" s="234"/>
      <c r="P292" s="234"/>
      <c r="Q292" s="234"/>
      <c r="R292" s="234"/>
      <c r="S292" s="234"/>
      <c r="T292" s="234"/>
      <c r="U292" s="234"/>
      <c r="V292" s="234"/>
      <c r="W292" s="234"/>
      <c r="X292" s="234"/>
      <c r="Y292" s="234"/>
      <c r="Z292" s="234"/>
    </row>
    <row r="293" spans="1:26" ht="12.75" customHeight="1">
      <c r="A293" s="234" t="s">
        <v>1083</v>
      </c>
      <c r="B293" s="234">
        <v>285</v>
      </c>
      <c r="C293" s="235">
        <v>506447.66</v>
      </c>
      <c r="D293" s="236">
        <v>137764</v>
      </c>
      <c r="E293" s="236">
        <v>0</v>
      </c>
      <c r="F293" s="236">
        <v>0</v>
      </c>
      <c r="G293" s="236">
        <f t="shared" si="0"/>
        <v>137764</v>
      </c>
      <c r="H293" s="235">
        <f t="shared" si="1"/>
        <v>27.2</v>
      </c>
      <c r="I293" s="234"/>
      <c r="J293" s="234"/>
      <c r="K293" s="234"/>
      <c r="L293" s="234"/>
      <c r="M293" s="234"/>
      <c r="N293" s="234"/>
      <c r="O293" s="234"/>
      <c r="P293" s="234"/>
      <c r="Q293" s="234"/>
      <c r="R293" s="234"/>
      <c r="S293" s="234"/>
      <c r="T293" s="234"/>
      <c r="U293" s="234"/>
      <c r="V293" s="234"/>
      <c r="W293" s="234"/>
      <c r="X293" s="234"/>
      <c r="Y293" s="234"/>
      <c r="Z293" s="234"/>
    </row>
    <row r="294" spans="1:26" ht="12.75" customHeight="1">
      <c r="A294" s="234" t="s">
        <v>1084</v>
      </c>
      <c r="B294" s="234">
        <v>286</v>
      </c>
      <c r="C294" s="235">
        <v>442120.77</v>
      </c>
      <c r="D294" s="236">
        <v>120265</v>
      </c>
      <c r="E294" s="236">
        <v>35338</v>
      </c>
      <c r="F294" s="236">
        <v>20619</v>
      </c>
      <c r="G294" s="236">
        <f t="shared" si="0"/>
        <v>176222</v>
      </c>
      <c r="H294" s="235">
        <f t="shared" si="1"/>
        <v>39.86</v>
      </c>
      <c r="I294" s="234"/>
      <c r="J294" s="234"/>
      <c r="K294" s="234"/>
      <c r="L294" s="234"/>
      <c r="M294" s="234"/>
      <c r="N294" s="234"/>
      <c r="O294" s="234"/>
      <c r="P294" s="234"/>
      <c r="Q294" s="234"/>
      <c r="R294" s="234"/>
      <c r="S294" s="234"/>
      <c r="T294" s="234"/>
      <c r="U294" s="234"/>
      <c r="V294" s="234"/>
      <c r="W294" s="234"/>
      <c r="X294" s="234"/>
      <c r="Y294" s="234"/>
      <c r="Z294" s="234"/>
    </row>
    <row r="295" spans="1:26" ht="12.75" customHeight="1">
      <c r="A295" s="234" t="s">
        <v>1086</v>
      </c>
      <c r="B295" s="234">
        <v>287</v>
      </c>
      <c r="C295" s="235">
        <v>334852.55</v>
      </c>
      <c r="D295" s="236">
        <v>91086</v>
      </c>
      <c r="E295" s="236">
        <v>39264</v>
      </c>
      <c r="F295" s="236">
        <v>22910</v>
      </c>
      <c r="G295" s="236">
        <f t="shared" si="0"/>
        <v>153260</v>
      </c>
      <c r="H295" s="235">
        <f t="shared" si="1"/>
        <v>45.77</v>
      </c>
      <c r="I295" s="234"/>
      <c r="J295" s="234"/>
      <c r="K295" s="234"/>
      <c r="L295" s="234"/>
      <c r="M295" s="234"/>
      <c r="N295" s="234"/>
      <c r="O295" s="234"/>
      <c r="P295" s="234"/>
      <c r="Q295" s="234"/>
      <c r="R295" s="234"/>
      <c r="S295" s="234"/>
      <c r="T295" s="234"/>
      <c r="U295" s="234"/>
      <c r="V295" s="234"/>
      <c r="W295" s="234"/>
      <c r="X295" s="234"/>
      <c r="Y295" s="234"/>
      <c r="Z295" s="234"/>
    </row>
    <row r="296" spans="1:26" ht="12.75" customHeight="1">
      <c r="A296" s="234" t="s">
        <v>26</v>
      </c>
      <c r="B296" s="234">
        <v>288</v>
      </c>
      <c r="C296" s="235">
        <v>1471024.72</v>
      </c>
      <c r="D296" s="236">
        <v>400147</v>
      </c>
      <c r="E296" s="236">
        <v>19632</v>
      </c>
      <c r="F296" s="236">
        <v>11455</v>
      </c>
      <c r="G296" s="236">
        <f t="shared" si="0"/>
        <v>431234</v>
      </c>
      <c r="H296" s="235">
        <f t="shared" si="1"/>
        <v>29.32</v>
      </c>
      <c r="I296" s="234"/>
      <c r="J296" s="234"/>
      <c r="K296" s="234"/>
      <c r="L296" s="234"/>
      <c r="M296" s="234"/>
      <c r="N296" s="234"/>
      <c r="O296" s="234"/>
      <c r="P296" s="234"/>
      <c r="Q296" s="234"/>
      <c r="R296" s="234"/>
      <c r="S296" s="234"/>
      <c r="T296" s="234"/>
      <c r="U296" s="234"/>
      <c r="V296" s="234"/>
      <c r="W296" s="234"/>
      <c r="X296" s="234"/>
      <c r="Y296" s="234"/>
      <c r="Z296" s="234"/>
    </row>
    <row r="297" spans="1:26" ht="12.75" customHeight="1">
      <c r="A297" s="234" t="s">
        <v>1087</v>
      </c>
      <c r="B297" s="234">
        <v>289</v>
      </c>
      <c r="C297" s="235">
        <v>0</v>
      </c>
      <c r="D297" s="236">
        <v>0</v>
      </c>
      <c r="E297" s="236">
        <v>0</v>
      </c>
      <c r="F297" s="236">
        <v>0</v>
      </c>
      <c r="G297" s="236">
        <f t="shared" si="0"/>
        <v>0</v>
      </c>
      <c r="H297" s="235">
        <f t="shared" si="1"/>
        <v>0</v>
      </c>
      <c r="I297" s="234"/>
      <c r="J297" s="234"/>
      <c r="K297" s="234"/>
      <c r="L297" s="234"/>
      <c r="M297" s="234"/>
      <c r="N297" s="234"/>
      <c r="O297" s="234"/>
      <c r="P297" s="234"/>
      <c r="Q297" s="234"/>
      <c r="R297" s="234"/>
      <c r="S297" s="234"/>
      <c r="T297" s="234"/>
      <c r="U297" s="234"/>
      <c r="V297" s="234"/>
      <c r="W297" s="234"/>
      <c r="X297" s="234"/>
      <c r="Y297" s="234"/>
      <c r="Z297" s="234"/>
    </row>
    <row r="298" spans="1:26" ht="12.75" customHeight="1">
      <c r="A298" s="234" t="s">
        <v>1088</v>
      </c>
      <c r="B298" s="234">
        <v>290</v>
      </c>
      <c r="C298" s="235">
        <v>0</v>
      </c>
      <c r="D298" s="236">
        <v>0</v>
      </c>
      <c r="E298" s="236">
        <v>0</v>
      </c>
      <c r="F298" s="236">
        <v>0</v>
      </c>
      <c r="G298" s="236">
        <f t="shared" si="0"/>
        <v>0</v>
      </c>
      <c r="H298" s="235">
        <f t="shared" si="1"/>
        <v>0</v>
      </c>
      <c r="I298" s="234"/>
      <c r="J298" s="234"/>
      <c r="K298" s="234"/>
      <c r="L298" s="234"/>
      <c r="M298" s="234"/>
      <c r="N298" s="234"/>
      <c r="O298" s="234"/>
      <c r="P298" s="234"/>
      <c r="Q298" s="234"/>
      <c r="R298" s="234"/>
      <c r="S298" s="234"/>
      <c r="T298" s="234"/>
      <c r="U298" s="234"/>
      <c r="V298" s="234"/>
      <c r="W298" s="234"/>
      <c r="X298" s="234"/>
      <c r="Y298" s="234"/>
      <c r="Z298" s="234"/>
    </row>
    <row r="299" spans="1:26" ht="12.75" customHeight="1">
      <c r="A299" s="234" t="s">
        <v>1089</v>
      </c>
      <c r="B299" s="234">
        <v>291</v>
      </c>
      <c r="C299" s="235">
        <v>0</v>
      </c>
      <c r="D299" s="236">
        <v>0</v>
      </c>
      <c r="E299" s="236">
        <v>0</v>
      </c>
      <c r="F299" s="236">
        <v>0</v>
      </c>
      <c r="G299" s="236">
        <f t="shared" si="0"/>
        <v>0</v>
      </c>
      <c r="H299" s="235">
        <f t="shared" si="1"/>
        <v>0</v>
      </c>
      <c r="I299" s="234"/>
      <c r="J299" s="234"/>
      <c r="K299" s="234"/>
      <c r="L299" s="234"/>
      <c r="M299" s="234"/>
      <c r="N299" s="234"/>
      <c r="O299" s="234"/>
      <c r="P299" s="234"/>
      <c r="Q299" s="234"/>
      <c r="R299" s="234"/>
      <c r="S299" s="234"/>
      <c r="T299" s="234"/>
      <c r="U299" s="234"/>
      <c r="V299" s="234"/>
      <c r="W299" s="234"/>
      <c r="X299" s="234"/>
      <c r="Y299" s="234"/>
      <c r="Z299" s="234"/>
    </row>
    <row r="300" spans="1:26" ht="12.75" customHeight="1">
      <c r="A300" s="234" t="s">
        <v>1091</v>
      </c>
      <c r="B300" s="234">
        <v>292</v>
      </c>
      <c r="C300" s="235">
        <v>227297.58</v>
      </c>
      <c r="D300" s="236">
        <v>61829</v>
      </c>
      <c r="E300" s="236">
        <v>0</v>
      </c>
      <c r="F300" s="236">
        <v>0</v>
      </c>
      <c r="G300" s="236">
        <f t="shared" si="0"/>
        <v>61829</v>
      </c>
      <c r="H300" s="235">
        <f t="shared" si="1"/>
        <v>27.2</v>
      </c>
      <c r="I300" s="234"/>
      <c r="J300" s="234"/>
      <c r="K300" s="234"/>
      <c r="L300" s="234"/>
      <c r="M300" s="234"/>
      <c r="N300" s="234"/>
      <c r="O300" s="234"/>
      <c r="P300" s="234"/>
      <c r="Q300" s="234"/>
      <c r="R300" s="234"/>
      <c r="S300" s="234"/>
      <c r="T300" s="234"/>
      <c r="U300" s="234"/>
      <c r="V300" s="234"/>
      <c r="W300" s="234"/>
      <c r="X300" s="234"/>
      <c r="Y300" s="234"/>
      <c r="Z300" s="234"/>
    </row>
    <row r="301" spans="1:26" ht="12.75" customHeight="1">
      <c r="A301" s="234" t="s">
        <v>1092</v>
      </c>
      <c r="B301" s="234">
        <v>293</v>
      </c>
      <c r="C301" s="235">
        <v>0</v>
      </c>
      <c r="D301" s="236">
        <v>0</v>
      </c>
      <c r="E301" s="236">
        <v>0</v>
      </c>
      <c r="F301" s="236">
        <v>0</v>
      </c>
      <c r="G301" s="236">
        <f t="shared" si="0"/>
        <v>0</v>
      </c>
      <c r="H301" s="235">
        <f t="shared" si="1"/>
        <v>0</v>
      </c>
      <c r="I301" s="234"/>
      <c r="J301" s="234"/>
      <c r="K301" s="234"/>
      <c r="L301" s="234"/>
      <c r="M301" s="234"/>
      <c r="N301" s="234"/>
      <c r="O301" s="234"/>
      <c r="P301" s="234"/>
      <c r="Q301" s="234"/>
      <c r="R301" s="234"/>
      <c r="S301" s="234"/>
      <c r="T301" s="234"/>
      <c r="U301" s="234"/>
      <c r="V301" s="234"/>
      <c r="W301" s="234"/>
      <c r="X301" s="234"/>
      <c r="Y301" s="234"/>
      <c r="Z301" s="234"/>
    </row>
    <row r="302" spans="1:26" ht="12.75" customHeight="1">
      <c r="A302" s="234" t="s">
        <v>1093</v>
      </c>
      <c r="B302" s="234">
        <v>294</v>
      </c>
      <c r="C302" s="235">
        <v>97263.1</v>
      </c>
      <c r="D302" s="236">
        <v>26457</v>
      </c>
      <c r="E302" s="236">
        <v>51043</v>
      </c>
      <c r="F302" s="236">
        <v>19763</v>
      </c>
      <c r="G302" s="236">
        <f t="shared" si="0"/>
        <v>97263</v>
      </c>
      <c r="H302" s="235">
        <f t="shared" si="1"/>
        <v>100</v>
      </c>
      <c r="I302" s="234"/>
      <c r="J302" s="234"/>
      <c r="K302" s="234"/>
      <c r="L302" s="234"/>
      <c r="M302" s="234"/>
      <c r="N302" s="234"/>
      <c r="O302" s="234"/>
      <c r="P302" s="234"/>
      <c r="Q302" s="234"/>
      <c r="R302" s="234"/>
      <c r="S302" s="234"/>
      <c r="T302" s="234"/>
      <c r="U302" s="234"/>
      <c r="V302" s="234"/>
      <c r="W302" s="234"/>
      <c r="X302" s="234"/>
      <c r="Y302" s="234"/>
      <c r="Z302" s="234"/>
    </row>
    <row r="303" spans="1:26" ht="12.75" customHeight="1">
      <c r="A303" s="234" t="s">
        <v>1094</v>
      </c>
      <c r="B303" s="234">
        <v>295</v>
      </c>
      <c r="C303" s="235">
        <v>564365.73</v>
      </c>
      <c r="D303" s="236">
        <v>153518</v>
      </c>
      <c r="E303" s="236">
        <v>0</v>
      </c>
      <c r="F303" s="236">
        <v>0</v>
      </c>
      <c r="G303" s="236">
        <f t="shared" si="0"/>
        <v>153518</v>
      </c>
      <c r="H303" s="235">
        <f t="shared" si="1"/>
        <v>27.2</v>
      </c>
      <c r="I303" s="234"/>
      <c r="J303" s="234"/>
      <c r="K303" s="234"/>
      <c r="L303" s="234"/>
      <c r="M303" s="234"/>
      <c r="N303" s="234"/>
      <c r="O303" s="234"/>
      <c r="P303" s="234"/>
      <c r="Q303" s="234"/>
      <c r="R303" s="234"/>
      <c r="S303" s="234"/>
      <c r="T303" s="234"/>
      <c r="U303" s="234"/>
      <c r="V303" s="234"/>
      <c r="W303" s="234"/>
      <c r="X303" s="234"/>
      <c r="Y303" s="234"/>
      <c r="Z303" s="234"/>
    </row>
    <row r="304" spans="1:26" ht="12.75" customHeight="1">
      <c r="A304" s="234" t="s">
        <v>1095</v>
      </c>
      <c r="B304" s="234">
        <v>296</v>
      </c>
      <c r="C304" s="235">
        <v>379682.35</v>
      </c>
      <c r="D304" s="236">
        <v>103281</v>
      </c>
      <c r="E304" s="236">
        <v>31411</v>
      </c>
      <c r="F304" s="236">
        <v>18328</v>
      </c>
      <c r="G304" s="236">
        <f t="shared" si="0"/>
        <v>153020</v>
      </c>
      <c r="H304" s="235">
        <f t="shared" si="1"/>
        <v>40.299999999999997</v>
      </c>
      <c r="I304" s="234"/>
      <c r="J304" s="234"/>
      <c r="K304" s="234"/>
      <c r="L304" s="234"/>
      <c r="M304" s="234"/>
      <c r="N304" s="234"/>
      <c r="O304" s="234"/>
      <c r="P304" s="234"/>
      <c r="Q304" s="234"/>
      <c r="R304" s="234"/>
      <c r="S304" s="234"/>
      <c r="T304" s="234"/>
      <c r="U304" s="234"/>
      <c r="V304" s="234"/>
      <c r="W304" s="234"/>
      <c r="X304" s="234"/>
      <c r="Y304" s="234"/>
      <c r="Z304" s="234"/>
    </row>
    <row r="305" spans="1:26" ht="12.75" customHeight="1">
      <c r="A305" s="234" t="s">
        <v>1097</v>
      </c>
      <c r="B305" s="234">
        <v>297</v>
      </c>
      <c r="C305" s="235">
        <v>0</v>
      </c>
      <c r="D305" s="236">
        <v>0</v>
      </c>
      <c r="E305" s="236">
        <v>0</v>
      </c>
      <c r="F305" s="236">
        <v>0</v>
      </c>
      <c r="G305" s="236">
        <f t="shared" si="0"/>
        <v>0</v>
      </c>
      <c r="H305" s="235">
        <f t="shared" si="1"/>
        <v>0</v>
      </c>
      <c r="I305" s="234"/>
      <c r="J305" s="234"/>
      <c r="K305" s="234"/>
      <c r="L305" s="234"/>
      <c r="M305" s="234"/>
      <c r="N305" s="234"/>
      <c r="O305" s="234"/>
      <c r="P305" s="234"/>
      <c r="Q305" s="234"/>
      <c r="R305" s="234"/>
      <c r="S305" s="234"/>
      <c r="T305" s="234"/>
      <c r="U305" s="234"/>
      <c r="V305" s="234"/>
      <c r="W305" s="234"/>
      <c r="X305" s="234"/>
      <c r="Y305" s="234"/>
      <c r="Z305" s="234"/>
    </row>
    <row r="306" spans="1:26" ht="12.75" customHeight="1">
      <c r="A306" s="234" t="s">
        <v>1098</v>
      </c>
      <c r="B306" s="234">
        <v>298</v>
      </c>
      <c r="C306" s="235">
        <v>0</v>
      </c>
      <c r="D306" s="236">
        <v>0</v>
      </c>
      <c r="E306" s="236">
        <v>0</v>
      </c>
      <c r="F306" s="236">
        <v>0</v>
      </c>
      <c r="G306" s="236">
        <f t="shared" si="0"/>
        <v>0</v>
      </c>
      <c r="H306" s="235">
        <f t="shared" si="1"/>
        <v>0</v>
      </c>
      <c r="I306" s="234"/>
      <c r="J306" s="234"/>
      <c r="K306" s="234"/>
      <c r="L306" s="234"/>
      <c r="M306" s="234"/>
      <c r="N306" s="234"/>
      <c r="O306" s="234"/>
      <c r="P306" s="234"/>
      <c r="Q306" s="234"/>
      <c r="R306" s="234"/>
      <c r="S306" s="234"/>
      <c r="T306" s="234"/>
      <c r="U306" s="234"/>
      <c r="V306" s="234"/>
      <c r="W306" s="234"/>
      <c r="X306" s="234"/>
      <c r="Y306" s="234"/>
      <c r="Z306" s="234"/>
    </row>
    <row r="307" spans="1:26" ht="12.75" customHeight="1">
      <c r="A307" s="234" t="s">
        <v>1099</v>
      </c>
      <c r="B307" s="234">
        <v>299</v>
      </c>
      <c r="C307" s="235">
        <v>0</v>
      </c>
      <c r="D307" s="236">
        <v>0</v>
      </c>
      <c r="E307" s="236">
        <v>0</v>
      </c>
      <c r="F307" s="236">
        <v>0</v>
      </c>
      <c r="G307" s="236">
        <f t="shared" si="0"/>
        <v>0</v>
      </c>
      <c r="H307" s="235">
        <f t="shared" si="1"/>
        <v>0</v>
      </c>
      <c r="I307" s="234"/>
      <c r="J307" s="234"/>
      <c r="K307" s="234"/>
      <c r="L307" s="234"/>
      <c r="M307" s="234"/>
      <c r="N307" s="234"/>
      <c r="O307" s="234"/>
      <c r="P307" s="234"/>
      <c r="Q307" s="234"/>
      <c r="R307" s="234"/>
      <c r="S307" s="234"/>
      <c r="T307" s="234"/>
      <c r="U307" s="234"/>
      <c r="V307" s="234"/>
      <c r="W307" s="234"/>
      <c r="X307" s="234"/>
      <c r="Y307" s="234"/>
      <c r="Z307" s="234"/>
    </row>
    <row r="308" spans="1:26" ht="12.75" customHeight="1">
      <c r="A308" s="234" t="s">
        <v>1100</v>
      </c>
      <c r="B308" s="234">
        <v>300</v>
      </c>
      <c r="C308" s="235">
        <v>341696.27</v>
      </c>
      <c r="D308" s="236">
        <v>92948</v>
      </c>
      <c r="E308" s="236">
        <v>31411</v>
      </c>
      <c r="F308" s="236">
        <v>18328</v>
      </c>
      <c r="G308" s="236">
        <f t="shared" si="0"/>
        <v>142687</v>
      </c>
      <c r="H308" s="235">
        <f t="shared" si="1"/>
        <v>41.76</v>
      </c>
      <c r="I308" s="234"/>
      <c r="J308" s="234"/>
      <c r="K308" s="234"/>
      <c r="L308" s="234"/>
      <c r="M308" s="234"/>
      <c r="N308" s="234"/>
      <c r="O308" s="234"/>
      <c r="P308" s="234"/>
      <c r="Q308" s="234"/>
      <c r="R308" s="234"/>
      <c r="S308" s="234"/>
      <c r="T308" s="234"/>
      <c r="U308" s="234"/>
      <c r="V308" s="234"/>
      <c r="W308" s="234"/>
      <c r="X308" s="234"/>
      <c r="Y308" s="234"/>
      <c r="Z308" s="234"/>
    </row>
    <row r="309" spans="1:26" ht="12.75" customHeight="1">
      <c r="A309" s="234" t="s">
        <v>1101</v>
      </c>
      <c r="B309" s="234">
        <v>301</v>
      </c>
      <c r="C309" s="235">
        <v>389922</v>
      </c>
      <c r="D309" s="236">
        <v>106066</v>
      </c>
      <c r="E309" s="236">
        <v>43190</v>
      </c>
      <c r="F309" s="236">
        <v>25201</v>
      </c>
      <c r="G309" s="236">
        <f t="shared" si="0"/>
        <v>174457</v>
      </c>
      <c r="H309" s="235">
        <f t="shared" si="1"/>
        <v>44.74</v>
      </c>
      <c r="I309" s="234"/>
      <c r="J309" s="234"/>
      <c r="K309" s="234"/>
      <c r="L309" s="234"/>
      <c r="M309" s="234"/>
      <c r="N309" s="234"/>
      <c r="O309" s="234"/>
      <c r="P309" s="234"/>
      <c r="Q309" s="234"/>
      <c r="R309" s="234"/>
      <c r="S309" s="234"/>
      <c r="T309" s="234"/>
      <c r="U309" s="234"/>
      <c r="V309" s="234"/>
      <c r="W309" s="234"/>
      <c r="X309" s="234"/>
      <c r="Y309" s="234"/>
      <c r="Z309" s="234"/>
    </row>
    <row r="310" spans="1:26" ht="12.75" customHeight="1">
      <c r="A310" s="234" t="s">
        <v>1102</v>
      </c>
      <c r="B310" s="234">
        <v>302</v>
      </c>
      <c r="C310" s="235">
        <v>0</v>
      </c>
      <c r="D310" s="236">
        <v>0</v>
      </c>
      <c r="E310" s="236">
        <v>0</v>
      </c>
      <c r="F310" s="236">
        <v>0</v>
      </c>
      <c r="G310" s="236">
        <f t="shared" si="0"/>
        <v>0</v>
      </c>
      <c r="H310" s="235">
        <f t="shared" si="1"/>
        <v>0</v>
      </c>
      <c r="I310" s="234"/>
      <c r="J310" s="234"/>
      <c r="K310" s="234"/>
      <c r="L310" s="234"/>
      <c r="M310" s="234"/>
      <c r="N310" s="234"/>
      <c r="O310" s="234"/>
      <c r="P310" s="234"/>
      <c r="Q310" s="234"/>
      <c r="R310" s="234"/>
      <c r="S310" s="234"/>
      <c r="T310" s="234"/>
      <c r="U310" s="234"/>
      <c r="V310" s="234"/>
      <c r="W310" s="234"/>
      <c r="X310" s="234"/>
      <c r="Y310" s="234"/>
      <c r="Z310" s="234"/>
    </row>
    <row r="311" spans="1:26" ht="12.75" customHeight="1">
      <c r="A311" s="234" t="s">
        <v>1104</v>
      </c>
      <c r="B311" s="234">
        <v>303</v>
      </c>
      <c r="C311" s="235">
        <v>287126.08</v>
      </c>
      <c r="D311" s="236">
        <v>78104</v>
      </c>
      <c r="E311" s="236">
        <v>39264</v>
      </c>
      <c r="F311" s="236">
        <v>22910</v>
      </c>
      <c r="G311" s="236">
        <f t="shared" si="0"/>
        <v>140278</v>
      </c>
      <c r="H311" s="235">
        <f t="shared" si="1"/>
        <v>48.86</v>
      </c>
      <c r="I311" s="234"/>
      <c r="J311" s="234"/>
      <c r="K311" s="234"/>
      <c r="L311" s="234"/>
      <c r="M311" s="234"/>
      <c r="N311" s="234"/>
      <c r="O311" s="234"/>
      <c r="P311" s="234"/>
      <c r="Q311" s="234"/>
      <c r="R311" s="234"/>
      <c r="S311" s="234"/>
      <c r="T311" s="234"/>
      <c r="U311" s="234"/>
      <c r="V311" s="234"/>
      <c r="W311" s="234"/>
      <c r="X311" s="234"/>
      <c r="Y311" s="234"/>
      <c r="Z311" s="234"/>
    </row>
    <row r="312" spans="1:26" ht="12.75" customHeight="1">
      <c r="A312" s="234" t="s">
        <v>1105</v>
      </c>
      <c r="B312" s="234">
        <v>304</v>
      </c>
      <c r="C312" s="235">
        <v>0</v>
      </c>
      <c r="D312" s="236">
        <v>0</v>
      </c>
      <c r="E312" s="236">
        <v>0</v>
      </c>
      <c r="F312" s="236">
        <v>0</v>
      </c>
      <c r="G312" s="236">
        <f t="shared" si="0"/>
        <v>0</v>
      </c>
      <c r="H312" s="235">
        <f t="shared" si="1"/>
        <v>0</v>
      </c>
      <c r="I312" s="234"/>
      <c r="J312" s="234"/>
      <c r="K312" s="234"/>
      <c r="L312" s="234"/>
      <c r="M312" s="234"/>
      <c r="N312" s="234"/>
      <c r="O312" s="234"/>
      <c r="P312" s="234"/>
      <c r="Q312" s="234"/>
      <c r="R312" s="234"/>
      <c r="S312" s="234"/>
      <c r="T312" s="234"/>
      <c r="U312" s="234"/>
      <c r="V312" s="234"/>
      <c r="W312" s="234"/>
      <c r="X312" s="234"/>
      <c r="Y312" s="234"/>
      <c r="Z312" s="234"/>
    </row>
    <row r="313" spans="1:26" ht="12.75" customHeight="1">
      <c r="A313" s="234" t="s">
        <v>1106</v>
      </c>
      <c r="B313" s="234">
        <v>305</v>
      </c>
      <c r="C313" s="235">
        <v>0</v>
      </c>
      <c r="D313" s="236">
        <v>0</v>
      </c>
      <c r="E313" s="236">
        <v>0</v>
      </c>
      <c r="F313" s="236">
        <v>0</v>
      </c>
      <c r="G313" s="236">
        <f t="shared" si="0"/>
        <v>0</v>
      </c>
      <c r="H313" s="235">
        <f t="shared" si="1"/>
        <v>0</v>
      </c>
      <c r="I313" s="234"/>
      <c r="J313" s="234"/>
      <c r="K313" s="234"/>
      <c r="L313" s="234"/>
      <c r="M313" s="234"/>
      <c r="N313" s="234"/>
      <c r="O313" s="234"/>
      <c r="P313" s="234"/>
      <c r="Q313" s="234"/>
      <c r="R313" s="234"/>
      <c r="S313" s="234"/>
      <c r="T313" s="234"/>
      <c r="U313" s="234"/>
      <c r="V313" s="234"/>
      <c r="W313" s="234"/>
      <c r="X313" s="234"/>
      <c r="Y313" s="234"/>
      <c r="Z313" s="234"/>
    </row>
    <row r="314" spans="1:26" ht="12.75" customHeight="1">
      <c r="A314" s="234" t="s">
        <v>1107</v>
      </c>
      <c r="B314" s="234">
        <v>306</v>
      </c>
      <c r="C314" s="235">
        <v>0</v>
      </c>
      <c r="D314" s="236">
        <v>0</v>
      </c>
      <c r="E314" s="236">
        <v>0</v>
      </c>
      <c r="F314" s="236">
        <v>0</v>
      </c>
      <c r="G314" s="236">
        <f t="shared" si="0"/>
        <v>0</v>
      </c>
      <c r="H314" s="235">
        <f t="shared" si="1"/>
        <v>0</v>
      </c>
      <c r="I314" s="234"/>
      <c r="J314" s="234"/>
      <c r="K314" s="234"/>
      <c r="L314" s="234"/>
      <c r="M314" s="234"/>
      <c r="N314" s="234"/>
      <c r="O314" s="234"/>
      <c r="P314" s="234"/>
      <c r="Q314" s="234"/>
      <c r="R314" s="234"/>
      <c r="S314" s="234"/>
      <c r="T314" s="234"/>
      <c r="U314" s="234"/>
      <c r="V314" s="234"/>
      <c r="W314" s="234"/>
      <c r="X314" s="234"/>
      <c r="Y314" s="234"/>
      <c r="Z314" s="234"/>
    </row>
    <row r="315" spans="1:26" ht="12.75" customHeight="1">
      <c r="A315" s="234" t="s">
        <v>1108</v>
      </c>
      <c r="B315" s="234">
        <v>307</v>
      </c>
      <c r="C315" s="235">
        <v>0</v>
      </c>
      <c r="D315" s="236">
        <v>0</v>
      </c>
      <c r="E315" s="236">
        <v>0</v>
      </c>
      <c r="F315" s="236">
        <v>0</v>
      </c>
      <c r="G315" s="236">
        <f t="shared" si="0"/>
        <v>0</v>
      </c>
      <c r="H315" s="235">
        <f t="shared" si="1"/>
        <v>0</v>
      </c>
      <c r="I315" s="234"/>
      <c r="J315" s="234"/>
      <c r="K315" s="234"/>
      <c r="L315" s="234"/>
      <c r="M315" s="234"/>
      <c r="N315" s="234"/>
      <c r="O315" s="234"/>
      <c r="P315" s="234"/>
      <c r="Q315" s="234"/>
      <c r="R315" s="234"/>
      <c r="S315" s="234"/>
      <c r="T315" s="234"/>
      <c r="U315" s="234"/>
      <c r="V315" s="234"/>
      <c r="W315" s="234"/>
      <c r="X315" s="234"/>
      <c r="Y315" s="234"/>
      <c r="Z315" s="234"/>
    </row>
    <row r="316" spans="1:26" ht="12.75" customHeight="1">
      <c r="A316" s="234" t="s">
        <v>1109</v>
      </c>
      <c r="B316" s="234">
        <v>308</v>
      </c>
      <c r="C316" s="235">
        <v>2222030.42</v>
      </c>
      <c r="D316" s="236">
        <v>604435</v>
      </c>
      <c r="E316" s="236">
        <v>0</v>
      </c>
      <c r="F316" s="236">
        <v>0</v>
      </c>
      <c r="G316" s="236">
        <f t="shared" si="0"/>
        <v>604435</v>
      </c>
      <c r="H316" s="235">
        <f t="shared" si="1"/>
        <v>27.2</v>
      </c>
      <c r="I316" s="234"/>
      <c r="J316" s="234"/>
      <c r="K316" s="234"/>
      <c r="L316" s="234"/>
      <c r="M316" s="234"/>
      <c r="N316" s="234"/>
      <c r="O316" s="234"/>
      <c r="P316" s="234"/>
      <c r="Q316" s="234"/>
      <c r="R316" s="234"/>
      <c r="S316" s="234"/>
      <c r="T316" s="234"/>
      <c r="U316" s="234"/>
      <c r="V316" s="234"/>
      <c r="W316" s="234"/>
      <c r="X316" s="234"/>
      <c r="Y316" s="234"/>
      <c r="Z316" s="234"/>
    </row>
    <row r="317" spans="1:26" ht="12.75" customHeight="1">
      <c r="A317" s="234" t="s">
        <v>1111</v>
      </c>
      <c r="B317" s="234">
        <v>309</v>
      </c>
      <c r="C317" s="235">
        <v>0</v>
      </c>
      <c r="D317" s="236">
        <v>0</v>
      </c>
      <c r="E317" s="236">
        <v>0</v>
      </c>
      <c r="F317" s="236">
        <v>0</v>
      </c>
      <c r="G317" s="236">
        <f t="shared" si="0"/>
        <v>0</v>
      </c>
      <c r="H317" s="235">
        <f t="shared" si="1"/>
        <v>0</v>
      </c>
      <c r="I317" s="234"/>
      <c r="J317" s="234"/>
      <c r="K317" s="234"/>
      <c r="L317" s="234"/>
      <c r="M317" s="234"/>
      <c r="N317" s="234"/>
      <c r="O317" s="234"/>
      <c r="P317" s="234"/>
      <c r="Q317" s="234"/>
      <c r="R317" s="234"/>
      <c r="S317" s="234"/>
      <c r="T317" s="234"/>
      <c r="U317" s="234"/>
      <c r="V317" s="234"/>
      <c r="W317" s="234"/>
      <c r="X317" s="234"/>
      <c r="Y317" s="234"/>
      <c r="Z317" s="234"/>
    </row>
    <row r="318" spans="1:26" ht="12.75" customHeight="1">
      <c r="A318" s="234" t="s">
        <v>1112</v>
      </c>
      <c r="B318" s="234">
        <v>310</v>
      </c>
      <c r="C318" s="235">
        <v>587803.86</v>
      </c>
      <c r="D318" s="236">
        <v>159894</v>
      </c>
      <c r="E318" s="236">
        <v>23558</v>
      </c>
      <c r="F318" s="236">
        <v>13746</v>
      </c>
      <c r="G318" s="236">
        <f t="shared" si="0"/>
        <v>197198</v>
      </c>
      <c r="H318" s="235">
        <f t="shared" si="1"/>
        <v>33.549999999999997</v>
      </c>
      <c r="I318" s="234"/>
      <c r="J318" s="234"/>
      <c r="K318" s="234"/>
      <c r="L318" s="234"/>
      <c r="M318" s="234"/>
      <c r="N318" s="234"/>
      <c r="O318" s="234"/>
      <c r="P318" s="234"/>
      <c r="Q318" s="234"/>
      <c r="R318" s="234"/>
      <c r="S318" s="234"/>
      <c r="T318" s="234"/>
      <c r="U318" s="234"/>
      <c r="V318" s="234"/>
      <c r="W318" s="234"/>
      <c r="X318" s="234"/>
      <c r="Y318" s="234"/>
      <c r="Z318" s="234"/>
    </row>
    <row r="319" spans="1:26" ht="12.75" customHeight="1">
      <c r="A319" s="234" t="s">
        <v>1113</v>
      </c>
      <c r="B319" s="234">
        <v>311</v>
      </c>
      <c r="C319" s="235">
        <v>0</v>
      </c>
      <c r="D319" s="236">
        <v>0</v>
      </c>
      <c r="E319" s="236">
        <v>0</v>
      </c>
      <c r="F319" s="236">
        <v>0</v>
      </c>
      <c r="G319" s="236">
        <f t="shared" si="0"/>
        <v>0</v>
      </c>
      <c r="H319" s="235">
        <f t="shared" si="1"/>
        <v>0</v>
      </c>
      <c r="I319" s="234"/>
      <c r="J319" s="234"/>
      <c r="K319" s="234"/>
      <c r="L319" s="234"/>
      <c r="M319" s="234"/>
      <c r="N319" s="234"/>
      <c r="O319" s="234"/>
      <c r="P319" s="234"/>
      <c r="Q319" s="234"/>
      <c r="R319" s="234"/>
      <c r="S319" s="234"/>
      <c r="T319" s="234"/>
      <c r="U319" s="234"/>
      <c r="V319" s="234"/>
      <c r="W319" s="234"/>
      <c r="X319" s="234"/>
      <c r="Y319" s="234"/>
      <c r="Z319" s="234"/>
    </row>
    <row r="320" spans="1:26" ht="12.75" customHeight="1">
      <c r="A320" s="234" t="s">
        <v>1114</v>
      </c>
      <c r="B320" s="234">
        <v>312</v>
      </c>
      <c r="C320" s="235">
        <v>0</v>
      </c>
      <c r="D320" s="236">
        <v>0</v>
      </c>
      <c r="E320" s="236">
        <v>0</v>
      </c>
      <c r="F320" s="236">
        <v>0</v>
      </c>
      <c r="G320" s="236">
        <f t="shared" si="0"/>
        <v>0</v>
      </c>
      <c r="H320" s="235">
        <f t="shared" si="1"/>
        <v>0</v>
      </c>
      <c r="I320" s="234"/>
      <c r="J320" s="234"/>
      <c r="K320" s="234"/>
      <c r="L320" s="234"/>
      <c r="M320" s="234"/>
      <c r="N320" s="234"/>
      <c r="O320" s="234"/>
      <c r="P320" s="234"/>
      <c r="Q320" s="234"/>
      <c r="R320" s="234"/>
      <c r="S320" s="234"/>
      <c r="T320" s="234"/>
      <c r="U320" s="234"/>
      <c r="V320" s="234"/>
      <c r="W320" s="234"/>
      <c r="X320" s="234"/>
      <c r="Y320" s="234"/>
      <c r="Z320" s="234"/>
    </row>
    <row r="321" spans="1:26" ht="12.75" customHeight="1">
      <c r="A321" s="234" t="s">
        <v>1115</v>
      </c>
      <c r="B321" s="234">
        <v>313</v>
      </c>
      <c r="C321" s="235">
        <v>0</v>
      </c>
      <c r="D321" s="236">
        <v>0</v>
      </c>
      <c r="E321" s="236">
        <v>0</v>
      </c>
      <c r="F321" s="236">
        <v>0</v>
      </c>
      <c r="G321" s="236">
        <f t="shared" si="0"/>
        <v>0</v>
      </c>
      <c r="H321" s="235">
        <f t="shared" si="1"/>
        <v>0</v>
      </c>
      <c r="I321" s="234"/>
      <c r="J321" s="234"/>
      <c r="K321" s="234"/>
      <c r="L321" s="234"/>
      <c r="M321" s="234"/>
      <c r="N321" s="234"/>
      <c r="O321" s="234"/>
      <c r="P321" s="234"/>
      <c r="Q321" s="234"/>
      <c r="R321" s="234"/>
      <c r="S321" s="234"/>
      <c r="T321" s="234"/>
      <c r="U321" s="234"/>
      <c r="V321" s="234"/>
      <c r="W321" s="234"/>
      <c r="X321" s="234"/>
      <c r="Y321" s="234"/>
      <c r="Z321" s="234"/>
    </row>
    <row r="322" spans="1:26" ht="12.75" customHeight="1">
      <c r="A322" s="234" t="s">
        <v>1116</v>
      </c>
      <c r="B322" s="234">
        <v>314</v>
      </c>
      <c r="C322" s="235">
        <v>0</v>
      </c>
      <c r="D322" s="236">
        <v>0</v>
      </c>
      <c r="E322" s="236">
        <v>0</v>
      </c>
      <c r="F322" s="236">
        <v>0</v>
      </c>
      <c r="G322" s="236">
        <f t="shared" si="0"/>
        <v>0</v>
      </c>
      <c r="H322" s="235">
        <f t="shared" si="1"/>
        <v>0</v>
      </c>
      <c r="I322" s="234"/>
      <c r="J322" s="234"/>
      <c r="K322" s="234"/>
      <c r="L322" s="234"/>
      <c r="M322" s="234"/>
      <c r="N322" s="234"/>
      <c r="O322" s="234"/>
      <c r="P322" s="234"/>
      <c r="Q322" s="234"/>
      <c r="R322" s="234"/>
      <c r="S322" s="234"/>
      <c r="T322" s="234"/>
      <c r="U322" s="234"/>
      <c r="V322" s="234"/>
      <c r="W322" s="234"/>
      <c r="X322" s="234"/>
      <c r="Y322" s="234"/>
      <c r="Z322" s="234"/>
    </row>
    <row r="323" spans="1:26" ht="12.75" customHeight="1">
      <c r="A323" s="234" t="s">
        <v>1117</v>
      </c>
      <c r="B323" s="234">
        <v>315</v>
      </c>
      <c r="C323" s="235">
        <v>658424.69999999995</v>
      </c>
      <c r="D323" s="236">
        <v>179104</v>
      </c>
      <c r="E323" s="236">
        <v>0</v>
      </c>
      <c r="F323" s="236">
        <v>0</v>
      </c>
      <c r="G323" s="236">
        <f t="shared" si="0"/>
        <v>179104</v>
      </c>
      <c r="H323" s="235">
        <f t="shared" si="1"/>
        <v>27.2</v>
      </c>
      <c r="I323" s="234"/>
      <c r="J323" s="234"/>
      <c r="K323" s="234"/>
      <c r="L323" s="234"/>
      <c r="M323" s="234"/>
      <c r="N323" s="234"/>
      <c r="O323" s="234"/>
      <c r="P323" s="234"/>
      <c r="Q323" s="234"/>
      <c r="R323" s="234"/>
      <c r="S323" s="234"/>
      <c r="T323" s="234"/>
      <c r="U323" s="234"/>
      <c r="V323" s="234"/>
      <c r="W323" s="234"/>
      <c r="X323" s="234"/>
      <c r="Y323" s="234"/>
      <c r="Z323" s="234"/>
    </row>
    <row r="324" spans="1:26" ht="12.75" customHeight="1">
      <c r="A324" s="234" t="s">
        <v>1118</v>
      </c>
      <c r="B324" s="234">
        <v>316</v>
      </c>
      <c r="C324" s="235">
        <v>0</v>
      </c>
      <c r="D324" s="236">
        <v>0</v>
      </c>
      <c r="E324" s="236">
        <v>0</v>
      </c>
      <c r="F324" s="236">
        <v>0</v>
      </c>
      <c r="G324" s="236">
        <f t="shared" si="0"/>
        <v>0</v>
      </c>
      <c r="H324" s="235">
        <f t="shared" si="1"/>
        <v>0</v>
      </c>
      <c r="I324" s="234"/>
      <c r="J324" s="234"/>
      <c r="K324" s="234"/>
      <c r="L324" s="234"/>
      <c r="M324" s="234"/>
      <c r="N324" s="234"/>
      <c r="O324" s="234"/>
      <c r="P324" s="234"/>
      <c r="Q324" s="234"/>
      <c r="R324" s="234"/>
      <c r="S324" s="234"/>
      <c r="T324" s="234"/>
      <c r="U324" s="234"/>
      <c r="V324" s="234"/>
      <c r="W324" s="234"/>
      <c r="X324" s="234"/>
      <c r="Y324" s="234"/>
      <c r="Z324" s="234"/>
    </row>
    <row r="325" spans="1:26" ht="12.75" customHeight="1">
      <c r="A325" s="234" t="s">
        <v>1120</v>
      </c>
      <c r="B325" s="234">
        <v>317</v>
      </c>
      <c r="C325" s="235">
        <v>837900.03</v>
      </c>
      <c r="D325" s="236">
        <v>227925</v>
      </c>
      <c r="E325" s="236">
        <v>0</v>
      </c>
      <c r="F325" s="236">
        <v>0</v>
      </c>
      <c r="G325" s="236">
        <f t="shared" si="0"/>
        <v>227925</v>
      </c>
      <c r="H325" s="235">
        <f t="shared" si="1"/>
        <v>27.2</v>
      </c>
      <c r="I325" s="234"/>
      <c r="J325" s="234"/>
      <c r="K325" s="234"/>
      <c r="L325" s="234"/>
      <c r="M325" s="234"/>
      <c r="N325" s="234"/>
      <c r="O325" s="234"/>
      <c r="P325" s="234"/>
      <c r="Q325" s="234"/>
      <c r="R325" s="234"/>
      <c r="S325" s="234"/>
      <c r="T325" s="234"/>
      <c r="U325" s="234"/>
      <c r="V325" s="234"/>
      <c r="W325" s="234"/>
      <c r="X325" s="234"/>
      <c r="Y325" s="234"/>
      <c r="Z325" s="234"/>
    </row>
    <row r="326" spans="1:26" ht="12.75" customHeight="1">
      <c r="A326" s="234" t="s">
        <v>1121</v>
      </c>
      <c r="B326" s="234">
        <v>318</v>
      </c>
      <c r="C326" s="235">
        <v>393097.68</v>
      </c>
      <c r="D326" s="236">
        <v>106930</v>
      </c>
      <c r="E326" s="236">
        <v>31411</v>
      </c>
      <c r="F326" s="236">
        <v>18328</v>
      </c>
      <c r="G326" s="236">
        <f t="shared" si="0"/>
        <v>156669</v>
      </c>
      <c r="H326" s="235">
        <f t="shared" si="1"/>
        <v>39.85</v>
      </c>
      <c r="I326" s="234"/>
      <c r="J326" s="234"/>
      <c r="K326" s="234"/>
      <c r="L326" s="234"/>
      <c r="M326" s="234"/>
      <c r="N326" s="234"/>
      <c r="O326" s="234"/>
      <c r="P326" s="234"/>
      <c r="Q326" s="234"/>
      <c r="R326" s="234"/>
      <c r="S326" s="234"/>
      <c r="T326" s="234"/>
      <c r="U326" s="234"/>
      <c r="V326" s="234"/>
      <c r="W326" s="234"/>
      <c r="X326" s="234"/>
      <c r="Y326" s="234"/>
      <c r="Z326" s="234"/>
    </row>
    <row r="327" spans="1:26" ht="12.75" customHeight="1">
      <c r="A327" s="234" t="s">
        <v>1122</v>
      </c>
      <c r="B327" s="234">
        <v>319</v>
      </c>
      <c r="C327" s="235">
        <v>0</v>
      </c>
      <c r="D327" s="236">
        <v>0</v>
      </c>
      <c r="E327" s="236">
        <v>0</v>
      </c>
      <c r="F327" s="236">
        <v>0</v>
      </c>
      <c r="G327" s="236">
        <f t="shared" si="0"/>
        <v>0</v>
      </c>
      <c r="H327" s="235">
        <f t="shared" si="1"/>
        <v>0</v>
      </c>
      <c r="I327" s="234"/>
      <c r="J327" s="234"/>
      <c r="K327" s="234"/>
      <c r="L327" s="234"/>
      <c r="M327" s="234"/>
      <c r="N327" s="234"/>
      <c r="O327" s="234"/>
      <c r="P327" s="234"/>
      <c r="Q327" s="234"/>
      <c r="R327" s="234"/>
      <c r="S327" s="234"/>
      <c r="T327" s="234"/>
      <c r="U327" s="234"/>
      <c r="V327" s="234"/>
      <c r="W327" s="234"/>
      <c r="X327" s="234"/>
      <c r="Y327" s="234"/>
      <c r="Z327" s="234"/>
    </row>
    <row r="328" spans="1:26" ht="12.75" customHeight="1">
      <c r="A328" s="234" t="s">
        <v>1123</v>
      </c>
      <c r="B328" s="234">
        <v>320</v>
      </c>
      <c r="C328" s="235">
        <v>286131.49</v>
      </c>
      <c r="D328" s="236">
        <v>77833</v>
      </c>
      <c r="E328" s="236">
        <v>39264</v>
      </c>
      <c r="F328" s="236">
        <v>22910</v>
      </c>
      <c r="G328" s="236">
        <f t="shared" si="0"/>
        <v>140007</v>
      </c>
      <c r="H328" s="235">
        <f t="shared" si="1"/>
        <v>48.93</v>
      </c>
      <c r="I328" s="234"/>
      <c r="J328" s="234"/>
      <c r="K328" s="234"/>
      <c r="L328" s="234"/>
      <c r="M328" s="234"/>
      <c r="N328" s="234"/>
      <c r="O328" s="234"/>
      <c r="P328" s="234"/>
      <c r="Q328" s="234"/>
      <c r="R328" s="234"/>
      <c r="S328" s="234"/>
      <c r="T328" s="234"/>
      <c r="U328" s="234"/>
      <c r="V328" s="234"/>
      <c r="W328" s="234"/>
      <c r="X328" s="234"/>
      <c r="Y328" s="234"/>
      <c r="Z328" s="234"/>
    </row>
    <row r="329" spans="1:26" ht="12.75" customHeight="1">
      <c r="A329" s="234" t="s">
        <v>1124</v>
      </c>
      <c r="B329" s="234">
        <v>321</v>
      </c>
      <c r="C329" s="235">
        <v>163697.03</v>
      </c>
      <c r="D329" s="236">
        <v>44529</v>
      </c>
      <c r="E329" s="236">
        <v>0</v>
      </c>
      <c r="F329" s="236">
        <v>0</v>
      </c>
      <c r="G329" s="236">
        <f t="shared" si="0"/>
        <v>44529</v>
      </c>
      <c r="H329" s="235">
        <f t="shared" si="1"/>
        <v>27.2</v>
      </c>
      <c r="I329" s="234"/>
      <c r="J329" s="234"/>
      <c r="K329" s="234"/>
      <c r="L329" s="234"/>
      <c r="M329" s="234"/>
      <c r="N329" s="234"/>
      <c r="O329" s="234"/>
      <c r="P329" s="234"/>
      <c r="Q329" s="234"/>
      <c r="R329" s="234"/>
      <c r="S329" s="234"/>
      <c r="T329" s="234"/>
      <c r="U329" s="234"/>
      <c r="V329" s="234"/>
      <c r="W329" s="234"/>
      <c r="X329" s="234"/>
      <c r="Y329" s="234"/>
      <c r="Z329" s="234"/>
    </row>
    <row r="330" spans="1:26" ht="12.75" customHeight="1">
      <c r="A330" s="234" t="s">
        <v>1125</v>
      </c>
      <c r="B330" s="234">
        <v>322</v>
      </c>
      <c r="C330" s="235">
        <v>122981.39</v>
      </c>
      <c r="D330" s="236">
        <v>33453</v>
      </c>
      <c r="E330" s="236">
        <v>0</v>
      </c>
      <c r="F330" s="236">
        <v>0</v>
      </c>
      <c r="G330" s="236">
        <f t="shared" si="0"/>
        <v>33453</v>
      </c>
      <c r="H330" s="235">
        <f t="shared" si="1"/>
        <v>27.2</v>
      </c>
      <c r="I330" s="234"/>
      <c r="J330" s="234"/>
      <c r="K330" s="234"/>
      <c r="L330" s="234"/>
      <c r="M330" s="234"/>
      <c r="N330" s="234"/>
      <c r="O330" s="234"/>
      <c r="P330" s="234"/>
      <c r="Q330" s="234"/>
      <c r="R330" s="234"/>
      <c r="S330" s="234"/>
      <c r="T330" s="234"/>
      <c r="U330" s="234"/>
      <c r="V330" s="234"/>
      <c r="W330" s="234"/>
      <c r="X330" s="234"/>
      <c r="Y330" s="234"/>
      <c r="Z330" s="234"/>
    </row>
    <row r="331" spans="1:26" ht="12.75" customHeight="1">
      <c r="A331" s="234" t="s">
        <v>517</v>
      </c>
      <c r="B331" s="234">
        <v>323</v>
      </c>
      <c r="C331" s="235">
        <v>0</v>
      </c>
      <c r="D331" s="236">
        <v>0</v>
      </c>
      <c r="E331" s="236">
        <v>0</v>
      </c>
      <c r="F331" s="236">
        <v>0</v>
      </c>
      <c r="G331" s="236">
        <f t="shared" si="0"/>
        <v>0</v>
      </c>
      <c r="H331" s="235">
        <f t="shared" si="1"/>
        <v>0</v>
      </c>
      <c r="I331" s="234"/>
      <c r="J331" s="234"/>
      <c r="K331" s="234"/>
      <c r="L331" s="234"/>
      <c r="M331" s="234"/>
      <c r="N331" s="234"/>
      <c r="O331" s="234"/>
      <c r="P331" s="234"/>
      <c r="Q331" s="234"/>
      <c r="R331" s="234"/>
      <c r="S331" s="234"/>
      <c r="T331" s="234"/>
      <c r="U331" s="234"/>
      <c r="V331" s="234"/>
      <c r="W331" s="234"/>
      <c r="X331" s="234"/>
      <c r="Y331" s="234"/>
      <c r="Z331" s="234"/>
    </row>
    <row r="332" spans="1:26" ht="12.75" customHeight="1">
      <c r="A332" s="234" t="s">
        <v>1127</v>
      </c>
      <c r="B332" s="234">
        <v>324</v>
      </c>
      <c r="C332" s="235">
        <v>228541.15</v>
      </c>
      <c r="D332" s="236">
        <v>62168</v>
      </c>
      <c r="E332" s="236">
        <v>39264</v>
      </c>
      <c r="F332" s="236">
        <v>22910</v>
      </c>
      <c r="G332" s="236">
        <f t="shared" si="0"/>
        <v>124342</v>
      </c>
      <c r="H332" s="235">
        <f t="shared" si="1"/>
        <v>54.41</v>
      </c>
      <c r="I332" s="234"/>
      <c r="J332" s="234"/>
      <c r="K332" s="234"/>
      <c r="L332" s="234"/>
      <c r="M332" s="234"/>
      <c r="N332" s="234"/>
      <c r="O332" s="234"/>
      <c r="P332" s="234"/>
      <c r="Q332" s="234"/>
      <c r="R332" s="234"/>
      <c r="S332" s="234"/>
      <c r="T332" s="234"/>
      <c r="U332" s="234"/>
      <c r="V332" s="234"/>
      <c r="W332" s="234"/>
      <c r="X332" s="234"/>
      <c r="Y332" s="234"/>
      <c r="Z332" s="234"/>
    </row>
    <row r="333" spans="1:26" ht="12.75" customHeight="1">
      <c r="A333" s="234" t="s">
        <v>1128</v>
      </c>
      <c r="B333" s="234">
        <v>325</v>
      </c>
      <c r="C333" s="235">
        <v>290358.01</v>
      </c>
      <c r="D333" s="236">
        <v>78983</v>
      </c>
      <c r="E333" s="236">
        <v>0</v>
      </c>
      <c r="F333" s="236">
        <v>0</v>
      </c>
      <c r="G333" s="236">
        <f t="shared" si="0"/>
        <v>78983</v>
      </c>
      <c r="H333" s="235">
        <f t="shared" si="1"/>
        <v>27.2</v>
      </c>
      <c r="I333" s="234"/>
      <c r="J333" s="234"/>
      <c r="K333" s="234"/>
      <c r="L333" s="234"/>
      <c r="M333" s="234"/>
      <c r="N333" s="234"/>
      <c r="O333" s="234"/>
      <c r="P333" s="234"/>
      <c r="Q333" s="234"/>
      <c r="R333" s="234"/>
      <c r="S333" s="234"/>
      <c r="T333" s="234"/>
      <c r="U333" s="234"/>
      <c r="V333" s="234"/>
      <c r="W333" s="234"/>
      <c r="X333" s="234"/>
      <c r="Y333" s="234"/>
      <c r="Z333" s="234"/>
    </row>
    <row r="334" spans="1:26" ht="12.75" customHeight="1">
      <c r="A334" s="234" t="s">
        <v>1129</v>
      </c>
      <c r="B334" s="234">
        <v>326</v>
      </c>
      <c r="C334" s="235">
        <v>0</v>
      </c>
      <c r="D334" s="236">
        <v>0</v>
      </c>
      <c r="E334" s="236">
        <v>0</v>
      </c>
      <c r="F334" s="236">
        <v>0</v>
      </c>
      <c r="G334" s="236">
        <f t="shared" si="0"/>
        <v>0</v>
      </c>
      <c r="H334" s="235">
        <f t="shared" si="1"/>
        <v>0</v>
      </c>
      <c r="I334" s="234"/>
      <c r="J334" s="234"/>
      <c r="K334" s="234"/>
      <c r="L334" s="234"/>
      <c r="M334" s="234"/>
      <c r="N334" s="234"/>
      <c r="O334" s="234"/>
      <c r="P334" s="234"/>
      <c r="Q334" s="234"/>
      <c r="R334" s="234"/>
      <c r="S334" s="234"/>
      <c r="T334" s="234"/>
      <c r="U334" s="234"/>
      <c r="V334" s="234"/>
      <c r="W334" s="234"/>
      <c r="X334" s="234"/>
      <c r="Y334" s="234"/>
      <c r="Z334" s="234"/>
    </row>
    <row r="335" spans="1:26" ht="12.75" customHeight="1">
      <c r="A335" s="234" t="s">
        <v>1130</v>
      </c>
      <c r="B335" s="234">
        <v>327</v>
      </c>
      <c r="C335" s="235">
        <v>303534</v>
      </c>
      <c r="D335" s="236">
        <v>82567</v>
      </c>
      <c r="E335" s="236">
        <v>31411</v>
      </c>
      <c r="F335" s="236">
        <v>18328</v>
      </c>
      <c r="G335" s="236">
        <f t="shared" si="0"/>
        <v>132306</v>
      </c>
      <c r="H335" s="235">
        <f t="shared" si="1"/>
        <v>43.59</v>
      </c>
      <c r="I335" s="234"/>
      <c r="J335" s="234"/>
      <c r="K335" s="234"/>
      <c r="L335" s="234"/>
      <c r="M335" s="234"/>
      <c r="N335" s="234"/>
      <c r="O335" s="234"/>
      <c r="P335" s="234"/>
      <c r="Q335" s="234"/>
      <c r="R335" s="234"/>
      <c r="S335" s="234"/>
      <c r="T335" s="234"/>
      <c r="U335" s="234"/>
      <c r="V335" s="234"/>
      <c r="W335" s="234"/>
      <c r="X335" s="234"/>
      <c r="Y335" s="234"/>
      <c r="Z335" s="234"/>
    </row>
    <row r="336" spans="1:26" ht="12.75" customHeight="1">
      <c r="A336" s="234" t="s">
        <v>1131</v>
      </c>
      <c r="B336" s="234">
        <v>328</v>
      </c>
      <c r="C336" s="235">
        <v>0</v>
      </c>
      <c r="D336" s="236">
        <v>0</v>
      </c>
      <c r="E336" s="236">
        <v>0</v>
      </c>
      <c r="F336" s="236">
        <v>0</v>
      </c>
      <c r="G336" s="236">
        <f t="shared" si="0"/>
        <v>0</v>
      </c>
      <c r="H336" s="235">
        <f t="shared" si="1"/>
        <v>0</v>
      </c>
      <c r="I336" s="234"/>
      <c r="J336" s="234"/>
      <c r="K336" s="234"/>
      <c r="L336" s="234"/>
      <c r="M336" s="234"/>
      <c r="N336" s="234"/>
      <c r="O336" s="234"/>
      <c r="P336" s="234"/>
      <c r="Q336" s="234"/>
      <c r="R336" s="234"/>
      <c r="S336" s="234"/>
      <c r="T336" s="234"/>
      <c r="U336" s="234"/>
      <c r="V336" s="234"/>
      <c r="W336" s="234"/>
      <c r="X336" s="234"/>
      <c r="Y336" s="234"/>
      <c r="Z336" s="234"/>
    </row>
    <row r="337" spans="1:26" ht="12.75" customHeight="1">
      <c r="A337" s="234" t="s">
        <v>1132</v>
      </c>
      <c r="B337" s="234">
        <v>329</v>
      </c>
      <c r="C337" s="235">
        <v>346793.88</v>
      </c>
      <c r="D337" s="236">
        <v>94335</v>
      </c>
      <c r="E337" s="236">
        <v>0</v>
      </c>
      <c r="F337" s="236">
        <v>0</v>
      </c>
      <c r="G337" s="236">
        <f t="shared" si="0"/>
        <v>94335</v>
      </c>
      <c r="H337" s="235">
        <f t="shared" si="1"/>
        <v>27.2</v>
      </c>
      <c r="I337" s="234"/>
      <c r="J337" s="234"/>
      <c r="K337" s="234"/>
      <c r="L337" s="234"/>
      <c r="M337" s="234"/>
      <c r="N337" s="234"/>
      <c r="O337" s="234"/>
      <c r="P337" s="234"/>
      <c r="Q337" s="234"/>
      <c r="R337" s="234"/>
      <c r="S337" s="234"/>
      <c r="T337" s="234"/>
      <c r="U337" s="234"/>
      <c r="V337" s="234"/>
      <c r="W337" s="234"/>
      <c r="X337" s="234"/>
      <c r="Y337" s="234"/>
      <c r="Z337" s="234"/>
    </row>
    <row r="338" spans="1:26" ht="12.75" customHeight="1">
      <c r="A338" s="234" t="s">
        <v>1134</v>
      </c>
      <c r="B338" s="234">
        <v>330</v>
      </c>
      <c r="C338" s="235">
        <v>1283890.97</v>
      </c>
      <c r="D338" s="236">
        <v>349243</v>
      </c>
      <c r="E338" s="236">
        <v>23558</v>
      </c>
      <c r="F338" s="236">
        <v>13746</v>
      </c>
      <c r="G338" s="236">
        <f t="shared" si="0"/>
        <v>386547</v>
      </c>
      <c r="H338" s="235">
        <f t="shared" si="1"/>
        <v>30.11</v>
      </c>
      <c r="I338" s="234"/>
      <c r="J338" s="234"/>
      <c r="K338" s="234"/>
      <c r="L338" s="234"/>
      <c r="M338" s="234"/>
      <c r="N338" s="234"/>
      <c r="O338" s="234"/>
      <c r="P338" s="234"/>
      <c r="Q338" s="234"/>
      <c r="R338" s="234"/>
      <c r="S338" s="234"/>
      <c r="T338" s="234"/>
      <c r="U338" s="234"/>
      <c r="V338" s="234"/>
      <c r="W338" s="234"/>
      <c r="X338" s="234"/>
      <c r="Y338" s="234"/>
      <c r="Z338" s="234"/>
    </row>
    <row r="339" spans="1:26" ht="12.75" customHeight="1">
      <c r="A339" s="234" t="s">
        <v>1135</v>
      </c>
      <c r="B339" s="234">
        <v>331</v>
      </c>
      <c r="C339" s="235">
        <v>0</v>
      </c>
      <c r="D339" s="236">
        <v>0</v>
      </c>
      <c r="E339" s="236">
        <v>0</v>
      </c>
      <c r="F339" s="236">
        <v>0</v>
      </c>
      <c r="G339" s="236">
        <f t="shared" si="0"/>
        <v>0</v>
      </c>
      <c r="H339" s="235">
        <f t="shared" si="1"/>
        <v>0</v>
      </c>
      <c r="I339" s="234"/>
      <c r="J339" s="234"/>
      <c r="K339" s="234"/>
      <c r="L339" s="234"/>
      <c r="M339" s="234"/>
      <c r="N339" s="234"/>
      <c r="O339" s="234"/>
      <c r="P339" s="234"/>
      <c r="Q339" s="234"/>
      <c r="R339" s="234"/>
      <c r="S339" s="234"/>
      <c r="T339" s="234"/>
      <c r="U339" s="234"/>
      <c r="V339" s="234"/>
      <c r="W339" s="234"/>
      <c r="X339" s="234"/>
      <c r="Y339" s="234"/>
      <c r="Z339" s="234"/>
    </row>
    <row r="340" spans="1:26" ht="12.75" customHeight="1">
      <c r="A340" s="234" t="s">
        <v>1136</v>
      </c>
      <c r="B340" s="234">
        <v>332</v>
      </c>
      <c r="C340" s="235">
        <v>0</v>
      </c>
      <c r="D340" s="236">
        <v>0</v>
      </c>
      <c r="E340" s="236">
        <v>0</v>
      </c>
      <c r="F340" s="236">
        <v>0</v>
      </c>
      <c r="G340" s="236">
        <f t="shared" si="0"/>
        <v>0</v>
      </c>
      <c r="H340" s="235">
        <f t="shared" si="1"/>
        <v>0</v>
      </c>
      <c r="I340" s="234"/>
      <c r="J340" s="234"/>
      <c r="K340" s="234"/>
      <c r="L340" s="234"/>
      <c r="M340" s="234"/>
      <c r="N340" s="234"/>
      <c r="O340" s="234"/>
      <c r="P340" s="234"/>
      <c r="Q340" s="234"/>
      <c r="R340" s="234"/>
      <c r="S340" s="234"/>
      <c r="T340" s="234"/>
      <c r="U340" s="234"/>
      <c r="V340" s="234"/>
      <c r="W340" s="234"/>
      <c r="X340" s="234"/>
      <c r="Y340" s="234"/>
      <c r="Z340" s="234"/>
    </row>
    <row r="341" spans="1:26" ht="12.75" customHeight="1">
      <c r="A341" s="234" t="s">
        <v>1137</v>
      </c>
      <c r="B341" s="234">
        <v>333</v>
      </c>
      <c r="C341" s="235">
        <v>1592001.04</v>
      </c>
      <c r="D341" s="236">
        <v>433055</v>
      </c>
      <c r="E341" s="236">
        <v>23558</v>
      </c>
      <c r="F341" s="236">
        <v>13746</v>
      </c>
      <c r="G341" s="236">
        <f t="shared" si="0"/>
        <v>470359</v>
      </c>
      <c r="H341" s="235">
        <f t="shared" si="1"/>
        <v>29.55</v>
      </c>
      <c r="I341" s="234"/>
      <c r="J341" s="234"/>
      <c r="K341" s="234"/>
      <c r="L341" s="234"/>
      <c r="M341" s="234"/>
      <c r="N341" s="234"/>
      <c r="O341" s="234"/>
      <c r="P341" s="234"/>
      <c r="Q341" s="234"/>
      <c r="R341" s="234"/>
      <c r="S341" s="234"/>
      <c r="T341" s="234"/>
      <c r="U341" s="234"/>
      <c r="V341" s="234"/>
      <c r="W341" s="234"/>
      <c r="X341" s="234"/>
      <c r="Y341" s="234"/>
      <c r="Z341" s="234"/>
    </row>
    <row r="342" spans="1:26" ht="12.75" customHeight="1">
      <c r="A342" s="234" t="s">
        <v>1138</v>
      </c>
      <c r="B342" s="234">
        <v>334</v>
      </c>
      <c r="C342" s="235">
        <v>380493.43</v>
      </c>
      <c r="D342" s="236">
        <v>103501</v>
      </c>
      <c r="E342" s="236">
        <v>0</v>
      </c>
      <c r="F342" s="236">
        <v>0</v>
      </c>
      <c r="G342" s="236">
        <f t="shared" si="0"/>
        <v>103501</v>
      </c>
      <c r="H342" s="235">
        <f t="shared" si="1"/>
        <v>27.2</v>
      </c>
      <c r="I342" s="234"/>
      <c r="J342" s="234"/>
      <c r="K342" s="234"/>
      <c r="L342" s="234"/>
      <c r="M342" s="234"/>
      <c r="N342" s="234"/>
      <c r="O342" s="234"/>
      <c r="P342" s="234"/>
      <c r="Q342" s="234"/>
      <c r="R342" s="234"/>
      <c r="S342" s="234"/>
      <c r="T342" s="234"/>
      <c r="U342" s="234"/>
      <c r="V342" s="234"/>
      <c r="W342" s="234"/>
      <c r="X342" s="234"/>
      <c r="Y342" s="234"/>
      <c r="Z342" s="234"/>
    </row>
    <row r="343" spans="1:26" ht="12.75" customHeight="1">
      <c r="A343" s="234" t="s">
        <v>1139</v>
      </c>
      <c r="B343" s="234">
        <v>335</v>
      </c>
      <c r="C343" s="235">
        <v>0</v>
      </c>
      <c r="D343" s="236">
        <v>0</v>
      </c>
      <c r="E343" s="236">
        <v>0</v>
      </c>
      <c r="F343" s="236">
        <v>0</v>
      </c>
      <c r="G343" s="236">
        <f t="shared" si="0"/>
        <v>0</v>
      </c>
      <c r="H343" s="235">
        <f t="shared" si="1"/>
        <v>0</v>
      </c>
      <c r="I343" s="234"/>
      <c r="J343" s="234"/>
      <c r="K343" s="234"/>
      <c r="L343" s="234"/>
      <c r="M343" s="234"/>
      <c r="N343" s="234"/>
      <c r="O343" s="234"/>
      <c r="P343" s="234"/>
      <c r="Q343" s="234"/>
      <c r="R343" s="234"/>
      <c r="S343" s="234"/>
      <c r="T343" s="234"/>
      <c r="U343" s="234"/>
      <c r="V343" s="234"/>
      <c r="W343" s="234"/>
      <c r="X343" s="234"/>
      <c r="Y343" s="234"/>
      <c r="Z343" s="234"/>
    </row>
    <row r="344" spans="1:26" ht="12.75" customHeight="1">
      <c r="A344" s="234" t="s">
        <v>1141</v>
      </c>
      <c r="B344" s="234">
        <v>336</v>
      </c>
      <c r="C344" s="235">
        <v>529036</v>
      </c>
      <c r="D344" s="236">
        <v>143908</v>
      </c>
      <c r="E344" s="236">
        <v>0</v>
      </c>
      <c r="F344" s="236">
        <v>0</v>
      </c>
      <c r="G344" s="236">
        <f t="shared" si="0"/>
        <v>143908</v>
      </c>
      <c r="H344" s="235">
        <f t="shared" si="1"/>
        <v>27.2</v>
      </c>
      <c r="I344" s="234"/>
      <c r="J344" s="234"/>
      <c r="K344" s="234"/>
      <c r="L344" s="234"/>
      <c r="M344" s="234"/>
      <c r="N344" s="234"/>
      <c r="O344" s="234"/>
      <c r="P344" s="234"/>
      <c r="Q344" s="234"/>
      <c r="R344" s="234"/>
      <c r="S344" s="234"/>
      <c r="T344" s="234"/>
      <c r="U344" s="234"/>
      <c r="V344" s="234"/>
      <c r="W344" s="234"/>
      <c r="X344" s="234"/>
      <c r="Y344" s="234"/>
      <c r="Z344" s="234"/>
    </row>
    <row r="345" spans="1:26" ht="12.75" customHeight="1">
      <c r="A345" s="234" t="s">
        <v>1142</v>
      </c>
      <c r="B345" s="234">
        <v>337</v>
      </c>
      <c r="C345" s="235">
        <v>65710.95</v>
      </c>
      <c r="D345" s="236">
        <v>17875</v>
      </c>
      <c r="E345" s="236">
        <v>47836</v>
      </c>
      <c r="F345" s="236">
        <v>0</v>
      </c>
      <c r="G345" s="236">
        <f t="shared" si="0"/>
        <v>65711</v>
      </c>
      <c r="H345" s="235">
        <f t="shared" si="1"/>
        <v>100</v>
      </c>
      <c r="I345" s="234"/>
      <c r="J345" s="234"/>
      <c r="K345" s="234"/>
      <c r="L345" s="234"/>
      <c r="M345" s="234"/>
      <c r="N345" s="234"/>
      <c r="O345" s="234"/>
      <c r="P345" s="234"/>
      <c r="Q345" s="234"/>
      <c r="R345" s="234"/>
      <c r="S345" s="234"/>
      <c r="T345" s="234"/>
      <c r="U345" s="234"/>
      <c r="V345" s="234"/>
      <c r="W345" s="234"/>
      <c r="X345" s="234"/>
      <c r="Y345" s="234"/>
      <c r="Z345" s="234"/>
    </row>
    <row r="346" spans="1:26" ht="12.75" customHeight="1">
      <c r="A346" s="234" t="s">
        <v>1143</v>
      </c>
      <c r="B346" s="234">
        <v>338</v>
      </c>
      <c r="C346" s="235">
        <v>0</v>
      </c>
      <c r="D346" s="236">
        <v>0</v>
      </c>
      <c r="E346" s="236">
        <v>0</v>
      </c>
      <c r="F346" s="236">
        <v>0</v>
      </c>
      <c r="G346" s="236">
        <f t="shared" si="0"/>
        <v>0</v>
      </c>
      <c r="H346" s="235">
        <f t="shared" si="1"/>
        <v>0</v>
      </c>
      <c r="I346" s="234"/>
      <c r="J346" s="234"/>
      <c r="K346" s="234"/>
      <c r="L346" s="234"/>
      <c r="M346" s="234"/>
      <c r="N346" s="234"/>
      <c r="O346" s="234"/>
      <c r="P346" s="234"/>
      <c r="Q346" s="234"/>
      <c r="R346" s="234"/>
      <c r="S346" s="234"/>
      <c r="T346" s="234"/>
      <c r="U346" s="234"/>
      <c r="V346" s="234"/>
      <c r="W346" s="234"/>
      <c r="X346" s="234"/>
      <c r="Y346" s="234"/>
      <c r="Z346" s="234"/>
    </row>
    <row r="347" spans="1:26" ht="12.75" customHeight="1">
      <c r="A347" s="234" t="s">
        <v>1144</v>
      </c>
      <c r="B347" s="234">
        <v>339</v>
      </c>
      <c r="C347" s="235">
        <v>273132.32</v>
      </c>
      <c r="D347" s="236">
        <v>74297</v>
      </c>
      <c r="E347" s="236">
        <v>0</v>
      </c>
      <c r="F347" s="236">
        <v>0</v>
      </c>
      <c r="G347" s="236">
        <f t="shared" si="0"/>
        <v>74297</v>
      </c>
      <c r="H347" s="235">
        <f t="shared" si="1"/>
        <v>27.2</v>
      </c>
      <c r="I347" s="234"/>
      <c r="J347" s="234"/>
      <c r="K347" s="234"/>
      <c r="L347" s="234"/>
      <c r="M347" s="234"/>
      <c r="N347" s="234"/>
      <c r="O347" s="234"/>
      <c r="P347" s="234"/>
      <c r="Q347" s="234"/>
      <c r="R347" s="234"/>
      <c r="S347" s="234"/>
      <c r="T347" s="234"/>
      <c r="U347" s="234"/>
      <c r="V347" s="234"/>
      <c r="W347" s="234"/>
      <c r="X347" s="234"/>
      <c r="Y347" s="234"/>
      <c r="Z347" s="234"/>
    </row>
    <row r="348" spans="1:26" ht="12.75" customHeight="1">
      <c r="A348" s="234" t="s">
        <v>1145</v>
      </c>
      <c r="B348" s="234">
        <v>340</v>
      </c>
      <c r="C348" s="235">
        <v>0</v>
      </c>
      <c r="D348" s="236">
        <v>0</v>
      </c>
      <c r="E348" s="236">
        <v>0</v>
      </c>
      <c r="F348" s="236">
        <v>0</v>
      </c>
      <c r="G348" s="236">
        <f t="shared" si="0"/>
        <v>0</v>
      </c>
      <c r="H348" s="235">
        <f t="shared" si="1"/>
        <v>0</v>
      </c>
      <c r="I348" s="234"/>
      <c r="J348" s="234"/>
      <c r="K348" s="234"/>
      <c r="L348" s="234"/>
      <c r="M348" s="234"/>
      <c r="N348" s="234"/>
      <c r="O348" s="234"/>
      <c r="P348" s="234"/>
      <c r="Q348" s="234"/>
      <c r="R348" s="234"/>
      <c r="S348" s="234"/>
      <c r="T348" s="234"/>
      <c r="U348" s="234"/>
      <c r="V348" s="234"/>
      <c r="W348" s="234"/>
      <c r="X348" s="234"/>
      <c r="Y348" s="234"/>
      <c r="Z348" s="234"/>
    </row>
    <row r="349" spans="1:26" ht="12.75" customHeight="1">
      <c r="A349" s="234" t="s">
        <v>1147</v>
      </c>
      <c r="B349" s="234">
        <v>341</v>
      </c>
      <c r="C349" s="235">
        <v>195524.89</v>
      </c>
      <c r="D349" s="236">
        <v>53187</v>
      </c>
      <c r="E349" s="236">
        <v>0</v>
      </c>
      <c r="F349" s="236">
        <v>0</v>
      </c>
      <c r="G349" s="236">
        <f t="shared" si="0"/>
        <v>53187</v>
      </c>
      <c r="H349" s="235">
        <f t="shared" si="1"/>
        <v>27.2</v>
      </c>
      <c r="I349" s="234"/>
      <c r="J349" s="234"/>
      <c r="K349" s="234"/>
      <c r="L349" s="234"/>
      <c r="M349" s="234"/>
      <c r="N349" s="234"/>
      <c r="O349" s="234"/>
      <c r="P349" s="234"/>
      <c r="Q349" s="234"/>
      <c r="R349" s="234"/>
      <c r="S349" s="234"/>
      <c r="T349" s="234"/>
      <c r="U349" s="234"/>
      <c r="V349" s="234"/>
      <c r="W349" s="234"/>
      <c r="X349" s="234"/>
      <c r="Y349" s="234"/>
      <c r="Z349" s="234"/>
    </row>
    <row r="350" spans="1:26" ht="12.75" customHeight="1">
      <c r="A350" s="234" t="s">
        <v>1148</v>
      </c>
      <c r="B350" s="234">
        <v>342</v>
      </c>
      <c r="C350" s="235">
        <v>0</v>
      </c>
      <c r="D350" s="236">
        <v>0</v>
      </c>
      <c r="E350" s="236">
        <v>0</v>
      </c>
      <c r="F350" s="236">
        <v>0</v>
      </c>
      <c r="G350" s="236">
        <f t="shared" si="0"/>
        <v>0</v>
      </c>
      <c r="H350" s="235">
        <f t="shared" si="1"/>
        <v>0</v>
      </c>
      <c r="I350" s="234"/>
      <c r="J350" s="234"/>
      <c r="K350" s="234"/>
      <c r="L350" s="234"/>
      <c r="M350" s="234"/>
      <c r="N350" s="234"/>
      <c r="O350" s="234"/>
      <c r="P350" s="234"/>
      <c r="Q350" s="234"/>
      <c r="R350" s="234"/>
      <c r="S350" s="234"/>
      <c r="T350" s="234"/>
      <c r="U350" s="234"/>
      <c r="V350" s="234"/>
      <c r="W350" s="234"/>
      <c r="X350" s="234"/>
      <c r="Y350" s="234"/>
      <c r="Z350" s="234"/>
    </row>
    <row r="351" spans="1:26" ht="12.75" customHeight="1">
      <c r="A351" s="234" t="s">
        <v>1149</v>
      </c>
      <c r="B351" s="234">
        <v>343</v>
      </c>
      <c r="C351" s="235">
        <v>0</v>
      </c>
      <c r="D351" s="236">
        <v>0</v>
      </c>
      <c r="E351" s="236">
        <v>0</v>
      </c>
      <c r="F351" s="236">
        <v>0</v>
      </c>
      <c r="G351" s="236">
        <f t="shared" si="0"/>
        <v>0</v>
      </c>
      <c r="H351" s="235">
        <f t="shared" si="1"/>
        <v>0</v>
      </c>
      <c r="I351" s="234"/>
      <c r="J351" s="234"/>
      <c r="K351" s="234"/>
      <c r="L351" s="234"/>
      <c r="M351" s="234"/>
      <c r="N351" s="234"/>
      <c r="O351" s="234"/>
      <c r="P351" s="234"/>
      <c r="Q351" s="234"/>
      <c r="R351" s="234"/>
      <c r="S351" s="234"/>
      <c r="T351" s="234"/>
      <c r="U351" s="234"/>
      <c r="V351" s="234"/>
      <c r="W351" s="234"/>
      <c r="X351" s="234"/>
      <c r="Y351" s="234"/>
      <c r="Z351" s="234"/>
    </row>
    <row r="352" spans="1:26" ht="12.75" customHeight="1">
      <c r="A352" s="234" t="s">
        <v>1150</v>
      </c>
      <c r="B352" s="234">
        <v>344</v>
      </c>
      <c r="C352" s="235">
        <v>0</v>
      </c>
      <c r="D352" s="236">
        <v>0</v>
      </c>
      <c r="E352" s="236">
        <v>0</v>
      </c>
      <c r="F352" s="236">
        <v>0</v>
      </c>
      <c r="G352" s="236">
        <f t="shared" si="0"/>
        <v>0</v>
      </c>
      <c r="H352" s="235">
        <f t="shared" si="1"/>
        <v>0</v>
      </c>
      <c r="I352" s="234"/>
      <c r="J352" s="234"/>
      <c r="K352" s="234"/>
      <c r="L352" s="234"/>
      <c r="M352" s="234"/>
      <c r="N352" s="234"/>
      <c r="O352" s="234"/>
      <c r="P352" s="234"/>
      <c r="Q352" s="234"/>
      <c r="R352" s="234"/>
      <c r="S352" s="234"/>
      <c r="T352" s="234"/>
      <c r="U352" s="234"/>
      <c r="V352" s="234"/>
      <c r="W352" s="234"/>
      <c r="X352" s="234"/>
      <c r="Y352" s="234"/>
      <c r="Z352" s="234"/>
    </row>
    <row r="353" spans="1:26" ht="12.75" customHeight="1">
      <c r="A353" s="234" t="s">
        <v>1151</v>
      </c>
      <c r="B353" s="234">
        <v>345</v>
      </c>
      <c r="C353" s="235">
        <v>0</v>
      </c>
      <c r="D353" s="236">
        <v>0</v>
      </c>
      <c r="E353" s="236">
        <v>0</v>
      </c>
      <c r="F353" s="236">
        <v>0</v>
      </c>
      <c r="G353" s="236">
        <f t="shared" si="0"/>
        <v>0</v>
      </c>
      <c r="H353" s="235">
        <f t="shared" si="1"/>
        <v>0</v>
      </c>
      <c r="I353" s="234"/>
      <c r="J353" s="234"/>
      <c r="K353" s="234"/>
      <c r="L353" s="234"/>
      <c r="M353" s="234"/>
      <c r="N353" s="234"/>
      <c r="O353" s="234"/>
      <c r="P353" s="234"/>
      <c r="Q353" s="234"/>
      <c r="R353" s="234"/>
      <c r="S353" s="234"/>
      <c r="T353" s="234"/>
      <c r="U353" s="234"/>
      <c r="V353" s="234"/>
      <c r="W353" s="234"/>
      <c r="X353" s="234"/>
      <c r="Y353" s="234"/>
      <c r="Z353" s="234"/>
    </row>
    <row r="354" spans="1:26" ht="12.75" customHeight="1">
      <c r="A354" s="234" t="s">
        <v>1152</v>
      </c>
      <c r="B354" s="234">
        <v>346</v>
      </c>
      <c r="C354" s="235">
        <v>0</v>
      </c>
      <c r="D354" s="236">
        <v>0</v>
      </c>
      <c r="E354" s="236">
        <v>0</v>
      </c>
      <c r="F354" s="236">
        <v>0</v>
      </c>
      <c r="G354" s="236">
        <f t="shared" si="0"/>
        <v>0</v>
      </c>
      <c r="H354" s="235">
        <f t="shared" si="1"/>
        <v>0</v>
      </c>
      <c r="I354" s="234"/>
      <c r="J354" s="234"/>
      <c r="K354" s="234"/>
      <c r="L354" s="234"/>
      <c r="M354" s="234"/>
      <c r="N354" s="234"/>
      <c r="O354" s="234"/>
      <c r="P354" s="234"/>
      <c r="Q354" s="234"/>
      <c r="R354" s="234"/>
      <c r="S354" s="234"/>
      <c r="T354" s="234"/>
      <c r="U354" s="234"/>
      <c r="V354" s="234"/>
      <c r="W354" s="234"/>
      <c r="X354" s="234"/>
      <c r="Y354" s="234"/>
      <c r="Z354" s="234"/>
    </row>
    <row r="355" spans="1:26" ht="12.75" customHeight="1">
      <c r="A355" s="234" t="s">
        <v>1154</v>
      </c>
      <c r="B355" s="234">
        <v>347</v>
      </c>
      <c r="C355" s="235">
        <v>0</v>
      </c>
      <c r="D355" s="236">
        <v>0</v>
      </c>
      <c r="E355" s="236">
        <v>0</v>
      </c>
      <c r="F355" s="236">
        <v>0</v>
      </c>
      <c r="G355" s="236">
        <f t="shared" si="0"/>
        <v>0</v>
      </c>
      <c r="H355" s="235">
        <f t="shared" si="1"/>
        <v>0</v>
      </c>
      <c r="I355" s="234"/>
      <c r="J355" s="234"/>
      <c r="K355" s="234"/>
      <c r="L355" s="234"/>
      <c r="M355" s="234"/>
      <c r="N355" s="234"/>
      <c r="O355" s="234"/>
      <c r="P355" s="234"/>
      <c r="Q355" s="234"/>
      <c r="R355" s="234"/>
      <c r="S355" s="234"/>
      <c r="T355" s="234"/>
      <c r="U355" s="234"/>
      <c r="V355" s="234"/>
      <c r="W355" s="234"/>
      <c r="X355" s="234"/>
      <c r="Y355" s="234"/>
      <c r="Z355" s="234"/>
    </row>
    <row r="356" spans="1:26" ht="12.75" customHeight="1">
      <c r="A356" s="234" t="s">
        <v>1155</v>
      </c>
      <c r="B356" s="234">
        <v>348</v>
      </c>
      <c r="C356" s="235">
        <v>0</v>
      </c>
      <c r="D356" s="236">
        <v>0</v>
      </c>
      <c r="E356" s="236">
        <v>0</v>
      </c>
      <c r="F356" s="236">
        <v>0</v>
      </c>
      <c r="G356" s="236">
        <f t="shared" si="0"/>
        <v>0</v>
      </c>
      <c r="H356" s="235">
        <f t="shared" si="1"/>
        <v>0</v>
      </c>
      <c r="I356" s="234"/>
      <c r="J356" s="234"/>
      <c r="K356" s="234"/>
      <c r="L356" s="234"/>
      <c r="M356" s="234"/>
      <c r="N356" s="234"/>
      <c r="O356" s="234"/>
      <c r="P356" s="234"/>
      <c r="Q356" s="234"/>
      <c r="R356" s="234"/>
      <c r="S356" s="234"/>
      <c r="T356" s="234"/>
      <c r="U356" s="234"/>
      <c r="V356" s="234"/>
      <c r="W356" s="234"/>
      <c r="X356" s="234"/>
      <c r="Y356" s="234"/>
      <c r="Z356" s="234"/>
    </row>
    <row r="357" spans="1:26" ht="12.75" customHeight="1">
      <c r="A357" s="234" t="s">
        <v>1156</v>
      </c>
      <c r="B357" s="234">
        <v>349</v>
      </c>
      <c r="C357" s="235">
        <v>0</v>
      </c>
      <c r="D357" s="236">
        <v>0</v>
      </c>
      <c r="E357" s="236">
        <v>0</v>
      </c>
      <c r="F357" s="236">
        <v>0</v>
      </c>
      <c r="G357" s="236">
        <f t="shared" si="0"/>
        <v>0</v>
      </c>
      <c r="H357" s="235">
        <f t="shared" si="1"/>
        <v>0</v>
      </c>
      <c r="I357" s="234"/>
      <c r="J357" s="234"/>
      <c r="K357" s="234"/>
      <c r="L357" s="234"/>
      <c r="M357" s="234"/>
      <c r="N357" s="234"/>
      <c r="O357" s="234"/>
      <c r="P357" s="234"/>
      <c r="Q357" s="234"/>
      <c r="R357" s="234"/>
      <c r="S357" s="234"/>
      <c r="T357" s="234"/>
      <c r="U357" s="234"/>
      <c r="V357" s="234"/>
      <c r="W357" s="234"/>
      <c r="X357" s="234"/>
      <c r="Y357" s="234"/>
      <c r="Z357" s="234"/>
    </row>
    <row r="358" spans="1:26" ht="12.75" customHeight="1">
      <c r="A358" s="234" t="s">
        <v>1157</v>
      </c>
      <c r="B358" s="234">
        <v>350</v>
      </c>
      <c r="C358" s="235">
        <v>0</v>
      </c>
      <c r="D358" s="236">
        <v>0</v>
      </c>
      <c r="E358" s="236">
        <v>0</v>
      </c>
      <c r="F358" s="236">
        <v>0</v>
      </c>
      <c r="G358" s="236">
        <f t="shared" si="0"/>
        <v>0</v>
      </c>
      <c r="H358" s="235">
        <f t="shared" si="1"/>
        <v>0</v>
      </c>
      <c r="I358" s="234"/>
      <c r="J358" s="234"/>
      <c r="K358" s="234"/>
      <c r="L358" s="234"/>
      <c r="M358" s="234"/>
      <c r="N358" s="234"/>
      <c r="O358" s="234"/>
      <c r="P358" s="234"/>
      <c r="Q358" s="234"/>
      <c r="R358" s="234"/>
      <c r="S358" s="234"/>
      <c r="T358" s="234"/>
      <c r="U358" s="234"/>
      <c r="V358" s="234"/>
      <c r="W358" s="234"/>
      <c r="X358" s="234"/>
      <c r="Y358" s="234"/>
      <c r="Z358" s="234"/>
    </row>
    <row r="359" spans="1:26" ht="12.75" customHeight="1">
      <c r="A359" s="234" t="s">
        <v>1158</v>
      </c>
      <c r="B359" s="234">
        <v>351</v>
      </c>
      <c r="C359" s="235">
        <v>1296755</v>
      </c>
      <c r="D359" s="236">
        <v>352742</v>
      </c>
      <c r="E359" s="236">
        <v>19632</v>
      </c>
      <c r="F359" s="236">
        <v>11455</v>
      </c>
      <c r="G359" s="236">
        <f t="shared" si="0"/>
        <v>383829</v>
      </c>
      <c r="H359" s="235">
        <f t="shared" si="1"/>
        <v>29.6</v>
      </c>
      <c r="I359" s="234"/>
      <c r="J359" s="234"/>
      <c r="K359" s="234"/>
      <c r="L359" s="234"/>
      <c r="M359" s="234"/>
      <c r="N359" s="234"/>
      <c r="O359" s="234"/>
      <c r="P359" s="234"/>
      <c r="Q359" s="234"/>
      <c r="R359" s="234"/>
      <c r="S359" s="234"/>
      <c r="T359" s="234"/>
      <c r="U359" s="234"/>
      <c r="V359" s="234"/>
      <c r="W359" s="234"/>
      <c r="X359" s="234"/>
      <c r="Y359" s="234"/>
      <c r="Z359" s="234"/>
    </row>
    <row r="360" spans="1:26" ht="12.75" customHeight="1">
      <c r="A360" s="234"/>
      <c r="B360" s="234"/>
      <c r="C360" s="234"/>
      <c r="D360" s="234"/>
      <c r="E360" s="234"/>
      <c r="F360" s="234"/>
      <c r="G360" s="234"/>
      <c r="H360" s="235"/>
      <c r="I360" s="234"/>
      <c r="J360" s="234"/>
      <c r="K360" s="234"/>
      <c r="L360" s="234"/>
      <c r="M360" s="234"/>
      <c r="N360" s="234"/>
      <c r="O360" s="234"/>
      <c r="P360" s="234"/>
      <c r="Q360" s="234"/>
      <c r="R360" s="234"/>
      <c r="S360" s="234"/>
      <c r="T360" s="234"/>
      <c r="U360" s="234"/>
      <c r="V360" s="234"/>
      <c r="W360" s="234"/>
      <c r="X360" s="234"/>
      <c r="Y360" s="234"/>
      <c r="Z360" s="234"/>
    </row>
    <row r="361" spans="1:26" ht="12.75" customHeight="1">
      <c r="A361" s="234"/>
      <c r="B361" s="234"/>
      <c r="C361" s="236">
        <f t="shared" ref="C361:G361" si="2">SUM(C9:C359)</f>
        <v>81986909.39000003</v>
      </c>
      <c r="D361" s="236">
        <f t="shared" si="2"/>
        <v>22302011</v>
      </c>
      <c r="E361" s="236">
        <f t="shared" si="2"/>
        <v>2322274</v>
      </c>
      <c r="F361" s="236">
        <f t="shared" si="2"/>
        <v>1243410</v>
      </c>
      <c r="G361" s="236">
        <f t="shared" si="2"/>
        <v>25867695</v>
      </c>
      <c r="H361" s="235">
        <f>IF(C361&gt;0,ROUND(((D361+E361+F361)/C361)*100,2),0)</f>
        <v>31.55</v>
      </c>
      <c r="I361" s="234"/>
      <c r="J361" s="234"/>
      <c r="K361" s="234"/>
      <c r="L361" s="234"/>
      <c r="M361" s="234"/>
      <c r="N361" s="234"/>
      <c r="O361" s="234"/>
      <c r="P361" s="234"/>
      <c r="Q361" s="234"/>
      <c r="R361" s="234"/>
      <c r="S361" s="234"/>
      <c r="T361" s="234"/>
      <c r="U361" s="234"/>
      <c r="V361" s="234"/>
      <c r="W361" s="234"/>
      <c r="X361" s="234"/>
      <c r="Y361" s="234"/>
      <c r="Z361" s="234"/>
    </row>
    <row r="362" spans="1:26" ht="12.75" customHeight="1">
      <c r="A362" s="234"/>
      <c r="B362" s="234"/>
      <c r="C362" s="234"/>
      <c r="D362" s="234"/>
      <c r="E362" s="234"/>
      <c r="F362" s="234"/>
      <c r="G362" s="234"/>
      <c r="H362" s="235"/>
      <c r="I362" s="234"/>
      <c r="J362" s="234"/>
      <c r="K362" s="234"/>
      <c r="L362" s="234"/>
      <c r="M362" s="234"/>
      <c r="N362" s="234"/>
      <c r="O362" s="234"/>
      <c r="P362" s="234"/>
      <c r="Q362" s="234"/>
      <c r="R362" s="234"/>
      <c r="S362" s="234"/>
      <c r="T362" s="234"/>
      <c r="U362" s="234"/>
      <c r="V362" s="234"/>
      <c r="W362" s="234"/>
      <c r="X362" s="234"/>
      <c r="Y362" s="234"/>
      <c r="Z362" s="234"/>
    </row>
    <row r="363" spans="1:26" ht="38.25" customHeight="1">
      <c r="A363" s="234"/>
      <c r="B363" s="234"/>
      <c r="C363" s="258" t="s">
        <v>1161</v>
      </c>
      <c r="D363" s="259">
        <v>27877511</v>
      </c>
      <c r="E363" s="234"/>
      <c r="F363" s="234"/>
      <c r="G363" s="234"/>
      <c r="H363" s="234"/>
      <c r="I363" s="234"/>
      <c r="J363" s="234"/>
      <c r="K363" s="234"/>
      <c r="L363" s="234"/>
      <c r="M363" s="234"/>
      <c r="N363" s="234"/>
      <c r="O363" s="234"/>
      <c r="P363" s="234"/>
      <c r="Q363" s="234"/>
      <c r="R363" s="234"/>
      <c r="S363" s="234"/>
      <c r="T363" s="234"/>
      <c r="U363" s="234"/>
      <c r="V363" s="234"/>
      <c r="W363" s="234"/>
      <c r="X363" s="234"/>
      <c r="Y363" s="234"/>
      <c r="Z363" s="234"/>
    </row>
    <row r="364" spans="1:26" ht="25.5" customHeight="1">
      <c r="A364" s="234"/>
      <c r="B364" s="234"/>
      <c r="C364" s="258" t="s">
        <v>1162</v>
      </c>
      <c r="D364" s="259">
        <f>ROUND(D363*80%,0)</f>
        <v>22302009</v>
      </c>
      <c r="E364" s="234"/>
      <c r="F364" s="234"/>
      <c r="G364" s="234"/>
      <c r="H364" s="234"/>
      <c r="I364" s="234"/>
      <c r="J364" s="234"/>
      <c r="K364" s="234"/>
      <c r="L364" s="234"/>
      <c r="M364" s="234"/>
      <c r="N364" s="234"/>
      <c r="O364" s="234"/>
      <c r="P364" s="234"/>
      <c r="Q364" s="234"/>
      <c r="R364" s="234"/>
      <c r="S364" s="234"/>
      <c r="T364" s="234"/>
      <c r="U364" s="234"/>
      <c r="V364" s="234"/>
      <c r="W364" s="234"/>
      <c r="X364" s="234"/>
      <c r="Y364" s="234"/>
      <c r="Z364" s="234"/>
    </row>
    <row r="365" spans="1:26" ht="12.75" customHeight="1">
      <c r="A365" s="234"/>
      <c r="B365" s="234"/>
      <c r="C365" s="234"/>
      <c r="D365" s="234"/>
      <c r="E365" s="234"/>
      <c r="F365" s="234"/>
      <c r="G365" s="234"/>
      <c r="H365" s="234"/>
      <c r="I365" s="234"/>
      <c r="J365" s="234"/>
      <c r="K365" s="234"/>
      <c r="L365" s="234"/>
      <c r="M365" s="234"/>
      <c r="N365" s="234"/>
      <c r="O365" s="234"/>
      <c r="P365" s="234"/>
      <c r="Q365" s="234"/>
      <c r="R365" s="234"/>
      <c r="S365" s="234"/>
      <c r="T365" s="234"/>
      <c r="U365" s="234"/>
      <c r="V365" s="234"/>
      <c r="W365" s="234"/>
      <c r="X365" s="234"/>
      <c r="Y365" s="234"/>
      <c r="Z365" s="234"/>
    </row>
    <row r="366" spans="1:26" ht="12.75" customHeight="1">
      <c r="A366" s="234"/>
      <c r="B366" s="234"/>
      <c r="C366" s="234"/>
      <c r="D366" s="234"/>
      <c r="E366" s="234"/>
      <c r="F366" s="234"/>
      <c r="G366" s="234"/>
      <c r="H366" s="234"/>
      <c r="I366" s="234"/>
      <c r="J366" s="234"/>
      <c r="K366" s="234"/>
      <c r="L366" s="234"/>
      <c r="M366" s="234"/>
      <c r="N366" s="234"/>
      <c r="O366" s="234"/>
      <c r="P366" s="234"/>
      <c r="Q366" s="234"/>
      <c r="R366" s="234"/>
      <c r="S366" s="234"/>
      <c r="T366" s="234"/>
      <c r="U366" s="234"/>
      <c r="V366" s="234"/>
      <c r="W366" s="234"/>
      <c r="X366" s="234"/>
      <c r="Y366" s="234"/>
      <c r="Z366" s="234"/>
    </row>
    <row r="367" spans="1:26" ht="12.75" customHeight="1">
      <c r="A367" s="234"/>
      <c r="B367" s="234"/>
      <c r="C367" s="234"/>
      <c r="D367" s="234"/>
      <c r="E367" s="234"/>
      <c r="F367" s="234"/>
      <c r="G367" s="234"/>
      <c r="H367" s="234"/>
      <c r="I367" s="234"/>
      <c r="J367" s="234"/>
      <c r="K367" s="234"/>
      <c r="L367" s="234"/>
      <c r="M367" s="234"/>
      <c r="N367" s="234"/>
      <c r="O367" s="234"/>
      <c r="P367" s="234"/>
      <c r="Q367" s="234"/>
      <c r="R367" s="234"/>
      <c r="S367" s="234"/>
      <c r="T367" s="234"/>
      <c r="U367" s="234"/>
      <c r="V367" s="234"/>
      <c r="W367" s="234"/>
      <c r="X367" s="234"/>
      <c r="Y367" s="234"/>
      <c r="Z367" s="234"/>
    </row>
    <row r="368" spans="1:26" ht="12.75" customHeight="1">
      <c r="A368" s="234"/>
      <c r="B368" s="234"/>
      <c r="C368" s="234"/>
      <c r="D368" s="234"/>
      <c r="E368" s="234"/>
      <c r="F368" s="234"/>
      <c r="G368" s="234"/>
      <c r="H368" s="234"/>
      <c r="I368" s="234"/>
      <c r="J368" s="234"/>
      <c r="K368" s="234"/>
      <c r="L368" s="234"/>
      <c r="M368" s="234"/>
      <c r="N368" s="234"/>
      <c r="O368" s="234"/>
      <c r="P368" s="234"/>
      <c r="Q368" s="234"/>
      <c r="R368" s="234"/>
      <c r="S368" s="234"/>
      <c r="T368" s="234"/>
      <c r="U368" s="234"/>
      <c r="V368" s="234"/>
      <c r="W368" s="234"/>
      <c r="X368" s="234"/>
      <c r="Y368" s="234"/>
      <c r="Z368" s="234"/>
    </row>
    <row r="369" spans="1:26" ht="12.75" customHeight="1">
      <c r="A369" s="234"/>
      <c r="B369" s="234"/>
      <c r="C369" s="234"/>
      <c r="D369" s="234"/>
      <c r="E369" s="234"/>
      <c r="F369" s="234"/>
      <c r="G369" s="234"/>
      <c r="H369" s="234"/>
      <c r="I369" s="234"/>
      <c r="J369" s="234"/>
      <c r="K369" s="234"/>
      <c r="L369" s="234"/>
      <c r="M369" s="234"/>
      <c r="N369" s="234"/>
      <c r="O369" s="234"/>
      <c r="P369" s="234"/>
      <c r="Q369" s="234"/>
      <c r="R369" s="234"/>
      <c r="S369" s="234"/>
      <c r="T369" s="234"/>
      <c r="U369" s="234"/>
      <c r="V369" s="234"/>
      <c r="W369" s="234"/>
      <c r="X369" s="234"/>
      <c r="Y369" s="234"/>
      <c r="Z369" s="234"/>
    </row>
    <row r="370" spans="1:26" ht="12.75" customHeight="1">
      <c r="A370" s="234"/>
      <c r="B370" s="234"/>
      <c r="C370" s="234"/>
      <c r="D370" s="234"/>
      <c r="E370" s="234"/>
      <c r="F370" s="234"/>
      <c r="G370" s="234"/>
      <c r="H370" s="234"/>
      <c r="I370" s="234"/>
      <c r="J370" s="234"/>
      <c r="K370" s="234"/>
      <c r="L370" s="234"/>
      <c r="M370" s="234"/>
      <c r="N370" s="234"/>
      <c r="O370" s="234"/>
      <c r="P370" s="234"/>
      <c r="Q370" s="234"/>
      <c r="R370" s="234"/>
      <c r="S370" s="234"/>
      <c r="T370" s="234"/>
      <c r="U370" s="234"/>
      <c r="V370" s="234"/>
      <c r="W370" s="234"/>
      <c r="X370" s="234"/>
      <c r="Y370" s="234"/>
      <c r="Z370" s="234"/>
    </row>
    <row r="371" spans="1:26" ht="12.75" customHeight="1">
      <c r="A371" s="234"/>
      <c r="B371" s="234"/>
      <c r="C371" s="234"/>
      <c r="D371" s="234"/>
      <c r="E371" s="234"/>
      <c r="F371" s="234"/>
      <c r="G371" s="234"/>
      <c r="H371" s="234"/>
      <c r="I371" s="234"/>
      <c r="J371" s="234"/>
      <c r="K371" s="234"/>
      <c r="L371" s="234"/>
      <c r="M371" s="234"/>
      <c r="N371" s="234"/>
      <c r="O371" s="234"/>
      <c r="P371" s="234"/>
      <c r="Q371" s="234"/>
      <c r="R371" s="234"/>
      <c r="S371" s="234"/>
      <c r="T371" s="234"/>
      <c r="U371" s="234"/>
      <c r="V371" s="234"/>
      <c r="W371" s="234"/>
      <c r="X371" s="234"/>
      <c r="Y371" s="234"/>
      <c r="Z371" s="234"/>
    </row>
    <row r="372" spans="1:26" ht="12.75" customHeight="1">
      <c r="A372" s="234"/>
      <c r="B372" s="234"/>
      <c r="C372" s="234"/>
      <c r="D372" s="234"/>
      <c r="E372" s="234"/>
      <c r="F372" s="234"/>
      <c r="G372" s="234"/>
      <c r="H372" s="234"/>
      <c r="I372" s="234"/>
      <c r="J372" s="234"/>
      <c r="K372" s="234"/>
      <c r="L372" s="234"/>
      <c r="M372" s="234"/>
      <c r="N372" s="234"/>
      <c r="O372" s="234"/>
      <c r="P372" s="234"/>
      <c r="Q372" s="234"/>
      <c r="R372" s="234"/>
      <c r="S372" s="234"/>
      <c r="T372" s="234"/>
      <c r="U372" s="234"/>
      <c r="V372" s="234"/>
      <c r="W372" s="234"/>
      <c r="X372" s="234"/>
      <c r="Y372" s="234"/>
      <c r="Z372" s="234"/>
    </row>
    <row r="373" spans="1:26" ht="12.75" customHeight="1">
      <c r="A373" s="234"/>
      <c r="B373" s="234"/>
      <c r="C373" s="234"/>
      <c r="D373" s="234"/>
      <c r="E373" s="234"/>
      <c r="F373" s="234"/>
      <c r="G373" s="234"/>
      <c r="H373" s="234"/>
      <c r="I373" s="234"/>
      <c r="J373" s="234"/>
      <c r="K373" s="234"/>
      <c r="L373" s="234"/>
      <c r="M373" s="234"/>
      <c r="N373" s="234"/>
      <c r="O373" s="234"/>
      <c r="P373" s="234"/>
      <c r="Q373" s="234"/>
      <c r="R373" s="234"/>
      <c r="S373" s="234"/>
      <c r="T373" s="234"/>
      <c r="U373" s="234"/>
      <c r="V373" s="234"/>
      <c r="W373" s="234"/>
      <c r="X373" s="234"/>
      <c r="Y373" s="234"/>
      <c r="Z373" s="234"/>
    </row>
    <row r="374" spans="1:26" ht="12.75" customHeight="1">
      <c r="A374" s="234"/>
      <c r="B374" s="234"/>
      <c r="C374" s="234"/>
      <c r="D374" s="234"/>
      <c r="E374" s="234"/>
      <c r="F374" s="234"/>
      <c r="G374" s="234"/>
      <c r="H374" s="234"/>
      <c r="I374" s="234"/>
      <c r="J374" s="234"/>
      <c r="K374" s="234"/>
      <c r="L374" s="234"/>
      <c r="M374" s="234"/>
      <c r="N374" s="234"/>
      <c r="O374" s="234"/>
      <c r="P374" s="234"/>
      <c r="Q374" s="234"/>
      <c r="R374" s="234"/>
      <c r="S374" s="234"/>
      <c r="T374" s="234"/>
      <c r="U374" s="234"/>
      <c r="V374" s="234"/>
      <c r="W374" s="234"/>
      <c r="X374" s="234"/>
      <c r="Y374" s="234"/>
      <c r="Z374" s="234"/>
    </row>
    <row r="375" spans="1:26" ht="12.75" customHeight="1">
      <c r="A375" s="234"/>
      <c r="B375" s="234"/>
      <c r="C375" s="234"/>
      <c r="D375" s="234"/>
      <c r="E375" s="234"/>
      <c r="F375" s="234"/>
      <c r="G375" s="234"/>
      <c r="H375" s="234"/>
      <c r="I375" s="234"/>
      <c r="J375" s="234"/>
      <c r="K375" s="234"/>
      <c r="L375" s="234"/>
      <c r="M375" s="234"/>
      <c r="N375" s="234"/>
      <c r="O375" s="234"/>
      <c r="P375" s="234"/>
      <c r="Q375" s="234"/>
      <c r="R375" s="234"/>
      <c r="S375" s="234"/>
      <c r="T375" s="234"/>
      <c r="U375" s="234"/>
      <c r="V375" s="234"/>
      <c r="W375" s="234"/>
      <c r="X375" s="234"/>
      <c r="Y375" s="234"/>
      <c r="Z375" s="234"/>
    </row>
    <row r="376" spans="1:26" ht="12.75" customHeight="1">
      <c r="A376" s="234"/>
      <c r="B376" s="234"/>
      <c r="C376" s="234"/>
      <c r="D376" s="234"/>
      <c r="E376" s="234"/>
      <c r="F376" s="234"/>
      <c r="G376" s="234"/>
      <c r="H376" s="234"/>
      <c r="I376" s="234"/>
      <c r="J376" s="234"/>
      <c r="K376" s="234"/>
      <c r="L376" s="234"/>
      <c r="M376" s="234"/>
      <c r="N376" s="234"/>
      <c r="O376" s="234"/>
      <c r="P376" s="234"/>
      <c r="Q376" s="234"/>
      <c r="R376" s="234"/>
      <c r="S376" s="234"/>
      <c r="T376" s="234"/>
      <c r="U376" s="234"/>
      <c r="V376" s="234"/>
      <c r="W376" s="234"/>
      <c r="X376" s="234"/>
      <c r="Y376" s="234"/>
      <c r="Z376" s="234"/>
    </row>
    <row r="377" spans="1:26" ht="12.75" customHeight="1">
      <c r="A377" s="234"/>
      <c r="B377" s="234"/>
      <c r="C377" s="234"/>
      <c r="D377" s="234"/>
      <c r="E377" s="234"/>
      <c r="F377" s="234"/>
      <c r="G377" s="234"/>
      <c r="H377" s="234"/>
      <c r="I377" s="234"/>
      <c r="J377" s="234"/>
      <c r="K377" s="234"/>
      <c r="L377" s="234"/>
      <c r="M377" s="234"/>
      <c r="N377" s="234"/>
      <c r="O377" s="234"/>
      <c r="P377" s="234"/>
      <c r="Q377" s="234"/>
      <c r="R377" s="234"/>
      <c r="S377" s="234"/>
      <c r="T377" s="234"/>
      <c r="U377" s="234"/>
      <c r="V377" s="234"/>
      <c r="W377" s="234"/>
      <c r="X377" s="234"/>
      <c r="Y377" s="234"/>
      <c r="Z377" s="234"/>
    </row>
    <row r="378" spans="1:26" ht="12.75" customHeight="1">
      <c r="A378" s="234"/>
      <c r="B378" s="234"/>
      <c r="C378" s="234"/>
      <c r="D378" s="234"/>
      <c r="E378" s="234"/>
      <c r="F378" s="234"/>
      <c r="G378" s="234"/>
      <c r="H378" s="234"/>
      <c r="I378" s="234"/>
      <c r="J378" s="234"/>
      <c r="K378" s="234"/>
      <c r="L378" s="234"/>
      <c r="M378" s="234"/>
      <c r="N378" s="234"/>
      <c r="O378" s="234"/>
      <c r="P378" s="234"/>
      <c r="Q378" s="234"/>
      <c r="R378" s="234"/>
      <c r="S378" s="234"/>
      <c r="T378" s="234"/>
      <c r="U378" s="234"/>
      <c r="V378" s="234"/>
      <c r="W378" s="234"/>
      <c r="X378" s="234"/>
      <c r="Y378" s="234"/>
      <c r="Z378" s="234"/>
    </row>
    <row r="379" spans="1:26" ht="12.75" customHeight="1">
      <c r="A379" s="234"/>
      <c r="B379" s="234"/>
      <c r="C379" s="234"/>
      <c r="D379" s="234"/>
      <c r="E379" s="234"/>
      <c r="F379" s="234"/>
      <c r="G379" s="234"/>
      <c r="H379" s="234"/>
      <c r="I379" s="234"/>
      <c r="J379" s="234"/>
      <c r="K379" s="234"/>
      <c r="L379" s="234"/>
      <c r="M379" s="234"/>
      <c r="N379" s="234"/>
      <c r="O379" s="234"/>
      <c r="P379" s="234"/>
      <c r="Q379" s="234"/>
      <c r="R379" s="234"/>
      <c r="S379" s="234"/>
      <c r="T379" s="234"/>
      <c r="U379" s="234"/>
      <c r="V379" s="234"/>
      <c r="W379" s="234"/>
      <c r="X379" s="234"/>
      <c r="Y379" s="234"/>
      <c r="Z379" s="234"/>
    </row>
    <row r="380" spans="1:26" ht="12.75" customHeight="1">
      <c r="A380" s="234"/>
      <c r="B380" s="234"/>
      <c r="C380" s="234"/>
      <c r="D380" s="234"/>
      <c r="E380" s="234"/>
      <c r="F380" s="234"/>
      <c r="G380" s="234"/>
      <c r="H380" s="234"/>
      <c r="I380" s="234"/>
      <c r="J380" s="234"/>
      <c r="K380" s="234"/>
      <c r="L380" s="234"/>
      <c r="M380" s="234"/>
      <c r="N380" s="234"/>
      <c r="O380" s="234"/>
      <c r="P380" s="234"/>
      <c r="Q380" s="234"/>
      <c r="R380" s="234"/>
      <c r="S380" s="234"/>
      <c r="T380" s="234"/>
      <c r="U380" s="234"/>
      <c r="V380" s="234"/>
      <c r="W380" s="234"/>
      <c r="X380" s="234"/>
      <c r="Y380" s="234"/>
      <c r="Z380" s="234"/>
    </row>
    <row r="381" spans="1:26" ht="12.75" customHeight="1">
      <c r="A381" s="234"/>
      <c r="B381" s="234"/>
      <c r="C381" s="234"/>
      <c r="D381" s="234"/>
      <c r="E381" s="234"/>
      <c r="F381" s="234"/>
      <c r="G381" s="234"/>
      <c r="H381" s="234"/>
      <c r="I381" s="234"/>
      <c r="J381" s="234"/>
      <c r="K381" s="234"/>
      <c r="L381" s="234"/>
      <c r="M381" s="234"/>
      <c r="N381" s="234"/>
      <c r="O381" s="234"/>
      <c r="P381" s="234"/>
      <c r="Q381" s="234"/>
      <c r="R381" s="234"/>
      <c r="S381" s="234"/>
      <c r="T381" s="234"/>
      <c r="U381" s="234"/>
      <c r="V381" s="234"/>
      <c r="W381" s="234"/>
      <c r="X381" s="234"/>
      <c r="Y381" s="234"/>
      <c r="Z381" s="234"/>
    </row>
    <row r="382" spans="1:26" ht="12.75" customHeight="1">
      <c r="A382" s="234"/>
      <c r="B382" s="234"/>
      <c r="C382" s="234"/>
      <c r="D382" s="234"/>
      <c r="E382" s="234"/>
      <c r="F382" s="234"/>
      <c r="G382" s="234"/>
      <c r="H382" s="234"/>
      <c r="I382" s="234"/>
      <c r="J382" s="234"/>
      <c r="K382" s="234"/>
      <c r="L382" s="234"/>
      <c r="M382" s="234"/>
      <c r="N382" s="234"/>
      <c r="O382" s="234"/>
      <c r="P382" s="234"/>
      <c r="Q382" s="234"/>
      <c r="R382" s="234"/>
      <c r="S382" s="234"/>
      <c r="T382" s="234"/>
      <c r="U382" s="234"/>
      <c r="V382" s="234"/>
      <c r="W382" s="234"/>
      <c r="X382" s="234"/>
      <c r="Y382" s="234"/>
      <c r="Z382" s="234"/>
    </row>
    <row r="383" spans="1:26" ht="12.75" customHeight="1">
      <c r="A383" s="234"/>
      <c r="B383" s="234"/>
      <c r="C383" s="234"/>
      <c r="D383" s="234"/>
      <c r="E383" s="234"/>
      <c r="F383" s="234"/>
      <c r="G383" s="234"/>
      <c r="H383" s="234"/>
      <c r="I383" s="234"/>
      <c r="J383" s="234"/>
      <c r="K383" s="234"/>
      <c r="L383" s="234"/>
      <c r="M383" s="234"/>
      <c r="N383" s="234"/>
      <c r="O383" s="234"/>
      <c r="P383" s="234"/>
      <c r="Q383" s="234"/>
      <c r="R383" s="234"/>
      <c r="S383" s="234"/>
      <c r="T383" s="234"/>
      <c r="U383" s="234"/>
      <c r="V383" s="234"/>
      <c r="W383" s="234"/>
      <c r="X383" s="234"/>
      <c r="Y383" s="234"/>
      <c r="Z383" s="234"/>
    </row>
    <row r="384" spans="1:26" ht="12.75" customHeight="1">
      <c r="A384" s="234"/>
      <c r="B384" s="234"/>
      <c r="C384" s="234"/>
      <c r="D384" s="234"/>
      <c r="E384" s="234"/>
      <c r="F384" s="234"/>
      <c r="G384" s="234"/>
      <c r="H384" s="234"/>
      <c r="I384" s="234"/>
      <c r="J384" s="234"/>
      <c r="K384" s="234"/>
      <c r="L384" s="234"/>
      <c r="M384" s="234"/>
      <c r="N384" s="234"/>
      <c r="O384" s="234"/>
      <c r="P384" s="234"/>
      <c r="Q384" s="234"/>
      <c r="R384" s="234"/>
      <c r="S384" s="234"/>
      <c r="T384" s="234"/>
      <c r="U384" s="234"/>
      <c r="V384" s="234"/>
      <c r="W384" s="234"/>
      <c r="X384" s="234"/>
      <c r="Y384" s="234"/>
      <c r="Z384" s="234"/>
    </row>
    <row r="385" spans="1:26" ht="12.75" customHeight="1">
      <c r="A385" s="234"/>
      <c r="B385" s="234"/>
      <c r="C385" s="234"/>
      <c r="D385" s="234"/>
      <c r="E385" s="234"/>
      <c r="F385" s="234"/>
      <c r="G385" s="234"/>
      <c r="H385" s="234"/>
      <c r="I385" s="234"/>
      <c r="J385" s="234"/>
      <c r="K385" s="234"/>
      <c r="L385" s="234"/>
      <c r="M385" s="234"/>
      <c r="N385" s="234"/>
      <c r="O385" s="234"/>
      <c r="P385" s="234"/>
      <c r="Q385" s="234"/>
      <c r="R385" s="234"/>
      <c r="S385" s="234"/>
      <c r="T385" s="234"/>
      <c r="U385" s="234"/>
      <c r="V385" s="234"/>
      <c r="W385" s="234"/>
      <c r="X385" s="234"/>
      <c r="Y385" s="234"/>
      <c r="Z385" s="234"/>
    </row>
    <row r="386" spans="1:26" ht="12.75" customHeight="1">
      <c r="A386" s="234"/>
      <c r="B386" s="234"/>
      <c r="C386" s="234"/>
      <c r="D386" s="234"/>
      <c r="E386" s="234"/>
      <c r="F386" s="234"/>
      <c r="G386" s="234"/>
      <c r="H386" s="234"/>
      <c r="I386" s="234"/>
      <c r="J386" s="234"/>
      <c r="K386" s="234"/>
      <c r="L386" s="234"/>
      <c r="M386" s="234"/>
      <c r="N386" s="234"/>
      <c r="O386" s="234"/>
      <c r="P386" s="234"/>
      <c r="Q386" s="234"/>
      <c r="R386" s="234"/>
      <c r="S386" s="234"/>
      <c r="T386" s="234"/>
      <c r="U386" s="234"/>
      <c r="V386" s="234"/>
      <c r="W386" s="234"/>
      <c r="X386" s="234"/>
      <c r="Y386" s="234"/>
      <c r="Z386" s="234"/>
    </row>
    <row r="387" spans="1:26" ht="12.75" customHeight="1">
      <c r="A387" s="234"/>
      <c r="B387" s="234"/>
      <c r="C387" s="234"/>
      <c r="D387" s="234"/>
      <c r="E387" s="234"/>
      <c r="F387" s="234"/>
      <c r="G387" s="234"/>
      <c r="H387" s="234"/>
      <c r="I387" s="234"/>
      <c r="J387" s="234"/>
      <c r="K387" s="234"/>
      <c r="L387" s="234"/>
      <c r="M387" s="234"/>
      <c r="N387" s="234"/>
      <c r="O387" s="234"/>
      <c r="P387" s="234"/>
      <c r="Q387" s="234"/>
      <c r="R387" s="234"/>
      <c r="S387" s="234"/>
      <c r="T387" s="234"/>
      <c r="U387" s="234"/>
      <c r="V387" s="234"/>
      <c r="W387" s="234"/>
      <c r="X387" s="234"/>
      <c r="Y387" s="234"/>
      <c r="Z387" s="234"/>
    </row>
    <row r="388" spans="1:26" ht="12.75" customHeight="1">
      <c r="A388" s="234"/>
      <c r="B388" s="234"/>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c r="Y388" s="234"/>
      <c r="Z388" s="234"/>
    </row>
    <row r="389" spans="1:26" ht="12.75" customHeight="1">
      <c r="A389" s="234"/>
      <c r="B389" s="234"/>
      <c r="C389" s="234"/>
      <c r="D389" s="234"/>
      <c r="E389" s="234"/>
      <c r="F389" s="234"/>
      <c r="G389" s="234"/>
      <c r="H389" s="234"/>
      <c r="I389" s="234"/>
      <c r="J389" s="234"/>
      <c r="K389" s="234"/>
      <c r="L389" s="234"/>
      <c r="M389" s="234"/>
      <c r="N389" s="234"/>
      <c r="O389" s="234"/>
      <c r="P389" s="234"/>
      <c r="Q389" s="234"/>
      <c r="R389" s="234"/>
      <c r="S389" s="234"/>
      <c r="T389" s="234"/>
      <c r="U389" s="234"/>
      <c r="V389" s="234"/>
      <c r="W389" s="234"/>
      <c r="X389" s="234"/>
      <c r="Y389" s="234"/>
      <c r="Z389" s="234"/>
    </row>
    <row r="390" spans="1:26" ht="12.75" customHeight="1">
      <c r="A390" s="234"/>
      <c r="B390" s="234"/>
      <c r="C390" s="234"/>
      <c r="D390" s="234"/>
      <c r="E390" s="234"/>
      <c r="F390" s="234"/>
      <c r="G390" s="234"/>
      <c r="H390" s="234"/>
      <c r="I390" s="234"/>
      <c r="J390" s="234"/>
      <c r="K390" s="234"/>
      <c r="L390" s="234"/>
      <c r="M390" s="234"/>
      <c r="N390" s="234"/>
      <c r="O390" s="234"/>
      <c r="P390" s="234"/>
      <c r="Q390" s="234"/>
      <c r="R390" s="234"/>
      <c r="S390" s="234"/>
      <c r="T390" s="234"/>
      <c r="U390" s="234"/>
      <c r="V390" s="234"/>
      <c r="W390" s="234"/>
      <c r="X390" s="234"/>
      <c r="Y390" s="234"/>
      <c r="Z390" s="234"/>
    </row>
    <row r="391" spans="1:26" ht="12.75" customHeight="1">
      <c r="A391" s="234"/>
      <c r="B391" s="234"/>
      <c r="C391" s="234"/>
      <c r="D391" s="234"/>
      <c r="E391" s="234"/>
      <c r="F391" s="234"/>
      <c r="G391" s="234"/>
      <c r="H391" s="234"/>
      <c r="I391" s="234"/>
      <c r="J391" s="234"/>
      <c r="K391" s="234"/>
      <c r="L391" s="234"/>
      <c r="M391" s="234"/>
      <c r="N391" s="234"/>
      <c r="O391" s="234"/>
      <c r="P391" s="234"/>
      <c r="Q391" s="234"/>
      <c r="R391" s="234"/>
      <c r="S391" s="234"/>
      <c r="T391" s="234"/>
      <c r="U391" s="234"/>
      <c r="V391" s="234"/>
      <c r="W391" s="234"/>
      <c r="X391" s="234"/>
      <c r="Y391" s="234"/>
      <c r="Z391" s="234"/>
    </row>
    <row r="392" spans="1:26" ht="12.75" customHeight="1">
      <c r="A392" s="234"/>
      <c r="B392" s="234"/>
      <c r="C392" s="234"/>
      <c r="D392" s="234"/>
      <c r="E392" s="234"/>
      <c r="F392" s="234"/>
      <c r="G392" s="234"/>
      <c r="H392" s="234"/>
      <c r="I392" s="234"/>
      <c r="J392" s="234"/>
      <c r="K392" s="234"/>
      <c r="L392" s="234"/>
      <c r="M392" s="234"/>
      <c r="N392" s="234"/>
      <c r="O392" s="234"/>
      <c r="P392" s="234"/>
      <c r="Q392" s="234"/>
      <c r="R392" s="234"/>
      <c r="S392" s="234"/>
      <c r="T392" s="234"/>
      <c r="U392" s="234"/>
      <c r="V392" s="234"/>
      <c r="W392" s="234"/>
      <c r="X392" s="234"/>
      <c r="Y392" s="234"/>
      <c r="Z392" s="234"/>
    </row>
    <row r="393" spans="1:26" ht="12.75" customHeight="1">
      <c r="A393" s="234"/>
      <c r="B393" s="234"/>
      <c r="C393" s="234"/>
      <c r="D393" s="234"/>
      <c r="E393" s="234"/>
      <c r="F393" s="234"/>
      <c r="G393" s="234"/>
      <c r="H393" s="234"/>
      <c r="I393" s="234"/>
      <c r="J393" s="234"/>
      <c r="K393" s="234"/>
      <c r="L393" s="234"/>
      <c r="M393" s="234"/>
      <c r="N393" s="234"/>
      <c r="O393" s="234"/>
      <c r="P393" s="234"/>
      <c r="Q393" s="234"/>
      <c r="R393" s="234"/>
      <c r="S393" s="234"/>
      <c r="T393" s="234"/>
      <c r="U393" s="234"/>
      <c r="V393" s="234"/>
      <c r="W393" s="234"/>
      <c r="X393" s="234"/>
      <c r="Y393" s="234"/>
      <c r="Z393" s="234"/>
    </row>
    <row r="394" spans="1:26" ht="12.75" customHeight="1">
      <c r="A394" s="234"/>
      <c r="B394" s="234"/>
      <c r="C394" s="234"/>
      <c r="D394" s="234"/>
      <c r="E394" s="234"/>
      <c r="F394" s="234"/>
      <c r="G394" s="234"/>
      <c r="H394" s="234"/>
      <c r="I394" s="234"/>
      <c r="J394" s="234"/>
      <c r="K394" s="234"/>
      <c r="L394" s="234"/>
      <c r="M394" s="234"/>
      <c r="N394" s="234"/>
      <c r="O394" s="234"/>
      <c r="P394" s="234"/>
      <c r="Q394" s="234"/>
      <c r="R394" s="234"/>
      <c r="S394" s="234"/>
      <c r="T394" s="234"/>
      <c r="U394" s="234"/>
      <c r="V394" s="234"/>
      <c r="W394" s="234"/>
      <c r="X394" s="234"/>
      <c r="Y394" s="234"/>
      <c r="Z394" s="234"/>
    </row>
    <row r="395" spans="1:26" ht="12.75" customHeight="1">
      <c r="A395" s="234"/>
      <c r="B395" s="234"/>
      <c r="C395" s="234"/>
      <c r="D395" s="234"/>
      <c r="E395" s="234"/>
      <c r="F395" s="234"/>
      <c r="G395" s="234"/>
      <c r="H395" s="234"/>
      <c r="I395" s="234"/>
      <c r="J395" s="234"/>
      <c r="K395" s="234"/>
      <c r="L395" s="234"/>
      <c r="M395" s="234"/>
      <c r="N395" s="234"/>
      <c r="O395" s="234"/>
      <c r="P395" s="234"/>
      <c r="Q395" s="234"/>
      <c r="R395" s="234"/>
      <c r="S395" s="234"/>
      <c r="T395" s="234"/>
      <c r="U395" s="234"/>
      <c r="V395" s="234"/>
      <c r="W395" s="234"/>
      <c r="X395" s="234"/>
      <c r="Y395" s="234"/>
      <c r="Z395" s="234"/>
    </row>
    <row r="396" spans="1:26" ht="12.75" customHeight="1">
      <c r="A396" s="234"/>
      <c r="B396" s="234"/>
      <c r="C396" s="234"/>
      <c r="D396" s="234"/>
      <c r="E396" s="234"/>
      <c r="F396" s="234"/>
      <c r="G396" s="234"/>
      <c r="H396" s="234"/>
      <c r="I396" s="234"/>
      <c r="J396" s="234"/>
      <c r="K396" s="234"/>
      <c r="L396" s="234"/>
      <c r="M396" s="234"/>
      <c r="N396" s="234"/>
      <c r="O396" s="234"/>
      <c r="P396" s="234"/>
      <c r="Q396" s="234"/>
      <c r="R396" s="234"/>
      <c r="S396" s="234"/>
      <c r="T396" s="234"/>
      <c r="U396" s="234"/>
      <c r="V396" s="234"/>
      <c r="W396" s="234"/>
      <c r="X396" s="234"/>
      <c r="Y396" s="234"/>
      <c r="Z396" s="234"/>
    </row>
    <row r="397" spans="1:26" ht="12.75" customHeight="1">
      <c r="A397" s="234"/>
      <c r="B397" s="234"/>
      <c r="C397" s="234"/>
      <c r="D397" s="234"/>
      <c r="E397" s="234"/>
      <c r="F397" s="234"/>
      <c r="G397" s="234"/>
      <c r="H397" s="234"/>
      <c r="I397" s="234"/>
      <c r="J397" s="234"/>
      <c r="K397" s="234"/>
      <c r="L397" s="234"/>
      <c r="M397" s="234"/>
      <c r="N397" s="234"/>
      <c r="O397" s="234"/>
      <c r="P397" s="234"/>
      <c r="Q397" s="234"/>
      <c r="R397" s="234"/>
      <c r="S397" s="234"/>
      <c r="T397" s="234"/>
      <c r="U397" s="234"/>
      <c r="V397" s="234"/>
      <c r="W397" s="234"/>
      <c r="X397" s="234"/>
      <c r="Y397" s="234"/>
      <c r="Z397" s="234"/>
    </row>
    <row r="398" spans="1:26" ht="12.75" customHeight="1">
      <c r="A398" s="234"/>
      <c r="B398" s="234"/>
      <c r="C398" s="234"/>
      <c r="D398" s="234"/>
      <c r="E398" s="234"/>
      <c r="F398" s="234"/>
      <c r="G398" s="234"/>
      <c r="H398" s="234"/>
      <c r="I398" s="234"/>
      <c r="J398" s="234"/>
      <c r="K398" s="234"/>
      <c r="L398" s="234"/>
      <c r="M398" s="234"/>
      <c r="N398" s="234"/>
      <c r="O398" s="234"/>
      <c r="P398" s="234"/>
      <c r="Q398" s="234"/>
      <c r="R398" s="234"/>
      <c r="S398" s="234"/>
      <c r="T398" s="234"/>
      <c r="U398" s="234"/>
      <c r="V398" s="234"/>
      <c r="W398" s="234"/>
      <c r="X398" s="234"/>
      <c r="Y398" s="234"/>
      <c r="Z398" s="234"/>
    </row>
    <row r="399" spans="1:26" ht="12.75" customHeight="1">
      <c r="A399" s="234"/>
      <c r="B399" s="234"/>
      <c r="C399" s="234"/>
      <c r="D399" s="234"/>
      <c r="E399" s="234"/>
      <c r="F399" s="234"/>
      <c r="G399" s="234"/>
      <c r="H399" s="234"/>
      <c r="I399" s="234"/>
      <c r="J399" s="234"/>
      <c r="K399" s="234"/>
      <c r="L399" s="234"/>
      <c r="M399" s="234"/>
      <c r="N399" s="234"/>
      <c r="O399" s="234"/>
      <c r="P399" s="234"/>
      <c r="Q399" s="234"/>
      <c r="R399" s="234"/>
      <c r="S399" s="234"/>
      <c r="T399" s="234"/>
      <c r="U399" s="234"/>
      <c r="V399" s="234"/>
      <c r="W399" s="234"/>
      <c r="X399" s="234"/>
      <c r="Y399" s="234"/>
      <c r="Z399" s="234"/>
    </row>
    <row r="400" spans="1:26" ht="12.75" customHeight="1">
      <c r="A400" s="234"/>
      <c r="B400" s="234"/>
      <c r="C400" s="234"/>
      <c r="D400" s="234"/>
      <c r="E400" s="234"/>
      <c r="F400" s="234"/>
      <c r="G400" s="234"/>
      <c r="H400" s="234"/>
      <c r="I400" s="234"/>
      <c r="J400" s="234"/>
      <c r="K400" s="234"/>
      <c r="L400" s="234"/>
      <c r="M400" s="234"/>
      <c r="N400" s="234"/>
      <c r="O400" s="234"/>
      <c r="P400" s="234"/>
      <c r="Q400" s="234"/>
      <c r="R400" s="234"/>
      <c r="S400" s="234"/>
      <c r="T400" s="234"/>
      <c r="U400" s="234"/>
      <c r="V400" s="234"/>
      <c r="W400" s="234"/>
      <c r="X400" s="234"/>
      <c r="Y400" s="234"/>
      <c r="Z400" s="234"/>
    </row>
    <row r="401" spans="1:26" ht="12.75" customHeight="1">
      <c r="A401" s="234"/>
      <c r="B401" s="234"/>
      <c r="C401" s="234"/>
      <c r="D401" s="234"/>
      <c r="E401" s="234"/>
      <c r="F401" s="234"/>
      <c r="G401" s="234"/>
      <c r="H401" s="234"/>
      <c r="I401" s="234"/>
      <c r="J401" s="234"/>
      <c r="K401" s="234"/>
      <c r="L401" s="234"/>
      <c r="M401" s="234"/>
      <c r="N401" s="234"/>
      <c r="O401" s="234"/>
      <c r="P401" s="234"/>
      <c r="Q401" s="234"/>
      <c r="R401" s="234"/>
      <c r="S401" s="234"/>
      <c r="T401" s="234"/>
      <c r="U401" s="234"/>
      <c r="V401" s="234"/>
      <c r="W401" s="234"/>
      <c r="X401" s="234"/>
      <c r="Y401" s="234"/>
      <c r="Z401" s="234"/>
    </row>
    <row r="402" spans="1:26" ht="12.75" customHeight="1">
      <c r="A402" s="234"/>
      <c r="B402" s="234"/>
      <c r="C402" s="234"/>
      <c r="D402" s="234"/>
      <c r="E402" s="234"/>
      <c r="F402" s="234"/>
      <c r="G402" s="234"/>
      <c r="H402" s="234"/>
      <c r="I402" s="234"/>
      <c r="J402" s="234"/>
      <c r="K402" s="234"/>
      <c r="L402" s="234"/>
      <c r="M402" s="234"/>
      <c r="N402" s="234"/>
      <c r="O402" s="234"/>
      <c r="P402" s="234"/>
      <c r="Q402" s="234"/>
      <c r="R402" s="234"/>
      <c r="S402" s="234"/>
      <c r="T402" s="234"/>
      <c r="U402" s="234"/>
      <c r="V402" s="234"/>
      <c r="W402" s="234"/>
      <c r="X402" s="234"/>
      <c r="Y402" s="234"/>
      <c r="Z402" s="234"/>
    </row>
    <row r="403" spans="1:26" ht="12.75" customHeight="1">
      <c r="A403" s="234"/>
      <c r="B403" s="234"/>
      <c r="C403" s="234"/>
      <c r="D403" s="234"/>
      <c r="E403" s="234"/>
      <c r="F403" s="234"/>
      <c r="G403" s="234"/>
      <c r="H403" s="234"/>
      <c r="I403" s="234"/>
      <c r="J403" s="234"/>
      <c r="K403" s="234"/>
      <c r="L403" s="234"/>
      <c r="M403" s="234"/>
      <c r="N403" s="234"/>
      <c r="O403" s="234"/>
      <c r="P403" s="234"/>
      <c r="Q403" s="234"/>
      <c r="R403" s="234"/>
      <c r="S403" s="234"/>
      <c r="T403" s="234"/>
      <c r="U403" s="234"/>
      <c r="V403" s="234"/>
      <c r="W403" s="234"/>
      <c r="X403" s="234"/>
      <c r="Y403" s="234"/>
      <c r="Z403" s="234"/>
    </row>
    <row r="404" spans="1:26" ht="12.75" customHeight="1">
      <c r="A404" s="234"/>
      <c r="B404" s="234"/>
      <c r="C404" s="234"/>
      <c r="D404" s="234"/>
      <c r="E404" s="234"/>
      <c r="F404" s="234"/>
      <c r="G404" s="234"/>
      <c r="H404" s="234"/>
      <c r="I404" s="234"/>
      <c r="J404" s="234"/>
      <c r="K404" s="234"/>
      <c r="L404" s="234"/>
      <c r="M404" s="234"/>
      <c r="N404" s="234"/>
      <c r="O404" s="234"/>
      <c r="P404" s="234"/>
      <c r="Q404" s="234"/>
      <c r="R404" s="234"/>
      <c r="S404" s="234"/>
      <c r="T404" s="234"/>
      <c r="U404" s="234"/>
      <c r="V404" s="234"/>
      <c r="W404" s="234"/>
      <c r="X404" s="234"/>
      <c r="Y404" s="234"/>
      <c r="Z404" s="234"/>
    </row>
    <row r="405" spans="1:26" ht="12.75" customHeight="1">
      <c r="A405" s="234"/>
      <c r="B405" s="234"/>
      <c r="C405" s="234"/>
      <c r="D405" s="234"/>
      <c r="E405" s="234"/>
      <c r="F405" s="234"/>
      <c r="G405" s="234"/>
      <c r="H405" s="234"/>
      <c r="I405" s="234"/>
      <c r="J405" s="234"/>
      <c r="K405" s="234"/>
      <c r="L405" s="234"/>
      <c r="M405" s="234"/>
      <c r="N405" s="234"/>
      <c r="O405" s="234"/>
      <c r="P405" s="234"/>
      <c r="Q405" s="234"/>
      <c r="R405" s="234"/>
      <c r="S405" s="234"/>
      <c r="T405" s="234"/>
      <c r="U405" s="234"/>
      <c r="V405" s="234"/>
      <c r="W405" s="234"/>
      <c r="X405" s="234"/>
      <c r="Y405" s="234"/>
      <c r="Z405" s="234"/>
    </row>
    <row r="406" spans="1:26" ht="12.75" customHeight="1">
      <c r="A406" s="234"/>
      <c r="B406" s="234"/>
      <c r="C406" s="234"/>
      <c r="D406" s="234"/>
      <c r="E406" s="234"/>
      <c r="F406" s="234"/>
      <c r="G406" s="234"/>
      <c r="H406" s="234"/>
      <c r="I406" s="234"/>
      <c r="J406" s="234"/>
      <c r="K406" s="234"/>
      <c r="L406" s="234"/>
      <c r="M406" s="234"/>
      <c r="N406" s="234"/>
      <c r="O406" s="234"/>
      <c r="P406" s="234"/>
      <c r="Q406" s="234"/>
      <c r="R406" s="234"/>
      <c r="S406" s="234"/>
      <c r="T406" s="234"/>
      <c r="U406" s="234"/>
      <c r="V406" s="234"/>
      <c r="W406" s="234"/>
      <c r="X406" s="234"/>
      <c r="Y406" s="234"/>
      <c r="Z406" s="234"/>
    </row>
    <row r="407" spans="1:26" ht="12.75" customHeight="1">
      <c r="A407" s="234"/>
      <c r="B407" s="234"/>
      <c r="C407" s="234"/>
      <c r="D407" s="234"/>
      <c r="E407" s="234"/>
      <c r="F407" s="234"/>
      <c r="G407" s="234"/>
      <c r="H407" s="234"/>
      <c r="I407" s="234"/>
      <c r="J407" s="234"/>
      <c r="K407" s="234"/>
      <c r="L407" s="234"/>
      <c r="M407" s="234"/>
      <c r="N407" s="234"/>
      <c r="O407" s="234"/>
      <c r="P407" s="234"/>
      <c r="Q407" s="234"/>
      <c r="R407" s="234"/>
      <c r="S407" s="234"/>
      <c r="T407" s="234"/>
      <c r="U407" s="234"/>
      <c r="V407" s="234"/>
      <c r="W407" s="234"/>
      <c r="X407" s="234"/>
      <c r="Y407" s="234"/>
      <c r="Z407" s="234"/>
    </row>
    <row r="408" spans="1:26" ht="12.75" customHeight="1">
      <c r="A408" s="234"/>
      <c r="B408" s="234"/>
      <c r="C408" s="234"/>
      <c r="D408" s="234"/>
      <c r="E408" s="234"/>
      <c r="F408" s="234"/>
      <c r="G408" s="234"/>
      <c r="H408" s="234"/>
      <c r="I408" s="234"/>
      <c r="J408" s="234"/>
      <c r="K408" s="234"/>
      <c r="L408" s="234"/>
      <c r="M408" s="234"/>
      <c r="N408" s="234"/>
      <c r="O408" s="234"/>
      <c r="P408" s="234"/>
      <c r="Q408" s="234"/>
      <c r="R408" s="234"/>
      <c r="S408" s="234"/>
      <c r="T408" s="234"/>
      <c r="U408" s="234"/>
      <c r="V408" s="234"/>
      <c r="W408" s="234"/>
      <c r="X408" s="234"/>
      <c r="Y408" s="234"/>
      <c r="Z408" s="234"/>
    </row>
    <row r="409" spans="1:26" ht="12.75" customHeight="1">
      <c r="A409" s="234"/>
      <c r="B409" s="234"/>
      <c r="C409" s="234"/>
      <c r="D409" s="234"/>
      <c r="E409" s="234"/>
      <c r="F409" s="234"/>
      <c r="G409" s="234"/>
      <c r="H409" s="234"/>
      <c r="I409" s="234"/>
      <c r="J409" s="234"/>
      <c r="K409" s="234"/>
      <c r="L409" s="234"/>
      <c r="M409" s="234"/>
      <c r="N409" s="234"/>
      <c r="O409" s="234"/>
      <c r="P409" s="234"/>
      <c r="Q409" s="234"/>
      <c r="R409" s="234"/>
      <c r="S409" s="234"/>
      <c r="T409" s="234"/>
      <c r="U409" s="234"/>
      <c r="V409" s="234"/>
      <c r="W409" s="234"/>
      <c r="X409" s="234"/>
      <c r="Y409" s="234"/>
      <c r="Z409" s="234"/>
    </row>
    <row r="410" spans="1:26" ht="12.75" customHeight="1">
      <c r="A410" s="234"/>
      <c r="B410" s="234"/>
      <c r="C410" s="234"/>
      <c r="D410" s="234"/>
      <c r="E410" s="234"/>
      <c r="F410" s="234"/>
      <c r="G410" s="234"/>
      <c r="H410" s="234"/>
      <c r="I410" s="234"/>
      <c r="J410" s="234"/>
      <c r="K410" s="234"/>
      <c r="L410" s="234"/>
      <c r="M410" s="234"/>
      <c r="N410" s="234"/>
      <c r="O410" s="234"/>
      <c r="P410" s="234"/>
      <c r="Q410" s="234"/>
      <c r="R410" s="234"/>
      <c r="S410" s="234"/>
      <c r="T410" s="234"/>
      <c r="U410" s="234"/>
      <c r="V410" s="234"/>
      <c r="W410" s="234"/>
      <c r="X410" s="234"/>
      <c r="Y410" s="234"/>
      <c r="Z410" s="234"/>
    </row>
    <row r="411" spans="1:26" ht="12.75" customHeight="1">
      <c r="A411" s="234"/>
      <c r="B411" s="234"/>
      <c r="C411" s="234"/>
      <c r="D411" s="234"/>
      <c r="E411" s="234"/>
      <c r="F411" s="234"/>
      <c r="G411" s="234"/>
      <c r="H411" s="234"/>
      <c r="I411" s="234"/>
      <c r="J411" s="234"/>
      <c r="K411" s="234"/>
      <c r="L411" s="234"/>
      <c r="M411" s="234"/>
      <c r="N411" s="234"/>
      <c r="O411" s="234"/>
      <c r="P411" s="234"/>
      <c r="Q411" s="234"/>
      <c r="R411" s="234"/>
      <c r="S411" s="234"/>
      <c r="T411" s="234"/>
      <c r="U411" s="234"/>
      <c r="V411" s="234"/>
      <c r="W411" s="234"/>
      <c r="X411" s="234"/>
      <c r="Y411" s="234"/>
      <c r="Z411" s="234"/>
    </row>
    <row r="412" spans="1:26" ht="12.75" customHeight="1">
      <c r="A412" s="234"/>
      <c r="B412" s="234"/>
      <c r="C412" s="234"/>
      <c r="D412" s="234"/>
      <c r="E412" s="234"/>
      <c r="F412" s="234"/>
      <c r="G412" s="234"/>
      <c r="H412" s="234"/>
      <c r="I412" s="234"/>
      <c r="J412" s="234"/>
      <c r="K412" s="234"/>
      <c r="L412" s="234"/>
      <c r="M412" s="234"/>
      <c r="N412" s="234"/>
      <c r="O412" s="234"/>
      <c r="P412" s="234"/>
      <c r="Q412" s="234"/>
      <c r="R412" s="234"/>
      <c r="S412" s="234"/>
      <c r="T412" s="234"/>
      <c r="U412" s="234"/>
      <c r="V412" s="234"/>
      <c r="W412" s="234"/>
      <c r="X412" s="234"/>
      <c r="Y412" s="234"/>
      <c r="Z412" s="234"/>
    </row>
    <row r="413" spans="1:26" ht="12.75" customHeight="1">
      <c r="A413" s="234"/>
      <c r="B413" s="234"/>
      <c r="C413" s="234"/>
      <c r="D413" s="234"/>
      <c r="E413" s="234"/>
      <c r="F413" s="234"/>
      <c r="G413" s="234"/>
      <c r="H413" s="234"/>
      <c r="I413" s="234"/>
      <c r="J413" s="234"/>
      <c r="K413" s="234"/>
      <c r="L413" s="234"/>
      <c r="M413" s="234"/>
      <c r="N413" s="234"/>
      <c r="O413" s="234"/>
      <c r="P413" s="234"/>
      <c r="Q413" s="234"/>
      <c r="R413" s="234"/>
      <c r="S413" s="234"/>
      <c r="T413" s="234"/>
      <c r="U413" s="234"/>
      <c r="V413" s="234"/>
      <c r="W413" s="234"/>
      <c r="X413" s="234"/>
      <c r="Y413" s="234"/>
      <c r="Z413" s="234"/>
    </row>
    <row r="414" spans="1:26" ht="12.75" customHeight="1">
      <c r="A414" s="234"/>
      <c r="B414" s="234"/>
      <c r="C414" s="234"/>
      <c r="D414" s="234"/>
      <c r="E414" s="234"/>
      <c r="F414" s="234"/>
      <c r="G414" s="234"/>
      <c r="H414" s="234"/>
      <c r="I414" s="234"/>
      <c r="J414" s="234"/>
      <c r="K414" s="234"/>
      <c r="L414" s="234"/>
      <c r="M414" s="234"/>
      <c r="N414" s="234"/>
      <c r="O414" s="234"/>
      <c r="P414" s="234"/>
      <c r="Q414" s="234"/>
      <c r="R414" s="234"/>
      <c r="S414" s="234"/>
      <c r="T414" s="234"/>
      <c r="U414" s="234"/>
      <c r="V414" s="234"/>
      <c r="W414" s="234"/>
      <c r="X414" s="234"/>
      <c r="Y414" s="234"/>
      <c r="Z414" s="234"/>
    </row>
    <row r="415" spans="1:26" ht="12.75" customHeight="1">
      <c r="A415" s="234"/>
      <c r="B415" s="234"/>
      <c r="C415" s="234"/>
      <c r="D415" s="234"/>
      <c r="E415" s="234"/>
      <c r="F415" s="234"/>
      <c r="G415" s="234"/>
      <c r="H415" s="234"/>
      <c r="I415" s="234"/>
      <c r="J415" s="234"/>
      <c r="K415" s="234"/>
      <c r="L415" s="234"/>
      <c r="M415" s="234"/>
      <c r="N415" s="234"/>
      <c r="O415" s="234"/>
      <c r="P415" s="234"/>
      <c r="Q415" s="234"/>
      <c r="R415" s="234"/>
      <c r="S415" s="234"/>
      <c r="T415" s="234"/>
      <c r="U415" s="234"/>
      <c r="V415" s="234"/>
      <c r="W415" s="234"/>
      <c r="X415" s="234"/>
      <c r="Y415" s="234"/>
      <c r="Z415" s="234"/>
    </row>
    <row r="416" spans="1:26" ht="12.75" customHeight="1">
      <c r="A416" s="234"/>
      <c r="B416" s="234"/>
      <c r="C416" s="234"/>
      <c r="D416" s="234"/>
      <c r="E416" s="234"/>
      <c r="F416" s="234"/>
      <c r="G416" s="234"/>
      <c r="H416" s="234"/>
      <c r="I416" s="234"/>
      <c r="J416" s="234"/>
      <c r="K416" s="234"/>
      <c r="L416" s="234"/>
      <c r="M416" s="234"/>
      <c r="N416" s="234"/>
      <c r="O416" s="234"/>
      <c r="P416" s="234"/>
      <c r="Q416" s="234"/>
      <c r="R416" s="234"/>
      <c r="S416" s="234"/>
      <c r="T416" s="234"/>
      <c r="U416" s="234"/>
      <c r="V416" s="234"/>
      <c r="W416" s="234"/>
      <c r="X416" s="234"/>
      <c r="Y416" s="234"/>
      <c r="Z416" s="234"/>
    </row>
    <row r="417" spans="1:26" ht="12.75" customHeight="1">
      <c r="A417" s="234"/>
      <c r="B417" s="234"/>
      <c r="C417" s="234"/>
      <c r="D417" s="234"/>
      <c r="E417" s="234"/>
      <c r="F417" s="234"/>
      <c r="G417" s="234"/>
      <c r="H417" s="234"/>
      <c r="I417" s="234"/>
      <c r="J417" s="234"/>
      <c r="K417" s="234"/>
      <c r="L417" s="234"/>
      <c r="M417" s="234"/>
      <c r="N417" s="234"/>
      <c r="O417" s="234"/>
      <c r="P417" s="234"/>
      <c r="Q417" s="234"/>
      <c r="R417" s="234"/>
      <c r="S417" s="234"/>
      <c r="T417" s="234"/>
      <c r="U417" s="234"/>
      <c r="V417" s="234"/>
      <c r="W417" s="234"/>
      <c r="X417" s="234"/>
      <c r="Y417" s="234"/>
      <c r="Z417" s="234"/>
    </row>
    <row r="418" spans="1:26" ht="12.75" customHeight="1">
      <c r="A418" s="234"/>
      <c r="B418" s="234"/>
      <c r="C418" s="234"/>
      <c r="D418" s="234"/>
      <c r="E418" s="234"/>
      <c r="F418" s="234"/>
      <c r="G418" s="234"/>
      <c r="H418" s="234"/>
      <c r="I418" s="234"/>
      <c r="J418" s="234"/>
      <c r="K418" s="234"/>
      <c r="L418" s="234"/>
      <c r="M418" s="234"/>
      <c r="N418" s="234"/>
      <c r="O418" s="234"/>
      <c r="P418" s="234"/>
      <c r="Q418" s="234"/>
      <c r="R418" s="234"/>
      <c r="S418" s="234"/>
      <c r="T418" s="234"/>
      <c r="U418" s="234"/>
      <c r="V418" s="234"/>
      <c r="W418" s="234"/>
      <c r="X418" s="234"/>
      <c r="Y418" s="234"/>
      <c r="Z418" s="234"/>
    </row>
    <row r="419" spans="1:26" ht="12.75" customHeight="1">
      <c r="A419" s="234"/>
      <c r="B419" s="234"/>
      <c r="C419" s="234"/>
      <c r="D419" s="234"/>
      <c r="E419" s="234"/>
      <c r="F419" s="234"/>
      <c r="G419" s="234"/>
      <c r="H419" s="234"/>
      <c r="I419" s="234"/>
      <c r="J419" s="234"/>
      <c r="K419" s="234"/>
      <c r="L419" s="234"/>
      <c r="M419" s="234"/>
      <c r="N419" s="234"/>
      <c r="O419" s="234"/>
      <c r="P419" s="234"/>
      <c r="Q419" s="234"/>
      <c r="R419" s="234"/>
      <c r="S419" s="234"/>
      <c r="T419" s="234"/>
      <c r="U419" s="234"/>
      <c r="V419" s="234"/>
      <c r="W419" s="234"/>
      <c r="X419" s="234"/>
      <c r="Y419" s="234"/>
      <c r="Z419" s="234"/>
    </row>
    <row r="420" spans="1:26" ht="12.75" customHeight="1">
      <c r="A420" s="234"/>
      <c r="B420" s="234"/>
      <c r="C420" s="234"/>
      <c r="D420" s="234"/>
      <c r="E420" s="234"/>
      <c r="F420" s="234"/>
      <c r="G420" s="234"/>
      <c r="H420" s="234"/>
      <c r="I420" s="234"/>
      <c r="J420" s="234"/>
      <c r="K420" s="234"/>
      <c r="L420" s="234"/>
      <c r="M420" s="234"/>
      <c r="N420" s="234"/>
      <c r="O420" s="234"/>
      <c r="P420" s="234"/>
      <c r="Q420" s="234"/>
      <c r="R420" s="234"/>
      <c r="S420" s="234"/>
      <c r="T420" s="234"/>
      <c r="U420" s="234"/>
      <c r="V420" s="234"/>
      <c r="W420" s="234"/>
      <c r="X420" s="234"/>
      <c r="Y420" s="234"/>
      <c r="Z420" s="234"/>
    </row>
    <row r="421" spans="1:26" ht="12.75" customHeight="1">
      <c r="A421" s="234"/>
      <c r="B421" s="234"/>
      <c r="C421" s="234"/>
      <c r="D421" s="234"/>
      <c r="E421" s="234"/>
      <c r="F421" s="234"/>
      <c r="G421" s="234"/>
      <c r="H421" s="234"/>
      <c r="I421" s="234"/>
      <c r="J421" s="234"/>
      <c r="K421" s="234"/>
      <c r="L421" s="234"/>
      <c r="M421" s="234"/>
      <c r="N421" s="234"/>
      <c r="O421" s="234"/>
      <c r="P421" s="234"/>
      <c r="Q421" s="234"/>
      <c r="R421" s="234"/>
      <c r="S421" s="234"/>
      <c r="T421" s="234"/>
      <c r="U421" s="234"/>
      <c r="V421" s="234"/>
      <c r="W421" s="234"/>
      <c r="X421" s="234"/>
      <c r="Y421" s="234"/>
      <c r="Z421" s="234"/>
    </row>
    <row r="422" spans="1:26" ht="12.75" customHeight="1">
      <c r="A422" s="234"/>
      <c r="B422" s="234"/>
      <c r="C422" s="234"/>
      <c r="D422" s="234"/>
      <c r="E422" s="234"/>
      <c r="F422" s="234"/>
      <c r="G422" s="234"/>
      <c r="H422" s="234"/>
      <c r="I422" s="234"/>
      <c r="J422" s="234"/>
      <c r="K422" s="234"/>
      <c r="L422" s="234"/>
      <c r="M422" s="234"/>
      <c r="N422" s="234"/>
      <c r="O422" s="234"/>
      <c r="P422" s="234"/>
      <c r="Q422" s="234"/>
      <c r="R422" s="234"/>
      <c r="S422" s="234"/>
      <c r="T422" s="234"/>
      <c r="U422" s="234"/>
      <c r="V422" s="234"/>
      <c r="W422" s="234"/>
      <c r="X422" s="234"/>
      <c r="Y422" s="234"/>
      <c r="Z422" s="234"/>
    </row>
    <row r="423" spans="1:26" ht="12.75" customHeight="1">
      <c r="A423" s="234"/>
      <c r="B423" s="234"/>
      <c r="C423" s="234"/>
      <c r="D423" s="234"/>
      <c r="E423" s="234"/>
      <c r="F423" s="234"/>
      <c r="G423" s="234"/>
      <c r="H423" s="234"/>
      <c r="I423" s="234"/>
      <c r="J423" s="234"/>
      <c r="K423" s="234"/>
      <c r="L423" s="234"/>
      <c r="M423" s="234"/>
      <c r="N423" s="234"/>
      <c r="O423" s="234"/>
      <c r="P423" s="234"/>
      <c r="Q423" s="234"/>
      <c r="R423" s="234"/>
      <c r="S423" s="234"/>
      <c r="T423" s="234"/>
      <c r="U423" s="234"/>
      <c r="V423" s="234"/>
      <c r="W423" s="234"/>
      <c r="X423" s="234"/>
      <c r="Y423" s="234"/>
      <c r="Z423" s="234"/>
    </row>
    <row r="424" spans="1:26" ht="12.75" customHeight="1">
      <c r="A424" s="234"/>
      <c r="B424" s="234"/>
      <c r="C424" s="234"/>
      <c r="D424" s="234"/>
      <c r="E424" s="234"/>
      <c r="F424" s="234"/>
      <c r="G424" s="234"/>
      <c r="H424" s="234"/>
      <c r="I424" s="234"/>
      <c r="J424" s="234"/>
      <c r="K424" s="234"/>
      <c r="L424" s="234"/>
      <c r="M424" s="234"/>
      <c r="N424" s="234"/>
      <c r="O424" s="234"/>
      <c r="P424" s="234"/>
      <c r="Q424" s="234"/>
      <c r="R424" s="234"/>
      <c r="S424" s="234"/>
      <c r="T424" s="234"/>
      <c r="U424" s="234"/>
      <c r="V424" s="234"/>
      <c r="W424" s="234"/>
      <c r="X424" s="234"/>
      <c r="Y424" s="234"/>
      <c r="Z424" s="234"/>
    </row>
    <row r="425" spans="1:26" ht="12.75" customHeight="1">
      <c r="A425" s="234"/>
      <c r="B425" s="234"/>
      <c r="C425" s="234"/>
      <c r="D425" s="234"/>
      <c r="E425" s="234"/>
      <c r="F425" s="234"/>
      <c r="G425" s="234"/>
      <c r="H425" s="234"/>
      <c r="I425" s="234"/>
      <c r="J425" s="234"/>
      <c r="K425" s="234"/>
      <c r="L425" s="234"/>
      <c r="M425" s="234"/>
      <c r="N425" s="234"/>
      <c r="O425" s="234"/>
      <c r="P425" s="234"/>
      <c r="Q425" s="234"/>
      <c r="R425" s="234"/>
      <c r="S425" s="234"/>
      <c r="T425" s="234"/>
      <c r="U425" s="234"/>
      <c r="V425" s="234"/>
      <c r="W425" s="234"/>
      <c r="X425" s="234"/>
      <c r="Y425" s="234"/>
      <c r="Z425" s="234"/>
    </row>
    <row r="426" spans="1:26" ht="12.75" customHeight="1">
      <c r="A426" s="234"/>
      <c r="B426" s="234"/>
      <c r="C426" s="234"/>
      <c r="D426" s="234"/>
      <c r="E426" s="234"/>
      <c r="F426" s="234"/>
      <c r="G426" s="234"/>
      <c r="H426" s="234"/>
      <c r="I426" s="234"/>
      <c r="J426" s="234"/>
      <c r="K426" s="234"/>
      <c r="L426" s="234"/>
      <c r="M426" s="234"/>
      <c r="N426" s="234"/>
      <c r="O426" s="234"/>
      <c r="P426" s="234"/>
      <c r="Q426" s="234"/>
      <c r="R426" s="234"/>
      <c r="S426" s="234"/>
      <c r="T426" s="234"/>
      <c r="U426" s="234"/>
      <c r="V426" s="234"/>
      <c r="W426" s="234"/>
      <c r="X426" s="234"/>
      <c r="Y426" s="234"/>
      <c r="Z426" s="234"/>
    </row>
    <row r="427" spans="1:26" ht="12.75" customHeight="1">
      <c r="A427" s="234"/>
      <c r="B427" s="234"/>
      <c r="C427" s="234"/>
      <c r="D427" s="234"/>
      <c r="E427" s="234"/>
      <c r="F427" s="234"/>
      <c r="G427" s="234"/>
      <c r="H427" s="234"/>
      <c r="I427" s="234"/>
      <c r="J427" s="234"/>
      <c r="K427" s="234"/>
      <c r="L427" s="234"/>
      <c r="M427" s="234"/>
      <c r="N427" s="234"/>
      <c r="O427" s="234"/>
      <c r="P427" s="234"/>
      <c r="Q427" s="234"/>
      <c r="R427" s="234"/>
      <c r="S427" s="234"/>
      <c r="T427" s="234"/>
      <c r="U427" s="234"/>
      <c r="V427" s="234"/>
      <c r="W427" s="234"/>
      <c r="X427" s="234"/>
      <c r="Y427" s="234"/>
      <c r="Z427" s="234"/>
    </row>
    <row r="428" spans="1:26" ht="12.75" customHeight="1">
      <c r="A428" s="234"/>
      <c r="B428" s="234"/>
      <c r="C428" s="234"/>
      <c r="D428" s="234"/>
      <c r="E428" s="234"/>
      <c r="F428" s="234"/>
      <c r="G428" s="234"/>
      <c r="H428" s="234"/>
      <c r="I428" s="234"/>
      <c r="J428" s="234"/>
      <c r="K428" s="234"/>
      <c r="L428" s="234"/>
      <c r="M428" s="234"/>
      <c r="N428" s="234"/>
      <c r="O428" s="234"/>
      <c r="P428" s="234"/>
      <c r="Q428" s="234"/>
      <c r="R428" s="234"/>
      <c r="S428" s="234"/>
      <c r="T428" s="234"/>
      <c r="U428" s="234"/>
      <c r="V428" s="234"/>
      <c r="W428" s="234"/>
      <c r="X428" s="234"/>
      <c r="Y428" s="234"/>
      <c r="Z428" s="234"/>
    </row>
    <row r="429" spans="1:26" ht="12.75" customHeight="1">
      <c r="A429" s="234"/>
      <c r="B429" s="234"/>
      <c r="C429" s="234"/>
      <c r="D429" s="234"/>
      <c r="E429" s="234"/>
      <c r="F429" s="234"/>
      <c r="G429" s="234"/>
      <c r="H429" s="234"/>
      <c r="I429" s="234"/>
      <c r="J429" s="234"/>
      <c r="K429" s="234"/>
      <c r="L429" s="234"/>
      <c r="M429" s="234"/>
      <c r="N429" s="234"/>
      <c r="O429" s="234"/>
      <c r="P429" s="234"/>
      <c r="Q429" s="234"/>
      <c r="R429" s="234"/>
      <c r="S429" s="234"/>
      <c r="T429" s="234"/>
      <c r="U429" s="234"/>
      <c r="V429" s="234"/>
      <c r="W429" s="234"/>
      <c r="X429" s="234"/>
      <c r="Y429" s="234"/>
      <c r="Z429" s="234"/>
    </row>
    <row r="430" spans="1:26" ht="12.75" customHeight="1">
      <c r="A430" s="234"/>
      <c r="B430" s="234"/>
      <c r="C430" s="234"/>
      <c r="D430" s="234"/>
      <c r="E430" s="234"/>
      <c r="F430" s="234"/>
      <c r="G430" s="234"/>
      <c r="H430" s="234"/>
      <c r="I430" s="234"/>
      <c r="J430" s="234"/>
      <c r="K430" s="234"/>
      <c r="L430" s="234"/>
      <c r="M430" s="234"/>
      <c r="N430" s="234"/>
      <c r="O430" s="234"/>
      <c r="P430" s="234"/>
      <c r="Q430" s="234"/>
      <c r="R430" s="234"/>
      <c r="S430" s="234"/>
      <c r="T430" s="234"/>
      <c r="U430" s="234"/>
      <c r="V430" s="234"/>
      <c r="W430" s="234"/>
      <c r="X430" s="234"/>
      <c r="Y430" s="234"/>
      <c r="Z430" s="234"/>
    </row>
    <row r="431" spans="1:26" ht="12.75" customHeight="1">
      <c r="A431" s="234"/>
      <c r="B431" s="234"/>
      <c r="C431" s="234"/>
      <c r="D431" s="234"/>
      <c r="E431" s="234"/>
      <c r="F431" s="234"/>
      <c r="G431" s="234"/>
      <c r="H431" s="234"/>
      <c r="I431" s="234"/>
      <c r="J431" s="234"/>
      <c r="K431" s="234"/>
      <c r="L431" s="234"/>
      <c r="M431" s="234"/>
      <c r="N431" s="234"/>
      <c r="O431" s="234"/>
      <c r="P431" s="234"/>
      <c r="Q431" s="234"/>
      <c r="R431" s="234"/>
      <c r="S431" s="234"/>
      <c r="T431" s="234"/>
      <c r="U431" s="234"/>
      <c r="V431" s="234"/>
      <c r="W431" s="234"/>
      <c r="X431" s="234"/>
      <c r="Y431" s="234"/>
      <c r="Z431" s="234"/>
    </row>
    <row r="432" spans="1:26" ht="12.75" customHeight="1">
      <c r="A432" s="234"/>
      <c r="B432" s="234"/>
      <c r="C432" s="234"/>
      <c r="D432" s="234"/>
      <c r="E432" s="234"/>
      <c r="F432" s="234"/>
      <c r="G432" s="234"/>
      <c r="H432" s="234"/>
      <c r="I432" s="234"/>
      <c r="J432" s="234"/>
      <c r="K432" s="234"/>
      <c r="L432" s="234"/>
      <c r="M432" s="234"/>
      <c r="N432" s="234"/>
      <c r="O432" s="234"/>
      <c r="P432" s="234"/>
      <c r="Q432" s="234"/>
      <c r="R432" s="234"/>
      <c r="S432" s="234"/>
      <c r="T432" s="234"/>
      <c r="U432" s="234"/>
      <c r="V432" s="234"/>
      <c r="W432" s="234"/>
      <c r="X432" s="234"/>
      <c r="Y432" s="234"/>
      <c r="Z432" s="234"/>
    </row>
    <row r="433" spans="1:26" ht="12.75" customHeight="1">
      <c r="A433" s="234"/>
      <c r="B433" s="234"/>
      <c r="C433" s="234"/>
      <c r="D433" s="234"/>
      <c r="E433" s="234"/>
      <c r="F433" s="234"/>
      <c r="G433" s="234"/>
      <c r="H433" s="234"/>
      <c r="I433" s="234"/>
      <c r="J433" s="234"/>
      <c r="K433" s="234"/>
      <c r="L433" s="234"/>
      <c r="M433" s="234"/>
      <c r="N433" s="234"/>
      <c r="O433" s="234"/>
      <c r="P433" s="234"/>
      <c r="Q433" s="234"/>
      <c r="R433" s="234"/>
      <c r="S433" s="234"/>
      <c r="T433" s="234"/>
      <c r="U433" s="234"/>
      <c r="V433" s="234"/>
      <c r="W433" s="234"/>
      <c r="X433" s="234"/>
      <c r="Y433" s="234"/>
      <c r="Z433" s="234"/>
    </row>
    <row r="434" spans="1:26" ht="12.75" customHeight="1">
      <c r="A434" s="234"/>
      <c r="B434" s="234"/>
      <c r="C434" s="234"/>
      <c r="D434" s="234"/>
      <c r="E434" s="234"/>
      <c r="F434" s="234"/>
      <c r="G434" s="234"/>
      <c r="H434" s="234"/>
      <c r="I434" s="234"/>
      <c r="J434" s="234"/>
      <c r="K434" s="234"/>
      <c r="L434" s="234"/>
      <c r="M434" s="234"/>
      <c r="N434" s="234"/>
      <c r="O434" s="234"/>
      <c r="P434" s="234"/>
      <c r="Q434" s="234"/>
      <c r="R434" s="234"/>
      <c r="S434" s="234"/>
      <c r="T434" s="234"/>
      <c r="U434" s="234"/>
      <c r="V434" s="234"/>
      <c r="W434" s="234"/>
      <c r="X434" s="234"/>
      <c r="Y434" s="234"/>
      <c r="Z434" s="234"/>
    </row>
    <row r="435" spans="1:26" ht="12.75" customHeight="1">
      <c r="A435" s="234"/>
      <c r="B435" s="234"/>
      <c r="C435" s="234"/>
      <c r="D435" s="234"/>
      <c r="E435" s="234"/>
      <c r="F435" s="234"/>
      <c r="G435" s="234"/>
      <c r="H435" s="234"/>
      <c r="I435" s="234"/>
      <c r="J435" s="234"/>
      <c r="K435" s="234"/>
      <c r="L435" s="234"/>
      <c r="M435" s="234"/>
      <c r="N435" s="234"/>
      <c r="O435" s="234"/>
      <c r="P435" s="234"/>
      <c r="Q435" s="234"/>
      <c r="R435" s="234"/>
      <c r="S435" s="234"/>
      <c r="T435" s="234"/>
      <c r="U435" s="234"/>
      <c r="V435" s="234"/>
      <c r="W435" s="234"/>
      <c r="X435" s="234"/>
      <c r="Y435" s="234"/>
      <c r="Z435" s="234"/>
    </row>
    <row r="436" spans="1:26" ht="12.75" customHeight="1">
      <c r="A436" s="234"/>
      <c r="B436" s="234"/>
      <c r="C436" s="234"/>
      <c r="D436" s="234"/>
      <c r="E436" s="234"/>
      <c r="F436" s="234"/>
      <c r="G436" s="234"/>
      <c r="H436" s="234"/>
      <c r="I436" s="234"/>
      <c r="J436" s="234"/>
      <c r="K436" s="234"/>
      <c r="L436" s="234"/>
      <c r="M436" s="234"/>
      <c r="N436" s="234"/>
      <c r="O436" s="234"/>
      <c r="P436" s="234"/>
      <c r="Q436" s="234"/>
      <c r="R436" s="234"/>
      <c r="S436" s="234"/>
      <c r="T436" s="234"/>
      <c r="U436" s="234"/>
      <c r="V436" s="234"/>
      <c r="W436" s="234"/>
      <c r="X436" s="234"/>
      <c r="Y436" s="234"/>
      <c r="Z436" s="234"/>
    </row>
    <row r="437" spans="1:26" ht="12.75" customHeight="1">
      <c r="A437" s="234"/>
      <c r="B437" s="234"/>
      <c r="C437" s="234"/>
      <c r="D437" s="234"/>
      <c r="E437" s="234"/>
      <c r="F437" s="234"/>
      <c r="G437" s="234"/>
      <c r="H437" s="234"/>
      <c r="I437" s="234"/>
      <c r="J437" s="234"/>
      <c r="K437" s="234"/>
      <c r="L437" s="234"/>
      <c r="M437" s="234"/>
      <c r="N437" s="234"/>
      <c r="O437" s="234"/>
      <c r="P437" s="234"/>
      <c r="Q437" s="234"/>
      <c r="R437" s="234"/>
      <c r="S437" s="234"/>
      <c r="T437" s="234"/>
      <c r="U437" s="234"/>
      <c r="V437" s="234"/>
      <c r="W437" s="234"/>
      <c r="X437" s="234"/>
      <c r="Y437" s="234"/>
      <c r="Z437" s="234"/>
    </row>
    <row r="438" spans="1:26" ht="12.75" customHeight="1">
      <c r="A438" s="234"/>
      <c r="B438" s="234"/>
      <c r="C438" s="234"/>
      <c r="D438" s="234"/>
      <c r="E438" s="234"/>
      <c r="F438" s="234"/>
      <c r="G438" s="234"/>
      <c r="H438" s="234"/>
      <c r="I438" s="234"/>
      <c r="J438" s="234"/>
      <c r="K438" s="234"/>
      <c r="L438" s="234"/>
      <c r="M438" s="234"/>
      <c r="N438" s="234"/>
      <c r="O438" s="234"/>
      <c r="P438" s="234"/>
      <c r="Q438" s="234"/>
      <c r="R438" s="234"/>
      <c r="S438" s="234"/>
      <c r="T438" s="234"/>
      <c r="U438" s="234"/>
      <c r="V438" s="234"/>
      <c r="W438" s="234"/>
      <c r="X438" s="234"/>
      <c r="Y438" s="234"/>
      <c r="Z438" s="234"/>
    </row>
    <row r="439" spans="1:26" ht="12.75" customHeight="1">
      <c r="A439" s="234"/>
      <c r="B439" s="234"/>
      <c r="C439" s="234"/>
      <c r="D439" s="234"/>
      <c r="E439" s="234"/>
      <c r="F439" s="234"/>
      <c r="G439" s="234"/>
      <c r="H439" s="234"/>
      <c r="I439" s="234"/>
      <c r="J439" s="234"/>
      <c r="K439" s="234"/>
      <c r="L439" s="234"/>
      <c r="M439" s="234"/>
      <c r="N439" s="234"/>
      <c r="O439" s="234"/>
      <c r="P439" s="234"/>
      <c r="Q439" s="234"/>
      <c r="R439" s="234"/>
      <c r="S439" s="234"/>
      <c r="T439" s="234"/>
      <c r="U439" s="234"/>
      <c r="V439" s="234"/>
      <c r="W439" s="234"/>
      <c r="X439" s="234"/>
      <c r="Y439" s="234"/>
      <c r="Z439" s="234"/>
    </row>
    <row r="440" spans="1:26" ht="12.75" customHeight="1">
      <c r="A440" s="234"/>
      <c r="B440" s="234"/>
      <c r="C440" s="234"/>
      <c r="D440" s="234"/>
      <c r="E440" s="234"/>
      <c r="F440" s="234"/>
      <c r="G440" s="234"/>
      <c r="H440" s="234"/>
      <c r="I440" s="234"/>
      <c r="J440" s="234"/>
      <c r="K440" s="234"/>
      <c r="L440" s="234"/>
      <c r="M440" s="234"/>
      <c r="N440" s="234"/>
      <c r="O440" s="234"/>
      <c r="P440" s="234"/>
      <c r="Q440" s="234"/>
      <c r="R440" s="234"/>
      <c r="S440" s="234"/>
      <c r="T440" s="234"/>
      <c r="U440" s="234"/>
      <c r="V440" s="234"/>
      <c r="W440" s="234"/>
      <c r="X440" s="234"/>
      <c r="Y440" s="234"/>
      <c r="Z440" s="234"/>
    </row>
    <row r="441" spans="1:26" ht="12.75" customHeight="1">
      <c r="A441" s="234"/>
      <c r="B441" s="234"/>
      <c r="C441" s="234"/>
      <c r="D441" s="234"/>
      <c r="E441" s="234"/>
      <c r="F441" s="234"/>
      <c r="G441" s="234"/>
      <c r="H441" s="234"/>
      <c r="I441" s="234"/>
      <c r="J441" s="234"/>
      <c r="K441" s="234"/>
      <c r="L441" s="234"/>
      <c r="M441" s="234"/>
      <c r="N441" s="234"/>
      <c r="O441" s="234"/>
      <c r="P441" s="234"/>
      <c r="Q441" s="234"/>
      <c r="R441" s="234"/>
      <c r="S441" s="234"/>
      <c r="T441" s="234"/>
      <c r="U441" s="234"/>
      <c r="V441" s="234"/>
      <c r="W441" s="234"/>
      <c r="X441" s="234"/>
      <c r="Y441" s="234"/>
      <c r="Z441" s="234"/>
    </row>
    <row r="442" spans="1:26" ht="12.75" customHeight="1">
      <c r="A442" s="234"/>
      <c r="B442" s="234"/>
      <c r="C442" s="234"/>
      <c r="D442" s="234"/>
      <c r="E442" s="234"/>
      <c r="F442" s="234"/>
      <c r="G442" s="234"/>
      <c r="H442" s="234"/>
      <c r="I442" s="234"/>
      <c r="J442" s="234"/>
      <c r="K442" s="234"/>
      <c r="L442" s="234"/>
      <c r="M442" s="234"/>
      <c r="N442" s="234"/>
      <c r="O442" s="234"/>
      <c r="P442" s="234"/>
      <c r="Q442" s="234"/>
      <c r="R442" s="234"/>
      <c r="S442" s="234"/>
      <c r="T442" s="234"/>
      <c r="U442" s="234"/>
      <c r="V442" s="234"/>
      <c r="W442" s="234"/>
      <c r="X442" s="234"/>
      <c r="Y442" s="234"/>
      <c r="Z442" s="234"/>
    </row>
    <row r="443" spans="1:26" ht="12.75" customHeight="1">
      <c r="A443" s="234"/>
      <c r="B443" s="234"/>
      <c r="C443" s="234"/>
      <c r="D443" s="234"/>
      <c r="E443" s="234"/>
      <c r="F443" s="234"/>
      <c r="G443" s="234"/>
      <c r="H443" s="234"/>
      <c r="I443" s="234"/>
      <c r="J443" s="234"/>
      <c r="K443" s="234"/>
      <c r="L443" s="234"/>
      <c r="M443" s="234"/>
      <c r="N443" s="234"/>
      <c r="O443" s="234"/>
      <c r="P443" s="234"/>
      <c r="Q443" s="234"/>
      <c r="R443" s="234"/>
      <c r="S443" s="234"/>
      <c r="T443" s="234"/>
      <c r="U443" s="234"/>
      <c r="V443" s="234"/>
      <c r="W443" s="234"/>
      <c r="X443" s="234"/>
      <c r="Y443" s="234"/>
      <c r="Z443" s="234"/>
    </row>
    <row r="444" spans="1:26" ht="12.75" customHeight="1">
      <c r="A444" s="234"/>
      <c r="B444" s="234"/>
      <c r="C444" s="234"/>
      <c r="D444" s="234"/>
      <c r="E444" s="234"/>
      <c r="F444" s="234"/>
      <c r="G444" s="234"/>
      <c r="H444" s="234"/>
      <c r="I444" s="234"/>
      <c r="J444" s="234"/>
      <c r="K444" s="234"/>
      <c r="L444" s="234"/>
      <c r="M444" s="234"/>
      <c r="N444" s="234"/>
      <c r="O444" s="234"/>
      <c r="P444" s="234"/>
      <c r="Q444" s="234"/>
      <c r="R444" s="234"/>
      <c r="S444" s="234"/>
      <c r="T444" s="234"/>
      <c r="U444" s="234"/>
      <c r="V444" s="234"/>
      <c r="W444" s="234"/>
      <c r="X444" s="234"/>
      <c r="Y444" s="234"/>
      <c r="Z444" s="234"/>
    </row>
    <row r="445" spans="1:26" ht="12.75" customHeight="1">
      <c r="A445" s="234"/>
      <c r="B445" s="234"/>
      <c r="C445" s="234"/>
      <c r="D445" s="234"/>
      <c r="E445" s="234"/>
      <c r="F445" s="234"/>
      <c r="G445" s="234"/>
      <c r="H445" s="234"/>
      <c r="I445" s="234"/>
      <c r="J445" s="234"/>
      <c r="K445" s="234"/>
      <c r="L445" s="234"/>
      <c r="M445" s="234"/>
      <c r="N445" s="234"/>
      <c r="O445" s="234"/>
      <c r="P445" s="234"/>
      <c r="Q445" s="234"/>
      <c r="R445" s="234"/>
      <c r="S445" s="234"/>
      <c r="T445" s="234"/>
      <c r="U445" s="234"/>
      <c r="V445" s="234"/>
      <c r="W445" s="234"/>
      <c r="X445" s="234"/>
      <c r="Y445" s="234"/>
      <c r="Z445" s="234"/>
    </row>
    <row r="446" spans="1:26" ht="12.75" customHeight="1">
      <c r="A446" s="234"/>
      <c r="B446" s="234"/>
      <c r="C446" s="234"/>
      <c r="D446" s="234"/>
      <c r="E446" s="234"/>
      <c r="F446" s="234"/>
      <c r="G446" s="234"/>
      <c r="H446" s="234"/>
      <c r="I446" s="234"/>
      <c r="J446" s="234"/>
      <c r="K446" s="234"/>
      <c r="L446" s="234"/>
      <c r="M446" s="234"/>
      <c r="N446" s="234"/>
      <c r="O446" s="234"/>
      <c r="P446" s="234"/>
      <c r="Q446" s="234"/>
      <c r="R446" s="234"/>
      <c r="S446" s="234"/>
      <c r="T446" s="234"/>
      <c r="U446" s="234"/>
      <c r="V446" s="234"/>
      <c r="W446" s="234"/>
      <c r="X446" s="234"/>
      <c r="Y446" s="234"/>
      <c r="Z446" s="234"/>
    </row>
    <row r="447" spans="1:26" ht="12.75" customHeight="1">
      <c r="A447" s="234"/>
      <c r="B447" s="234"/>
      <c r="C447" s="234"/>
      <c r="D447" s="234"/>
      <c r="E447" s="234"/>
      <c r="F447" s="234"/>
      <c r="G447" s="234"/>
      <c r="H447" s="234"/>
      <c r="I447" s="234"/>
      <c r="J447" s="234"/>
      <c r="K447" s="234"/>
      <c r="L447" s="234"/>
      <c r="M447" s="234"/>
      <c r="N447" s="234"/>
      <c r="O447" s="234"/>
      <c r="P447" s="234"/>
      <c r="Q447" s="234"/>
      <c r="R447" s="234"/>
      <c r="S447" s="234"/>
      <c r="T447" s="234"/>
      <c r="U447" s="234"/>
      <c r="V447" s="234"/>
      <c r="W447" s="234"/>
      <c r="X447" s="234"/>
      <c r="Y447" s="234"/>
      <c r="Z447" s="234"/>
    </row>
    <row r="448" spans="1:26" ht="12.75" customHeight="1">
      <c r="A448" s="234"/>
      <c r="B448" s="234"/>
      <c r="C448" s="234"/>
      <c r="D448" s="234"/>
      <c r="E448" s="234"/>
      <c r="F448" s="234"/>
      <c r="G448" s="234"/>
      <c r="H448" s="234"/>
      <c r="I448" s="234"/>
      <c r="J448" s="234"/>
      <c r="K448" s="234"/>
      <c r="L448" s="234"/>
      <c r="M448" s="234"/>
      <c r="N448" s="234"/>
      <c r="O448" s="234"/>
      <c r="P448" s="234"/>
      <c r="Q448" s="234"/>
      <c r="R448" s="234"/>
      <c r="S448" s="234"/>
      <c r="T448" s="234"/>
      <c r="U448" s="234"/>
      <c r="V448" s="234"/>
      <c r="W448" s="234"/>
      <c r="X448" s="234"/>
      <c r="Y448" s="234"/>
      <c r="Z448" s="234"/>
    </row>
    <row r="449" spans="1:26" ht="12.75" customHeight="1">
      <c r="A449" s="234"/>
      <c r="B449" s="234"/>
      <c r="C449" s="234"/>
      <c r="D449" s="234"/>
      <c r="E449" s="234"/>
      <c r="F449" s="234"/>
      <c r="G449" s="234"/>
      <c r="H449" s="234"/>
      <c r="I449" s="234"/>
      <c r="J449" s="234"/>
      <c r="K449" s="234"/>
      <c r="L449" s="234"/>
      <c r="M449" s="234"/>
      <c r="N449" s="234"/>
      <c r="O449" s="234"/>
      <c r="P449" s="234"/>
      <c r="Q449" s="234"/>
      <c r="R449" s="234"/>
      <c r="S449" s="234"/>
      <c r="T449" s="234"/>
      <c r="U449" s="234"/>
      <c r="V449" s="234"/>
      <c r="W449" s="234"/>
      <c r="X449" s="234"/>
      <c r="Y449" s="234"/>
      <c r="Z449" s="234"/>
    </row>
    <row r="450" spans="1:26" ht="12.75" customHeight="1">
      <c r="A450" s="234"/>
      <c r="B450" s="234"/>
      <c r="C450" s="234"/>
      <c r="D450" s="234"/>
      <c r="E450" s="234"/>
      <c r="F450" s="234"/>
      <c r="G450" s="234"/>
      <c r="H450" s="234"/>
      <c r="I450" s="234"/>
      <c r="J450" s="234"/>
      <c r="K450" s="234"/>
      <c r="L450" s="234"/>
      <c r="M450" s="234"/>
      <c r="N450" s="234"/>
      <c r="O450" s="234"/>
      <c r="P450" s="234"/>
      <c r="Q450" s="234"/>
      <c r="R450" s="234"/>
      <c r="S450" s="234"/>
      <c r="T450" s="234"/>
      <c r="U450" s="234"/>
      <c r="V450" s="234"/>
      <c r="W450" s="234"/>
      <c r="X450" s="234"/>
      <c r="Y450" s="234"/>
      <c r="Z450" s="234"/>
    </row>
    <row r="451" spans="1:26" ht="12.75" customHeight="1">
      <c r="A451" s="234"/>
      <c r="B451" s="234"/>
      <c r="C451" s="234"/>
      <c r="D451" s="234"/>
      <c r="E451" s="234"/>
      <c r="F451" s="234"/>
      <c r="G451" s="234"/>
      <c r="H451" s="234"/>
      <c r="I451" s="234"/>
      <c r="J451" s="234"/>
      <c r="K451" s="234"/>
      <c r="L451" s="234"/>
      <c r="M451" s="234"/>
      <c r="N451" s="234"/>
      <c r="O451" s="234"/>
      <c r="P451" s="234"/>
      <c r="Q451" s="234"/>
      <c r="R451" s="234"/>
      <c r="S451" s="234"/>
      <c r="T451" s="234"/>
      <c r="U451" s="234"/>
      <c r="V451" s="234"/>
      <c r="W451" s="234"/>
      <c r="X451" s="234"/>
      <c r="Y451" s="234"/>
      <c r="Z451" s="234"/>
    </row>
    <row r="452" spans="1:26" ht="12.75" customHeight="1">
      <c r="A452" s="234"/>
      <c r="B452" s="234"/>
      <c r="C452" s="234"/>
      <c r="D452" s="234"/>
      <c r="E452" s="234"/>
      <c r="F452" s="234"/>
      <c r="G452" s="234"/>
      <c r="H452" s="234"/>
      <c r="I452" s="234"/>
      <c r="J452" s="234"/>
      <c r="K452" s="234"/>
      <c r="L452" s="234"/>
      <c r="M452" s="234"/>
      <c r="N452" s="234"/>
      <c r="O452" s="234"/>
      <c r="P452" s="234"/>
      <c r="Q452" s="234"/>
      <c r="R452" s="234"/>
      <c r="S452" s="234"/>
      <c r="T452" s="234"/>
      <c r="U452" s="234"/>
      <c r="V452" s="234"/>
      <c r="W452" s="234"/>
      <c r="X452" s="234"/>
      <c r="Y452" s="234"/>
      <c r="Z452" s="234"/>
    </row>
    <row r="453" spans="1:26" ht="12.75" customHeight="1">
      <c r="A453" s="234"/>
      <c r="B453" s="234"/>
      <c r="C453" s="234"/>
      <c r="D453" s="234"/>
      <c r="E453" s="234"/>
      <c r="F453" s="234"/>
      <c r="G453" s="234"/>
      <c r="H453" s="234"/>
      <c r="I453" s="234"/>
      <c r="J453" s="234"/>
      <c r="K453" s="234"/>
      <c r="L453" s="234"/>
      <c r="M453" s="234"/>
      <c r="N453" s="234"/>
      <c r="O453" s="234"/>
      <c r="P453" s="234"/>
      <c r="Q453" s="234"/>
      <c r="R453" s="234"/>
      <c r="S453" s="234"/>
      <c r="T453" s="234"/>
      <c r="U453" s="234"/>
      <c r="V453" s="234"/>
      <c r="W453" s="234"/>
      <c r="X453" s="234"/>
      <c r="Y453" s="234"/>
      <c r="Z453" s="234"/>
    </row>
    <row r="454" spans="1:26" ht="12.75" customHeight="1">
      <c r="A454" s="234"/>
      <c r="B454" s="234"/>
      <c r="C454" s="234"/>
      <c r="D454" s="234"/>
      <c r="E454" s="234"/>
      <c r="F454" s="234"/>
      <c r="G454" s="234"/>
      <c r="H454" s="234"/>
      <c r="I454" s="234"/>
      <c r="J454" s="234"/>
      <c r="K454" s="234"/>
      <c r="L454" s="234"/>
      <c r="M454" s="234"/>
      <c r="N454" s="234"/>
      <c r="O454" s="234"/>
      <c r="P454" s="234"/>
      <c r="Q454" s="234"/>
      <c r="R454" s="234"/>
      <c r="S454" s="234"/>
      <c r="T454" s="234"/>
      <c r="U454" s="234"/>
      <c r="V454" s="234"/>
      <c r="W454" s="234"/>
      <c r="X454" s="234"/>
      <c r="Y454" s="234"/>
      <c r="Z454" s="234"/>
    </row>
    <row r="455" spans="1:26" ht="12.75" customHeight="1">
      <c r="A455" s="234"/>
      <c r="B455" s="234"/>
      <c r="C455" s="234"/>
      <c r="D455" s="234"/>
      <c r="E455" s="234"/>
      <c r="F455" s="234"/>
      <c r="G455" s="234"/>
      <c r="H455" s="234"/>
      <c r="I455" s="234"/>
      <c r="J455" s="234"/>
      <c r="K455" s="234"/>
      <c r="L455" s="234"/>
      <c r="M455" s="234"/>
      <c r="N455" s="234"/>
      <c r="O455" s="234"/>
      <c r="P455" s="234"/>
      <c r="Q455" s="234"/>
      <c r="R455" s="234"/>
      <c r="S455" s="234"/>
      <c r="T455" s="234"/>
      <c r="U455" s="234"/>
      <c r="V455" s="234"/>
      <c r="W455" s="234"/>
      <c r="X455" s="234"/>
      <c r="Y455" s="234"/>
      <c r="Z455" s="234"/>
    </row>
    <row r="456" spans="1:26" ht="12.75" customHeight="1">
      <c r="A456" s="234"/>
      <c r="B456" s="234"/>
      <c r="C456" s="234"/>
      <c r="D456" s="234"/>
      <c r="E456" s="234"/>
      <c r="F456" s="234"/>
      <c r="G456" s="234"/>
      <c r="H456" s="234"/>
      <c r="I456" s="234"/>
      <c r="J456" s="234"/>
      <c r="K456" s="234"/>
      <c r="L456" s="234"/>
      <c r="M456" s="234"/>
      <c r="N456" s="234"/>
      <c r="O456" s="234"/>
      <c r="P456" s="234"/>
      <c r="Q456" s="234"/>
      <c r="R456" s="234"/>
      <c r="S456" s="234"/>
      <c r="T456" s="234"/>
      <c r="U456" s="234"/>
      <c r="V456" s="234"/>
      <c r="W456" s="234"/>
      <c r="X456" s="234"/>
      <c r="Y456" s="234"/>
      <c r="Z456" s="234"/>
    </row>
    <row r="457" spans="1:26" ht="12.75" customHeight="1">
      <c r="A457" s="234"/>
      <c r="B457" s="234"/>
      <c r="C457" s="234"/>
      <c r="D457" s="234"/>
      <c r="E457" s="234"/>
      <c r="F457" s="234"/>
      <c r="G457" s="234"/>
      <c r="H457" s="234"/>
      <c r="I457" s="234"/>
      <c r="J457" s="234"/>
      <c r="K457" s="234"/>
      <c r="L457" s="234"/>
      <c r="M457" s="234"/>
      <c r="N457" s="234"/>
      <c r="O457" s="234"/>
      <c r="P457" s="234"/>
      <c r="Q457" s="234"/>
      <c r="R457" s="234"/>
      <c r="S457" s="234"/>
      <c r="T457" s="234"/>
      <c r="U457" s="234"/>
      <c r="V457" s="234"/>
      <c r="W457" s="234"/>
      <c r="X457" s="234"/>
      <c r="Y457" s="234"/>
      <c r="Z457" s="234"/>
    </row>
    <row r="458" spans="1:26" ht="12.75" customHeight="1">
      <c r="A458" s="234"/>
      <c r="B458" s="234"/>
      <c r="C458" s="234"/>
      <c r="D458" s="234"/>
      <c r="E458" s="234"/>
      <c r="F458" s="234"/>
      <c r="G458" s="234"/>
      <c r="H458" s="234"/>
      <c r="I458" s="234"/>
      <c r="J458" s="234"/>
      <c r="K458" s="234"/>
      <c r="L458" s="234"/>
      <c r="M458" s="234"/>
      <c r="N458" s="234"/>
      <c r="O458" s="234"/>
      <c r="P458" s="234"/>
      <c r="Q458" s="234"/>
      <c r="R458" s="234"/>
      <c r="S458" s="234"/>
      <c r="T458" s="234"/>
      <c r="U458" s="234"/>
      <c r="V458" s="234"/>
      <c r="W458" s="234"/>
      <c r="X458" s="234"/>
      <c r="Y458" s="234"/>
      <c r="Z458" s="234"/>
    </row>
    <row r="459" spans="1:26" ht="12.75" customHeight="1">
      <c r="A459" s="234"/>
      <c r="B459" s="234"/>
      <c r="C459" s="234"/>
      <c r="D459" s="234"/>
      <c r="E459" s="234"/>
      <c r="F459" s="234"/>
      <c r="G459" s="234"/>
      <c r="H459" s="234"/>
      <c r="I459" s="234"/>
      <c r="J459" s="234"/>
      <c r="K459" s="234"/>
      <c r="L459" s="234"/>
      <c r="M459" s="234"/>
      <c r="N459" s="234"/>
      <c r="O459" s="234"/>
      <c r="P459" s="234"/>
      <c r="Q459" s="234"/>
      <c r="R459" s="234"/>
      <c r="S459" s="234"/>
      <c r="T459" s="234"/>
      <c r="U459" s="234"/>
      <c r="V459" s="234"/>
      <c r="W459" s="234"/>
      <c r="X459" s="234"/>
      <c r="Y459" s="234"/>
      <c r="Z459" s="234"/>
    </row>
    <row r="460" spans="1:26" ht="12.75" customHeight="1">
      <c r="A460" s="234"/>
      <c r="B460" s="234"/>
      <c r="C460" s="234"/>
      <c r="D460" s="234"/>
      <c r="E460" s="234"/>
      <c r="F460" s="234"/>
      <c r="G460" s="234"/>
      <c r="H460" s="234"/>
      <c r="I460" s="234"/>
      <c r="J460" s="234"/>
      <c r="K460" s="234"/>
      <c r="L460" s="234"/>
      <c r="M460" s="234"/>
      <c r="N460" s="234"/>
      <c r="O460" s="234"/>
      <c r="P460" s="234"/>
      <c r="Q460" s="234"/>
      <c r="R460" s="234"/>
      <c r="S460" s="234"/>
      <c r="T460" s="234"/>
      <c r="U460" s="234"/>
      <c r="V460" s="234"/>
      <c r="W460" s="234"/>
      <c r="X460" s="234"/>
      <c r="Y460" s="234"/>
      <c r="Z460" s="234"/>
    </row>
    <row r="461" spans="1:26" ht="12.75" customHeight="1">
      <c r="A461" s="234"/>
      <c r="B461" s="234"/>
      <c r="C461" s="234"/>
      <c r="D461" s="234"/>
      <c r="E461" s="234"/>
      <c r="F461" s="234"/>
      <c r="G461" s="234"/>
      <c r="H461" s="234"/>
      <c r="I461" s="234"/>
      <c r="J461" s="234"/>
      <c r="K461" s="234"/>
      <c r="L461" s="234"/>
      <c r="M461" s="234"/>
      <c r="N461" s="234"/>
      <c r="O461" s="234"/>
      <c r="P461" s="234"/>
      <c r="Q461" s="234"/>
      <c r="R461" s="234"/>
      <c r="S461" s="234"/>
      <c r="T461" s="234"/>
      <c r="U461" s="234"/>
      <c r="V461" s="234"/>
      <c r="W461" s="234"/>
      <c r="X461" s="234"/>
      <c r="Y461" s="234"/>
      <c r="Z461" s="234"/>
    </row>
    <row r="462" spans="1:26" ht="12.75" customHeight="1">
      <c r="A462" s="234"/>
      <c r="B462" s="234"/>
      <c r="C462" s="234"/>
      <c r="D462" s="234"/>
      <c r="E462" s="234"/>
      <c r="F462" s="234"/>
      <c r="G462" s="234"/>
      <c r="H462" s="234"/>
      <c r="I462" s="234"/>
      <c r="J462" s="234"/>
      <c r="K462" s="234"/>
      <c r="L462" s="234"/>
      <c r="M462" s="234"/>
      <c r="N462" s="234"/>
      <c r="O462" s="234"/>
      <c r="P462" s="234"/>
      <c r="Q462" s="234"/>
      <c r="R462" s="234"/>
      <c r="S462" s="234"/>
      <c r="T462" s="234"/>
      <c r="U462" s="234"/>
      <c r="V462" s="234"/>
      <c r="W462" s="234"/>
      <c r="X462" s="234"/>
      <c r="Y462" s="234"/>
      <c r="Z462" s="234"/>
    </row>
    <row r="463" spans="1:26" ht="12.75" customHeight="1">
      <c r="A463" s="234"/>
      <c r="B463" s="234"/>
      <c r="C463" s="234"/>
      <c r="D463" s="234"/>
      <c r="E463" s="234"/>
      <c r="F463" s="234"/>
      <c r="G463" s="234"/>
      <c r="H463" s="234"/>
      <c r="I463" s="234"/>
      <c r="J463" s="234"/>
      <c r="K463" s="234"/>
      <c r="L463" s="234"/>
      <c r="M463" s="234"/>
      <c r="N463" s="234"/>
      <c r="O463" s="234"/>
      <c r="P463" s="234"/>
      <c r="Q463" s="234"/>
      <c r="R463" s="234"/>
      <c r="S463" s="234"/>
      <c r="T463" s="234"/>
      <c r="U463" s="234"/>
      <c r="V463" s="234"/>
      <c r="W463" s="234"/>
      <c r="X463" s="234"/>
      <c r="Y463" s="234"/>
      <c r="Z463" s="234"/>
    </row>
    <row r="464" spans="1:26" ht="12.75" customHeight="1">
      <c r="A464" s="234"/>
      <c r="B464" s="234"/>
      <c r="C464" s="234"/>
      <c r="D464" s="234"/>
      <c r="E464" s="234"/>
      <c r="F464" s="234"/>
      <c r="G464" s="234"/>
      <c r="H464" s="234"/>
      <c r="I464" s="234"/>
      <c r="J464" s="234"/>
      <c r="K464" s="234"/>
      <c r="L464" s="234"/>
      <c r="M464" s="234"/>
      <c r="N464" s="234"/>
      <c r="O464" s="234"/>
      <c r="P464" s="234"/>
      <c r="Q464" s="234"/>
      <c r="R464" s="234"/>
      <c r="S464" s="234"/>
      <c r="T464" s="234"/>
      <c r="U464" s="234"/>
      <c r="V464" s="234"/>
      <c r="W464" s="234"/>
      <c r="X464" s="234"/>
      <c r="Y464" s="234"/>
      <c r="Z464" s="234"/>
    </row>
    <row r="465" spans="1:26" ht="12.75" customHeight="1">
      <c r="A465" s="234"/>
      <c r="B465" s="234"/>
      <c r="C465" s="234"/>
      <c r="D465" s="234"/>
      <c r="E465" s="234"/>
      <c r="F465" s="234"/>
      <c r="G465" s="234"/>
      <c r="H465" s="234"/>
      <c r="I465" s="234"/>
      <c r="J465" s="234"/>
      <c r="K465" s="234"/>
      <c r="L465" s="234"/>
      <c r="M465" s="234"/>
      <c r="N465" s="234"/>
      <c r="O465" s="234"/>
      <c r="P465" s="234"/>
      <c r="Q465" s="234"/>
      <c r="R465" s="234"/>
      <c r="S465" s="234"/>
      <c r="T465" s="234"/>
      <c r="U465" s="234"/>
      <c r="V465" s="234"/>
      <c r="W465" s="234"/>
      <c r="X465" s="234"/>
      <c r="Y465" s="234"/>
      <c r="Z465" s="234"/>
    </row>
    <row r="466" spans="1:26" ht="12.75" customHeight="1">
      <c r="A466" s="234"/>
      <c r="B466" s="234"/>
      <c r="C466" s="234"/>
      <c r="D466" s="234"/>
      <c r="E466" s="234"/>
      <c r="F466" s="234"/>
      <c r="G466" s="234"/>
      <c r="H466" s="234"/>
      <c r="I466" s="234"/>
      <c r="J466" s="234"/>
      <c r="K466" s="234"/>
      <c r="L466" s="234"/>
      <c r="M466" s="234"/>
      <c r="N466" s="234"/>
      <c r="O466" s="234"/>
      <c r="P466" s="234"/>
      <c r="Q466" s="234"/>
      <c r="R466" s="234"/>
      <c r="S466" s="234"/>
      <c r="T466" s="234"/>
      <c r="U466" s="234"/>
      <c r="V466" s="234"/>
      <c r="W466" s="234"/>
      <c r="X466" s="234"/>
      <c r="Y466" s="234"/>
      <c r="Z466" s="234"/>
    </row>
    <row r="467" spans="1:26" ht="12.75" customHeight="1">
      <c r="A467" s="234"/>
      <c r="B467" s="234"/>
      <c r="C467" s="234"/>
      <c r="D467" s="234"/>
      <c r="E467" s="234"/>
      <c r="F467" s="234"/>
      <c r="G467" s="234"/>
      <c r="H467" s="234"/>
      <c r="I467" s="234"/>
      <c r="J467" s="234"/>
      <c r="K467" s="234"/>
      <c r="L467" s="234"/>
      <c r="M467" s="234"/>
      <c r="N467" s="234"/>
      <c r="O467" s="234"/>
      <c r="P467" s="234"/>
      <c r="Q467" s="234"/>
      <c r="R467" s="234"/>
      <c r="S467" s="234"/>
      <c r="T467" s="234"/>
      <c r="U467" s="234"/>
      <c r="V467" s="234"/>
      <c r="W467" s="234"/>
      <c r="X467" s="234"/>
      <c r="Y467" s="234"/>
      <c r="Z467" s="234"/>
    </row>
    <row r="468" spans="1:26" ht="12.75" customHeight="1">
      <c r="A468" s="234"/>
      <c r="B468" s="234"/>
      <c r="C468" s="234"/>
      <c r="D468" s="234"/>
      <c r="E468" s="234"/>
      <c r="F468" s="234"/>
      <c r="G468" s="234"/>
      <c r="H468" s="234"/>
      <c r="I468" s="234"/>
      <c r="J468" s="234"/>
      <c r="K468" s="234"/>
      <c r="L468" s="234"/>
      <c r="M468" s="234"/>
      <c r="N468" s="234"/>
      <c r="O468" s="234"/>
      <c r="P468" s="234"/>
      <c r="Q468" s="234"/>
      <c r="R468" s="234"/>
      <c r="S468" s="234"/>
      <c r="T468" s="234"/>
      <c r="U468" s="234"/>
      <c r="V468" s="234"/>
      <c r="W468" s="234"/>
      <c r="X468" s="234"/>
      <c r="Y468" s="234"/>
      <c r="Z468" s="234"/>
    </row>
    <row r="469" spans="1:26" ht="12.75" customHeight="1">
      <c r="A469" s="234"/>
      <c r="B469" s="234"/>
      <c r="C469" s="234"/>
      <c r="D469" s="234"/>
      <c r="E469" s="234"/>
      <c r="F469" s="234"/>
      <c r="G469" s="234"/>
      <c r="H469" s="234"/>
      <c r="I469" s="234"/>
      <c r="J469" s="234"/>
      <c r="K469" s="234"/>
      <c r="L469" s="234"/>
      <c r="M469" s="234"/>
      <c r="N469" s="234"/>
      <c r="O469" s="234"/>
      <c r="P469" s="234"/>
      <c r="Q469" s="234"/>
      <c r="R469" s="234"/>
      <c r="S469" s="234"/>
      <c r="T469" s="234"/>
      <c r="U469" s="234"/>
      <c r="V469" s="234"/>
      <c r="W469" s="234"/>
      <c r="X469" s="234"/>
      <c r="Y469" s="234"/>
      <c r="Z469" s="234"/>
    </row>
    <row r="470" spans="1:26" ht="12.75" customHeight="1">
      <c r="A470" s="234"/>
      <c r="B470" s="234"/>
      <c r="C470" s="234"/>
      <c r="D470" s="234"/>
      <c r="E470" s="234"/>
      <c r="F470" s="234"/>
      <c r="G470" s="234"/>
      <c r="H470" s="234"/>
      <c r="I470" s="234"/>
      <c r="J470" s="234"/>
      <c r="K470" s="234"/>
      <c r="L470" s="234"/>
      <c r="M470" s="234"/>
      <c r="N470" s="234"/>
      <c r="O470" s="234"/>
      <c r="P470" s="234"/>
      <c r="Q470" s="234"/>
      <c r="R470" s="234"/>
      <c r="S470" s="234"/>
      <c r="T470" s="234"/>
      <c r="U470" s="234"/>
      <c r="V470" s="234"/>
      <c r="W470" s="234"/>
      <c r="X470" s="234"/>
      <c r="Y470" s="234"/>
      <c r="Z470" s="234"/>
    </row>
    <row r="471" spans="1:26" ht="12.75" customHeight="1">
      <c r="A471" s="234"/>
      <c r="B471" s="234"/>
      <c r="C471" s="234"/>
      <c r="D471" s="234"/>
      <c r="E471" s="234"/>
      <c r="F471" s="234"/>
      <c r="G471" s="234"/>
      <c r="H471" s="234"/>
      <c r="I471" s="234"/>
      <c r="J471" s="234"/>
      <c r="K471" s="234"/>
      <c r="L471" s="234"/>
      <c r="M471" s="234"/>
      <c r="N471" s="234"/>
      <c r="O471" s="234"/>
      <c r="P471" s="234"/>
      <c r="Q471" s="234"/>
      <c r="R471" s="234"/>
      <c r="S471" s="234"/>
      <c r="T471" s="234"/>
      <c r="U471" s="234"/>
      <c r="V471" s="234"/>
      <c r="W471" s="234"/>
      <c r="X471" s="234"/>
      <c r="Y471" s="234"/>
      <c r="Z471" s="234"/>
    </row>
    <row r="472" spans="1:26" ht="12.75" customHeight="1">
      <c r="A472" s="234"/>
      <c r="B472" s="234"/>
      <c r="C472" s="234"/>
      <c r="D472" s="234"/>
      <c r="E472" s="234"/>
      <c r="F472" s="234"/>
      <c r="G472" s="234"/>
      <c r="H472" s="234"/>
      <c r="I472" s="234"/>
      <c r="J472" s="234"/>
      <c r="K472" s="234"/>
      <c r="L472" s="234"/>
      <c r="M472" s="234"/>
      <c r="N472" s="234"/>
      <c r="O472" s="234"/>
      <c r="P472" s="234"/>
      <c r="Q472" s="234"/>
      <c r="R472" s="234"/>
      <c r="S472" s="234"/>
      <c r="T472" s="234"/>
      <c r="U472" s="234"/>
      <c r="V472" s="234"/>
      <c r="W472" s="234"/>
      <c r="X472" s="234"/>
      <c r="Y472" s="234"/>
      <c r="Z472" s="234"/>
    </row>
    <row r="473" spans="1:26" ht="12.75" customHeight="1">
      <c r="A473" s="234"/>
      <c r="B473" s="234"/>
      <c r="C473" s="234"/>
      <c r="D473" s="234"/>
      <c r="E473" s="234"/>
      <c r="F473" s="234"/>
      <c r="G473" s="234"/>
      <c r="H473" s="234"/>
      <c r="I473" s="234"/>
      <c r="J473" s="234"/>
      <c r="K473" s="234"/>
      <c r="L473" s="234"/>
      <c r="M473" s="234"/>
      <c r="N473" s="234"/>
      <c r="O473" s="234"/>
      <c r="P473" s="234"/>
      <c r="Q473" s="234"/>
      <c r="R473" s="234"/>
      <c r="S473" s="234"/>
      <c r="T473" s="234"/>
      <c r="U473" s="234"/>
      <c r="V473" s="234"/>
      <c r="W473" s="234"/>
      <c r="X473" s="234"/>
      <c r="Y473" s="234"/>
      <c r="Z473" s="234"/>
    </row>
    <row r="474" spans="1:26" ht="12.75" customHeight="1">
      <c r="A474" s="234"/>
      <c r="B474" s="234"/>
      <c r="C474" s="234"/>
      <c r="D474" s="234"/>
      <c r="E474" s="234"/>
      <c r="F474" s="234"/>
      <c r="G474" s="234"/>
      <c r="H474" s="234"/>
      <c r="I474" s="234"/>
      <c r="J474" s="234"/>
      <c r="K474" s="234"/>
      <c r="L474" s="234"/>
      <c r="M474" s="234"/>
      <c r="N474" s="234"/>
      <c r="O474" s="234"/>
      <c r="P474" s="234"/>
      <c r="Q474" s="234"/>
      <c r="R474" s="234"/>
      <c r="S474" s="234"/>
      <c r="T474" s="234"/>
      <c r="U474" s="234"/>
      <c r="V474" s="234"/>
      <c r="W474" s="234"/>
      <c r="X474" s="234"/>
      <c r="Y474" s="234"/>
      <c r="Z474" s="234"/>
    </row>
    <row r="475" spans="1:26" ht="12.75" customHeight="1">
      <c r="A475" s="234"/>
      <c r="B475" s="234"/>
      <c r="C475" s="234"/>
      <c r="D475" s="234"/>
      <c r="E475" s="234"/>
      <c r="F475" s="234"/>
      <c r="G475" s="234"/>
      <c r="H475" s="234"/>
      <c r="I475" s="234"/>
      <c r="J475" s="234"/>
      <c r="K475" s="234"/>
      <c r="L475" s="234"/>
      <c r="M475" s="234"/>
      <c r="N475" s="234"/>
      <c r="O475" s="234"/>
      <c r="P475" s="234"/>
      <c r="Q475" s="234"/>
      <c r="R475" s="234"/>
      <c r="S475" s="234"/>
      <c r="T475" s="234"/>
      <c r="U475" s="234"/>
      <c r="V475" s="234"/>
      <c r="W475" s="234"/>
      <c r="X475" s="234"/>
      <c r="Y475" s="234"/>
      <c r="Z475" s="234"/>
    </row>
    <row r="476" spans="1:26" ht="12.75" customHeight="1">
      <c r="A476" s="234"/>
      <c r="B476" s="234"/>
      <c r="C476" s="234"/>
      <c r="D476" s="234"/>
      <c r="E476" s="234"/>
      <c r="F476" s="234"/>
      <c r="G476" s="234"/>
      <c r="H476" s="234"/>
      <c r="I476" s="234"/>
      <c r="J476" s="234"/>
      <c r="K476" s="234"/>
      <c r="L476" s="234"/>
      <c r="M476" s="234"/>
      <c r="N476" s="234"/>
      <c r="O476" s="234"/>
      <c r="P476" s="234"/>
      <c r="Q476" s="234"/>
      <c r="R476" s="234"/>
      <c r="S476" s="234"/>
      <c r="T476" s="234"/>
      <c r="U476" s="234"/>
      <c r="V476" s="234"/>
      <c r="W476" s="234"/>
      <c r="X476" s="234"/>
      <c r="Y476" s="234"/>
      <c r="Z476" s="234"/>
    </row>
    <row r="477" spans="1:26" ht="12.75" customHeight="1">
      <c r="A477" s="234"/>
      <c r="B477" s="234"/>
      <c r="C477" s="234"/>
      <c r="D477" s="234"/>
      <c r="E477" s="234"/>
      <c r="F477" s="234"/>
      <c r="G477" s="234"/>
      <c r="H477" s="234"/>
      <c r="I477" s="234"/>
      <c r="J477" s="234"/>
      <c r="K477" s="234"/>
      <c r="L477" s="234"/>
      <c r="M477" s="234"/>
      <c r="N477" s="234"/>
      <c r="O477" s="234"/>
      <c r="P477" s="234"/>
      <c r="Q477" s="234"/>
      <c r="R477" s="234"/>
      <c r="S477" s="234"/>
      <c r="T477" s="234"/>
      <c r="U477" s="234"/>
      <c r="V477" s="234"/>
      <c r="W477" s="234"/>
      <c r="X477" s="234"/>
      <c r="Y477" s="234"/>
      <c r="Z477" s="234"/>
    </row>
    <row r="478" spans="1:26" ht="12.75" customHeight="1">
      <c r="A478" s="234"/>
      <c r="B478" s="234"/>
      <c r="C478" s="234"/>
      <c r="D478" s="234"/>
      <c r="E478" s="234"/>
      <c r="F478" s="234"/>
      <c r="G478" s="234"/>
      <c r="H478" s="234"/>
      <c r="I478" s="234"/>
      <c r="J478" s="234"/>
      <c r="K478" s="234"/>
      <c r="L478" s="234"/>
      <c r="M478" s="234"/>
      <c r="N478" s="234"/>
      <c r="O478" s="234"/>
      <c r="P478" s="234"/>
      <c r="Q478" s="234"/>
      <c r="R478" s="234"/>
      <c r="S478" s="234"/>
      <c r="T478" s="234"/>
      <c r="U478" s="234"/>
      <c r="V478" s="234"/>
      <c r="W478" s="234"/>
      <c r="X478" s="234"/>
      <c r="Y478" s="234"/>
      <c r="Z478" s="234"/>
    </row>
    <row r="479" spans="1:26" ht="12.75" customHeight="1">
      <c r="A479" s="234"/>
      <c r="B479" s="234"/>
      <c r="C479" s="234"/>
      <c r="D479" s="234"/>
      <c r="E479" s="234"/>
      <c r="F479" s="234"/>
      <c r="G479" s="234"/>
      <c r="H479" s="234"/>
      <c r="I479" s="234"/>
      <c r="J479" s="234"/>
      <c r="K479" s="234"/>
      <c r="L479" s="234"/>
      <c r="M479" s="234"/>
      <c r="N479" s="234"/>
      <c r="O479" s="234"/>
      <c r="P479" s="234"/>
      <c r="Q479" s="234"/>
      <c r="R479" s="234"/>
      <c r="S479" s="234"/>
      <c r="T479" s="234"/>
      <c r="U479" s="234"/>
      <c r="V479" s="234"/>
      <c r="W479" s="234"/>
      <c r="X479" s="234"/>
      <c r="Y479" s="234"/>
      <c r="Z479" s="234"/>
    </row>
    <row r="480" spans="1:26" ht="12.75" customHeight="1">
      <c r="A480" s="234"/>
      <c r="B480" s="234"/>
      <c r="C480" s="234"/>
      <c r="D480" s="234"/>
      <c r="E480" s="234"/>
      <c r="F480" s="234"/>
      <c r="G480" s="234"/>
      <c r="H480" s="234"/>
      <c r="I480" s="234"/>
      <c r="J480" s="234"/>
      <c r="K480" s="234"/>
      <c r="L480" s="234"/>
      <c r="M480" s="234"/>
      <c r="N480" s="234"/>
      <c r="O480" s="234"/>
      <c r="P480" s="234"/>
      <c r="Q480" s="234"/>
      <c r="R480" s="234"/>
      <c r="S480" s="234"/>
      <c r="T480" s="234"/>
      <c r="U480" s="234"/>
      <c r="V480" s="234"/>
      <c r="W480" s="234"/>
      <c r="X480" s="234"/>
      <c r="Y480" s="234"/>
      <c r="Z480" s="234"/>
    </row>
    <row r="481" spans="1:26" ht="12.75" customHeight="1">
      <c r="A481" s="234"/>
      <c r="B481" s="234"/>
      <c r="C481" s="234"/>
      <c r="D481" s="234"/>
      <c r="E481" s="234"/>
      <c r="F481" s="234"/>
      <c r="G481" s="234"/>
      <c r="H481" s="234"/>
      <c r="I481" s="234"/>
      <c r="J481" s="234"/>
      <c r="K481" s="234"/>
      <c r="L481" s="234"/>
      <c r="M481" s="234"/>
      <c r="N481" s="234"/>
      <c r="O481" s="234"/>
      <c r="P481" s="234"/>
      <c r="Q481" s="234"/>
      <c r="R481" s="234"/>
      <c r="S481" s="234"/>
      <c r="T481" s="234"/>
      <c r="U481" s="234"/>
      <c r="V481" s="234"/>
      <c r="W481" s="234"/>
      <c r="X481" s="234"/>
      <c r="Y481" s="234"/>
      <c r="Z481" s="234"/>
    </row>
    <row r="482" spans="1:26" ht="12.75" customHeight="1">
      <c r="A482" s="234"/>
      <c r="B482" s="234"/>
      <c r="C482" s="234"/>
      <c r="D482" s="234"/>
      <c r="E482" s="234"/>
      <c r="F482" s="234"/>
      <c r="G482" s="234"/>
      <c r="H482" s="234"/>
      <c r="I482" s="234"/>
      <c r="J482" s="234"/>
      <c r="K482" s="234"/>
      <c r="L482" s="234"/>
      <c r="M482" s="234"/>
      <c r="N482" s="234"/>
      <c r="O482" s="234"/>
      <c r="P482" s="234"/>
      <c r="Q482" s="234"/>
      <c r="R482" s="234"/>
      <c r="S482" s="234"/>
      <c r="T482" s="234"/>
      <c r="U482" s="234"/>
      <c r="V482" s="234"/>
      <c r="W482" s="234"/>
      <c r="X482" s="234"/>
      <c r="Y482" s="234"/>
      <c r="Z482" s="234"/>
    </row>
    <row r="483" spans="1:26" ht="12.75" customHeight="1">
      <c r="A483" s="234"/>
      <c r="B483" s="234"/>
      <c r="C483" s="234"/>
      <c r="D483" s="234"/>
      <c r="E483" s="234"/>
      <c r="F483" s="234"/>
      <c r="G483" s="234"/>
      <c r="H483" s="234"/>
      <c r="I483" s="234"/>
      <c r="J483" s="234"/>
      <c r="K483" s="234"/>
      <c r="L483" s="234"/>
      <c r="M483" s="234"/>
      <c r="N483" s="234"/>
      <c r="O483" s="234"/>
      <c r="P483" s="234"/>
      <c r="Q483" s="234"/>
      <c r="R483" s="234"/>
      <c r="S483" s="234"/>
      <c r="T483" s="234"/>
      <c r="U483" s="234"/>
      <c r="V483" s="234"/>
      <c r="W483" s="234"/>
      <c r="X483" s="234"/>
      <c r="Y483" s="234"/>
      <c r="Z483" s="234"/>
    </row>
    <row r="484" spans="1:26" ht="12.75" customHeight="1">
      <c r="A484" s="234"/>
      <c r="B484" s="234"/>
      <c r="C484" s="234"/>
      <c r="D484" s="234"/>
      <c r="E484" s="234"/>
      <c r="F484" s="234"/>
      <c r="G484" s="234"/>
      <c r="H484" s="234"/>
      <c r="I484" s="234"/>
      <c r="J484" s="234"/>
      <c r="K484" s="234"/>
      <c r="L484" s="234"/>
      <c r="M484" s="234"/>
      <c r="N484" s="234"/>
      <c r="O484" s="234"/>
      <c r="P484" s="234"/>
      <c r="Q484" s="234"/>
      <c r="R484" s="234"/>
      <c r="S484" s="234"/>
      <c r="T484" s="234"/>
      <c r="U484" s="234"/>
      <c r="V484" s="234"/>
      <c r="W484" s="234"/>
      <c r="X484" s="234"/>
      <c r="Y484" s="234"/>
      <c r="Z484" s="234"/>
    </row>
    <row r="485" spans="1:26" ht="12.75" customHeight="1">
      <c r="A485" s="234"/>
      <c r="B485" s="234"/>
      <c r="C485" s="234"/>
      <c r="D485" s="234"/>
      <c r="E485" s="234"/>
      <c r="F485" s="234"/>
      <c r="G485" s="234"/>
      <c r="H485" s="234"/>
      <c r="I485" s="234"/>
      <c r="J485" s="234"/>
      <c r="K485" s="234"/>
      <c r="L485" s="234"/>
      <c r="M485" s="234"/>
      <c r="N485" s="234"/>
      <c r="O485" s="234"/>
      <c r="P485" s="234"/>
      <c r="Q485" s="234"/>
      <c r="R485" s="234"/>
      <c r="S485" s="234"/>
      <c r="T485" s="234"/>
      <c r="U485" s="234"/>
      <c r="V485" s="234"/>
      <c r="W485" s="234"/>
      <c r="X485" s="234"/>
      <c r="Y485" s="234"/>
      <c r="Z485" s="234"/>
    </row>
    <row r="486" spans="1:26" ht="12.75" customHeight="1">
      <c r="A486" s="234"/>
      <c r="B486" s="234"/>
      <c r="C486" s="234"/>
      <c r="D486" s="234"/>
      <c r="E486" s="234"/>
      <c r="F486" s="234"/>
      <c r="G486" s="234"/>
      <c r="H486" s="234"/>
      <c r="I486" s="234"/>
      <c r="J486" s="234"/>
      <c r="K486" s="234"/>
      <c r="L486" s="234"/>
      <c r="M486" s="234"/>
      <c r="N486" s="234"/>
      <c r="O486" s="234"/>
      <c r="P486" s="234"/>
      <c r="Q486" s="234"/>
      <c r="R486" s="234"/>
      <c r="S486" s="234"/>
      <c r="T486" s="234"/>
      <c r="U486" s="234"/>
      <c r="V486" s="234"/>
      <c r="W486" s="234"/>
      <c r="X486" s="234"/>
      <c r="Y486" s="234"/>
      <c r="Z486" s="234"/>
    </row>
    <row r="487" spans="1:26" ht="12.75" customHeight="1">
      <c r="A487" s="234"/>
      <c r="B487" s="234"/>
      <c r="C487" s="234"/>
      <c r="D487" s="234"/>
      <c r="E487" s="234"/>
      <c r="F487" s="234"/>
      <c r="G487" s="234"/>
      <c r="H487" s="234"/>
      <c r="I487" s="234"/>
      <c r="J487" s="234"/>
      <c r="K487" s="234"/>
      <c r="L487" s="234"/>
      <c r="M487" s="234"/>
      <c r="N487" s="234"/>
      <c r="O487" s="234"/>
      <c r="P487" s="234"/>
      <c r="Q487" s="234"/>
      <c r="R487" s="234"/>
      <c r="S487" s="234"/>
      <c r="T487" s="234"/>
      <c r="U487" s="234"/>
      <c r="V487" s="234"/>
      <c r="W487" s="234"/>
      <c r="X487" s="234"/>
      <c r="Y487" s="234"/>
      <c r="Z487" s="234"/>
    </row>
    <row r="488" spans="1:26" ht="12.75" customHeight="1">
      <c r="A488" s="234"/>
      <c r="B488" s="234"/>
      <c r="C488" s="234"/>
      <c r="D488" s="234"/>
      <c r="E488" s="234"/>
      <c r="F488" s="234"/>
      <c r="G488" s="234"/>
      <c r="H488" s="234"/>
      <c r="I488" s="234"/>
      <c r="J488" s="234"/>
      <c r="K488" s="234"/>
      <c r="L488" s="234"/>
      <c r="M488" s="234"/>
      <c r="N488" s="234"/>
      <c r="O488" s="234"/>
      <c r="P488" s="234"/>
      <c r="Q488" s="234"/>
      <c r="R488" s="234"/>
      <c r="S488" s="234"/>
      <c r="T488" s="234"/>
      <c r="U488" s="234"/>
      <c r="V488" s="234"/>
      <c r="W488" s="234"/>
      <c r="X488" s="234"/>
      <c r="Y488" s="234"/>
      <c r="Z488" s="234"/>
    </row>
    <row r="489" spans="1:26" ht="12.75" customHeight="1">
      <c r="A489" s="234"/>
      <c r="B489" s="234"/>
      <c r="C489" s="234"/>
      <c r="D489" s="234"/>
      <c r="E489" s="234"/>
      <c r="F489" s="234"/>
      <c r="G489" s="234"/>
      <c r="H489" s="234"/>
      <c r="I489" s="234"/>
      <c r="J489" s="234"/>
      <c r="K489" s="234"/>
      <c r="L489" s="234"/>
      <c r="M489" s="234"/>
      <c r="N489" s="234"/>
      <c r="O489" s="234"/>
      <c r="P489" s="234"/>
      <c r="Q489" s="234"/>
      <c r="R489" s="234"/>
      <c r="S489" s="234"/>
      <c r="T489" s="234"/>
      <c r="U489" s="234"/>
      <c r="V489" s="234"/>
      <c r="W489" s="234"/>
      <c r="X489" s="234"/>
      <c r="Y489" s="234"/>
      <c r="Z489" s="234"/>
    </row>
    <row r="490" spans="1:26" ht="12.75" customHeight="1">
      <c r="A490" s="234"/>
      <c r="B490" s="234"/>
      <c r="C490" s="234"/>
      <c r="D490" s="234"/>
      <c r="E490" s="234"/>
      <c r="F490" s="234"/>
      <c r="G490" s="234"/>
      <c r="H490" s="234"/>
      <c r="I490" s="234"/>
      <c r="J490" s="234"/>
      <c r="K490" s="234"/>
      <c r="L490" s="234"/>
      <c r="M490" s="234"/>
      <c r="N490" s="234"/>
      <c r="O490" s="234"/>
      <c r="P490" s="234"/>
      <c r="Q490" s="234"/>
      <c r="R490" s="234"/>
      <c r="S490" s="234"/>
      <c r="T490" s="234"/>
      <c r="U490" s="234"/>
      <c r="V490" s="234"/>
      <c r="W490" s="234"/>
      <c r="X490" s="234"/>
      <c r="Y490" s="234"/>
      <c r="Z490" s="234"/>
    </row>
    <row r="491" spans="1:26" ht="12.75" customHeight="1">
      <c r="A491" s="234"/>
      <c r="B491" s="234"/>
      <c r="C491" s="234"/>
      <c r="D491" s="234"/>
      <c r="E491" s="234"/>
      <c r="F491" s="234"/>
      <c r="G491" s="234"/>
      <c r="H491" s="234"/>
      <c r="I491" s="234"/>
      <c r="J491" s="234"/>
      <c r="K491" s="234"/>
      <c r="L491" s="234"/>
      <c r="M491" s="234"/>
      <c r="N491" s="234"/>
      <c r="O491" s="234"/>
      <c r="P491" s="234"/>
      <c r="Q491" s="234"/>
      <c r="R491" s="234"/>
      <c r="S491" s="234"/>
      <c r="T491" s="234"/>
      <c r="U491" s="234"/>
      <c r="V491" s="234"/>
      <c r="W491" s="234"/>
      <c r="X491" s="234"/>
      <c r="Y491" s="234"/>
      <c r="Z491" s="234"/>
    </row>
    <row r="492" spans="1:26" ht="12.75" customHeight="1">
      <c r="A492" s="234"/>
      <c r="B492" s="234"/>
      <c r="C492" s="234"/>
      <c r="D492" s="234"/>
      <c r="E492" s="234"/>
      <c r="F492" s="234"/>
      <c r="G492" s="234"/>
      <c r="H492" s="234"/>
      <c r="I492" s="234"/>
      <c r="J492" s="234"/>
      <c r="K492" s="234"/>
      <c r="L492" s="234"/>
      <c r="M492" s="234"/>
      <c r="N492" s="234"/>
      <c r="O492" s="234"/>
      <c r="P492" s="234"/>
      <c r="Q492" s="234"/>
      <c r="R492" s="234"/>
      <c r="S492" s="234"/>
      <c r="T492" s="234"/>
      <c r="U492" s="234"/>
      <c r="V492" s="234"/>
      <c r="W492" s="234"/>
      <c r="X492" s="234"/>
      <c r="Y492" s="234"/>
      <c r="Z492" s="234"/>
    </row>
    <row r="493" spans="1:26" ht="12.75" customHeight="1">
      <c r="A493" s="234"/>
      <c r="B493" s="234"/>
      <c r="C493" s="234"/>
      <c r="D493" s="234"/>
      <c r="E493" s="234"/>
      <c r="F493" s="234"/>
      <c r="G493" s="234"/>
      <c r="H493" s="234"/>
      <c r="I493" s="234"/>
      <c r="J493" s="234"/>
      <c r="K493" s="234"/>
      <c r="L493" s="234"/>
      <c r="M493" s="234"/>
      <c r="N493" s="234"/>
      <c r="O493" s="234"/>
      <c r="P493" s="234"/>
      <c r="Q493" s="234"/>
      <c r="R493" s="234"/>
      <c r="S493" s="234"/>
      <c r="T493" s="234"/>
      <c r="U493" s="234"/>
      <c r="V493" s="234"/>
      <c r="W493" s="234"/>
      <c r="X493" s="234"/>
      <c r="Y493" s="234"/>
      <c r="Z493" s="234"/>
    </row>
    <row r="494" spans="1:26" ht="12.75" customHeight="1">
      <c r="A494" s="234"/>
      <c r="B494" s="234"/>
      <c r="C494" s="234"/>
      <c r="D494" s="234"/>
      <c r="E494" s="234"/>
      <c r="F494" s="234"/>
      <c r="G494" s="234"/>
      <c r="H494" s="234"/>
      <c r="I494" s="234"/>
      <c r="J494" s="234"/>
      <c r="K494" s="234"/>
      <c r="L494" s="234"/>
      <c r="M494" s="234"/>
      <c r="N494" s="234"/>
      <c r="O494" s="234"/>
      <c r="P494" s="234"/>
      <c r="Q494" s="234"/>
      <c r="R494" s="234"/>
      <c r="S494" s="234"/>
      <c r="T494" s="234"/>
      <c r="U494" s="234"/>
      <c r="V494" s="234"/>
      <c r="W494" s="234"/>
      <c r="X494" s="234"/>
      <c r="Y494" s="234"/>
      <c r="Z494" s="234"/>
    </row>
    <row r="495" spans="1:26" ht="12.75" customHeight="1">
      <c r="A495" s="234"/>
      <c r="B495" s="234"/>
      <c r="C495" s="234"/>
      <c r="D495" s="234"/>
      <c r="E495" s="234"/>
      <c r="F495" s="234"/>
      <c r="G495" s="234"/>
      <c r="H495" s="234"/>
      <c r="I495" s="234"/>
      <c r="J495" s="234"/>
      <c r="K495" s="234"/>
      <c r="L495" s="234"/>
      <c r="M495" s="234"/>
      <c r="N495" s="234"/>
      <c r="O495" s="234"/>
      <c r="P495" s="234"/>
      <c r="Q495" s="234"/>
      <c r="R495" s="234"/>
      <c r="S495" s="234"/>
      <c r="T495" s="234"/>
      <c r="U495" s="234"/>
      <c r="V495" s="234"/>
      <c r="W495" s="234"/>
      <c r="X495" s="234"/>
      <c r="Y495" s="234"/>
      <c r="Z495" s="234"/>
    </row>
    <row r="496" spans="1:26" ht="12.75" customHeight="1">
      <c r="A496" s="234"/>
      <c r="B496" s="234"/>
      <c r="C496" s="234"/>
      <c r="D496" s="234"/>
      <c r="E496" s="234"/>
      <c r="F496" s="234"/>
      <c r="G496" s="234"/>
      <c r="H496" s="234"/>
      <c r="I496" s="234"/>
      <c r="J496" s="234"/>
      <c r="K496" s="234"/>
      <c r="L496" s="234"/>
      <c r="M496" s="234"/>
      <c r="N496" s="234"/>
      <c r="O496" s="234"/>
      <c r="P496" s="234"/>
      <c r="Q496" s="234"/>
      <c r="R496" s="234"/>
      <c r="S496" s="234"/>
      <c r="T496" s="234"/>
      <c r="U496" s="234"/>
      <c r="V496" s="234"/>
      <c r="W496" s="234"/>
      <c r="X496" s="234"/>
      <c r="Y496" s="234"/>
      <c r="Z496" s="234"/>
    </row>
    <row r="497" spans="1:26" ht="12.75" customHeight="1">
      <c r="A497" s="234"/>
      <c r="B497" s="234"/>
      <c r="C497" s="234"/>
      <c r="D497" s="234"/>
      <c r="E497" s="234"/>
      <c r="F497" s="234"/>
      <c r="G497" s="234"/>
      <c r="H497" s="234"/>
      <c r="I497" s="234"/>
      <c r="J497" s="234"/>
      <c r="K497" s="234"/>
      <c r="L497" s="234"/>
      <c r="M497" s="234"/>
      <c r="N497" s="234"/>
      <c r="O497" s="234"/>
      <c r="P497" s="234"/>
      <c r="Q497" s="234"/>
      <c r="R497" s="234"/>
      <c r="S497" s="234"/>
      <c r="T497" s="234"/>
      <c r="U497" s="234"/>
      <c r="V497" s="234"/>
      <c r="W497" s="234"/>
      <c r="X497" s="234"/>
      <c r="Y497" s="234"/>
      <c r="Z497" s="234"/>
    </row>
    <row r="498" spans="1:26" ht="12.75" customHeight="1">
      <c r="A498" s="234"/>
      <c r="B498" s="234"/>
      <c r="C498" s="234"/>
      <c r="D498" s="234"/>
      <c r="E498" s="234"/>
      <c r="F498" s="234"/>
      <c r="G498" s="234"/>
      <c r="H498" s="234"/>
      <c r="I498" s="234"/>
      <c r="J498" s="234"/>
      <c r="K498" s="234"/>
      <c r="L498" s="234"/>
      <c r="M498" s="234"/>
      <c r="N498" s="234"/>
      <c r="O498" s="234"/>
      <c r="P498" s="234"/>
      <c r="Q498" s="234"/>
      <c r="R498" s="234"/>
      <c r="S498" s="234"/>
      <c r="T498" s="234"/>
      <c r="U498" s="234"/>
      <c r="V498" s="234"/>
      <c r="W498" s="234"/>
      <c r="X498" s="234"/>
      <c r="Y498" s="234"/>
      <c r="Z498" s="234"/>
    </row>
    <row r="499" spans="1:26" ht="12.75" customHeight="1">
      <c r="A499" s="234"/>
      <c r="B499" s="234"/>
      <c r="C499" s="234"/>
      <c r="D499" s="234"/>
      <c r="E499" s="234"/>
      <c r="F499" s="234"/>
      <c r="G499" s="234"/>
      <c r="H499" s="234"/>
      <c r="I499" s="234"/>
      <c r="J499" s="234"/>
      <c r="K499" s="234"/>
      <c r="L499" s="234"/>
      <c r="M499" s="234"/>
      <c r="N499" s="234"/>
      <c r="O499" s="234"/>
      <c r="P499" s="234"/>
      <c r="Q499" s="234"/>
      <c r="R499" s="234"/>
      <c r="S499" s="234"/>
      <c r="T499" s="234"/>
      <c r="U499" s="234"/>
      <c r="V499" s="234"/>
      <c r="W499" s="234"/>
      <c r="X499" s="234"/>
      <c r="Y499" s="234"/>
      <c r="Z499" s="234"/>
    </row>
    <row r="500" spans="1:26" ht="12.75" customHeight="1">
      <c r="A500" s="234"/>
      <c r="B500" s="234"/>
      <c r="C500" s="234"/>
      <c r="D500" s="234"/>
      <c r="E500" s="234"/>
      <c r="F500" s="234"/>
      <c r="G500" s="234"/>
      <c r="H500" s="234"/>
      <c r="I500" s="234"/>
      <c r="J500" s="234"/>
      <c r="K500" s="234"/>
      <c r="L500" s="234"/>
      <c r="M500" s="234"/>
      <c r="N500" s="234"/>
      <c r="O500" s="234"/>
      <c r="P500" s="234"/>
      <c r="Q500" s="234"/>
      <c r="R500" s="234"/>
      <c r="S500" s="234"/>
      <c r="T500" s="234"/>
      <c r="U500" s="234"/>
      <c r="V500" s="234"/>
      <c r="W500" s="234"/>
      <c r="X500" s="234"/>
      <c r="Y500" s="234"/>
      <c r="Z500" s="234"/>
    </row>
    <row r="501" spans="1:26" ht="12.75" customHeight="1">
      <c r="A501" s="234"/>
      <c r="B501" s="234"/>
      <c r="C501" s="234"/>
      <c r="D501" s="234"/>
      <c r="E501" s="234"/>
      <c r="F501" s="234"/>
      <c r="G501" s="234"/>
      <c r="H501" s="234"/>
      <c r="I501" s="234"/>
      <c r="J501" s="234"/>
      <c r="K501" s="234"/>
      <c r="L501" s="234"/>
      <c r="M501" s="234"/>
      <c r="N501" s="234"/>
      <c r="O501" s="234"/>
      <c r="P501" s="234"/>
      <c r="Q501" s="234"/>
      <c r="R501" s="234"/>
      <c r="S501" s="234"/>
      <c r="T501" s="234"/>
      <c r="U501" s="234"/>
      <c r="V501" s="234"/>
      <c r="W501" s="234"/>
      <c r="X501" s="234"/>
      <c r="Y501" s="234"/>
      <c r="Z501" s="234"/>
    </row>
    <row r="502" spans="1:26" ht="12.75" customHeight="1">
      <c r="A502" s="234"/>
      <c r="B502" s="234"/>
      <c r="C502" s="234"/>
      <c r="D502" s="234"/>
      <c r="E502" s="234"/>
      <c r="F502" s="234"/>
      <c r="G502" s="234"/>
      <c r="H502" s="234"/>
      <c r="I502" s="234"/>
      <c r="J502" s="234"/>
      <c r="K502" s="234"/>
      <c r="L502" s="234"/>
      <c r="M502" s="234"/>
      <c r="N502" s="234"/>
      <c r="O502" s="234"/>
      <c r="P502" s="234"/>
      <c r="Q502" s="234"/>
      <c r="R502" s="234"/>
      <c r="S502" s="234"/>
      <c r="T502" s="234"/>
      <c r="U502" s="234"/>
      <c r="V502" s="234"/>
      <c r="W502" s="234"/>
      <c r="X502" s="234"/>
      <c r="Y502" s="234"/>
      <c r="Z502" s="234"/>
    </row>
    <row r="503" spans="1:26" ht="12.75" customHeight="1">
      <c r="A503" s="234"/>
      <c r="B503" s="234"/>
      <c r="C503" s="234"/>
      <c r="D503" s="234"/>
      <c r="E503" s="234"/>
      <c r="F503" s="234"/>
      <c r="G503" s="234"/>
      <c r="H503" s="234"/>
      <c r="I503" s="234"/>
      <c r="J503" s="234"/>
      <c r="K503" s="234"/>
      <c r="L503" s="234"/>
      <c r="M503" s="234"/>
      <c r="N503" s="234"/>
      <c r="O503" s="234"/>
      <c r="P503" s="234"/>
      <c r="Q503" s="234"/>
      <c r="R503" s="234"/>
      <c r="S503" s="234"/>
      <c r="T503" s="234"/>
      <c r="U503" s="234"/>
      <c r="V503" s="234"/>
      <c r="W503" s="234"/>
      <c r="X503" s="234"/>
      <c r="Y503" s="234"/>
      <c r="Z503" s="234"/>
    </row>
    <row r="504" spans="1:26" ht="12.75" customHeight="1">
      <c r="A504" s="234"/>
      <c r="B504" s="234"/>
      <c r="C504" s="234"/>
      <c r="D504" s="234"/>
      <c r="E504" s="234"/>
      <c r="F504" s="234"/>
      <c r="G504" s="234"/>
      <c r="H504" s="234"/>
      <c r="I504" s="234"/>
      <c r="J504" s="234"/>
      <c r="K504" s="234"/>
      <c r="L504" s="234"/>
      <c r="M504" s="234"/>
      <c r="N504" s="234"/>
      <c r="O504" s="234"/>
      <c r="P504" s="234"/>
      <c r="Q504" s="234"/>
      <c r="R504" s="234"/>
      <c r="S504" s="234"/>
      <c r="T504" s="234"/>
      <c r="U504" s="234"/>
      <c r="V504" s="234"/>
      <c r="W504" s="234"/>
      <c r="X504" s="234"/>
      <c r="Y504" s="234"/>
      <c r="Z504" s="234"/>
    </row>
    <row r="505" spans="1:26" ht="12.75" customHeight="1">
      <c r="A505" s="234"/>
      <c r="B505" s="234"/>
      <c r="C505" s="234"/>
      <c r="D505" s="234"/>
      <c r="E505" s="234"/>
      <c r="F505" s="234"/>
      <c r="G505" s="234"/>
      <c r="H505" s="234"/>
      <c r="I505" s="234"/>
      <c r="J505" s="234"/>
      <c r="K505" s="234"/>
      <c r="L505" s="234"/>
      <c r="M505" s="234"/>
      <c r="N505" s="234"/>
      <c r="O505" s="234"/>
      <c r="P505" s="234"/>
      <c r="Q505" s="234"/>
      <c r="R505" s="234"/>
      <c r="S505" s="234"/>
      <c r="T505" s="234"/>
      <c r="U505" s="234"/>
      <c r="V505" s="234"/>
      <c r="W505" s="234"/>
      <c r="X505" s="234"/>
      <c r="Y505" s="234"/>
      <c r="Z505" s="234"/>
    </row>
    <row r="506" spans="1:26" ht="12.75" customHeight="1">
      <c r="A506" s="234"/>
      <c r="B506" s="234"/>
      <c r="C506" s="234"/>
      <c r="D506" s="234"/>
      <c r="E506" s="234"/>
      <c r="F506" s="234"/>
      <c r="G506" s="234"/>
      <c r="H506" s="234"/>
      <c r="I506" s="234"/>
      <c r="J506" s="234"/>
      <c r="K506" s="234"/>
      <c r="L506" s="234"/>
      <c r="M506" s="234"/>
      <c r="N506" s="234"/>
      <c r="O506" s="234"/>
      <c r="P506" s="234"/>
      <c r="Q506" s="234"/>
      <c r="R506" s="234"/>
      <c r="S506" s="234"/>
      <c r="T506" s="234"/>
      <c r="U506" s="234"/>
      <c r="V506" s="234"/>
      <c r="W506" s="234"/>
      <c r="X506" s="234"/>
      <c r="Y506" s="234"/>
      <c r="Z506" s="234"/>
    </row>
    <row r="507" spans="1:26" ht="12.75" customHeight="1">
      <c r="A507" s="234"/>
      <c r="B507" s="234"/>
      <c r="C507" s="234"/>
      <c r="D507" s="234"/>
      <c r="E507" s="234"/>
      <c r="F507" s="234"/>
      <c r="G507" s="234"/>
      <c r="H507" s="234"/>
      <c r="I507" s="234"/>
      <c r="J507" s="234"/>
      <c r="K507" s="234"/>
      <c r="L507" s="234"/>
      <c r="M507" s="234"/>
      <c r="N507" s="234"/>
      <c r="O507" s="234"/>
      <c r="P507" s="234"/>
      <c r="Q507" s="234"/>
      <c r="R507" s="234"/>
      <c r="S507" s="234"/>
      <c r="T507" s="234"/>
      <c r="U507" s="234"/>
      <c r="V507" s="234"/>
      <c r="W507" s="234"/>
      <c r="X507" s="234"/>
      <c r="Y507" s="234"/>
      <c r="Z507" s="234"/>
    </row>
    <row r="508" spans="1:26" ht="12.75" customHeight="1">
      <c r="A508" s="234"/>
      <c r="B508" s="234"/>
      <c r="C508" s="234"/>
      <c r="D508" s="234"/>
      <c r="E508" s="234"/>
      <c r="F508" s="234"/>
      <c r="G508" s="234"/>
      <c r="H508" s="234"/>
      <c r="I508" s="234"/>
      <c r="J508" s="234"/>
      <c r="K508" s="234"/>
      <c r="L508" s="234"/>
      <c r="M508" s="234"/>
      <c r="N508" s="234"/>
      <c r="O508" s="234"/>
      <c r="P508" s="234"/>
      <c r="Q508" s="234"/>
      <c r="R508" s="234"/>
      <c r="S508" s="234"/>
      <c r="T508" s="234"/>
      <c r="U508" s="234"/>
      <c r="V508" s="234"/>
      <c r="W508" s="234"/>
      <c r="X508" s="234"/>
      <c r="Y508" s="234"/>
      <c r="Z508" s="234"/>
    </row>
    <row r="509" spans="1:26" ht="12.75" customHeight="1">
      <c r="A509" s="234"/>
      <c r="B509" s="234"/>
      <c r="C509" s="234"/>
      <c r="D509" s="234"/>
      <c r="E509" s="234"/>
      <c r="F509" s="234"/>
      <c r="G509" s="234"/>
      <c r="H509" s="234"/>
      <c r="I509" s="234"/>
      <c r="J509" s="234"/>
      <c r="K509" s="234"/>
      <c r="L509" s="234"/>
      <c r="M509" s="234"/>
      <c r="N509" s="234"/>
      <c r="O509" s="234"/>
      <c r="P509" s="234"/>
      <c r="Q509" s="234"/>
      <c r="R509" s="234"/>
      <c r="S509" s="234"/>
      <c r="T509" s="234"/>
      <c r="U509" s="234"/>
      <c r="V509" s="234"/>
      <c r="W509" s="234"/>
      <c r="X509" s="234"/>
      <c r="Y509" s="234"/>
      <c r="Z509" s="234"/>
    </row>
    <row r="510" spans="1:26" ht="12.75" customHeight="1">
      <c r="A510" s="234"/>
      <c r="B510" s="234"/>
      <c r="C510" s="234"/>
      <c r="D510" s="234"/>
      <c r="E510" s="234"/>
      <c r="F510" s="234"/>
      <c r="G510" s="234"/>
      <c r="H510" s="234"/>
      <c r="I510" s="234"/>
      <c r="J510" s="234"/>
      <c r="K510" s="234"/>
      <c r="L510" s="234"/>
      <c r="M510" s="234"/>
      <c r="N510" s="234"/>
      <c r="O510" s="234"/>
      <c r="P510" s="234"/>
      <c r="Q510" s="234"/>
      <c r="R510" s="234"/>
      <c r="S510" s="234"/>
      <c r="T510" s="234"/>
      <c r="U510" s="234"/>
      <c r="V510" s="234"/>
      <c r="W510" s="234"/>
      <c r="X510" s="234"/>
      <c r="Y510" s="234"/>
      <c r="Z510" s="234"/>
    </row>
    <row r="511" spans="1:26" ht="12.75" customHeight="1">
      <c r="A511" s="234"/>
      <c r="B511" s="234"/>
      <c r="C511" s="234"/>
      <c r="D511" s="234"/>
      <c r="E511" s="234"/>
      <c r="F511" s="234"/>
      <c r="G511" s="234"/>
      <c r="H511" s="234"/>
      <c r="I511" s="234"/>
      <c r="J511" s="234"/>
      <c r="K511" s="234"/>
      <c r="L511" s="234"/>
      <c r="M511" s="234"/>
      <c r="N511" s="234"/>
      <c r="O511" s="234"/>
      <c r="P511" s="234"/>
      <c r="Q511" s="234"/>
      <c r="R511" s="234"/>
      <c r="S511" s="234"/>
      <c r="T511" s="234"/>
      <c r="U511" s="234"/>
      <c r="V511" s="234"/>
      <c r="W511" s="234"/>
      <c r="X511" s="234"/>
      <c r="Y511" s="234"/>
      <c r="Z511" s="234"/>
    </row>
    <row r="512" spans="1:26" ht="12.75" customHeight="1">
      <c r="A512" s="234"/>
      <c r="B512" s="234"/>
      <c r="C512" s="234"/>
      <c r="D512" s="234"/>
      <c r="E512" s="234"/>
      <c r="F512" s="234"/>
      <c r="G512" s="234"/>
      <c r="H512" s="234"/>
      <c r="I512" s="234"/>
      <c r="J512" s="234"/>
      <c r="K512" s="234"/>
      <c r="L512" s="234"/>
      <c r="M512" s="234"/>
      <c r="N512" s="234"/>
      <c r="O512" s="234"/>
      <c r="P512" s="234"/>
      <c r="Q512" s="234"/>
      <c r="R512" s="234"/>
      <c r="S512" s="234"/>
      <c r="T512" s="234"/>
      <c r="U512" s="234"/>
      <c r="V512" s="234"/>
      <c r="W512" s="234"/>
      <c r="X512" s="234"/>
      <c r="Y512" s="234"/>
      <c r="Z512" s="234"/>
    </row>
    <row r="513" spans="1:26" ht="12.75" customHeight="1">
      <c r="A513" s="234"/>
      <c r="B513" s="234"/>
      <c r="C513" s="234"/>
      <c r="D513" s="234"/>
      <c r="E513" s="234"/>
      <c r="F513" s="234"/>
      <c r="G513" s="234"/>
      <c r="H513" s="234"/>
      <c r="I513" s="234"/>
      <c r="J513" s="234"/>
      <c r="K513" s="234"/>
      <c r="L513" s="234"/>
      <c r="M513" s="234"/>
      <c r="N513" s="234"/>
      <c r="O513" s="234"/>
      <c r="P513" s="234"/>
      <c r="Q513" s="234"/>
      <c r="R513" s="234"/>
      <c r="S513" s="234"/>
      <c r="T513" s="234"/>
      <c r="U513" s="234"/>
      <c r="V513" s="234"/>
      <c r="W513" s="234"/>
      <c r="X513" s="234"/>
      <c r="Y513" s="234"/>
      <c r="Z513" s="234"/>
    </row>
    <row r="514" spans="1:26" ht="12.75" customHeight="1">
      <c r="A514" s="234"/>
      <c r="B514" s="234"/>
      <c r="C514" s="234"/>
      <c r="D514" s="234"/>
      <c r="E514" s="234"/>
      <c r="F514" s="234"/>
      <c r="G514" s="234"/>
      <c r="H514" s="234"/>
      <c r="I514" s="234"/>
      <c r="J514" s="234"/>
      <c r="K514" s="234"/>
      <c r="L514" s="234"/>
      <c r="M514" s="234"/>
      <c r="N514" s="234"/>
      <c r="O514" s="234"/>
      <c r="P514" s="234"/>
      <c r="Q514" s="234"/>
      <c r="R514" s="234"/>
      <c r="S514" s="234"/>
      <c r="T514" s="234"/>
      <c r="U514" s="234"/>
      <c r="V514" s="234"/>
      <c r="W514" s="234"/>
      <c r="X514" s="234"/>
      <c r="Y514" s="234"/>
      <c r="Z514" s="234"/>
    </row>
    <row r="515" spans="1:26" ht="12.75" customHeight="1">
      <c r="A515" s="234"/>
      <c r="B515" s="234"/>
      <c r="C515" s="234"/>
      <c r="D515" s="234"/>
      <c r="E515" s="234"/>
      <c r="F515" s="234"/>
      <c r="G515" s="234"/>
      <c r="H515" s="234"/>
      <c r="I515" s="234"/>
      <c r="J515" s="234"/>
      <c r="K515" s="234"/>
      <c r="L515" s="234"/>
      <c r="M515" s="234"/>
      <c r="N515" s="234"/>
      <c r="O515" s="234"/>
      <c r="P515" s="234"/>
      <c r="Q515" s="234"/>
      <c r="R515" s="234"/>
      <c r="S515" s="234"/>
      <c r="T515" s="234"/>
      <c r="U515" s="234"/>
      <c r="V515" s="234"/>
      <c r="W515" s="234"/>
      <c r="X515" s="234"/>
      <c r="Y515" s="234"/>
      <c r="Z515" s="234"/>
    </row>
    <row r="516" spans="1:26" ht="12.75" customHeight="1">
      <c r="A516" s="234"/>
      <c r="B516" s="234"/>
      <c r="C516" s="234"/>
      <c r="D516" s="234"/>
      <c r="E516" s="234"/>
      <c r="F516" s="234"/>
      <c r="G516" s="234"/>
      <c r="H516" s="234"/>
      <c r="I516" s="234"/>
      <c r="J516" s="234"/>
      <c r="K516" s="234"/>
      <c r="L516" s="234"/>
      <c r="M516" s="234"/>
      <c r="N516" s="234"/>
      <c r="O516" s="234"/>
      <c r="P516" s="234"/>
      <c r="Q516" s="234"/>
      <c r="R516" s="234"/>
      <c r="S516" s="234"/>
      <c r="T516" s="234"/>
      <c r="U516" s="234"/>
      <c r="V516" s="234"/>
      <c r="W516" s="234"/>
      <c r="X516" s="234"/>
      <c r="Y516" s="234"/>
      <c r="Z516" s="234"/>
    </row>
    <row r="517" spans="1:26" ht="12.75" customHeight="1">
      <c r="A517" s="234"/>
      <c r="B517" s="234"/>
      <c r="C517" s="234"/>
      <c r="D517" s="234"/>
      <c r="E517" s="234"/>
      <c r="F517" s="234"/>
      <c r="G517" s="234"/>
      <c r="H517" s="234"/>
      <c r="I517" s="234"/>
      <c r="J517" s="234"/>
      <c r="K517" s="234"/>
      <c r="L517" s="234"/>
      <c r="M517" s="234"/>
      <c r="N517" s="234"/>
      <c r="O517" s="234"/>
      <c r="P517" s="234"/>
      <c r="Q517" s="234"/>
      <c r="R517" s="234"/>
      <c r="S517" s="234"/>
      <c r="T517" s="234"/>
      <c r="U517" s="234"/>
      <c r="V517" s="234"/>
      <c r="W517" s="234"/>
      <c r="X517" s="234"/>
      <c r="Y517" s="234"/>
      <c r="Z517" s="234"/>
    </row>
    <row r="518" spans="1:26" ht="12.75" customHeight="1">
      <c r="A518" s="234"/>
      <c r="B518" s="234"/>
      <c r="C518" s="234"/>
      <c r="D518" s="234"/>
      <c r="E518" s="234"/>
      <c r="F518" s="234"/>
      <c r="G518" s="234"/>
      <c r="H518" s="234"/>
      <c r="I518" s="234"/>
      <c r="J518" s="234"/>
      <c r="K518" s="234"/>
      <c r="L518" s="234"/>
      <c r="M518" s="234"/>
      <c r="N518" s="234"/>
      <c r="O518" s="234"/>
      <c r="P518" s="234"/>
      <c r="Q518" s="234"/>
      <c r="R518" s="234"/>
      <c r="S518" s="234"/>
      <c r="T518" s="234"/>
      <c r="U518" s="234"/>
      <c r="V518" s="234"/>
      <c r="W518" s="234"/>
      <c r="X518" s="234"/>
      <c r="Y518" s="234"/>
      <c r="Z518" s="234"/>
    </row>
    <row r="519" spans="1:26" ht="12.75" customHeight="1">
      <c r="A519" s="234"/>
      <c r="B519" s="234"/>
      <c r="C519" s="234"/>
      <c r="D519" s="234"/>
      <c r="E519" s="234"/>
      <c r="F519" s="234"/>
      <c r="G519" s="234"/>
      <c r="H519" s="234"/>
      <c r="I519" s="234"/>
      <c r="J519" s="234"/>
      <c r="K519" s="234"/>
      <c r="L519" s="234"/>
      <c r="M519" s="234"/>
      <c r="N519" s="234"/>
      <c r="O519" s="234"/>
      <c r="P519" s="234"/>
      <c r="Q519" s="234"/>
      <c r="R519" s="234"/>
      <c r="S519" s="234"/>
      <c r="T519" s="234"/>
      <c r="U519" s="234"/>
      <c r="V519" s="234"/>
      <c r="W519" s="234"/>
      <c r="X519" s="234"/>
      <c r="Y519" s="234"/>
      <c r="Z519" s="234"/>
    </row>
    <row r="520" spans="1:26" ht="12.75" customHeight="1">
      <c r="A520" s="234"/>
      <c r="B520" s="234"/>
      <c r="C520" s="234"/>
      <c r="D520" s="234"/>
      <c r="E520" s="234"/>
      <c r="F520" s="234"/>
      <c r="G520" s="234"/>
      <c r="H520" s="234"/>
      <c r="I520" s="234"/>
      <c r="J520" s="234"/>
      <c r="K520" s="234"/>
      <c r="L520" s="234"/>
      <c r="M520" s="234"/>
      <c r="N520" s="234"/>
      <c r="O520" s="234"/>
      <c r="P520" s="234"/>
      <c r="Q520" s="234"/>
      <c r="R520" s="234"/>
      <c r="S520" s="234"/>
      <c r="T520" s="234"/>
      <c r="U520" s="234"/>
      <c r="V520" s="234"/>
      <c r="W520" s="234"/>
      <c r="X520" s="234"/>
      <c r="Y520" s="234"/>
      <c r="Z520" s="234"/>
    </row>
    <row r="521" spans="1:26" ht="12.75" customHeight="1">
      <c r="A521" s="234"/>
      <c r="B521" s="234"/>
      <c r="C521" s="234"/>
      <c r="D521" s="234"/>
      <c r="E521" s="234"/>
      <c r="F521" s="234"/>
      <c r="G521" s="234"/>
      <c r="H521" s="234"/>
      <c r="I521" s="234"/>
      <c r="J521" s="234"/>
      <c r="K521" s="234"/>
      <c r="L521" s="234"/>
      <c r="M521" s="234"/>
      <c r="N521" s="234"/>
      <c r="O521" s="234"/>
      <c r="P521" s="234"/>
      <c r="Q521" s="234"/>
      <c r="R521" s="234"/>
      <c r="S521" s="234"/>
      <c r="T521" s="234"/>
      <c r="U521" s="234"/>
      <c r="V521" s="234"/>
      <c r="W521" s="234"/>
      <c r="X521" s="234"/>
      <c r="Y521" s="234"/>
      <c r="Z521" s="234"/>
    </row>
    <row r="522" spans="1:26" ht="12.75" customHeight="1">
      <c r="A522" s="234"/>
      <c r="B522" s="234"/>
      <c r="C522" s="234"/>
      <c r="D522" s="234"/>
      <c r="E522" s="234"/>
      <c r="F522" s="234"/>
      <c r="G522" s="234"/>
      <c r="H522" s="234"/>
      <c r="I522" s="234"/>
      <c r="J522" s="234"/>
      <c r="K522" s="234"/>
      <c r="L522" s="234"/>
      <c r="M522" s="234"/>
      <c r="N522" s="234"/>
      <c r="O522" s="234"/>
      <c r="P522" s="234"/>
      <c r="Q522" s="234"/>
      <c r="R522" s="234"/>
      <c r="S522" s="234"/>
      <c r="T522" s="234"/>
      <c r="U522" s="234"/>
      <c r="V522" s="234"/>
      <c r="W522" s="234"/>
      <c r="X522" s="234"/>
      <c r="Y522" s="234"/>
      <c r="Z522" s="234"/>
    </row>
    <row r="523" spans="1:26" ht="12.75" customHeight="1">
      <c r="A523" s="234"/>
      <c r="B523" s="234"/>
      <c r="C523" s="234"/>
      <c r="D523" s="234"/>
      <c r="E523" s="234"/>
      <c r="F523" s="234"/>
      <c r="G523" s="234"/>
      <c r="H523" s="234"/>
      <c r="I523" s="234"/>
      <c r="J523" s="234"/>
      <c r="K523" s="234"/>
      <c r="L523" s="234"/>
      <c r="M523" s="234"/>
      <c r="N523" s="234"/>
      <c r="O523" s="234"/>
      <c r="P523" s="234"/>
      <c r="Q523" s="234"/>
      <c r="R523" s="234"/>
      <c r="S523" s="234"/>
      <c r="T523" s="234"/>
      <c r="U523" s="234"/>
      <c r="V523" s="234"/>
      <c r="W523" s="234"/>
      <c r="X523" s="234"/>
      <c r="Y523" s="234"/>
      <c r="Z523" s="234"/>
    </row>
    <row r="524" spans="1:26" ht="12.75" customHeight="1">
      <c r="A524" s="234"/>
      <c r="B524" s="234"/>
      <c r="C524" s="234"/>
      <c r="D524" s="234"/>
      <c r="E524" s="234"/>
      <c r="F524" s="234"/>
      <c r="G524" s="234"/>
      <c r="H524" s="234"/>
      <c r="I524" s="234"/>
      <c r="J524" s="234"/>
      <c r="K524" s="234"/>
      <c r="L524" s="234"/>
      <c r="M524" s="234"/>
      <c r="N524" s="234"/>
      <c r="O524" s="234"/>
      <c r="P524" s="234"/>
      <c r="Q524" s="234"/>
      <c r="R524" s="234"/>
      <c r="S524" s="234"/>
      <c r="T524" s="234"/>
      <c r="U524" s="234"/>
      <c r="V524" s="234"/>
      <c r="W524" s="234"/>
      <c r="X524" s="234"/>
      <c r="Y524" s="234"/>
      <c r="Z524" s="234"/>
    </row>
    <row r="525" spans="1:26" ht="12.75" customHeight="1">
      <c r="A525" s="234"/>
      <c r="B525" s="234"/>
      <c r="C525" s="234"/>
      <c r="D525" s="234"/>
      <c r="E525" s="234"/>
      <c r="F525" s="234"/>
      <c r="G525" s="234"/>
      <c r="H525" s="234"/>
      <c r="I525" s="234"/>
      <c r="J525" s="234"/>
      <c r="K525" s="234"/>
      <c r="L525" s="234"/>
      <c r="M525" s="234"/>
      <c r="N525" s="234"/>
      <c r="O525" s="234"/>
      <c r="P525" s="234"/>
      <c r="Q525" s="234"/>
      <c r="R525" s="234"/>
      <c r="S525" s="234"/>
      <c r="T525" s="234"/>
      <c r="U525" s="234"/>
      <c r="V525" s="234"/>
      <c r="W525" s="234"/>
      <c r="X525" s="234"/>
      <c r="Y525" s="234"/>
      <c r="Z525" s="234"/>
    </row>
    <row r="526" spans="1:26" ht="12.75" customHeight="1">
      <c r="A526" s="234"/>
      <c r="B526" s="234"/>
      <c r="C526" s="234"/>
      <c r="D526" s="234"/>
      <c r="E526" s="234"/>
      <c r="F526" s="234"/>
      <c r="G526" s="234"/>
      <c r="H526" s="234"/>
      <c r="I526" s="234"/>
      <c r="J526" s="234"/>
      <c r="K526" s="234"/>
      <c r="L526" s="234"/>
      <c r="M526" s="234"/>
      <c r="N526" s="234"/>
      <c r="O526" s="234"/>
      <c r="P526" s="234"/>
      <c r="Q526" s="234"/>
      <c r="R526" s="234"/>
      <c r="S526" s="234"/>
      <c r="T526" s="234"/>
      <c r="U526" s="234"/>
      <c r="V526" s="234"/>
      <c r="W526" s="234"/>
      <c r="X526" s="234"/>
      <c r="Y526" s="234"/>
      <c r="Z526" s="234"/>
    </row>
    <row r="527" spans="1:26" ht="12.75" customHeight="1">
      <c r="A527" s="234"/>
      <c r="B527" s="234"/>
      <c r="C527" s="234"/>
      <c r="D527" s="234"/>
      <c r="E527" s="234"/>
      <c r="F527" s="234"/>
      <c r="G527" s="234"/>
      <c r="H527" s="234"/>
      <c r="I527" s="234"/>
      <c r="J527" s="234"/>
      <c r="K527" s="234"/>
      <c r="L527" s="234"/>
      <c r="M527" s="234"/>
      <c r="N527" s="234"/>
      <c r="O527" s="234"/>
      <c r="P527" s="234"/>
      <c r="Q527" s="234"/>
      <c r="R527" s="234"/>
      <c r="S527" s="234"/>
      <c r="T527" s="234"/>
      <c r="U527" s="234"/>
      <c r="V527" s="234"/>
      <c r="W527" s="234"/>
      <c r="X527" s="234"/>
      <c r="Y527" s="234"/>
      <c r="Z527" s="234"/>
    </row>
    <row r="528" spans="1:26" ht="12.75" customHeight="1">
      <c r="A528" s="234"/>
      <c r="B528" s="234"/>
      <c r="C528" s="234"/>
      <c r="D528" s="234"/>
      <c r="E528" s="234"/>
      <c r="F528" s="234"/>
      <c r="G528" s="234"/>
      <c r="H528" s="234"/>
      <c r="I528" s="234"/>
      <c r="J528" s="234"/>
      <c r="K528" s="234"/>
      <c r="L528" s="234"/>
      <c r="M528" s="234"/>
      <c r="N528" s="234"/>
      <c r="O528" s="234"/>
      <c r="P528" s="234"/>
      <c r="Q528" s="234"/>
      <c r="R528" s="234"/>
      <c r="S528" s="234"/>
      <c r="T528" s="234"/>
      <c r="U528" s="234"/>
      <c r="V528" s="234"/>
      <c r="W528" s="234"/>
      <c r="X528" s="234"/>
      <c r="Y528" s="234"/>
      <c r="Z528" s="234"/>
    </row>
    <row r="529" spans="1:26" ht="12.75" customHeight="1">
      <c r="A529" s="234"/>
      <c r="B529" s="234"/>
      <c r="C529" s="234"/>
      <c r="D529" s="234"/>
      <c r="E529" s="234"/>
      <c r="F529" s="234"/>
      <c r="G529" s="234"/>
      <c r="H529" s="234"/>
      <c r="I529" s="234"/>
      <c r="J529" s="234"/>
      <c r="K529" s="234"/>
      <c r="L529" s="234"/>
      <c r="M529" s="234"/>
      <c r="N529" s="234"/>
      <c r="O529" s="234"/>
      <c r="P529" s="234"/>
      <c r="Q529" s="234"/>
      <c r="R529" s="234"/>
      <c r="S529" s="234"/>
      <c r="T529" s="234"/>
      <c r="U529" s="234"/>
      <c r="V529" s="234"/>
      <c r="W529" s="234"/>
      <c r="X529" s="234"/>
      <c r="Y529" s="234"/>
      <c r="Z529" s="234"/>
    </row>
    <row r="530" spans="1:26" ht="12.75" customHeight="1">
      <c r="A530" s="234"/>
      <c r="B530" s="234"/>
      <c r="C530" s="234"/>
      <c r="D530" s="234"/>
      <c r="E530" s="234"/>
      <c r="F530" s="234"/>
      <c r="G530" s="234"/>
      <c r="H530" s="234"/>
      <c r="I530" s="234"/>
      <c r="J530" s="234"/>
      <c r="K530" s="234"/>
      <c r="L530" s="234"/>
      <c r="M530" s="234"/>
      <c r="N530" s="234"/>
      <c r="O530" s="234"/>
      <c r="P530" s="234"/>
      <c r="Q530" s="234"/>
      <c r="R530" s="234"/>
      <c r="S530" s="234"/>
      <c r="T530" s="234"/>
      <c r="U530" s="234"/>
      <c r="V530" s="234"/>
      <c r="W530" s="234"/>
      <c r="X530" s="234"/>
      <c r="Y530" s="234"/>
      <c r="Z530" s="234"/>
    </row>
    <row r="531" spans="1:26" ht="12.75" customHeight="1">
      <c r="A531" s="234"/>
      <c r="B531" s="234"/>
      <c r="C531" s="234"/>
      <c r="D531" s="234"/>
      <c r="E531" s="234"/>
      <c r="F531" s="234"/>
      <c r="G531" s="234"/>
      <c r="H531" s="234"/>
      <c r="I531" s="234"/>
      <c r="J531" s="234"/>
      <c r="K531" s="234"/>
      <c r="L531" s="234"/>
      <c r="M531" s="234"/>
      <c r="N531" s="234"/>
      <c r="O531" s="234"/>
      <c r="P531" s="234"/>
      <c r="Q531" s="234"/>
      <c r="R531" s="234"/>
      <c r="S531" s="234"/>
      <c r="T531" s="234"/>
      <c r="U531" s="234"/>
      <c r="V531" s="234"/>
      <c r="W531" s="234"/>
      <c r="X531" s="234"/>
      <c r="Y531" s="234"/>
      <c r="Z531" s="234"/>
    </row>
    <row r="532" spans="1:26" ht="12.75" customHeight="1">
      <c r="A532" s="234"/>
      <c r="B532" s="234"/>
      <c r="C532" s="234"/>
      <c r="D532" s="234"/>
      <c r="E532" s="234"/>
      <c r="F532" s="234"/>
      <c r="G532" s="234"/>
      <c r="H532" s="234"/>
      <c r="I532" s="234"/>
      <c r="J532" s="234"/>
      <c r="K532" s="234"/>
      <c r="L532" s="234"/>
      <c r="M532" s="234"/>
      <c r="N532" s="234"/>
      <c r="O532" s="234"/>
      <c r="P532" s="234"/>
      <c r="Q532" s="234"/>
      <c r="R532" s="234"/>
      <c r="S532" s="234"/>
      <c r="T532" s="234"/>
      <c r="U532" s="234"/>
      <c r="V532" s="234"/>
      <c r="W532" s="234"/>
      <c r="X532" s="234"/>
      <c r="Y532" s="234"/>
      <c r="Z532" s="234"/>
    </row>
    <row r="533" spans="1:26" ht="12.75" customHeight="1">
      <c r="A533" s="234"/>
      <c r="B533" s="234"/>
      <c r="C533" s="234"/>
      <c r="D533" s="234"/>
      <c r="E533" s="234"/>
      <c r="F533" s="234"/>
      <c r="G533" s="234"/>
      <c r="H533" s="234"/>
      <c r="I533" s="234"/>
      <c r="J533" s="234"/>
      <c r="K533" s="234"/>
      <c r="L533" s="234"/>
      <c r="M533" s="234"/>
      <c r="N533" s="234"/>
      <c r="O533" s="234"/>
      <c r="P533" s="234"/>
      <c r="Q533" s="234"/>
      <c r="R533" s="234"/>
      <c r="S533" s="234"/>
      <c r="T533" s="234"/>
      <c r="U533" s="234"/>
      <c r="V533" s="234"/>
      <c r="W533" s="234"/>
      <c r="X533" s="234"/>
      <c r="Y533" s="234"/>
      <c r="Z533" s="234"/>
    </row>
    <row r="534" spans="1:26" ht="12.75" customHeight="1">
      <c r="A534" s="234"/>
      <c r="B534" s="234"/>
      <c r="C534" s="234"/>
      <c r="D534" s="234"/>
      <c r="E534" s="234"/>
      <c r="F534" s="234"/>
      <c r="G534" s="234"/>
      <c r="H534" s="234"/>
      <c r="I534" s="234"/>
      <c r="J534" s="234"/>
      <c r="K534" s="234"/>
      <c r="L534" s="234"/>
      <c r="M534" s="234"/>
      <c r="N534" s="234"/>
      <c r="O534" s="234"/>
      <c r="P534" s="234"/>
      <c r="Q534" s="234"/>
      <c r="R534" s="234"/>
      <c r="S534" s="234"/>
      <c r="T534" s="234"/>
      <c r="U534" s="234"/>
      <c r="V534" s="234"/>
      <c r="W534" s="234"/>
      <c r="X534" s="234"/>
      <c r="Y534" s="234"/>
      <c r="Z534" s="234"/>
    </row>
    <row r="535" spans="1:26" ht="12.75" customHeight="1">
      <c r="A535" s="234"/>
      <c r="B535" s="234"/>
      <c r="C535" s="234"/>
      <c r="D535" s="234"/>
      <c r="E535" s="234"/>
      <c r="F535" s="234"/>
      <c r="G535" s="234"/>
      <c r="H535" s="234"/>
      <c r="I535" s="234"/>
      <c r="J535" s="234"/>
      <c r="K535" s="234"/>
      <c r="L535" s="234"/>
      <c r="M535" s="234"/>
      <c r="N535" s="234"/>
      <c r="O535" s="234"/>
      <c r="P535" s="234"/>
      <c r="Q535" s="234"/>
      <c r="R535" s="234"/>
      <c r="S535" s="234"/>
      <c r="T535" s="234"/>
      <c r="U535" s="234"/>
      <c r="V535" s="234"/>
      <c r="W535" s="234"/>
      <c r="X535" s="234"/>
      <c r="Y535" s="234"/>
      <c r="Z535" s="234"/>
    </row>
    <row r="536" spans="1:26" ht="12.75" customHeight="1">
      <c r="A536" s="234"/>
      <c r="B536" s="234"/>
      <c r="C536" s="234"/>
      <c r="D536" s="234"/>
      <c r="E536" s="234"/>
      <c r="F536" s="234"/>
      <c r="G536" s="234"/>
      <c r="H536" s="234"/>
      <c r="I536" s="234"/>
      <c r="J536" s="234"/>
      <c r="K536" s="234"/>
      <c r="L536" s="234"/>
      <c r="M536" s="234"/>
      <c r="N536" s="234"/>
      <c r="O536" s="234"/>
      <c r="P536" s="234"/>
      <c r="Q536" s="234"/>
      <c r="R536" s="234"/>
      <c r="S536" s="234"/>
      <c r="T536" s="234"/>
      <c r="U536" s="234"/>
      <c r="V536" s="234"/>
      <c r="W536" s="234"/>
      <c r="X536" s="234"/>
      <c r="Y536" s="234"/>
      <c r="Z536" s="234"/>
    </row>
    <row r="537" spans="1:26" ht="12.75" customHeight="1">
      <c r="A537" s="234"/>
      <c r="B537" s="234"/>
      <c r="C537" s="234"/>
      <c r="D537" s="234"/>
      <c r="E537" s="234"/>
      <c r="F537" s="234"/>
      <c r="G537" s="234"/>
      <c r="H537" s="234"/>
      <c r="I537" s="234"/>
      <c r="J537" s="234"/>
      <c r="K537" s="234"/>
      <c r="L537" s="234"/>
      <c r="M537" s="234"/>
      <c r="N537" s="234"/>
      <c r="O537" s="234"/>
      <c r="P537" s="234"/>
      <c r="Q537" s="234"/>
      <c r="R537" s="234"/>
      <c r="S537" s="234"/>
      <c r="T537" s="234"/>
      <c r="U537" s="234"/>
      <c r="V537" s="234"/>
      <c r="W537" s="234"/>
      <c r="X537" s="234"/>
      <c r="Y537" s="234"/>
      <c r="Z537" s="234"/>
    </row>
    <row r="538" spans="1:26" ht="12.75" customHeight="1">
      <c r="A538" s="234"/>
      <c r="B538" s="234"/>
      <c r="C538" s="234"/>
      <c r="D538" s="234"/>
      <c r="E538" s="234"/>
      <c r="F538" s="234"/>
      <c r="G538" s="234"/>
      <c r="H538" s="234"/>
      <c r="I538" s="234"/>
      <c r="J538" s="234"/>
      <c r="K538" s="234"/>
      <c r="L538" s="234"/>
      <c r="M538" s="234"/>
      <c r="N538" s="234"/>
      <c r="O538" s="234"/>
      <c r="P538" s="234"/>
      <c r="Q538" s="234"/>
      <c r="R538" s="234"/>
      <c r="S538" s="234"/>
      <c r="T538" s="234"/>
      <c r="U538" s="234"/>
      <c r="V538" s="234"/>
      <c r="W538" s="234"/>
      <c r="X538" s="234"/>
      <c r="Y538" s="234"/>
      <c r="Z538" s="234"/>
    </row>
    <row r="539" spans="1:26" ht="12.75" customHeight="1">
      <c r="A539" s="234"/>
      <c r="B539" s="234"/>
      <c r="C539" s="234"/>
      <c r="D539" s="234"/>
      <c r="E539" s="234"/>
      <c r="F539" s="234"/>
      <c r="G539" s="234"/>
      <c r="H539" s="234"/>
      <c r="I539" s="234"/>
      <c r="J539" s="234"/>
      <c r="K539" s="234"/>
      <c r="L539" s="234"/>
      <c r="M539" s="234"/>
      <c r="N539" s="234"/>
      <c r="O539" s="234"/>
      <c r="P539" s="234"/>
      <c r="Q539" s="234"/>
      <c r="R539" s="234"/>
      <c r="S539" s="234"/>
      <c r="T539" s="234"/>
      <c r="U539" s="234"/>
      <c r="V539" s="234"/>
      <c r="W539" s="234"/>
      <c r="X539" s="234"/>
      <c r="Y539" s="234"/>
      <c r="Z539" s="234"/>
    </row>
    <row r="540" spans="1:26" ht="12.75" customHeight="1">
      <c r="A540" s="234"/>
      <c r="B540" s="234"/>
      <c r="C540" s="234"/>
      <c r="D540" s="234"/>
      <c r="E540" s="234"/>
      <c r="F540" s="234"/>
      <c r="G540" s="234"/>
      <c r="H540" s="234"/>
      <c r="I540" s="234"/>
      <c r="J540" s="234"/>
      <c r="K540" s="234"/>
      <c r="L540" s="234"/>
      <c r="M540" s="234"/>
      <c r="N540" s="234"/>
      <c r="O540" s="234"/>
      <c r="P540" s="234"/>
      <c r="Q540" s="234"/>
      <c r="R540" s="234"/>
      <c r="S540" s="234"/>
      <c r="T540" s="234"/>
      <c r="U540" s="234"/>
      <c r="V540" s="234"/>
      <c r="W540" s="234"/>
      <c r="X540" s="234"/>
      <c r="Y540" s="234"/>
      <c r="Z540" s="234"/>
    </row>
    <row r="541" spans="1:26" ht="12.75" customHeight="1">
      <c r="A541" s="234"/>
      <c r="B541" s="234"/>
      <c r="C541" s="234"/>
      <c r="D541" s="234"/>
      <c r="E541" s="234"/>
      <c r="F541" s="234"/>
      <c r="G541" s="234"/>
      <c r="H541" s="234"/>
      <c r="I541" s="234"/>
      <c r="J541" s="234"/>
      <c r="K541" s="234"/>
      <c r="L541" s="234"/>
      <c r="M541" s="234"/>
      <c r="N541" s="234"/>
      <c r="O541" s="234"/>
      <c r="P541" s="234"/>
      <c r="Q541" s="234"/>
      <c r="R541" s="234"/>
      <c r="S541" s="234"/>
      <c r="T541" s="234"/>
      <c r="U541" s="234"/>
      <c r="V541" s="234"/>
      <c r="W541" s="234"/>
      <c r="X541" s="234"/>
      <c r="Y541" s="234"/>
      <c r="Z541" s="234"/>
    </row>
    <row r="542" spans="1:26" ht="12.75" customHeight="1">
      <c r="A542" s="234"/>
      <c r="B542" s="234"/>
      <c r="C542" s="234"/>
      <c r="D542" s="234"/>
      <c r="E542" s="234"/>
      <c r="F542" s="234"/>
      <c r="G542" s="234"/>
      <c r="H542" s="234"/>
      <c r="I542" s="234"/>
      <c r="J542" s="234"/>
      <c r="K542" s="234"/>
      <c r="L542" s="234"/>
      <c r="M542" s="234"/>
      <c r="N542" s="234"/>
      <c r="O542" s="234"/>
      <c r="P542" s="234"/>
      <c r="Q542" s="234"/>
      <c r="R542" s="234"/>
      <c r="S542" s="234"/>
      <c r="T542" s="234"/>
      <c r="U542" s="234"/>
      <c r="V542" s="234"/>
      <c r="W542" s="234"/>
      <c r="X542" s="234"/>
      <c r="Y542" s="234"/>
      <c r="Z542" s="234"/>
    </row>
    <row r="543" spans="1:26" ht="12.75" customHeight="1">
      <c r="A543" s="234"/>
      <c r="B543" s="234"/>
      <c r="C543" s="234"/>
      <c r="D543" s="234"/>
      <c r="E543" s="234"/>
      <c r="F543" s="234"/>
      <c r="G543" s="234"/>
      <c r="H543" s="234"/>
      <c r="I543" s="234"/>
      <c r="J543" s="234"/>
      <c r="K543" s="234"/>
      <c r="L543" s="234"/>
      <c r="M543" s="234"/>
      <c r="N543" s="234"/>
      <c r="O543" s="234"/>
      <c r="P543" s="234"/>
      <c r="Q543" s="234"/>
      <c r="R543" s="234"/>
      <c r="S543" s="234"/>
      <c r="T543" s="234"/>
      <c r="U543" s="234"/>
      <c r="V543" s="234"/>
      <c r="W543" s="234"/>
      <c r="X543" s="234"/>
      <c r="Y543" s="234"/>
      <c r="Z543" s="234"/>
    </row>
    <row r="544" spans="1:26" ht="12.75" customHeight="1">
      <c r="A544" s="234"/>
      <c r="B544" s="234"/>
      <c r="C544" s="234"/>
      <c r="D544" s="234"/>
      <c r="E544" s="234"/>
      <c r="F544" s="234"/>
      <c r="G544" s="234"/>
      <c r="H544" s="234"/>
      <c r="I544" s="234"/>
      <c r="J544" s="234"/>
      <c r="K544" s="234"/>
      <c r="L544" s="234"/>
      <c r="M544" s="234"/>
      <c r="N544" s="234"/>
      <c r="O544" s="234"/>
      <c r="P544" s="234"/>
      <c r="Q544" s="234"/>
      <c r="R544" s="234"/>
      <c r="S544" s="234"/>
      <c r="T544" s="234"/>
      <c r="U544" s="234"/>
      <c r="V544" s="234"/>
      <c r="W544" s="234"/>
      <c r="X544" s="234"/>
      <c r="Y544" s="234"/>
      <c r="Z544" s="234"/>
    </row>
    <row r="545" spans="1:26" ht="12.75" customHeight="1">
      <c r="A545" s="234"/>
      <c r="B545" s="234"/>
      <c r="C545" s="234"/>
      <c r="D545" s="234"/>
      <c r="E545" s="234"/>
      <c r="F545" s="234"/>
      <c r="G545" s="234"/>
      <c r="H545" s="234"/>
      <c r="I545" s="234"/>
      <c r="J545" s="234"/>
      <c r="K545" s="234"/>
      <c r="L545" s="234"/>
      <c r="M545" s="234"/>
      <c r="N545" s="234"/>
      <c r="O545" s="234"/>
      <c r="P545" s="234"/>
      <c r="Q545" s="234"/>
      <c r="R545" s="234"/>
      <c r="S545" s="234"/>
      <c r="T545" s="234"/>
      <c r="U545" s="234"/>
      <c r="V545" s="234"/>
      <c r="W545" s="234"/>
      <c r="X545" s="234"/>
      <c r="Y545" s="234"/>
      <c r="Z545" s="234"/>
    </row>
    <row r="546" spans="1:26" ht="12.75" customHeight="1">
      <c r="A546" s="234"/>
      <c r="B546" s="234"/>
      <c r="C546" s="234"/>
      <c r="D546" s="234"/>
      <c r="E546" s="234"/>
      <c r="F546" s="234"/>
      <c r="G546" s="234"/>
      <c r="H546" s="234"/>
      <c r="I546" s="234"/>
      <c r="J546" s="234"/>
      <c r="K546" s="234"/>
      <c r="L546" s="234"/>
      <c r="M546" s="234"/>
      <c r="N546" s="234"/>
      <c r="O546" s="234"/>
      <c r="P546" s="234"/>
      <c r="Q546" s="234"/>
      <c r="R546" s="234"/>
      <c r="S546" s="234"/>
      <c r="T546" s="234"/>
      <c r="U546" s="234"/>
      <c r="V546" s="234"/>
      <c r="W546" s="234"/>
      <c r="X546" s="234"/>
      <c r="Y546" s="234"/>
      <c r="Z546" s="234"/>
    </row>
    <row r="547" spans="1:26" ht="12.75" customHeight="1">
      <c r="A547" s="234"/>
      <c r="B547" s="234"/>
      <c r="C547" s="234"/>
      <c r="D547" s="234"/>
      <c r="E547" s="234"/>
      <c r="F547" s="234"/>
      <c r="G547" s="234"/>
      <c r="H547" s="234"/>
      <c r="I547" s="234"/>
      <c r="J547" s="234"/>
      <c r="K547" s="234"/>
      <c r="L547" s="234"/>
      <c r="M547" s="234"/>
      <c r="N547" s="234"/>
      <c r="O547" s="234"/>
      <c r="P547" s="234"/>
      <c r="Q547" s="234"/>
      <c r="R547" s="234"/>
      <c r="S547" s="234"/>
      <c r="T547" s="234"/>
      <c r="U547" s="234"/>
      <c r="V547" s="234"/>
      <c r="W547" s="234"/>
      <c r="X547" s="234"/>
      <c r="Y547" s="234"/>
      <c r="Z547" s="234"/>
    </row>
    <row r="548" spans="1:26" ht="12.75" customHeight="1">
      <c r="A548" s="234"/>
      <c r="B548" s="234"/>
      <c r="C548" s="234"/>
      <c r="D548" s="234"/>
      <c r="E548" s="234"/>
      <c r="F548" s="234"/>
      <c r="G548" s="234"/>
      <c r="H548" s="234"/>
      <c r="I548" s="234"/>
      <c r="J548" s="234"/>
      <c r="K548" s="234"/>
      <c r="L548" s="234"/>
      <c r="M548" s="234"/>
      <c r="N548" s="234"/>
      <c r="O548" s="234"/>
      <c r="P548" s="234"/>
      <c r="Q548" s="234"/>
      <c r="R548" s="234"/>
      <c r="S548" s="234"/>
      <c r="T548" s="234"/>
      <c r="U548" s="234"/>
      <c r="V548" s="234"/>
      <c r="W548" s="234"/>
      <c r="X548" s="234"/>
      <c r="Y548" s="234"/>
      <c r="Z548" s="234"/>
    </row>
    <row r="549" spans="1:26" ht="12.75" customHeight="1">
      <c r="A549" s="234"/>
      <c r="B549" s="234"/>
      <c r="C549" s="234"/>
      <c r="D549" s="234"/>
      <c r="E549" s="234"/>
      <c r="F549" s="234"/>
      <c r="G549" s="234"/>
      <c r="H549" s="234"/>
      <c r="I549" s="234"/>
      <c r="J549" s="234"/>
      <c r="K549" s="234"/>
      <c r="L549" s="234"/>
      <c r="M549" s="234"/>
      <c r="N549" s="234"/>
      <c r="O549" s="234"/>
      <c r="P549" s="234"/>
      <c r="Q549" s="234"/>
      <c r="R549" s="234"/>
      <c r="S549" s="234"/>
      <c r="T549" s="234"/>
      <c r="U549" s="234"/>
      <c r="V549" s="234"/>
      <c r="W549" s="234"/>
      <c r="X549" s="234"/>
      <c r="Y549" s="234"/>
      <c r="Z549" s="234"/>
    </row>
    <row r="550" spans="1:26" ht="12.75" customHeight="1">
      <c r="A550" s="234"/>
      <c r="B550" s="234"/>
      <c r="C550" s="234"/>
      <c r="D550" s="234"/>
      <c r="E550" s="234"/>
      <c r="F550" s="234"/>
      <c r="G550" s="234"/>
      <c r="H550" s="234"/>
      <c r="I550" s="234"/>
      <c r="J550" s="234"/>
      <c r="K550" s="234"/>
      <c r="L550" s="234"/>
      <c r="M550" s="234"/>
      <c r="N550" s="234"/>
      <c r="O550" s="234"/>
      <c r="P550" s="234"/>
      <c r="Q550" s="234"/>
      <c r="R550" s="234"/>
      <c r="S550" s="234"/>
      <c r="T550" s="234"/>
      <c r="U550" s="234"/>
      <c r="V550" s="234"/>
      <c r="W550" s="234"/>
      <c r="X550" s="234"/>
      <c r="Y550" s="234"/>
      <c r="Z550" s="234"/>
    </row>
    <row r="551" spans="1:26" ht="12.75" customHeight="1">
      <c r="A551" s="234"/>
      <c r="B551" s="234"/>
      <c r="C551" s="234"/>
      <c r="D551" s="234"/>
      <c r="E551" s="234"/>
      <c r="F551" s="234"/>
      <c r="G551" s="234"/>
      <c r="H551" s="234"/>
      <c r="I551" s="234"/>
      <c r="J551" s="234"/>
      <c r="K551" s="234"/>
      <c r="L551" s="234"/>
      <c r="M551" s="234"/>
      <c r="N551" s="234"/>
      <c r="O551" s="234"/>
      <c r="P551" s="234"/>
      <c r="Q551" s="234"/>
      <c r="R551" s="234"/>
      <c r="S551" s="234"/>
      <c r="T551" s="234"/>
      <c r="U551" s="234"/>
      <c r="V551" s="234"/>
      <c r="W551" s="234"/>
      <c r="X551" s="234"/>
      <c r="Y551" s="234"/>
      <c r="Z551" s="234"/>
    </row>
    <row r="552" spans="1:26" ht="12.75" customHeight="1">
      <c r="A552" s="234"/>
      <c r="B552" s="234"/>
      <c r="C552" s="234"/>
      <c r="D552" s="234"/>
      <c r="E552" s="234"/>
      <c r="F552" s="234"/>
      <c r="G552" s="234"/>
      <c r="H552" s="234"/>
      <c r="I552" s="234"/>
      <c r="J552" s="234"/>
      <c r="K552" s="234"/>
      <c r="L552" s="234"/>
      <c r="M552" s="234"/>
      <c r="N552" s="234"/>
      <c r="O552" s="234"/>
      <c r="P552" s="234"/>
      <c r="Q552" s="234"/>
      <c r="R552" s="234"/>
      <c r="S552" s="234"/>
      <c r="T552" s="234"/>
      <c r="U552" s="234"/>
      <c r="V552" s="234"/>
      <c r="W552" s="234"/>
      <c r="X552" s="234"/>
      <c r="Y552" s="234"/>
      <c r="Z552" s="234"/>
    </row>
    <row r="553" spans="1:26" ht="12.75" customHeight="1">
      <c r="A553" s="234"/>
      <c r="B553" s="234"/>
      <c r="C553" s="234"/>
      <c r="D553" s="234"/>
      <c r="E553" s="234"/>
      <c r="F553" s="234"/>
      <c r="G553" s="234"/>
      <c r="H553" s="234"/>
      <c r="I553" s="234"/>
      <c r="J553" s="234"/>
      <c r="K553" s="234"/>
      <c r="L553" s="234"/>
      <c r="M553" s="234"/>
      <c r="N553" s="234"/>
      <c r="O553" s="234"/>
      <c r="P553" s="234"/>
      <c r="Q553" s="234"/>
      <c r="R553" s="234"/>
      <c r="S553" s="234"/>
      <c r="T553" s="234"/>
      <c r="U553" s="234"/>
      <c r="V553" s="234"/>
      <c r="W553" s="234"/>
      <c r="X553" s="234"/>
      <c r="Y553" s="234"/>
      <c r="Z553" s="234"/>
    </row>
    <row r="554" spans="1:26" ht="12.75" customHeight="1">
      <c r="A554" s="234"/>
      <c r="B554" s="234"/>
      <c r="C554" s="234"/>
      <c r="D554" s="234"/>
      <c r="E554" s="234"/>
      <c r="F554" s="234"/>
      <c r="G554" s="234"/>
      <c r="H554" s="234"/>
      <c r="I554" s="234"/>
      <c r="J554" s="234"/>
      <c r="K554" s="234"/>
      <c r="L554" s="234"/>
      <c r="M554" s="234"/>
      <c r="N554" s="234"/>
      <c r="O554" s="234"/>
      <c r="P554" s="234"/>
      <c r="Q554" s="234"/>
      <c r="R554" s="234"/>
      <c r="S554" s="234"/>
      <c r="T554" s="234"/>
      <c r="U554" s="234"/>
      <c r="V554" s="234"/>
      <c r="W554" s="234"/>
      <c r="X554" s="234"/>
      <c r="Y554" s="234"/>
      <c r="Z554" s="234"/>
    </row>
    <row r="555" spans="1:26" ht="12.75" customHeight="1">
      <c r="A555" s="234"/>
      <c r="B555" s="234"/>
      <c r="C555" s="234"/>
      <c r="D555" s="234"/>
      <c r="E555" s="234"/>
      <c r="F555" s="234"/>
      <c r="G555" s="234"/>
      <c r="H555" s="234"/>
      <c r="I555" s="234"/>
      <c r="J555" s="234"/>
      <c r="K555" s="234"/>
      <c r="L555" s="234"/>
      <c r="M555" s="234"/>
      <c r="N555" s="234"/>
      <c r="O555" s="234"/>
      <c r="P555" s="234"/>
      <c r="Q555" s="234"/>
      <c r="R555" s="234"/>
      <c r="S555" s="234"/>
      <c r="T555" s="234"/>
      <c r="U555" s="234"/>
      <c r="V555" s="234"/>
      <c r="W555" s="234"/>
      <c r="X555" s="234"/>
      <c r="Y555" s="234"/>
      <c r="Z555" s="234"/>
    </row>
    <row r="556" spans="1:26" ht="12.75" customHeight="1">
      <c r="A556" s="234"/>
      <c r="B556" s="234"/>
      <c r="C556" s="234"/>
      <c r="D556" s="234"/>
      <c r="E556" s="234"/>
      <c r="F556" s="234"/>
      <c r="G556" s="234"/>
      <c r="H556" s="234"/>
      <c r="I556" s="234"/>
      <c r="J556" s="234"/>
      <c r="K556" s="234"/>
      <c r="L556" s="234"/>
      <c r="M556" s="234"/>
      <c r="N556" s="234"/>
      <c r="O556" s="234"/>
      <c r="P556" s="234"/>
      <c r="Q556" s="234"/>
      <c r="R556" s="234"/>
      <c r="S556" s="234"/>
      <c r="T556" s="234"/>
      <c r="U556" s="234"/>
      <c r="V556" s="234"/>
      <c r="W556" s="234"/>
      <c r="X556" s="234"/>
      <c r="Y556" s="234"/>
      <c r="Z556" s="234"/>
    </row>
    <row r="557" spans="1:26" ht="12.75" customHeight="1">
      <c r="A557" s="234"/>
      <c r="B557" s="234"/>
      <c r="C557" s="234"/>
      <c r="D557" s="234"/>
      <c r="E557" s="234"/>
      <c r="F557" s="234"/>
      <c r="G557" s="234"/>
      <c r="H557" s="234"/>
      <c r="I557" s="234"/>
      <c r="J557" s="234"/>
      <c r="K557" s="234"/>
      <c r="L557" s="234"/>
      <c r="M557" s="234"/>
      <c r="N557" s="234"/>
      <c r="O557" s="234"/>
      <c r="P557" s="234"/>
      <c r="Q557" s="234"/>
      <c r="R557" s="234"/>
      <c r="S557" s="234"/>
      <c r="T557" s="234"/>
      <c r="U557" s="234"/>
      <c r="V557" s="234"/>
      <c r="W557" s="234"/>
      <c r="X557" s="234"/>
      <c r="Y557" s="234"/>
      <c r="Z557" s="234"/>
    </row>
    <row r="558" spans="1:26" ht="12.75" customHeight="1">
      <c r="A558" s="234"/>
      <c r="B558" s="234"/>
      <c r="C558" s="234"/>
      <c r="D558" s="234"/>
      <c r="E558" s="234"/>
      <c r="F558" s="234"/>
      <c r="G558" s="234"/>
      <c r="H558" s="234"/>
      <c r="I558" s="234"/>
      <c r="J558" s="234"/>
      <c r="K558" s="234"/>
      <c r="L558" s="234"/>
      <c r="M558" s="234"/>
      <c r="N558" s="234"/>
      <c r="O558" s="234"/>
      <c r="P558" s="234"/>
      <c r="Q558" s="234"/>
      <c r="R558" s="234"/>
      <c r="S558" s="234"/>
      <c r="T558" s="234"/>
      <c r="U558" s="234"/>
      <c r="V558" s="234"/>
      <c r="W558" s="234"/>
      <c r="X558" s="234"/>
      <c r="Y558" s="234"/>
      <c r="Z558" s="234"/>
    </row>
    <row r="559" spans="1:26" ht="12.75" customHeight="1">
      <c r="A559" s="234"/>
      <c r="B559" s="234"/>
      <c r="C559" s="234"/>
      <c r="D559" s="234"/>
      <c r="E559" s="234"/>
      <c r="F559" s="234"/>
      <c r="G559" s="234"/>
      <c r="H559" s="234"/>
      <c r="I559" s="234"/>
      <c r="J559" s="234"/>
      <c r="K559" s="234"/>
      <c r="L559" s="234"/>
      <c r="M559" s="234"/>
      <c r="N559" s="234"/>
      <c r="O559" s="234"/>
      <c r="P559" s="234"/>
      <c r="Q559" s="234"/>
      <c r="R559" s="234"/>
      <c r="S559" s="234"/>
      <c r="T559" s="234"/>
      <c r="U559" s="234"/>
      <c r="V559" s="234"/>
      <c r="W559" s="234"/>
      <c r="X559" s="234"/>
      <c r="Y559" s="234"/>
      <c r="Z559" s="234"/>
    </row>
    <row r="560" spans="1:26" ht="12.75" customHeight="1">
      <c r="A560" s="234"/>
      <c r="B560" s="234"/>
      <c r="C560" s="234"/>
      <c r="D560" s="234"/>
      <c r="E560" s="234"/>
      <c r="F560" s="234"/>
      <c r="G560" s="234"/>
      <c r="H560" s="234"/>
      <c r="I560" s="234"/>
      <c r="J560" s="234"/>
      <c r="K560" s="234"/>
      <c r="L560" s="234"/>
      <c r="M560" s="234"/>
      <c r="N560" s="234"/>
      <c r="O560" s="234"/>
      <c r="P560" s="234"/>
      <c r="Q560" s="234"/>
      <c r="R560" s="234"/>
      <c r="S560" s="234"/>
      <c r="T560" s="234"/>
      <c r="U560" s="234"/>
      <c r="V560" s="234"/>
      <c r="W560" s="234"/>
      <c r="X560" s="234"/>
      <c r="Y560" s="234"/>
      <c r="Z560" s="234"/>
    </row>
    <row r="561" spans="1:26" ht="12.75" customHeight="1">
      <c r="A561" s="234"/>
      <c r="B561" s="234"/>
      <c r="C561" s="234"/>
      <c r="D561" s="234"/>
      <c r="E561" s="234"/>
      <c r="F561" s="234"/>
      <c r="G561" s="234"/>
      <c r="H561" s="234"/>
      <c r="I561" s="234"/>
      <c r="J561" s="234"/>
      <c r="K561" s="234"/>
      <c r="L561" s="234"/>
      <c r="M561" s="234"/>
      <c r="N561" s="234"/>
      <c r="O561" s="234"/>
      <c r="P561" s="234"/>
      <c r="Q561" s="234"/>
      <c r="R561" s="234"/>
      <c r="S561" s="234"/>
      <c r="T561" s="234"/>
      <c r="U561" s="234"/>
      <c r="V561" s="234"/>
      <c r="W561" s="234"/>
      <c r="X561" s="234"/>
      <c r="Y561" s="234"/>
      <c r="Z561" s="234"/>
    </row>
    <row r="562" spans="1:26" ht="12.75" customHeight="1">
      <c r="A562" s="234"/>
      <c r="B562" s="234"/>
      <c r="C562" s="234"/>
      <c r="D562" s="234"/>
      <c r="E562" s="234"/>
      <c r="F562" s="234"/>
      <c r="G562" s="234"/>
      <c r="H562" s="234"/>
      <c r="I562" s="234"/>
      <c r="J562" s="234"/>
      <c r="K562" s="234"/>
      <c r="L562" s="234"/>
      <c r="M562" s="234"/>
      <c r="N562" s="234"/>
      <c r="O562" s="234"/>
      <c r="P562" s="234"/>
      <c r="Q562" s="234"/>
      <c r="R562" s="234"/>
      <c r="S562" s="234"/>
      <c r="T562" s="234"/>
      <c r="U562" s="234"/>
      <c r="V562" s="234"/>
      <c r="W562" s="234"/>
      <c r="X562" s="234"/>
      <c r="Y562" s="234"/>
      <c r="Z562" s="234"/>
    </row>
    <row r="563" spans="1:26" ht="12.75" customHeight="1">
      <c r="A563" s="234"/>
      <c r="B563" s="234"/>
      <c r="C563" s="234"/>
      <c r="D563" s="234"/>
      <c r="E563" s="234"/>
      <c r="F563" s="234"/>
      <c r="G563" s="234"/>
      <c r="H563" s="234"/>
      <c r="I563" s="234"/>
      <c r="J563" s="234"/>
      <c r="K563" s="234"/>
      <c r="L563" s="234"/>
      <c r="M563" s="234"/>
      <c r="N563" s="234"/>
      <c r="O563" s="234"/>
      <c r="P563" s="234"/>
      <c r="Q563" s="234"/>
      <c r="R563" s="234"/>
      <c r="S563" s="234"/>
      <c r="T563" s="234"/>
      <c r="U563" s="234"/>
      <c r="V563" s="234"/>
      <c r="W563" s="234"/>
      <c r="X563" s="234"/>
      <c r="Y563" s="234"/>
      <c r="Z563" s="234"/>
    </row>
    <row r="564" spans="1:26" ht="12.75" customHeight="1">
      <c r="A564" s="234"/>
      <c r="B564" s="234"/>
      <c r="C564" s="234"/>
      <c r="D564" s="234"/>
      <c r="E564" s="234"/>
      <c r="F564" s="234"/>
      <c r="G564" s="234"/>
      <c r="H564" s="234"/>
      <c r="I564" s="234"/>
      <c r="J564" s="234"/>
      <c r="K564" s="234"/>
      <c r="L564" s="234"/>
      <c r="M564" s="234"/>
      <c r="N564" s="234"/>
      <c r="O564" s="234"/>
      <c r="P564" s="234"/>
      <c r="Q564" s="234"/>
      <c r="R564" s="234"/>
      <c r="S564" s="234"/>
      <c r="T564" s="234"/>
      <c r="U564" s="234"/>
      <c r="V564" s="234"/>
      <c r="W564" s="234"/>
      <c r="X564" s="234"/>
      <c r="Y564" s="234"/>
      <c r="Z564" s="234"/>
    </row>
    <row r="565" spans="1:26" ht="12.75" customHeight="1">
      <c r="A565" s="234"/>
      <c r="B565" s="234"/>
      <c r="C565" s="234"/>
      <c r="D565" s="234"/>
      <c r="E565" s="234"/>
      <c r="F565" s="234"/>
      <c r="G565" s="234"/>
      <c r="H565" s="234"/>
      <c r="I565" s="234"/>
      <c r="J565" s="234"/>
      <c r="K565" s="234"/>
      <c r="L565" s="234"/>
      <c r="M565" s="234"/>
      <c r="N565" s="234"/>
      <c r="O565" s="234"/>
      <c r="P565" s="234"/>
      <c r="Q565" s="234"/>
      <c r="R565" s="234"/>
      <c r="S565" s="234"/>
      <c r="T565" s="234"/>
      <c r="U565" s="234"/>
      <c r="V565" s="234"/>
      <c r="W565" s="234"/>
      <c r="X565" s="234"/>
      <c r="Y565" s="234"/>
      <c r="Z565" s="234"/>
    </row>
    <row r="566" spans="1:26" ht="12.75" customHeight="1">
      <c r="A566" s="234"/>
      <c r="B566" s="234"/>
      <c r="C566" s="234"/>
      <c r="D566" s="234"/>
      <c r="E566" s="234"/>
      <c r="F566" s="234"/>
      <c r="G566" s="234"/>
      <c r="H566" s="234"/>
      <c r="I566" s="234"/>
      <c r="J566" s="234"/>
      <c r="K566" s="234"/>
      <c r="L566" s="234"/>
      <c r="M566" s="234"/>
      <c r="N566" s="234"/>
      <c r="O566" s="234"/>
      <c r="P566" s="234"/>
      <c r="Q566" s="234"/>
      <c r="R566" s="234"/>
      <c r="S566" s="234"/>
      <c r="T566" s="234"/>
      <c r="U566" s="234"/>
      <c r="V566" s="234"/>
      <c r="W566" s="234"/>
      <c r="X566" s="234"/>
      <c r="Y566" s="234"/>
      <c r="Z566" s="234"/>
    </row>
    <row r="567" spans="1:26" ht="12.75" customHeight="1">
      <c r="A567" s="234"/>
      <c r="B567" s="234"/>
      <c r="C567" s="234"/>
      <c r="D567" s="234"/>
      <c r="E567" s="234"/>
      <c r="F567" s="234"/>
      <c r="G567" s="234"/>
      <c r="H567" s="234"/>
      <c r="I567" s="234"/>
      <c r="J567" s="234"/>
      <c r="K567" s="234"/>
      <c r="L567" s="234"/>
      <c r="M567" s="234"/>
      <c r="N567" s="234"/>
      <c r="O567" s="234"/>
      <c r="P567" s="234"/>
      <c r="Q567" s="234"/>
      <c r="R567" s="234"/>
      <c r="S567" s="234"/>
      <c r="T567" s="234"/>
      <c r="U567" s="234"/>
      <c r="V567" s="234"/>
      <c r="W567" s="234"/>
      <c r="X567" s="234"/>
      <c r="Y567" s="234"/>
      <c r="Z567" s="234"/>
    </row>
    <row r="568" spans="1:26" ht="12.75" customHeight="1">
      <c r="A568" s="234"/>
      <c r="B568" s="234"/>
      <c r="C568" s="234"/>
      <c r="D568" s="234"/>
      <c r="E568" s="234"/>
      <c r="F568" s="234"/>
      <c r="G568" s="234"/>
      <c r="H568" s="234"/>
      <c r="I568" s="234"/>
      <c r="J568" s="234"/>
      <c r="K568" s="234"/>
      <c r="L568" s="234"/>
      <c r="M568" s="234"/>
      <c r="N568" s="234"/>
      <c r="O568" s="234"/>
      <c r="P568" s="234"/>
      <c r="Q568" s="234"/>
      <c r="R568" s="234"/>
      <c r="S568" s="234"/>
      <c r="T568" s="234"/>
      <c r="U568" s="234"/>
      <c r="V568" s="234"/>
      <c r="W568" s="234"/>
      <c r="X568" s="234"/>
      <c r="Y568" s="234"/>
      <c r="Z568" s="234"/>
    </row>
    <row r="569" spans="1:26" ht="12.75" customHeight="1">
      <c r="A569" s="234"/>
      <c r="B569" s="234"/>
      <c r="C569" s="234"/>
      <c r="D569" s="234"/>
      <c r="E569" s="234"/>
      <c r="F569" s="234"/>
      <c r="G569" s="234"/>
      <c r="H569" s="234"/>
      <c r="I569" s="234"/>
      <c r="J569" s="234"/>
      <c r="K569" s="234"/>
      <c r="L569" s="234"/>
      <c r="M569" s="234"/>
      <c r="N569" s="234"/>
      <c r="O569" s="234"/>
      <c r="P569" s="234"/>
      <c r="Q569" s="234"/>
      <c r="R569" s="234"/>
      <c r="S569" s="234"/>
      <c r="T569" s="234"/>
      <c r="U569" s="234"/>
      <c r="V569" s="234"/>
      <c r="W569" s="234"/>
      <c r="X569" s="234"/>
      <c r="Y569" s="234"/>
      <c r="Z569" s="234"/>
    </row>
    <row r="570" spans="1:26" ht="12.75" customHeight="1">
      <c r="A570" s="234"/>
      <c r="B570" s="234"/>
      <c r="C570" s="234"/>
      <c r="D570" s="234"/>
      <c r="E570" s="234"/>
      <c r="F570" s="234"/>
      <c r="G570" s="234"/>
      <c r="H570" s="234"/>
      <c r="I570" s="234"/>
      <c r="J570" s="234"/>
      <c r="K570" s="234"/>
      <c r="L570" s="234"/>
      <c r="M570" s="234"/>
      <c r="N570" s="234"/>
      <c r="O570" s="234"/>
      <c r="P570" s="234"/>
      <c r="Q570" s="234"/>
      <c r="R570" s="234"/>
      <c r="S570" s="234"/>
      <c r="T570" s="234"/>
      <c r="U570" s="234"/>
      <c r="V570" s="234"/>
      <c r="W570" s="234"/>
      <c r="X570" s="234"/>
      <c r="Y570" s="234"/>
      <c r="Z570" s="234"/>
    </row>
    <row r="571" spans="1:26" ht="12.75" customHeight="1">
      <c r="A571" s="234"/>
      <c r="B571" s="234"/>
      <c r="C571" s="234"/>
      <c r="D571" s="234"/>
      <c r="E571" s="234"/>
      <c r="F571" s="234"/>
      <c r="G571" s="234"/>
      <c r="H571" s="234"/>
      <c r="I571" s="234"/>
      <c r="J571" s="234"/>
      <c r="K571" s="234"/>
      <c r="L571" s="234"/>
      <c r="M571" s="234"/>
      <c r="N571" s="234"/>
      <c r="O571" s="234"/>
      <c r="P571" s="234"/>
      <c r="Q571" s="234"/>
      <c r="R571" s="234"/>
      <c r="S571" s="234"/>
      <c r="T571" s="234"/>
      <c r="U571" s="234"/>
      <c r="V571" s="234"/>
      <c r="W571" s="234"/>
      <c r="X571" s="234"/>
      <c r="Y571" s="234"/>
      <c r="Z571" s="234"/>
    </row>
    <row r="572" spans="1:26" ht="12.75" customHeight="1">
      <c r="A572" s="234"/>
      <c r="B572" s="234"/>
      <c r="C572" s="234"/>
      <c r="D572" s="234"/>
      <c r="E572" s="234"/>
      <c r="F572" s="234"/>
      <c r="G572" s="234"/>
      <c r="H572" s="234"/>
      <c r="I572" s="234"/>
      <c r="J572" s="234"/>
      <c r="K572" s="234"/>
      <c r="L572" s="234"/>
      <c r="M572" s="234"/>
      <c r="N572" s="234"/>
      <c r="O572" s="234"/>
      <c r="P572" s="234"/>
      <c r="Q572" s="234"/>
      <c r="R572" s="234"/>
      <c r="S572" s="234"/>
      <c r="T572" s="234"/>
      <c r="U572" s="234"/>
      <c r="V572" s="234"/>
      <c r="W572" s="234"/>
      <c r="X572" s="234"/>
      <c r="Y572" s="234"/>
      <c r="Z572" s="234"/>
    </row>
    <row r="573" spans="1:26" ht="12.75" customHeight="1">
      <c r="A573" s="234"/>
      <c r="B573" s="234"/>
      <c r="C573" s="234"/>
      <c r="D573" s="234"/>
      <c r="E573" s="234"/>
      <c r="F573" s="234"/>
      <c r="G573" s="234"/>
      <c r="H573" s="234"/>
      <c r="I573" s="234"/>
      <c r="J573" s="234"/>
      <c r="K573" s="234"/>
      <c r="L573" s="234"/>
      <c r="M573" s="234"/>
      <c r="N573" s="234"/>
      <c r="O573" s="234"/>
      <c r="P573" s="234"/>
      <c r="Q573" s="234"/>
      <c r="R573" s="234"/>
      <c r="S573" s="234"/>
      <c r="T573" s="234"/>
      <c r="U573" s="234"/>
      <c r="V573" s="234"/>
      <c r="W573" s="234"/>
      <c r="X573" s="234"/>
      <c r="Y573" s="234"/>
      <c r="Z573" s="234"/>
    </row>
    <row r="574" spans="1:26" ht="12.75" customHeight="1">
      <c r="A574" s="234"/>
      <c r="B574" s="234"/>
      <c r="C574" s="234"/>
      <c r="D574" s="234"/>
      <c r="E574" s="234"/>
      <c r="F574" s="234"/>
      <c r="G574" s="234"/>
      <c r="H574" s="234"/>
      <c r="I574" s="234"/>
      <c r="J574" s="234"/>
      <c r="K574" s="234"/>
      <c r="L574" s="234"/>
      <c r="M574" s="234"/>
      <c r="N574" s="234"/>
      <c r="O574" s="234"/>
      <c r="P574" s="234"/>
      <c r="Q574" s="234"/>
      <c r="R574" s="234"/>
      <c r="S574" s="234"/>
      <c r="T574" s="234"/>
      <c r="U574" s="234"/>
      <c r="V574" s="234"/>
      <c r="W574" s="234"/>
      <c r="X574" s="234"/>
      <c r="Y574" s="234"/>
      <c r="Z574" s="234"/>
    </row>
    <row r="575" spans="1:26" ht="12.75" customHeight="1">
      <c r="A575" s="234"/>
      <c r="B575" s="234"/>
      <c r="C575" s="234"/>
      <c r="D575" s="234"/>
      <c r="E575" s="234"/>
      <c r="F575" s="234"/>
      <c r="G575" s="234"/>
      <c r="H575" s="234"/>
      <c r="I575" s="234"/>
      <c r="J575" s="234"/>
      <c r="K575" s="234"/>
      <c r="L575" s="234"/>
      <c r="M575" s="234"/>
      <c r="N575" s="234"/>
      <c r="O575" s="234"/>
      <c r="P575" s="234"/>
      <c r="Q575" s="234"/>
      <c r="R575" s="234"/>
      <c r="S575" s="234"/>
      <c r="T575" s="234"/>
      <c r="U575" s="234"/>
      <c r="V575" s="234"/>
      <c r="W575" s="234"/>
      <c r="X575" s="234"/>
      <c r="Y575" s="234"/>
      <c r="Z575" s="234"/>
    </row>
    <row r="576" spans="1:26" ht="12.75" customHeight="1">
      <c r="A576" s="234"/>
      <c r="B576" s="234"/>
      <c r="C576" s="234"/>
      <c r="D576" s="234"/>
      <c r="E576" s="234"/>
      <c r="F576" s="234"/>
      <c r="G576" s="234"/>
      <c r="H576" s="234"/>
      <c r="I576" s="234"/>
      <c r="J576" s="234"/>
      <c r="K576" s="234"/>
      <c r="L576" s="234"/>
      <c r="M576" s="234"/>
      <c r="N576" s="234"/>
      <c r="O576" s="234"/>
      <c r="P576" s="234"/>
      <c r="Q576" s="234"/>
      <c r="R576" s="234"/>
      <c r="S576" s="234"/>
      <c r="T576" s="234"/>
      <c r="U576" s="234"/>
      <c r="V576" s="234"/>
      <c r="W576" s="234"/>
      <c r="X576" s="234"/>
      <c r="Y576" s="234"/>
      <c r="Z576" s="234"/>
    </row>
    <row r="577" spans="1:26" ht="12.75" customHeight="1">
      <c r="A577" s="234"/>
      <c r="B577" s="234"/>
      <c r="C577" s="234"/>
      <c r="D577" s="234"/>
      <c r="E577" s="234"/>
      <c r="F577" s="234"/>
      <c r="G577" s="234"/>
      <c r="H577" s="234"/>
      <c r="I577" s="234"/>
      <c r="J577" s="234"/>
      <c r="K577" s="234"/>
      <c r="L577" s="234"/>
      <c r="M577" s="234"/>
      <c r="N577" s="234"/>
      <c r="O577" s="234"/>
      <c r="P577" s="234"/>
      <c r="Q577" s="234"/>
      <c r="R577" s="234"/>
      <c r="S577" s="234"/>
      <c r="T577" s="234"/>
      <c r="U577" s="234"/>
      <c r="V577" s="234"/>
      <c r="W577" s="234"/>
      <c r="X577" s="234"/>
      <c r="Y577" s="234"/>
      <c r="Z577" s="234"/>
    </row>
    <row r="578" spans="1:26" ht="12.75" customHeight="1">
      <c r="A578" s="234"/>
      <c r="B578" s="234"/>
      <c r="C578" s="234"/>
      <c r="D578" s="234"/>
      <c r="E578" s="234"/>
      <c r="F578" s="234"/>
      <c r="G578" s="234"/>
      <c r="H578" s="234"/>
      <c r="I578" s="234"/>
      <c r="J578" s="234"/>
      <c r="K578" s="234"/>
      <c r="L578" s="234"/>
      <c r="M578" s="234"/>
      <c r="N578" s="234"/>
      <c r="O578" s="234"/>
      <c r="P578" s="234"/>
      <c r="Q578" s="234"/>
      <c r="R578" s="234"/>
      <c r="S578" s="234"/>
      <c r="T578" s="234"/>
      <c r="U578" s="234"/>
      <c r="V578" s="234"/>
      <c r="W578" s="234"/>
      <c r="X578" s="234"/>
      <c r="Y578" s="234"/>
      <c r="Z578" s="234"/>
    </row>
    <row r="579" spans="1:26" ht="12.75" customHeight="1">
      <c r="A579" s="234"/>
      <c r="B579" s="234"/>
      <c r="C579" s="234"/>
      <c r="D579" s="234"/>
      <c r="E579" s="234"/>
      <c r="F579" s="234"/>
      <c r="G579" s="234"/>
      <c r="H579" s="234"/>
      <c r="I579" s="234"/>
      <c r="J579" s="234"/>
      <c r="K579" s="234"/>
      <c r="L579" s="234"/>
      <c r="M579" s="234"/>
      <c r="N579" s="234"/>
      <c r="O579" s="234"/>
      <c r="P579" s="234"/>
      <c r="Q579" s="234"/>
      <c r="R579" s="234"/>
      <c r="S579" s="234"/>
      <c r="T579" s="234"/>
      <c r="U579" s="234"/>
      <c r="V579" s="234"/>
      <c r="W579" s="234"/>
      <c r="X579" s="234"/>
      <c r="Y579" s="234"/>
      <c r="Z579" s="234"/>
    </row>
    <row r="580" spans="1:26" ht="12.75" customHeight="1">
      <c r="A580" s="234"/>
      <c r="B580" s="234"/>
      <c r="C580" s="234"/>
      <c r="D580" s="234"/>
      <c r="E580" s="234"/>
      <c r="F580" s="234"/>
      <c r="G580" s="234"/>
      <c r="H580" s="234"/>
      <c r="I580" s="234"/>
      <c r="J580" s="234"/>
      <c r="K580" s="234"/>
      <c r="L580" s="234"/>
      <c r="M580" s="234"/>
      <c r="N580" s="234"/>
      <c r="O580" s="234"/>
      <c r="P580" s="234"/>
      <c r="Q580" s="234"/>
      <c r="R580" s="234"/>
      <c r="S580" s="234"/>
      <c r="T580" s="234"/>
      <c r="U580" s="234"/>
      <c r="V580" s="234"/>
      <c r="W580" s="234"/>
      <c r="X580" s="234"/>
      <c r="Y580" s="234"/>
      <c r="Z580" s="234"/>
    </row>
    <row r="581" spans="1:26" ht="12.75" customHeight="1">
      <c r="A581" s="234"/>
      <c r="B581" s="234"/>
      <c r="C581" s="234"/>
      <c r="D581" s="234"/>
      <c r="E581" s="234"/>
      <c r="F581" s="234"/>
      <c r="G581" s="234"/>
      <c r="H581" s="234"/>
      <c r="I581" s="234"/>
      <c r="J581" s="234"/>
      <c r="K581" s="234"/>
      <c r="L581" s="234"/>
      <c r="M581" s="234"/>
      <c r="N581" s="234"/>
      <c r="O581" s="234"/>
      <c r="P581" s="234"/>
      <c r="Q581" s="234"/>
      <c r="R581" s="234"/>
      <c r="S581" s="234"/>
      <c r="T581" s="234"/>
      <c r="U581" s="234"/>
      <c r="V581" s="234"/>
      <c r="W581" s="234"/>
      <c r="X581" s="234"/>
      <c r="Y581" s="234"/>
      <c r="Z581" s="234"/>
    </row>
    <row r="582" spans="1:26" ht="12.75" customHeight="1">
      <c r="A582" s="234"/>
      <c r="B582" s="234"/>
      <c r="C582" s="234"/>
      <c r="D582" s="234"/>
      <c r="E582" s="234"/>
      <c r="F582" s="234"/>
      <c r="G582" s="234"/>
      <c r="H582" s="234"/>
      <c r="I582" s="234"/>
      <c r="J582" s="234"/>
      <c r="K582" s="234"/>
      <c r="L582" s="234"/>
      <c r="M582" s="234"/>
      <c r="N582" s="234"/>
      <c r="O582" s="234"/>
      <c r="P582" s="234"/>
      <c r="Q582" s="234"/>
      <c r="R582" s="234"/>
      <c r="S582" s="234"/>
      <c r="T582" s="234"/>
      <c r="U582" s="234"/>
      <c r="V582" s="234"/>
      <c r="W582" s="234"/>
      <c r="X582" s="234"/>
      <c r="Y582" s="234"/>
      <c r="Z582" s="234"/>
    </row>
    <row r="583" spans="1:26" ht="12.75" customHeight="1">
      <c r="A583" s="234"/>
      <c r="B583" s="234"/>
      <c r="C583" s="234"/>
      <c r="D583" s="234"/>
      <c r="E583" s="234"/>
      <c r="F583" s="234"/>
      <c r="G583" s="234"/>
      <c r="H583" s="234"/>
      <c r="I583" s="234"/>
      <c r="J583" s="234"/>
      <c r="K583" s="234"/>
      <c r="L583" s="234"/>
      <c r="M583" s="234"/>
      <c r="N583" s="234"/>
      <c r="O583" s="234"/>
      <c r="P583" s="234"/>
      <c r="Q583" s="234"/>
      <c r="R583" s="234"/>
      <c r="S583" s="234"/>
      <c r="T583" s="234"/>
      <c r="U583" s="234"/>
      <c r="V583" s="234"/>
      <c r="W583" s="234"/>
      <c r="X583" s="234"/>
      <c r="Y583" s="234"/>
      <c r="Z583" s="234"/>
    </row>
    <row r="584" spans="1:26" ht="12.75" customHeight="1">
      <c r="A584" s="234"/>
      <c r="B584" s="234"/>
      <c r="C584" s="234"/>
      <c r="D584" s="234"/>
      <c r="E584" s="234"/>
      <c r="F584" s="234"/>
      <c r="G584" s="234"/>
      <c r="H584" s="234"/>
      <c r="I584" s="234"/>
      <c r="J584" s="234"/>
      <c r="K584" s="234"/>
      <c r="L584" s="234"/>
      <c r="M584" s="234"/>
      <c r="N584" s="234"/>
      <c r="O584" s="234"/>
      <c r="P584" s="234"/>
      <c r="Q584" s="234"/>
      <c r="R584" s="234"/>
      <c r="S584" s="234"/>
      <c r="T584" s="234"/>
      <c r="U584" s="234"/>
      <c r="V584" s="234"/>
      <c r="W584" s="234"/>
      <c r="X584" s="234"/>
      <c r="Y584" s="234"/>
      <c r="Z584" s="234"/>
    </row>
    <row r="585" spans="1:26" ht="12.75" customHeight="1">
      <c r="A585" s="234"/>
      <c r="B585" s="234"/>
      <c r="C585" s="234"/>
      <c r="D585" s="234"/>
      <c r="E585" s="234"/>
      <c r="F585" s="234"/>
      <c r="G585" s="234"/>
      <c r="H585" s="234"/>
      <c r="I585" s="234"/>
      <c r="J585" s="234"/>
      <c r="K585" s="234"/>
      <c r="L585" s="234"/>
      <c r="M585" s="234"/>
      <c r="N585" s="234"/>
      <c r="O585" s="234"/>
      <c r="P585" s="234"/>
      <c r="Q585" s="234"/>
      <c r="R585" s="234"/>
      <c r="S585" s="234"/>
      <c r="T585" s="234"/>
      <c r="U585" s="234"/>
      <c r="V585" s="234"/>
      <c r="W585" s="234"/>
      <c r="X585" s="234"/>
      <c r="Y585" s="234"/>
      <c r="Z585" s="234"/>
    </row>
    <row r="586" spans="1:26" ht="12.75" customHeight="1">
      <c r="A586" s="234"/>
      <c r="B586" s="234"/>
      <c r="C586" s="234"/>
      <c r="D586" s="234"/>
      <c r="E586" s="234"/>
      <c r="F586" s="234"/>
      <c r="G586" s="234"/>
      <c r="H586" s="234"/>
      <c r="I586" s="234"/>
      <c r="J586" s="234"/>
      <c r="K586" s="234"/>
      <c r="L586" s="234"/>
      <c r="M586" s="234"/>
      <c r="N586" s="234"/>
      <c r="O586" s="234"/>
      <c r="P586" s="234"/>
      <c r="Q586" s="234"/>
      <c r="R586" s="234"/>
      <c r="S586" s="234"/>
      <c r="T586" s="234"/>
      <c r="U586" s="234"/>
      <c r="V586" s="234"/>
      <c r="W586" s="234"/>
      <c r="X586" s="234"/>
      <c r="Y586" s="234"/>
      <c r="Z586" s="234"/>
    </row>
    <row r="587" spans="1:26" ht="12.75" customHeight="1">
      <c r="A587" s="234"/>
      <c r="B587" s="234"/>
      <c r="C587" s="234"/>
      <c r="D587" s="234"/>
      <c r="E587" s="234"/>
      <c r="F587" s="234"/>
      <c r="G587" s="234"/>
      <c r="H587" s="234"/>
      <c r="I587" s="234"/>
      <c r="J587" s="234"/>
      <c r="K587" s="234"/>
      <c r="L587" s="234"/>
      <c r="M587" s="234"/>
      <c r="N587" s="234"/>
      <c r="O587" s="234"/>
      <c r="P587" s="234"/>
      <c r="Q587" s="234"/>
      <c r="R587" s="234"/>
      <c r="S587" s="234"/>
      <c r="T587" s="234"/>
      <c r="U587" s="234"/>
      <c r="V587" s="234"/>
      <c r="W587" s="234"/>
      <c r="X587" s="234"/>
      <c r="Y587" s="234"/>
      <c r="Z587" s="234"/>
    </row>
    <row r="588" spans="1:26" ht="12.75" customHeight="1">
      <c r="A588" s="234"/>
      <c r="B588" s="234"/>
      <c r="C588" s="234"/>
      <c r="D588" s="234"/>
      <c r="E588" s="234"/>
      <c r="F588" s="234"/>
      <c r="G588" s="234"/>
      <c r="H588" s="234"/>
      <c r="I588" s="234"/>
      <c r="J588" s="234"/>
      <c r="K588" s="234"/>
      <c r="L588" s="234"/>
      <c r="M588" s="234"/>
      <c r="N588" s="234"/>
      <c r="O588" s="234"/>
      <c r="P588" s="234"/>
      <c r="Q588" s="234"/>
      <c r="R588" s="234"/>
      <c r="S588" s="234"/>
      <c r="T588" s="234"/>
      <c r="U588" s="234"/>
      <c r="V588" s="234"/>
      <c r="W588" s="234"/>
      <c r="X588" s="234"/>
      <c r="Y588" s="234"/>
      <c r="Z588" s="234"/>
    </row>
    <row r="589" spans="1:26" ht="12.75" customHeight="1">
      <c r="A589" s="234"/>
      <c r="B589" s="234"/>
      <c r="C589" s="234"/>
      <c r="D589" s="234"/>
      <c r="E589" s="234"/>
      <c r="F589" s="234"/>
      <c r="G589" s="234"/>
      <c r="H589" s="234"/>
      <c r="I589" s="234"/>
      <c r="J589" s="234"/>
      <c r="K589" s="234"/>
      <c r="L589" s="234"/>
      <c r="M589" s="234"/>
      <c r="N589" s="234"/>
      <c r="O589" s="234"/>
      <c r="P589" s="234"/>
      <c r="Q589" s="234"/>
      <c r="R589" s="234"/>
      <c r="S589" s="234"/>
      <c r="T589" s="234"/>
      <c r="U589" s="234"/>
      <c r="V589" s="234"/>
      <c r="W589" s="234"/>
      <c r="X589" s="234"/>
      <c r="Y589" s="234"/>
      <c r="Z589" s="234"/>
    </row>
    <row r="590" spans="1:26" ht="12.75" customHeight="1">
      <c r="A590" s="234"/>
      <c r="B590" s="234"/>
      <c r="C590" s="234"/>
      <c r="D590" s="234"/>
      <c r="E590" s="234"/>
      <c r="F590" s="234"/>
      <c r="G590" s="234"/>
      <c r="H590" s="234"/>
      <c r="I590" s="234"/>
      <c r="J590" s="234"/>
      <c r="K590" s="234"/>
      <c r="L590" s="234"/>
      <c r="M590" s="234"/>
      <c r="N590" s="234"/>
      <c r="O590" s="234"/>
      <c r="P590" s="234"/>
      <c r="Q590" s="234"/>
      <c r="R590" s="234"/>
      <c r="S590" s="234"/>
      <c r="T590" s="234"/>
      <c r="U590" s="234"/>
      <c r="V590" s="234"/>
      <c r="W590" s="234"/>
      <c r="X590" s="234"/>
      <c r="Y590" s="234"/>
      <c r="Z590" s="234"/>
    </row>
    <row r="591" spans="1:26" ht="12.75" customHeight="1">
      <c r="A591" s="234"/>
      <c r="B591" s="234"/>
      <c r="C591" s="234"/>
      <c r="D591" s="234"/>
      <c r="E591" s="234"/>
      <c r="F591" s="234"/>
      <c r="G591" s="234"/>
      <c r="H591" s="234"/>
      <c r="I591" s="234"/>
      <c r="J591" s="234"/>
      <c r="K591" s="234"/>
      <c r="L591" s="234"/>
      <c r="M591" s="234"/>
      <c r="N591" s="234"/>
      <c r="O591" s="234"/>
      <c r="P591" s="234"/>
      <c r="Q591" s="234"/>
      <c r="R591" s="234"/>
      <c r="S591" s="234"/>
      <c r="T591" s="234"/>
      <c r="U591" s="234"/>
      <c r="V591" s="234"/>
      <c r="W591" s="234"/>
      <c r="X591" s="234"/>
      <c r="Y591" s="234"/>
      <c r="Z591" s="234"/>
    </row>
    <row r="592" spans="1:26" ht="12.75" customHeight="1">
      <c r="A592" s="234"/>
      <c r="B592" s="234"/>
      <c r="C592" s="234"/>
      <c r="D592" s="234"/>
      <c r="E592" s="234"/>
      <c r="F592" s="234"/>
      <c r="G592" s="234"/>
      <c r="H592" s="234"/>
      <c r="I592" s="234"/>
      <c r="J592" s="234"/>
      <c r="K592" s="234"/>
      <c r="L592" s="234"/>
      <c r="M592" s="234"/>
      <c r="N592" s="234"/>
      <c r="O592" s="234"/>
      <c r="P592" s="234"/>
      <c r="Q592" s="234"/>
      <c r="R592" s="234"/>
      <c r="S592" s="234"/>
      <c r="T592" s="234"/>
      <c r="U592" s="234"/>
      <c r="V592" s="234"/>
      <c r="W592" s="234"/>
      <c r="X592" s="234"/>
      <c r="Y592" s="234"/>
      <c r="Z592" s="234"/>
    </row>
    <row r="593" spans="1:26" ht="12.75" customHeight="1">
      <c r="A593" s="234"/>
      <c r="B593" s="234"/>
      <c r="C593" s="234"/>
      <c r="D593" s="234"/>
      <c r="E593" s="234"/>
      <c r="F593" s="234"/>
      <c r="G593" s="234"/>
      <c r="H593" s="234"/>
      <c r="I593" s="234"/>
      <c r="J593" s="234"/>
      <c r="K593" s="234"/>
      <c r="L593" s="234"/>
      <c r="M593" s="234"/>
      <c r="N593" s="234"/>
      <c r="O593" s="234"/>
      <c r="P593" s="234"/>
      <c r="Q593" s="234"/>
      <c r="R593" s="234"/>
      <c r="S593" s="234"/>
      <c r="T593" s="234"/>
      <c r="U593" s="234"/>
      <c r="V593" s="234"/>
      <c r="W593" s="234"/>
      <c r="X593" s="234"/>
      <c r="Y593" s="234"/>
      <c r="Z593" s="234"/>
    </row>
    <row r="594" spans="1:26" ht="12.75" customHeight="1">
      <c r="A594" s="234"/>
      <c r="B594" s="234"/>
      <c r="C594" s="234"/>
      <c r="D594" s="234"/>
      <c r="E594" s="234"/>
      <c r="F594" s="234"/>
      <c r="G594" s="234"/>
      <c r="H594" s="234"/>
      <c r="I594" s="234"/>
      <c r="J594" s="234"/>
      <c r="K594" s="234"/>
      <c r="L594" s="234"/>
      <c r="M594" s="234"/>
      <c r="N594" s="234"/>
      <c r="O594" s="234"/>
      <c r="P594" s="234"/>
      <c r="Q594" s="234"/>
      <c r="R594" s="234"/>
      <c r="S594" s="234"/>
      <c r="T594" s="234"/>
      <c r="U594" s="234"/>
      <c r="V594" s="234"/>
      <c r="W594" s="234"/>
      <c r="X594" s="234"/>
      <c r="Y594" s="234"/>
      <c r="Z594" s="234"/>
    </row>
    <row r="595" spans="1:26" ht="12.75" customHeight="1">
      <c r="A595" s="234"/>
      <c r="B595" s="234"/>
      <c r="C595" s="234"/>
      <c r="D595" s="234"/>
      <c r="E595" s="234"/>
      <c r="F595" s="234"/>
      <c r="G595" s="234"/>
      <c r="H595" s="234"/>
      <c r="I595" s="234"/>
      <c r="J595" s="234"/>
      <c r="K595" s="234"/>
      <c r="L595" s="234"/>
      <c r="M595" s="234"/>
      <c r="N595" s="234"/>
      <c r="O595" s="234"/>
      <c r="P595" s="234"/>
      <c r="Q595" s="234"/>
      <c r="R595" s="234"/>
      <c r="S595" s="234"/>
      <c r="T595" s="234"/>
      <c r="U595" s="234"/>
      <c r="V595" s="234"/>
      <c r="W595" s="234"/>
      <c r="X595" s="234"/>
      <c r="Y595" s="234"/>
      <c r="Z595" s="234"/>
    </row>
    <row r="596" spans="1:26" ht="12.75" customHeight="1">
      <c r="A596" s="234"/>
      <c r="B596" s="234"/>
      <c r="C596" s="234"/>
      <c r="D596" s="23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row>
    <row r="597" spans="1:26" ht="12.75" customHeight="1">
      <c r="A597" s="234"/>
      <c r="B597" s="234"/>
      <c r="C597" s="234"/>
      <c r="D597" s="234"/>
      <c r="E597" s="234"/>
      <c r="F597" s="234"/>
      <c r="G597" s="234"/>
      <c r="H597" s="234"/>
      <c r="I597" s="234"/>
      <c r="J597" s="234"/>
      <c r="K597" s="234"/>
      <c r="L597" s="234"/>
      <c r="M597" s="234"/>
      <c r="N597" s="234"/>
      <c r="O597" s="234"/>
      <c r="P597" s="234"/>
      <c r="Q597" s="234"/>
      <c r="R597" s="234"/>
      <c r="S597" s="234"/>
      <c r="T597" s="234"/>
      <c r="U597" s="234"/>
      <c r="V597" s="234"/>
      <c r="W597" s="234"/>
      <c r="X597" s="234"/>
      <c r="Y597" s="234"/>
      <c r="Z597" s="234"/>
    </row>
    <row r="598" spans="1:26" ht="12.75" customHeight="1">
      <c r="A598" s="234"/>
      <c r="B598" s="234"/>
      <c r="C598" s="234"/>
      <c r="D598" s="234"/>
      <c r="E598" s="234"/>
      <c r="F598" s="234"/>
      <c r="G598" s="234"/>
      <c r="H598" s="234"/>
      <c r="I598" s="234"/>
      <c r="J598" s="234"/>
      <c r="K598" s="234"/>
      <c r="L598" s="234"/>
      <c r="M598" s="234"/>
      <c r="N598" s="234"/>
      <c r="O598" s="234"/>
      <c r="P598" s="234"/>
      <c r="Q598" s="234"/>
      <c r="R598" s="234"/>
      <c r="S598" s="234"/>
      <c r="T598" s="234"/>
      <c r="U598" s="234"/>
      <c r="V598" s="234"/>
      <c r="W598" s="234"/>
      <c r="X598" s="234"/>
      <c r="Y598" s="234"/>
      <c r="Z598" s="234"/>
    </row>
    <row r="599" spans="1:26" ht="12.75" customHeight="1">
      <c r="A599" s="234"/>
      <c r="B599" s="234"/>
      <c r="C599" s="234"/>
      <c r="D599" s="234"/>
      <c r="E599" s="234"/>
      <c r="F599" s="234"/>
      <c r="G599" s="234"/>
      <c r="H599" s="234"/>
      <c r="I599" s="234"/>
      <c r="J599" s="234"/>
      <c r="K599" s="234"/>
      <c r="L599" s="234"/>
      <c r="M599" s="234"/>
      <c r="N599" s="234"/>
      <c r="O599" s="234"/>
      <c r="P599" s="234"/>
      <c r="Q599" s="234"/>
      <c r="R599" s="234"/>
      <c r="S599" s="234"/>
      <c r="T599" s="234"/>
      <c r="U599" s="234"/>
      <c r="V599" s="234"/>
      <c r="W599" s="234"/>
      <c r="X599" s="234"/>
      <c r="Y599" s="234"/>
      <c r="Z599" s="234"/>
    </row>
    <row r="600" spans="1:26" ht="12.75" customHeight="1">
      <c r="A600" s="234"/>
      <c r="B600" s="234"/>
      <c r="C600" s="234"/>
      <c r="D600" s="234"/>
      <c r="E600" s="234"/>
      <c r="F600" s="234"/>
      <c r="G600" s="234"/>
      <c r="H600" s="234"/>
      <c r="I600" s="234"/>
      <c r="J600" s="234"/>
      <c r="K600" s="234"/>
      <c r="L600" s="234"/>
      <c r="M600" s="234"/>
      <c r="N600" s="234"/>
      <c r="O600" s="234"/>
      <c r="P600" s="234"/>
      <c r="Q600" s="234"/>
      <c r="R600" s="234"/>
      <c r="S600" s="234"/>
      <c r="T600" s="234"/>
      <c r="U600" s="234"/>
      <c r="V600" s="234"/>
      <c r="W600" s="234"/>
      <c r="X600" s="234"/>
      <c r="Y600" s="234"/>
      <c r="Z600" s="234"/>
    </row>
    <row r="601" spans="1:26" ht="12.75" customHeight="1">
      <c r="A601" s="234"/>
      <c r="B601" s="234"/>
      <c r="C601" s="234"/>
      <c r="D601" s="234"/>
      <c r="E601" s="234"/>
      <c r="F601" s="234"/>
      <c r="G601" s="234"/>
      <c r="H601" s="234"/>
      <c r="I601" s="234"/>
      <c r="J601" s="234"/>
      <c r="K601" s="234"/>
      <c r="L601" s="234"/>
      <c r="M601" s="234"/>
      <c r="N601" s="234"/>
      <c r="O601" s="234"/>
      <c r="P601" s="234"/>
      <c r="Q601" s="234"/>
      <c r="R601" s="234"/>
      <c r="S601" s="234"/>
      <c r="T601" s="234"/>
      <c r="U601" s="234"/>
      <c r="V601" s="234"/>
      <c r="W601" s="234"/>
      <c r="X601" s="234"/>
      <c r="Y601" s="234"/>
      <c r="Z601" s="234"/>
    </row>
    <row r="602" spans="1:26" ht="12.75" customHeight="1">
      <c r="A602" s="234"/>
      <c r="B602" s="234"/>
      <c r="C602" s="234"/>
      <c r="D602" s="234"/>
      <c r="E602" s="234"/>
      <c r="F602" s="234"/>
      <c r="G602" s="234"/>
      <c r="H602" s="234"/>
      <c r="I602" s="234"/>
      <c r="J602" s="234"/>
      <c r="K602" s="234"/>
      <c r="L602" s="234"/>
      <c r="M602" s="234"/>
      <c r="N602" s="234"/>
      <c r="O602" s="234"/>
      <c r="P602" s="234"/>
      <c r="Q602" s="234"/>
      <c r="R602" s="234"/>
      <c r="S602" s="234"/>
      <c r="T602" s="234"/>
      <c r="U602" s="234"/>
      <c r="V602" s="234"/>
      <c r="W602" s="234"/>
      <c r="X602" s="234"/>
      <c r="Y602" s="234"/>
      <c r="Z602" s="234"/>
    </row>
    <row r="603" spans="1:26" ht="12.75" customHeight="1">
      <c r="A603" s="234"/>
      <c r="B603" s="234"/>
      <c r="C603" s="234"/>
      <c r="D603" s="234"/>
      <c r="E603" s="234"/>
      <c r="F603" s="234"/>
      <c r="G603" s="234"/>
      <c r="H603" s="234"/>
      <c r="I603" s="234"/>
      <c r="J603" s="234"/>
      <c r="K603" s="234"/>
      <c r="L603" s="234"/>
      <c r="M603" s="234"/>
      <c r="N603" s="234"/>
      <c r="O603" s="234"/>
      <c r="P603" s="234"/>
      <c r="Q603" s="234"/>
      <c r="R603" s="234"/>
      <c r="S603" s="234"/>
      <c r="T603" s="234"/>
      <c r="U603" s="234"/>
      <c r="V603" s="234"/>
      <c r="W603" s="234"/>
      <c r="X603" s="234"/>
      <c r="Y603" s="234"/>
      <c r="Z603" s="234"/>
    </row>
    <row r="604" spans="1:26" ht="12.75" customHeight="1">
      <c r="A604" s="234"/>
      <c r="B604" s="234"/>
      <c r="C604" s="234"/>
      <c r="D604" s="234"/>
      <c r="E604" s="234"/>
      <c r="F604" s="234"/>
      <c r="G604" s="234"/>
      <c r="H604" s="234"/>
      <c r="I604" s="234"/>
      <c r="J604" s="234"/>
      <c r="K604" s="234"/>
      <c r="L604" s="234"/>
      <c r="M604" s="234"/>
      <c r="N604" s="234"/>
      <c r="O604" s="234"/>
      <c r="P604" s="234"/>
      <c r="Q604" s="234"/>
      <c r="R604" s="234"/>
      <c r="S604" s="234"/>
      <c r="T604" s="234"/>
      <c r="U604" s="234"/>
      <c r="V604" s="234"/>
      <c r="W604" s="234"/>
      <c r="X604" s="234"/>
      <c r="Y604" s="234"/>
      <c r="Z604" s="234"/>
    </row>
    <row r="605" spans="1:26" ht="12.75" customHeight="1">
      <c r="A605" s="234"/>
      <c r="B605" s="234"/>
      <c r="C605" s="234"/>
      <c r="D605" s="234"/>
      <c r="E605" s="234"/>
      <c r="F605" s="234"/>
      <c r="G605" s="234"/>
      <c r="H605" s="234"/>
      <c r="I605" s="234"/>
      <c r="J605" s="234"/>
      <c r="K605" s="234"/>
      <c r="L605" s="234"/>
      <c r="M605" s="234"/>
      <c r="N605" s="234"/>
      <c r="O605" s="234"/>
      <c r="P605" s="234"/>
      <c r="Q605" s="234"/>
      <c r="R605" s="234"/>
      <c r="S605" s="234"/>
      <c r="T605" s="234"/>
      <c r="U605" s="234"/>
      <c r="V605" s="234"/>
      <c r="W605" s="234"/>
      <c r="X605" s="234"/>
      <c r="Y605" s="234"/>
      <c r="Z605" s="234"/>
    </row>
    <row r="606" spans="1:26" ht="12.75" customHeight="1">
      <c r="A606" s="234"/>
      <c r="B606" s="234"/>
      <c r="C606" s="234"/>
      <c r="D606" s="234"/>
      <c r="E606" s="234"/>
      <c r="F606" s="234"/>
      <c r="G606" s="234"/>
      <c r="H606" s="234"/>
      <c r="I606" s="234"/>
      <c r="J606" s="234"/>
      <c r="K606" s="234"/>
      <c r="L606" s="234"/>
      <c r="M606" s="234"/>
      <c r="N606" s="234"/>
      <c r="O606" s="234"/>
      <c r="P606" s="234"/>
      <c r="Q606" s="234"/>
      <c r="R606" s="234"/>
      <c r="S606" s="234"/>
      <c r="T606" s="234"/>
      <c r="U606" s="234"/>
      <c r="V606" s="234"/>
      <c r="W606" s="234"/>
      <c r="X606" s="234"/>
      <c r="Y606" s="234"/>
      <c r="Z606" s="234"/>
    </row>
    <row r="607" spans="1:26" ht="12.75" customHeight="1">
      <c r="A607" s="234"/>
      <c r="B607" s="234"/>
      <c r="C607" s="234"/>
      <c r="D607" s="234"/>
      <c r="E607" s="234"/>
      <c r="F607" s="234"/>
      <c r="G607" s="234"/>
      <c r="H607" s="234"/>
      <c r="I607" s="234"/>
      <c r="J607" s="234"/>
      <c r="K607" s="234"/>
      <c r="L607" s="234"/>
      <c r="M607" s="234"/>
      <c r="N607" s="234"/>
      <c r="O607" s="234"/>
      <c r="P607" s="234"/>
      <c r="Q607" s="234"/>
      <c r="R607" s="234"/>
      <c r="S607" s="234"/>
      <c r="T607" s="234"/>
      <c r="U607" s="234"/>
      <c r="V607" s="234"/>
      <c r="W607" s="234"/>
      <c r="X607" s="234"/>
      <c r="Y607" s="234"/>
      <c r="Z607" s="234"/>
    </row>
    <row r="608" spans="1:26" ht="12.75" customHeight="1">
      <c r="A608" s="234"/>
      <c r="B608" s="234"/>
      <c r="C608" s="234"/>
      <c r="D608" s="234"/>
      <c r="E608" s="234"/>
      <c r="F608" s="234"/>
      <c r="G608" s="234"/>
      <c r="H608" s="234"/>
      <c r="I608" s="234"/>
      <c r="J608" s="234"/>
      <c r="K608" s="234"/>
      <c r="L608" s="234"/>
      <c r="M608" s="234"/>
      <c r="N608" s="234"/>
      <c r="O608" s="234"/>
      <c r="P608" s="234"/>
      <c r="Q608" s="234"/>
      <c r="R608" s="234"/>
      <c r="S608" s="234"/>
      <c r="T608" s="234"/>
      <c r="U608" s="234"/>
      <c r="V608" s="234"/>
      <c r="W608" s="234"/>
      <c r="X608" s="234"/>
      <c r="Y608" s="234"/>
      <c r="Z608" s="234"/>
    </row>
    <row r="609" spans="1:26" ht="12.75" customHeight="1">
      <c r="A609" s="234"/>
      <c r="B609" s="234"/>
      <c r="C609" s="234"/>
      <c r="D609" s="234"/>
      <c r="E609" s="234"/>
      <c r="F609" s="234"/>
      <c r="G609" s="234"/>
      <c r="H609" s="234"/>
      <c r="I609" s="234"/>
      <c r="J609" s="234"/>
      <c r="K609" s="234"/>
      <c r="L609" s="234"/>
      <c r="M609" s="234"/>
      <c r="N609" s="234"/>
      <c r="O609" s="234"/>
      <c r="P609" s="234"/>
      <c r="Q609" s="234"/>
      <c r="R609" s="234"/>
      <c r="S609" s="234"/>
      <c r="T609" s="234"/>
      <c r="U609" s="234"/>
      <c r="V609" s="234"/>
      <c r="W609" s="234"/>
      <c r="X609" s="234"/>
      <c r="Y609" s="234"/>
      <c r="Z609" s="234"/>
    </row>
    <row r="610" spans="1:26" ht="12.75" customHeight="1">
      <c r="A610" s="234"/>
      <c r="B610" s="234"/>
      <c r="C610" s="234"/>
      <c r="D610" s="234"/>
      <c r="E610" s="234"/>
      <c r="F610" s="234"/>
      <c r="G610" s="234"/>
      <c r="H610" s="234"/>
      <c r="I610" s="234"/>
      <c r="J610" s="234"/>
      <c r="K610" s="234"/>
      <c r="L610" s="234"/>
      <c r="M610" s="234"/>
      <c r="N610" s="234"/>
      <c r="O610" s="234"/>
      <c r="P610" s="234"/>
      <c r="Q610" s="234"/>
      <c r="R610" s="234"/>
      <c r="S610" s="234"/>
      <c r="T610" s="234"/>
      <c r="U610" s="234"/>
      <c r="V610" s="234"/>
      <c r="W610" s="234"/>
      <c r="X610" s="234"/>
      <c r="Y610" s="234"/>
      <c r="Z610" s="234"/>
    </row>
    <row r="611" spans="1:26" ht="12.75" customHeight="1">
      <c r="A611" s="234"/>
      <c r="B611" s="234"/>
      <c r="C611" s="234"/>
      <c r="D611" s="234"/>
      <c r="E611" s="234"/>
      <c r="F611" s="234"/>
      <c r="G611" s="234"/>
      <c r="H611" s="234"/>
      <c r="I611" s="234"/>
      <c r="J611" s="234"/>
      <c r="K611" s="234"/>
      <c r="L611" s="234"/>
      <c r="M611" s="234"/>
      <c r="N611" s="234"/>
      <c r="O611" s="234"/>
      <c r="P611" s="234"/>
      <c r="Q611" s="234"/>
      <c r="R611" s="234"/>
      <c r="S611" s="234"/>
      <c r="T611" s="234"/>
      <c r="U611" s="234"/>
      <c r="V611" s="234"/>
      <c r="W611" s="234"/>
      <c r="X611" s="234"/>
      <c r="Y611" s="234"/>
      <c r="Z611" s="234"/>
    </row>
    <row r="612" spans="1:26" ht="12.75" customHeight="1">
      <c r="A612" s="234"/>
      <c r="B612" s="234"/>
      <c r="C612" s="234"/>
      <c r="D612" s="234"/>
      <c r="E612" s="234"/>
      <c r="F612" s="234"/>
      <c r="G612" s="234"/>
      <c r="H612" s="234"/>
      <c r="I612" s="234"/>
      <c r="J612" s="234"/>
      <c r="K612" s="234"/>
      <c r="L612" s="234"/>
      <c r="M612" s="234"/>
      <c r="N612" s="234"/>
      <c r="O612" s="234"/>
      <c r="P612" s="234"/>
      <c r="Q612" s="234"/>
      <c r="R612" s="234"/>
      <c r="S612" s="234"/>
      <c r="T612" s="234"/>
      <c r="U612" s="234"/>
      <c r="V612" s="234"/>
      <c r="W612" s="234"/>
      <c r="X612" s="234"/>
      <c r="Y612" s="234"/>
      <c r="Z612" s="234"/>
    </row>
    <row r="613" spans="1:26" ht="12.75" customHeight="1">
      <c r="A613" s="234"/>
      <c r="B613" s="234"/>
      <c r="C613" s="234"/>
      <c r="D613" s="234"/>
      <c r="E613" s="234"/>
      <c r="F613" s="234"/>
      <c r="G613" s="234"/>
      <c r="H613" s="234"/>
      <c r="I613" s="234"/>
      <c r="J613" s="234"/>
      <c r="K613" s="234"/>
      <c r="L613" s="234"/>
      <c r="M613" s="234"/>
      <c r="N613" s="234"/>
      <c r="O613" s="234"/>
      <c r="P613" s="234"/>
      <c r="Q613" s="234"/>
      <c r="R613" s="234"/>
      <c r="S613" s="234"/>
      <c r="T613" s="234"/>
      <c r="U613" s="234"/>
      <c r="V613" s="234"/>
      <c r="W613" s="234"/>
      <c r="X613" s="234"/>
      <c r="Y613" s="234"/>
      <c r="Z613" s="234"/>
    </row>
    <row r="614" spans="1:26" ht="12.75" customHeight="1">
      <c r="A614" s="234"/>
      <c r="B614" s="234"/>
      <c r="C614" s="234"/>
      <c r="D614" s="234"/>
      <c r="E614" s="234"/>
      <c r="F614" s="234"/>
      <c r="G614" s="234"/>
      <c r="H614" s="234"/>
      <c r="I614" s="234"/>
      <c r="J614" s="234"/>
      <c r="K614" s="234"/>
      <c r="L614" s="234"/>
      <c r="M614" s="234"/>
      <c r="N614" s="234"/>
      <c r="O614" s="234"/>
      <c r="P614" s="234"/>
      <c r="Q614" s="234"/>
      <c r="R614" s="234"/>
      <c r="S614" s="234"/>
      <c r="T614" s="234"/>
      <c r="U614" s="234"/>
      <c r="V614" s="234"/>
      <c r="W614" s="234"/>
      <c r="X614" s="234"/>
      <c r="Y614" s="234"/>
      <c r="Z614" s="234"/>
    </row>
    <row r="615" spans="1:26" ht="12.75" customHeight="1">
      <c r="A615" s="234"/>
      <c r="B615" s="234"/>
      <c r="C615" s="234"/>
      <c r="D615" s="234"/>
      <c r="E615" s="234"/>
      <c r="F615" s="234"/>
      <c r="G615" s="234"/>
      <c r="H615" s="234"/>
      <c r="I615" s="234"/>
      <c r="J615" s="234"/>
      <c r="K615" s="234"/>
      <c r="L615" s="234"/>
      <c r="M615" s="234"/>
      <c r="N615" s="234"/>
      <c r="O615" s="234"/>
      <c r="P615" s="234"/>
      <c r="Q615" s="234"/>
      <c r="R615" s="234"/>
      <c r="S615" s="234"/>
      <c r="T615" s="234"/>
      <c r="U615" s="234"/>
      <c r="V615" s="234"/>
      <c r="W615" s="234"/>
      <c r="X615" s="234"/>
      <c r="Y615" s="234"/>
      <c r="Z615" s="234"/>
    </row>
    <row r="616" spans="1:26" ht="12.75" customHeight="1">
      <c r="A616" s="234"/>
      <c r="B616" s="234"/>
      <c r="C616" s="234"/>
      <c r="D616" s="234"/>
      <c r="E616" s="234"/>
      <c r="F616" s="234"/>
      <c r="G616" s="234"/>
      <c r="H616" s="234"/>
      <c r="I616" s="234"/>
      <c r="J616" s="234"/>
      <c r="K616" s="234"/>
      <c r="L616" s="234"/>
      <c r="M616" s="234"/>
      <c r="N616" s="234"/>
      <c r="O616" s="234"/>
      <c r="P616" s="234"/>
      <c r="Q616" s="234"/>
      <c r="R616" s="234"/>
      <c r="S616" s="234"/>
      <c r="T616" s="234"/>
      <c r="U616" s="234"/>
      <c r="V616" s="234"/>
      <c r="W616" s="234"/>
      <c r="X616" s="234"/>
      <c r="Y616" s="234"/>
      <c r="Z616" s="234"/>
    </row>
    <row r="617" spans="1:26" ht="12.75" customHeight="1">
      <c r="A617" s="234"/>
      <c r="B617" s="234"/>
      <c r="C617" s="234"/>
      <c r="D617" s="234"/>
      <c r="E617" s="234"/>
      <c r="F617" s="234"/>
      <c r="G617" s="234"/>
      <c r="H617" s="234"/>
      <c r="I617" s="234"/>
      <c r="J617" s="234"/>
      <c r="K617" s="234"/>
      <c r="L617" s="234"/>
      <c r="M617" s="234"/>
      <c r="N617" s="234"/>
      <c r="O617" s="234"/>
      <c r="P617" s="234"/>
      <c r="Q617" s="234"/>
      <c r="R617" s="234"/>
      <c r="S617" s="234"/>
      <c r="T617" s="234"/>
      <c r="U617" s="234"/>
      <c r="V617" s="234"/>
      <c r="W617" s="234"/>
      <c r="X617" s="234"/>
      <c r="Y617" s="234"/>
      <c r="Z617" s="234"/>
    </row>
    <row r="618" spans="1:26" ht="12.75" customHeight="1">
      <c r="A618" s="234"/>
      <c r="B618" s="234"/>
      <c r="C618" s="234"/>
      <c r="D618" s="234"/>
      <c r="E618" s="234"/>
      <c r="F618" s="234"/>
      <c r="G618" s="234"/>
      <c r="H618" s="234"/>
      <c r="I618" s="234"/>
      <c r="J618" s="234"/>
      <c r="K618" s="234"/>
      <c r="L618" s="234"/>
      <c r="M618" s="234"/>
      <c r="N618" s="234"/>
      <c r="O618" s="234"/>
      <c r="P618" s="234"/>
      <c r="Q618" s="234"/>
      <c r="R618" s="234"/>
      <c r="S618" s="234"/>
      <c r="T618" s="234"/>
      <c r="U618" s="234"/>
      <c r="V618" s="234"/>
      <c r="W618" s="234"/>
      <c r="X618" s="234"/>
      <c r="Y618" s="234"/>
      <c r="Z618" s="234"/>
    </row>
    <row r="619" spans="1:26" ht="12.75" customHeight="1">
      <c r="A619" s="234"/>
      <c r="B619" s="234"/>
      <c r="C619" s="234"/>
      <c r="D619" s="234"/>
      <c r="E619" s="234"/>
      <c r="F619" s="234"/>
      <c r="G619" s="234"/>
      <c r="H619" s="234"/>
      <c r="I619" s="234"/>
      <c r="J619" s="234"/>
      <c r="K619" s="234"/>
      <c r="L619" s="234"/>
      <c r="M619" s="234"/>
      <c r="N619" s="234"/>
      <c r="O619" s="234"/>
      <c r="P619" s="234"/>
      <c r="Q619" s="234"/>
      <c r="R619" s="234"/>
      <c r="S619" s="234"/>
      <c r="T619" s="234"/>
      <c r="U619" s="234"/>
      <c r="V619" s="234"/>
      <c r="W619" s="234"/>
      <c r="X619" s="234"/>
      <c r="Y619" s="234"/>
      <c r="Z619" s="234"/>
    </row>
    <row r="620" spans="1:26" ht="12.75" customHeight="1">
      <c r="A620" s="234"/>
      <c r="B620" s="234"/>
      <c r="C620" s="234"/>
      <c r="D620" s="234"/>
      <c r="E620" s="234"/>
      <c r="F620" s="234"/>
      <c r="G620" s="234"/>
      <c r="H620" s="234"/>
      <c r="I620" s="234"/>
      <c r="J620" s="234"/>
      <c r="K620" s="234"/>
      <c r="L620" s="234"/>
      <c r="M620" s="234"/>
      <c r="N620" s="234"/>
      <c r="O620" s="234"/>
      <c r="P620" s="234"/>
      <c r="Q620" s="234"/>
      <c r="R620" s="234"/>
      <c r="S620" s="234"/>
      <c r="T620" s="234"/>
      <c r="U620" s="234"/>
      <c r="V620" s="234"/>
      <c r="W620" s="234"/>
      <c r="X620" s="234"/>
      <c r="Y620" s="234"/>
      <c r="Z620" s="234"/>
    </row>
    <row r="621" spans="1:26" ht="12.75" customHeight="1">
      <c r="A621" s="234"/>
      <c r="B621" s="234"/>
      <c r="C621" s="234"/>
      <c r="D621" s="234"/>
      <c r="E621" s="234"/>
      <c r="F621" s="234"/>
      <c r="G621" s="234"/>
      <c r="H621" s="234"/>
      <c r="I621" s="234"/>
      <c r="J621" s="234"/>
      <c r="K621" s="234"/>
      <c r="L621" s="234"/>
      <c r="M621" s="234"/>
      <c r="N621" s="234"/>
      <c r="O621" s="234"/>
      <c r="P621" s="234"/>
      <c r="Q621" s="234"/>
      <c r="R621" s="234"/>
      <c r="S621" s="234"/>
      <c r="T621" s="234"/>
      <c r="U621" s="234"/>
      <c r="V621" s="234"/>
      <c r="W621" s="234"/>
      <c r="X621" s="234"/>
      <c r="Y621" s="234"/>
      <c r="Z621" s="234"/>
    </row>
    <row r="622" spans="1:26" ht="12.75" customHeight="1">
      <c r="A622" s="234"/>
      <c r="B622" s="234"/>
      <c r="C622" s="234"/>
      <c r="D622" s="234"/>
      <c r="E622" s="234"/>
      <c r="F622" s="234"/>
      <c r="G622" s="234"/>
      <c r="H622" s="234"/>
      <c r="I622" s="234"/>
      <c r="J622" s="234"/>
      <c r="K622" s="234"/>
      <c r="L622" s="234"/>
      <c r="M622" s="234"/>
      <c r="N622" s="234"/>
      <c r="O622" s="234"/>
      <c r="P622" s="234"/>
      <c r="Q622" s="234"/>
      <c r="R622" s="234"/>
      <c r="S622" s="234"/>
      <c r="T622" s="234"/>
      <c r="U622" s="234"/>
      <c r="V622" s="234"/>
      <c r="W622" s="234"/>
      <c r="X622" s="234"/>
      <c r="Y622" s="234"/>
      <c r="Z622" s="234"/>
    </row>
    <row r="623" spans="1:26" ht="12.75" customHeight="1">
      <c r="A623" s="234"/>
      <c r="B623" s="234"/>
      <c r="C623" s="234"/>
      <c r="D623" s="234"/>
      <c r="E623" s="234"/>
      <c r="F623" s="234"/>
      <c r="G623" s="234"/>
      <c r="H623" s="234"/>
      <c r="I623" s="234"/>
      <c r="J623" s="234"/>
      <c r="K623" s="234"/>
      <c r="L623" s="234"/>
      <c r="M623" s="234"/>
      <c r="N623" s="234"/>
      <c r="O623" s="234"/>
      <c r="P623" s="234"/>
      <c r="Q623" s="234"/>
      <c r="R623" s="234"/>
      <c r="S623" s="234"/>
      <c r="T623" s="234"/>
      <c r="U623" s="234"/>
      <c r="V623" s="234"/>
      <c r="W623" s="234"/>
      <c r="X623" s="234"/>
      <c r="Y623" s="234"/>
      <c r="Z623" s="234"/>
    </row>
    <row r="624" spans="1:26" ht="12.75" customHeight="1">
      <c r="A624" s="234"/>
      <c r="B624" s="234"/>
      <c r="C624" s="234"/>
      <c r="D624" s="234"/>
      <c r="E624" s="234"/>
      <c r="F624" s="234"/>
      <c r="G624" s="234"/>
      <c r="H624" s="234"/>
      <c r="I624" s="234"/>
      <c r="J624" s="234"/>
      <c r="K624" s="234"/>
      <c r="L624" s="234"/>
      <c r="M624" s="234"/>
      <c r="N624" s="234"/>
      <c r="O624" s="234"/>
      <c r="P624" s="234"/>
      <c r="Q624" s="234"/>
      <c r="R624" s="234"/>
      <c r="S624" s="234"/>
      <c r="T624" s="234"/>
      <c r="U624" s="234"/>
      <c r="V624" s="234"/>
      <c r="W624" s="234"/>
      <c r="X624" s="234"/>
      <c r="Y624" s="234"/>
      <c r="Z624" s="234"/>
    </row>
    <row r="625" spans="1:26" ht="12.75" customHeight="1">
      <c r="A625" s="234"/>
      <c r="B625" s="234"/>
      <c r="C625" s="234"/>
      <c r="D625" s="234"/>
      <c r="E625" s="234"/>
      <c r="F625" s="234"/>
      <c r="G625" s="234"/>
      <c r="H625" s="234"/>
      <c r="I625" s="234"/>
      <c r="J625" s="234"/>
      <c r="K625" s="234"/>
      <c r="L625" s="234"/>
      <c r="M625" s="234"/>
      <c r="N625" s="234"/>
      <c r="O625" s="234"/>
      <c r="P625" s="234"/>
      <c r="Q625" s="234"/>
      <c r="R625" s="234"/>
      <c r="S625" s="234"/>
      <c r="T625" s="234"/>
      <c r="U625" s="234"/>
      <c r="V625" s="234"/>
      <c r="W625" s="234"/>
      <c r="X625" s="234"/>
      <c r="Y625" s="234"/>
      <c r="Z625" s="234"/>
    </row>
    <row r="626" spans="1:26" ht="12.75" customHeight="1">
      <c r="A626" s="234"/>
      <c r="B626" s="234"/>
      <c r="C626" s="234"/>
      <c r="D626" s="234"/>
      <c r="E626" s="234"/>
      <c r="F626" s="234"/>
      <c r="G626" s="234"/>
      <c r="H626" s="234"/>
      <c r="I626" s="234"/>
      <c r="J626" s="234"/>
      <c r="K626" s="234"/>
      <c r="L626" s="234"/>
      <c r="M626" s="234"/>
      <c r="N626" s="234"/>
      <c r="O626" s="234"/>
      <c r="P626" s="234"/>
      <c r="Q626" s="234"/>
      <c r="R626" s="234"/>
      <c r="S626" s="234"/>
      <c r="T626" s="234"/>
      <c r="U626" s="234"/>
      <c r="V626" s="234"/>
      <c r="W626" s="234"/>
      <c r="X626" s="234"/>
      <c r="Y626" s="234"/>
      <c r="Z626" s="234"/>
    </row>
    <row r="627" spans="1:26" ht="12.75" customHeight="1">
      <c r="A627" s="234"/>
      <c r="B627" s="234"/>
      <c r="C627" s="234"/>
      <c r="D627" s="234"/>
      <c r="E627" s="234"/>
      <c r="F627" s="234"/>
      <c r="G627" s="234"/>
      <c r="H627" s="234"/>
      <c r="I627" s="234"/>
      <c r="J627" s="234"/>
      <c r="K627" s="234"/>
      <c r="L627" s="234"/>
      <c r="M627" s="234"/>
      <c r="N627" s="234"/>
      <c r="O627" s="234"/>
      <c r="P627" s="234"/>
      <c r="Q627" s="234"/>
      <c r="R627" s="234"/>
      <c r="S627" s="234"/>
      <c r="T627" s="234"/>
      <c r="U627" s="234"/>
      <c r="V627" s="234"/>
      <c r="W627" s="234"/>
      <c r="X627" s="234"/>
      <c r="Y627" s="234"/>
      <c r="Z627" s="234"/>
    </row>
    <row r="628" spans="1:26" ht="12.75" customHeight="1">
      <c r="A628" s="234"/>
      <c r="B628" s="234"/>
      <c r="C628" s="234"/>
      <c r="D628" s="234"/>
      <c r="E628" s="234"/>
      <c r="F628" s="234"/>
      <c r="G628" s="234"/>
      <c r="H628" s="234"/>
      <c r="I628" s="234"/>
      <c r="J628" s="234"/>
      <c r="K628" s="234"/>
      <c r="L628" s="234"/>
      <c r="M628" s="234"/>
      <c r="N628" s="234"/>
      <c r="O628" s="234"/>
      <c r="P628" s="234"/>
      <c r="Q628" s="234"/>
      <c r="R628" s="234"/>
      <c r="S628" s="234"/>
      <c r="T628" s="234"/>
      <c r="U628" s="234"/>
      <c r="V628" s="234"/>
      <c r="W628" s="234"/>
      <c r="X628" s="234"/>
      <c r="Y628" s="234"/>
      <c r="Z628" s="234"/>
    </row>
    <row r="629" spans="1:26" ht="12.75" customHeight="1">
      <c r="A629" s="234"/>
      <c r="B629" s="234"/>
      <c r="C629" s="234"/>
      <c r="D629" s="234"/>
      <c r="E629" s="234"/>
      <c r="F629" s="234"/>
      <c r="G629" s="234"/>
      <c r="H629" s="234"/>
      <c r="I629" s="234"/>
      <c r="J629" s="234"/>
      <c r="K629" s="234"/>
      <c r="L629" s="234"/>
      <c r="M629" s="234"/>
      <c r="N629" s="234"/>
      <c r="O629" s="234"/>
      <c r="P629" s="234"/>
      <c r="Q629" s="234"/>
      <c r="R629" s="234"/>
      <c r="S629" s="234"/>
      <c r="T629" s="234"/>
      <c r="U629" s="234"/>
      <c r="V629" s="234"/>
      <c r="W629" s="234"/>
      <c r="X629" s="234"/>
      <c r="Y629" s="234"/>
      <c r="Z629" s="234"/>
    </row>
    <row r="630" spans="1:26" ht="12.75" customHeight="1">
      <c r="A630" s="234"/>
      <c r="B630" s="234"/>
      <c r="C630" s="234"/>
      <c r="D630" s="234"/>
      <c r="E630" s="234"/>
      <c r="F630" s="234"/>
      <c r="G630" s="234"/>
      <c r="H630" s="234"/>
      <c r="I630" s="234"/>
      <c r="J630" s="234"/>
      <c r="K630" s="234"/>
      <c r="L630" s="234"/>
      <c r="M630" s="234"/>
      <c r="N630" s="234"/>
      <c r="O630" s="234"/>
      <c r="P630" s="234"/>
      <c r="Q630" s="234"/>
      <c r="R630" s="234"/>
      <c r="S630" s="234"/>
      <c r="T630" s="234"/>
      <c r="U630" s="234"/>
      <c r="V630" s="234"/>
      <c r="W630" s="234"/>
      <c r="X630" s="234"/>
      <c r="Y630" s="234"/>
      <c r="Z630" s="234"/>
    </row>
    <row r="631" spans="1:26" ht="12.75" customHeight="1">
      <c r="A631" s="234"/>
      <c r="B631" s="234"/>
      <c r="C631" s="234"/>
      <c r="D631" s="234"/>
      <c r="E631" s="234"/>
      <c r="F631" s="234"/>
      <c r="G631" s="234"/>
      <c r="H631" s="234"/>
      <c r="I631" s="234"/>
      <c r="J631" s="234"/>
      <c r="K631" s="234"/>
      <c r="L631" s="234"/>
      <c r="M631" s="234"/>
      <c r="N631" s="234"/>
      <c r="O631" s="234"/>
      <c r="P631" s="234"/>
      <c r="Q631" s="234"/>
      <c r="R631" s="234"/>
      <c r="S631" s="234"/>
      <c r="T631" s="234"/>
      <c r="U631" s="234"/>
      <c r="V631" s="234"/>
      <c r="W631" s="234"/>
      <c r="X631" s="234"/>
      <c r="Y631" s="234"/>
      <c r="Z631" s="234"/>
    </row>
    <row r="632" spans="1:26" ht="12.75" customHeight="1">
      <c r="A632" s="234"/>
      <c r="B632" s="234"/>
      <c r="C632" s="234"/>
      <c r="D632" s="234"/>
      <c r="E632" s="234"/>
      <c r="F632" s="234"/>
      <c r="G632" s="234"/>
      <c r="H632" s="234"/>
      <c r="I632" s="234"/>
      <c r="J632" s="234"/>
      <c r="K632" s="234"/>
      <c r="L632" s="234"/>
      <c r="M632" s="234"/>
      <c r="N632" s="234"/>
      <c r="O632" s="234"/>
      <c r="P632" s="234"/>
      <c r="Q632" s="234"/>
      <c r="R632" s="234"/>
      <c r="S632" s="234"/>
      <c r="T632" s="234"/>
      <c r="U632" s="234"/>
      <c r="V632" s="234"/>
      <c r="W632" s="234"/>
      <c r="X632" s="234"/>
      <c r="Y632" s="234"/>
      <c r="Z632" s="234"/>
    </row>
    <row r="633" spans="1:26" ht="12.75" customHeight="1">
      <c r="A633" s="234"/>
      <c r="B633" s="234"/>
      <c r="C633" s="234"/>
      <c r="D633" s="234"/>
      <c r="E633" s="234"/>
      <c r="F633" s="234"/>
      <c r="G633" s="234"/>
      <c r="H633" s="234"/>
      <c r="I633" s="234"/>
      <c r="J633" s="234"/>
      <c r="K633" s="234"/>
      <c r="L633" s="234"/>
      <c r="M633" s="234"/>
      <c r="N633" s="234"/>
      <c r="O633" s="234"/>
      <c r="P633" s="234"/>
      <c r="Q633" s="234"/>
      <c r="R633" s="234"/>
      <c r="S633" s="234"/>
      <c r="T633" s="234"/>
      <c r="U633" s="234"/>
      <c r="V633" s="234"/>
      <c r="W633" s="234"/>
      <c r="X633" s="234"/>
      <c r="Y633" s="234"/>
      <c r="Z633" s="234"/>
    </row>
    <row r="634" spans="1:26" ht="12.75" customHeight="1">
      <c r="A634" s="234"/>
      <c r="B634" s="234"/>
      <c r="C634" s="234"/>
      <c r="D634" s="234"/>
      <c r="E634" s="234"/>
      <c r="F634" s="234"/>
      <c r="G634" s="234"/>
      <c r="H634" s="234"/>
      <c r="I634" s="234"/>
      <c r="J634" s="234"/>
      <c r="K634" s="234"/>
      <c r="L634" s="234"/>
      <c r="M634" s="234"/>
      <c r="N634" s="234"/>
      <c r="O634" s="234"/>
      <c r="P634" s="234"/>
      <c r="Q634" s="234"/>
      <c r="R634" s="234"/>
      <c r="S634" s="234"/>
      <c r="T634" s="234"/>
      <c r="U634" s="234"/>
      <c r="V634" s="234"/>
      <c r="W634" s="234"/>
      <c r="X634" s="234"/>
      <c r="Y634" s="234"/>
      <c r="Z634" s="234"/>
    </row>
    <row r="635" spans="1:26" ht="12.75" customHeight="1">
      <c r="A635" s="234"/>
      <c r="B635" s="234"/>
      <c r="C635" s="234"/>
      <c r="D635" s="234"/>
      <c r="E635" s="234"/>
      <c r="F635" s="234"/>
      <c r="G635" s="234"/>
      <c r="H635" s="234"/>
      <c r="I635" s="234"/>
      <c r="J635" s="234"/>
      <c r="K635" s="234"/>
      <c r="L635" s="234"/>
      <c r="M635" s="234"/>
      <c r="N635" s="234"/>
      <c r="O635" s="234"/>
      <c r="P635" s="234"/>
      <c r="Q635" s="234"/>
      <c r="R635" s="234"/>
      <c r="S635" s="234"/>
      <c r="T635" s="234"/>
      <c r="U635" s="234"/>
      <c r="V635" s="234"/>
      <c r="W635" s="234"/>
      <c r="X635" s="234"/>
      <c r="Y635" s="234"/>
      <c r="Z635" s="234"/>
    </row>
    <row r="636" spans="1:26" ht="12.75" customHeight="1">
      <c r="A636" s="234"/>
      <c r="B636" s="234"/>
      <c r="C636" s="234"/>
      <c r="D636" s="234"/>
      <c r="E636" s="234"/>
      <c r="F636" s="234"/>
      <c r="G636" s="234"/>
      <c r="H636" s="234"/>
      <c r="I636" s="234"/>
      <c r="J636" s="234"/>
      <c r="K636" s="234"/>
      <c r="L636" s="234"/>
      <c r="M636" s="234"/>
      <c r="N636" s="234"/>
      <c r="O636" s="234"/>
      <c r="P636" s="234"/>
      <c r="Q636" s="234"/>
      <c r="R636" s="234"/>
      <c r="S636" s="234"/>
      <c r="T636" s="234"/>
      <c r="U636" s="234"/>
      <c r="V636" s="234"/>
      <c r="W636" s="234"/>
      <c r="X636" s="234"/>
      <c r="Y636" s="234"/>
      <c r="Z636" s="234"/>
    </row>
    <row r="637" spans="1:26" ht="12.75" customHeight="1">
      <c r="A637" s="234"/>
      <c r="B637" s="234"/>
      <c r="C637" s="234"/>
      <c r="D637" s="234"/>
      <c r="E637" s="234"/>
      <c r="F637" s="234"/>
      <c r="G637" s="234"/>
      <c r="H637" s="234"/>
      <c r="I637" s="234"/>
      <c r="J637" s="234"/>
      <c r="K637" s="234"/>
      <c r="L637" s="234"/>
      <c r="M637" s="234"/>
      <c r="N637" s="234"/>
      <c r="O637" s="234"/>
      <c r="P637" s="234"/>
      <c r="Q637" s="234"/>
      <c r="R637" s="234"/>
      <c r="S637" s="234"/>
      <c r="T637" s="234"/>
      <c r="U637" s="234"/>
      <c r="V637" s="234"/>
      <c r="W637" s="234"/>
      <c r="X637" s="234"/>
      <c r="Y637" s="234"/>
      <c r="Z637" s="234"/>
    </row>
    <row r="638" spans="1:26" ht="12.75" customHeight="1">
      <c r="A638" s="234"/>
      <c r="B638" s="234"/>
      <c r="C638" s="234"/>
      <c r="D638" s="234"/>
      <c r="E638" s="234"/>
      <c r="F638" s="234"/>
      <c r="G638" s="234"/>
      <c r="H638" s="234"/>
      <c r="I638" s="234"/>
      <c r="J638" s="234"/>
      <c r="K638" s="234"/>
      <c r="L638" s="234"/>
      <c r="M638" s="234"/>
      <c r="N638" s="234"/>
      <c r="O638" s="234"/>
      <c r="P638" s="234"/>
      <c r="Q638" s="234"/>
      <c r="R638" s="234"/>
      <c r="S638" s="234"/>
      <c r="T638" s="234"/>
      <c r="U638" s="234"/>
      <c r="V638" s="234"/>
      <c r="W638" s="234"/>
      <c r="X638" s="234"/>
      <c r="Y638" s="234"/>
      <c r="Z638" s="234"/>
    </row>
    <row r="639" spans="1:26" ht="12.75" customHeight="1">
      <c r="A639" s="234"/>
      <c r="B639" s="234"/>
      <c r="C639" s="234"/>
      <c r="D639" s="234"/>
      <c r="E639" s="234"/>
      <c r="F639" s="234"/>
      <c r="G639" s="234"/>
      <c r="H639" s="234"/>
      <c r="I639" s="234"/>
      <c r="J639" s="234"/>
      <c r="K639" s="234"/>
      <c r="L639" s="234"/>
      <c r="M639" s="234"/>
      <c r="N639" s="234"/>
      <c r="O639" s="234"/>
      <c r="P639" s="234"/>
      <c r="Q639" s="234"/>
      <c r="R639" s="234"/>
      <c r="S639" s="234"/>
      <c r="T639" s="234"/>
      <c r="U639" s="234"/>
      <c r="V639" s="234"/>
      <c r="W639" s="234"/>
      <c r="X639" s="234"/>
      <c r="Y639" s="234"/>
      <c r="Z639" s="234"/>
    </row>
    <row r="640" spans="1:26" ht="12.75" customHeight="1">
      <c r="A640" s="234"/>
      <c r="B640" s="234"/>
      <c r="C640" s="234"/>
      <c r="D640" s="234"/>
      <c r="E640" s="234"/>
      <c r="F640" s="234"/>
      <c r="G640" s="234"/>
      <c r="H640" s="234"/>
      <c r="I640" s="234"/>
      <c r="J640" s="234"/>
      <c r="K640" s="234"/>
      <c r="L640" s="234"/>
      <c r="M640" s="234"/>
      <c r="N640" s="234"/>
      <c r="O640" s="234"/>
      <c r="P640" s="234"/>
      <c r="Q640" s="234"/>
      <c r="R640" s="234"/>
      <c r="S640" s="234"/>
      <c r="T640" s="234"/>
      <c r="U640" s="234"/>
      <c r="V640" s="234"/>
      <c r="W640" s="234"/>
      <c r="X640" s="234"/>
      <c r="Y640" s="234"/>
      <c r="Z640" s="234"/>
    </row>
    <row r="641" spans="1:26" ht="12.75" customHeight="1">
      <c r="A641" s="234"/>
      <c r="B641" s="234"/>
      <c r="C641" s="234"/>
      <c r="D641" s="234"/>
      <c r="E641" s="234"/>
      <c r="F641" s="234"/>
      <c r="G641" s="234"/>
      <c r="H641" s="234"/>
      <c r="I641" s="234"/>
      <c r="J641" s="234"/>
      <c r="K641" s="234"/>
      <c r="L641" s="234"/>
      <c r="M641" s="234"/>
      <c r="N641" s="234"/>
      <c r="O641" s="234"/>
      <c r="P641" s="234"/>
      <c r="Q641" s="234"/>
      <c r="R641" s="234"/>
      <c r="S641" s="234"/>
      <c r="T641" s="234"/>
      <c r="U641" s="234"/>
      <c r="V641" s="234"/>
      <c r="W641" s="234"/>
      <c r="X641" s="234"/>
      <c r="Y641" s="234"/>
      <c r="Z641" s="234"/>
    </row>
    <row r="642" spans="1:26" ht="12.75" customHeight="1">
      <c r="A642" s="234"/>
      <c r="B642" s="234"/>
      <c r="C642" s="234"/>
      <c r="D642" s="234"/>
      <c r="E642" s="234"/>
      <c r="F642" s="234"/>
      <c r="G642" s="234"/>
      <c r="H642" s="234"/>
      <c r="I642" s="234"/>
      <c r="J642" s="234"/>
      <c r="K642" s="234"/>
      <c r="L642" s="234"/>
      <c r="M642" s="234"/>
      <c r="N642" s="234"/>
      <c r="O642" s="234"/>
      <c r="P642" s="234"/>
      <c r="Q642" s="234"/>
      <c r="R642" s="234"/>
      <c r="S642" s="234"/>
      <c r="T642" s="234"/>
      <c r="U642" s="234"/>
      <c r="V642" s="234"/>
      <c r="W642" s="234"/>
      <c r="X642" s="234"/>
      <c r="Y642" s="234"/>
      <c r="Z642" s="234"/>
    </row>
    <row r="643" spans="1:26" ht="12.75" customHeight="1">
      <c r="A643" s="234"/>
      <c r="B643" s="234"/>
      <c r="C643" s="234"/>
      <c r="D643" s="234"/>
      <c r="E643" s="234"/>
      <c r="F643" s="234"/>
      <c r="G643" s="234"/>
      <c r="H643" s="234"/>
      <c r="I643" s="234"/>
      <c r="J643" s="234"/>
      <c r="K643" s="234"/>
      <c r="L643" s="234"/>
      <c r="M643" s="234"/>
      <c r="N643" s="234"/>
      <c r="O643" s="234"/>
      <c r="P643" s="234"/>
      <c r="Q643" s="234"/>
      <c r="R643" s="234"/>
      <c r="S643" s="234"/>
      <c r="T643" s="234"/>
      <c r="U643" s="234"/>
      <c r="V643" s="234"/>
      <c r="W643" s="234"/>
      <c r="X643" s="234"/>
      <c r="Y643" s="234"/>
      <c r="Z643" s="234"/>
    </row>
    <row r="644" spans="1:26" ht="12.75" customHeight="1">
      <c r="A644" s="234"/>
      <c r="B644" s="234"/>
      <c r="C644" s="234"/>
      <c r="D644" s="234"/>
      <c r="E644" s="234"/>
      <c r="F644" s="234"/>
      <c r="G644" s="234"/>
      <c r="H644" s="234"/>
      <c r="I644" s="234"/>
      <c r="J644" s="234"/>
      <c r="K644" s="234"/>
      <c r="L644" s="234"/>
      <c r="M644" s="234"/>
      <c r="N644" s="234"/>
      <c r="O644" s="234"/>
      <c r="P644" s="234"/>
      <c r="Q644" s="234"/>
      <c r="R644" s="234"/>
      <c r="S644" s="234"/>
      <c r="T644" s="234"/>
      <c r="U644" s="234"/>
      <c r="V644" s="234"/>
      <c r="W644" s="234"/>
      <c r="X644" s="234"/>
      <c r="Y644" s="234"/>
      <c r="Z644" s="234"/>
    </row>
    <row r="645" spans="1:26" ht="12.75" customHeight="1">
      <c r="A645" s="234"/>
      <c r="B645" s="234"/>
      <c r="C645" s="234"/>
      <c r="D645" s="234"/>
      <c r="E645" s="234"/>
      <c r="F645" s="234"/>
      <c r="G645" s="234"/>
      <c r="H645" s="234"/>
      <c r="I645" s="234"/>
      <c r="J645" s="234"/>
      <c r="K645" s="234"/>
      <c r="L645" s="234"/>
      <c r="M645" s="234"/>
      <c r="N645" s="234"/>
      <c r="O645" s="234"/>
      <c r="P645" s="234"/>
      <c r="Q645" s="234"/>
      <c r="R645" s="234"/>
      <c r="S645" s="234"/>
      <c r="T645" s="234"/>
      <c r="U645" s="234"/>
      <c r="V645" s="234"/>
      <c r="W645" s="234"/>
      <c r="X645" s="234"/>
      <c r="Y645" s="234"/>
      <c r="Z645" s="234"/>
    </row>
    <row r="646" spans="1:26" ht="12.75" customHeight="1">
      <c r="A646" s="234"/>
      <c r="B646" s="234"/>
      <c r="C646" s="234"/>
      <c r="D646" s="234"/>
      <c r="E646" s="234"/>
      <c r="F646" s="234"/>
      <c r="G646" s="234"/>
      <c r="H646" s="234"/>
      <c r="I646" s="234"/>
      <c r="J646" s="234"/>
      <c r="K646" s="234"/>
      <c r="L646" s="234"/>
      <c r="M646" s="234"/>
      <c r="N646" s="234"/>
      <c r="O646" s="234"/>
      <c r="P646" s="234"/>
      <c r="Q646" s="234"/>
      <c r="R646" s="234"/>
      <c r="S646" s="234"/>
      <c r="T646" s="234"/>
      <c r="U646" s="234"/>
      <c r="V646" s="234"/>
      <c r="W646" s="234"/>
      <c r="X646" s="234"/>
      <c r="Y646" s="234"/>
      <c r="Z646" s="234"/>
    </row>
    <row r="647" spans="1:26" ht="12.75" customHeight="1">
      <c r="A647" s="234"/>
      <c r="B647" s="234"/>
      <c r="C647" s="234"/>
      <c r="D647" s="234"/>
      <c r="E647" s="234"/>
      <c r="F647" s="234"/>
      <c r="G647" s="234"/>
      <c r="H647" s="234"/>
      <c r="I647" s="234"/>
      <c r="J647" s="234"/>
      <c r="K647" s="234"/>
      <c r="L647" s="234"/>
      <c r="M647" s="234"/>
      <c r="N647" s="234"/>
      <c r="O647" s="234"/>
      <c r="P647" s="234"/>
      <c r="Q647" s="234"/>
      <c r="R647" s="234"/>
      <c r="S647" s="234"/>
      <c r="T647" s="234"/>
      <c r="U647" s="234"/>
      <c r="V647" s="234"/>
      <c r="W647" s="234"/>
      <c r="X647" s="234"/>
      <c r="Y647" s="234"/>
      <c r="Z647" s="234"/>
    </row>
    <row r="648" spans="1:26" ht="12.75" customHeight="1">
      <c r="A648" s="234"/>
      <c r="B648" s="234"/>
      <c r="C648" s="234"/>
      <c r="D648" s="234"/>
      <c r="E648" s="234"/>
      <c r="F648" s="234"/>
      <c r="G648" s="234"/>
      <c r="H648" s="234"/>
      <c r="I648" s="234"/>
      <c r="J648" s="234"/>
      <c r="K648" s="234"/>
      <c r="L648" s="234"/>
      <c r="M648" s="234"/>
      <c r="N648" s="234"/>
      <c r="O648" s="234"/>
      <c r="P648" s="234"/>
      <c r="Q648" s="234"/>
      <c r="R648" s="234"/>
      <c r="S648" s="234"/>
      <c r="T648" s="234"/>
      <c r="U648" s="234"/>
      <c r="V648" s="234"/>
      <c r="W648" s="234"/>
      <c r="X648" s="234"/>
      <c r="Y648" s="234"/>
      <c r="Z648" s="234"/>
    </row>
    <row r="649" spans="1:26" ht="12.75" customHeight="1">
      <c r="A649" s="234"/>
      <c r="B649" s="234"/>
      <c r="C649" s="234"/>
      <c r="D649" s="234"/>
      <c r="E649" s="234"/>
      <c r="F649" s="234"/>
      <c r="G649" s="234"/>
      <c r="H649" s="234"/>
      <c r="I649" s="234"/>
      <c r="J649" s="234"/>
      <c r="K649" s="234"/>
      <c r="L649" s="234"/>
      <c r="M649" s="234"/>
      <c r="N649" s="234"/>
      <c r="O649" s="234"/>
      <c r="P649" s="234"/>
      <c r="Q649" s="234"/>
      <c r="R649" s="234"/>
      <c r="S649" s="234"/>
      <c r="T649" s="234"/>
      <c r="U649" s="234"/>
      <c r="V649" s="234"/>
      <c r="W649" s="234"/>
      <c r="X649" s="234"/>
      <c r="Y649" s="234"/>
      <c r="Z649" s="234"/>
    </row>
    <row r="650" spans="1:26" ht="12.75" customHeight="1">
      <c r="A650" s="234"/>
      <c r="B650" s="234"/>
      <c r="C650" s="234"/>
      <c r="D650" s="234"/>
      <c r="E650" s="234"/>
      <c r="F650" s="234"/>
      <c r="G650" s="234"/>
      <c r="H650" s="234"/>
      <c r="I650" s="234"/>
      <c r="J650" s="234"/>
      <c r="K650" s="234"/>
      <c r="L650" s="234"/>
      <c r="M650" s="234"/>
      <c r="N650" s="234"/>
      <c r="O650" s="234"/>
      <c r="P650" s="234"/>
      <c r="Q650" s="234"/>
      <c r="R650" s="234"/>
      <c r="S650" s="234"/>
      <c r="T650" s="234"/>
      <c r="U650" s="234"/>
      <c r="V650" s="234"/>
      <c r="W650" s="234"/>
      <c r="X650" s="234"/>
      <c r="Y650" s="234"/>
      <c r="Z650" s="234"/>
    </row>
    <row r="651" spans="1:26" ht="12.75" customHeight="1">
      <c r="A651" s="234"/>
      <c r="B651" s="234"/>
      <c r="C651" s="234"/>
      <c r="D651" s="234"/>
      <c r="E651" s="234"/>
      <c r="F651" s="234"/>
      <c r="G651" s="234"/>
      <c r="H651" s="234"/>
      <c r="I651" s="234"/>
      <c r="J651" s="234"/>
      <c r="K651" s="234"/>
      <c r="L651" s="234"/>
      <c r="M651" s="234"/>
      <c r="N651" s="234"/>
      <c r="O651" s="234"/>
      <c r="P651" s="234"/>
      <c r="Q651" s="234"/>
      <c r="R651" s="234"/>
      <c r="S651" s="234"/>
      <c r="T651" s="234"/>
      <c r="U651" s="234"/>
      <c r="V651" s="234"/>
      <c r="W651" s="234"/>
      <c r="X651" s="234"/>
      <c r="Y651" s="234"/>
      <c r="Z651" s="234"/>
    </row>
    <row r="652" spans="1:26" ht="12.75" customHeight="1">
      <c r="A652" s="234"/>
      <c r="B652" s="234"/>
      <c r="C652" s="234"/>
      <c r="D652" s="234"/>
      <c r="E652" s="234"/>
      <c r="F652" s="234"/>
      <c r="G652" s="234"/>
      <c r="H652" s="234"/>
      <c r="I652" s="234"/>
      <c r="J652" s="234"/>
      <c r="K652" s="234"/>
      <c r="L652" s="234"/>
      <c r="M652" s="234"/>
      <c r="N652" s="234"/>
      <c r="O652" s="234"/>
      <c r="P652" s="234"/>
      <c r="Q652" s="234"/>
      <c r="R652" s="234"/>
      <c r="S652" s="234"/>
      <c r="T652" s="234"/>
      <c r="U652" s="234"/>
      <c r="V652" s="234"/>
      <c r="W652" s="234"/>
      <c r="X652" s="234"/>
      <c r="Y652" s="234"/>
      <c r="Z652" s="234"/>
    </row>
    <row r="653" spans="1:26" ht="12.75" customHeight="1">
      <c r="A653" s="234"/>
      <c r="B653" s="234"/>
      <c r="C653" s="234"/>
      <c r="D653" s="234"/>
      <c r="E653" s="234"/>
      <c r="F653" s="234"/>
      <c r="G653" s="234"/>
      <c r="H653" s="234"/>
      <c r="I653" s="234"/>
      <c r="J653" s="234"/>
      <c r="K653" s="234"/>
      <c r="L653" s="234"/>
      <c r="M653" s="234"/>
      <c r="N653" s="234"/>
      <c r="O653" s="234"/>
      <c r="P653" s="234"/>
      <c r="Q653" s="234"/>
      <c r="R653" s="234"/>
      <c r="S653" s="234"/>
      <c r="T653" s="234"/>
      <c r="U653" s="234"/>
      <c r="V653" s="234"/>
      <c r="W653" s="234"/>
      <c r="X653" s="234"/>
      <c r="Y653" s="234"/>
      <c r="Z653" s="234"/>
    </row>
    <row r="654" spans="1:26" ht="12.75" customHeight="1">
      <c r="A654" s="234"/>
      <c r="B654" s="234"/>
      <c r="C654" s="234"/>
      <c r="D654" s="234"/>
      <c r="E654" s="234"/>
      <c r="F654" s="234"/>
      <c r="G654" s="234"/>
      <c r="H654" s="234"/>
      <c r="I654" s="234"/>
      <c r="J654" s="234"/>
      <c r="K654" s="234"/>
      <c r="L654" s="234"/>
      <c r="M654" s="234"/>
      <c r="N654" s="234"/>
      <c r="O654" s="234"/>
      <c r="P654" s="234"/>
      <c r="Q654" s="234"/>
      <c r="R654" s="234"/>
      <c r="S654" s="234"/>
      <c r="T654" s="234"/>
      <c r="U654" s="234"/>
      <c r="V654" s="234"/>
      <c r="W654" s="234"/>
      <c r="X654" s="234"/>
      <c r="Y654" s="234"/>
      <c r="Z654" s="234"/>
    </row>
    <row r="655" spans="1:26" ht="12.75" customHeight="1">
      <c r="A655" s="234"/>
      <c r="B655" s="234"/>
      <c r="C655" s="234"/>
      <c r="D655" s="234"/>
      <c r="E655" s="234"/>
      <c r="F655" s="234"/>
      <c r="G655" s="234"/>
      <c r="H655" s="234"/>
      <c r="I655" s="234"/>
      <c r="J655" s="234"/>
      <c r="K655" s="234"/>
      <c r="L655" s="234"/>
      <c r="M655" s="234"/>
      <c r="N655" s="234"/>
      <c r="O655" s="234"/>
      <c r="P655" s="234"/>
      <c r="Q655" s="234"/>
      <c r="R655" s="234"/>
      <c r="S655" s="234"/>
      <c r="T655" s="234"/>
      <c r="U655" s="234"/>
      <c r="V655" s="234"/>
      <c r="W655" s="234"/>
      <c r="X655" s="234"/>
      <c r="Y655" s="234"/>
      <c r="Z655" s="234"/>
    </row>
    <row r="656" spans="1:26" ht="12.75" customHeight="1">
      <c r="A656" s="234"/>
      <c r="B656" s="234"/>
      <c r="C656" s="234"/>
      <c r="D656" s="234"/>
      <c r="E656" s="234"/>
      <c r="F656" s="234"/>
      <c r="G656" s="234"/>
      <c r="H656" s="234"/>
      <c r="I656" s="234"/>
      <c r="J656" s="234"/>
      <c r="K656" s="234"/>
      <c r="L656" s="234"/>
      <c r="M656" s="234"/>
      <c r="N656" s="234"/>
      <c r="O656" s="234"/>
      <c r="P656" s="234"/>
      <c r="Q656" s="234"/>
      <c r="R656" s="234"/>
      <c r="S656" s="234"/>
      <c r="T656" s="234"/>
      <c r="U656" s="234"/>
      <c r="V656" s="234"/>
      <c r="W656" s="234"/>
      <c r="X656" s="234"/>
      <c r="Y656" s="234"/>
      <c r="Z656" s="234"/>
    </row>
    <row r="657" spans="1:26" ht="12.75" customHeight="1">
      <c r="A657" s="234"/>
      <c r="B657" s="234"/>
      <c r="C657" s="234"/>
      <c r="D657" s="234"/>
      <c r="E657" s="234"/>
      <c r="F657" s="234"/>
      <c r="G657" s="234"/>
      <c r="H657" s="234"/>
      <c r="I657" s="234"/>
      <c r="J657" s="234"/>
      <c r="K657" s="234"/>
      <c r="L657" s="234"/>
      <c r="M657" s="234"/>
      <c r="N657" s="234"/>
      <c r="O657" s="234"/>
      <c r="P657" s="234"/>
      <c r="Q657" s="234"/>
      <c r="R657" s="234"/>
      <c r="S657" s="234"/>
      <c r="T657" s="234"/>
      <c r="U657" s="234"/>
      <c r="V657" s="234"/>
      <c r="W657" s="234"/>
      <c r="X657" s="234"/>
      <c r="Y657" s="234"/>
      <c r="Z657" s="234"/>
    </row>
    <row r="658" spans="1:26" ht="12.75" customHeight="1">
      <c r="A658" s="234"/>
      <c r="B658" s="234"/>
      <c r="C658" s="234"/>
      <c r="D658" s="234"/>
      <c r="E658" s="234"/>
      <c r="F658" s="234"/>
      <c r="G658" s="234"/>
      <c r="H658" s="234"/>
      <c r="I658" s="234"/>
      <c r="J658" s="234"/>
      <c r="K658" s="234"/>
      <c r="L658" s="234"/>
      <c r="M658" s="234"/>
      <c r="N658" s="234"/>
      <c r="O658" s="234"/>
      <c r="P658" s="234"/>
      <c r="Q658" s="234"/>
      <c r="R658" s="234"/>
      <c r="S658" s="234"/>
      <c r="T658" s="234"/>
      <c r="U658" s="234"/>
      <c r="V658" s="234"/>
      <c r="W658" s="234"/>
      <c r="X658" s="234"/>
      <c r="Y658" s="234"/>
      <c r="Z658" s="234"/>
    </row>
    <row r="659" spans="1:26" ht="12.75" customHeight="1">
      <c r="A659" s="234"/>
      <c r="B659" s="234"/>
      <c r="C659" s="234"/>
      <c r="D659" s="234"/>
      <c r="E659" s="234"/>
      <c r="F659" s="234"/>
      <c r="G659" s="234"/>
      <c r="H659" s="234"/>
      <c r="I659" s="234"/>
      <c r="J659" s="234"/>
      <c r="K659" s="234"/>
      <c r="L659" s="234"/>
      <c r="M659" s="234"/>
      <c r="N659" s="234"/>
      <c r="O659" s="234"/>
      <c r="P659" s="234"/>
      <c r="Q659" s="234"/>
      <c r="R659" s="234"/>
      <c r="S659" s="234"/>
      <c r="T659" s="234"/>
      <c r="U659" s="234"/>
      <c r="V659" s="234"/>
      <c r="W659" s="234"/>
      <c r="X659" s="234"/>
      <c r="Y659" s="234"/>
      <c r="Z659" s="234"/>
    </row>
    <row r="660" spans="1:26" ht="12.75" customHeight="1">
      <c r="A660" s="234"/>
      <c r="B660" s="234"/>
      <c r="C660" s="234"/>
      <c r="D660" s="234"/>
      <c r="E660" s="234"/>
      <c r="F660" s="234"/>
      <c r="G660" s="234"/>
      <c r="H660" s="234"/>
      <c r="I660" s="234"/>
      <c r="J660" s="234"/>
      <c r="K660" s="234"/>
      <c r="L660" s="234"/>
      <c r="M660" s="234"/>
      <c r="N660" s="234"/>
      <c r="O660" s="234"/>
      <c r="P660" s="234"/>
      <c r="Q660" s="234"/>
      <c r="R660" s="234"/>
      <c r="S660" s="234"/>
      <c r="T660" s="234"/>
      <c r="U660" s="234"/>
      <c r="V660" s="234"/>
      <c r="W660" s="234"/>
      <c r="X660" s="234"/>
      <c r="Y660" s="234"/>
      <c r="Z660" s="234"/>
    </row>
    <row r="661" spans="1:26" ht="12.75" customHeight="1">
      <c r="A661" s="234"/>
      <c r="B661" s="234"/>
      <c r="C661" s="234"/>
      <c r="D661" s="234"/>
      <c r="E661" s="234"/>
      <c r="F661" s="234"/>
      <c r="G661" s="234"/>
      <c r="H661" s="234"/>
      <c r="I661" s="234"/>
      <c r="J661" s="234"/>
      <c r="K661" s="234"/>
      <c r="L661" s="234"/>
      <c r="M661" s="234"/>
      <c r="N661" s="234"/>
      <c r="O661" s="234"/>
      <c r="P661" s="234"/>
      <c r="Q661" s="234"/>
      <c r="R661" s="234"/>
      <c r="S661" s="234"/>
      <c r="T661" s="234"/>
      <c r="U661" s="234"/>
      <c r="V661" s="234"/>
      <c r="W661" s="234"/>
      <c r="X661" s="234"/>
      <c r="Y661" s="234"/>
      <c r="Z661" s="234"/>
    </row>
    <row r="662" spans="1:26" ht="12.75" customHeight="1">
      <c r="A662" s="234"/>
      <c r="B662" s="234"/>
      <c r="C662" s="234"/>
      <c r="D662" s="234"/>
      <c r="E662" s="234"/>
      <c r="F662" s="234"/>
      <c r="G662" s="234"/>
      <c r="H662" s="234"/>
      <c r="I662" s="234"/>
      <c r="J662" s="234"/>
      <c r="K662" s="234"/>
      <c r="L662" s="234"/>
      <c r="M662" s="234"/>
      <c r="N662" s="234"/>
      <c r="O662" s="234"/>
      <c r="P662" s="234"/>
      <c r="Q662" s="234"/>
      <c r="R662" s="234"/>
      <c r="S662" s="234"/>
      <c r="T662" s="234"/>
      <c r="U662" s="234"/>
      <c r="V662" s="234"/>
      <c r="W662" s="234"/>
      <c r="X662" s="234"/>
      <c r="Y662" s="234"/>
      <c r="Z662" s="234"/>
    </row>
    <row r="663" spans="1:26" ht="12.75" customHeight="1">
      <c r="A663" s="234"/>
      <c r="B663" s="234"/>
      <c r="C663" s="234"/>
      <c r="D663" s="234"/>
      <c r="E663" s="234"/>
      <c r="F663" s="234"/>
      <c r="G663" s="234"/>
      <c r="H663" s="234"/>
      <c r="I663" s="234"/>
      <c r="J663" s="234"/>
      <c r="K663" s="234"/>
      <c r="L663" s="234"/>
      <c r="M663" s="234"/>
      <c r="N663" s="234"/>
      <c r="O663" s="234"/>
      <c r="P663" s="234"/>
      <c r="Q663" s="234"/>
      <c r="R663" s="234"/>
      <c r="S663" s="234"/>
      <c r="T663" s="234"/>
      <c r="U663" s="234"/>
      <c r="V663" s="234"/>
      <c r="W663" s="234"/>
      <c r="X663" s="234"/>
      <c r="Y663" s="234"/>
      <c r="Z663" s="234"/>
    </row>
    <row r="664" spans="1:26" ht="12.75" customHeight="1">
      <c r="A664" s="234"/>
      <c r="B664" s="234"/>
      <c r="C664" s="234"/>
      <c r="D664" s="234"/>
      <c r="E664" s="234"/>
      <c r="F664" s="234"/>
      <c r="G664" s="234"/>
      <c r="H664" s="234"/>
      <c r="I664" s="234"/>
      <c r="J664" s="234"/>
      <c r="K664" s="234"/>
      <c r="L664" s="234"/>
      <c r="M664" s="234"/>
      <c r="N664" s="234"/>
      <c r="O664" s="234"/>
      <c r="P664" s="234"/>
      <c r="Q664" s="234"/>
      <c r="R664" s="234"/>
      <c r="S664" s="234"/>
      <c r="T664" s="234"/>
      <c r="U664" s="234"/>
      <c r="V664" s="234"/>
      <c r="W664" s="234"/>
      <c r="X664" s="234"/>
      <c r="Y664" s="234"/>
      <c r="Z664" s="234"/>
    </row>
    <row r="665" spans="1:26" ht="12.75" customHeight="1">
      <c r="A665" s="234"/>
      <c r="B665" s="234"/>
      <c r="C665" s="234"/>
      <c r="D665" s="234"/>
      <c r="E665" s="234"/>
      <c r="F665" s="234"/>
      <c r="G665" s="234"/>
      <c r="H665" s="234"/>
      <c r="I665" s="234"/>
      <c r="J665" s="234"/>
      <c r="K665" s="234"/>
      <c r="L665" s="234"/>
      <c r="M665" s="234"/>
      <c r="N665" s="234"/>
      <c r="O665" s="234"/>
      <c r="P665" s="234"/>
      <c r="Q665" s="234"/>
      <c r="R665" s="234"/>
      <c r="S665" s="234"/>
      <c r="T665" s="234"/>
      <c r="U665" s="234"/>
      <c r="V665" s="234"/>
      <c r="W665" s="234"/>
      <c r="X665" s="234"/>
      <c r="Y665" s="234"/>
      <c r="Z665" s="234"/>
    </row>
    <row r="666" spans="1:26" ht="12.75" customHeight="1">
      <c r="A666" s="234"/>
      <c r="B666" s="234"/>
      <c r="C666" s="234"/>
      <c r="D666" s="234"/>
      <c r="E666" s="234"/>
      <c r="F666" s="234"/>
      <c r="G666" s="234"/>
      <c r="H666" s="234"/>
      <c r="I666" s="234"/>
      <c r="J666" s="234"/>
      <c r="K666" s="234"/>
      <c r="L666" s="234"/>
      <c r="M666" s="234"/>
      <c r="N666" s="234"/>
      <c r="O666" s="234"/>
      <c r="P666" s="234"/>
      <c r="Q666" s="234"/>
      <c r="R666" s="234"/>
      <c r="S666" s="234"/>
      <c r="T666" s="234"/>
      <c r="U666" s="234"/>
      <c r="V666" s="234"/>
      <c r="W666" s="234"/>
      <c r="X666" s="234"/>
      <c r="Y666" s="234"/>
      <c r="Z666" s="234"/>
    </row>
    <row r="667" spans="1:26" ht="12.75" customHeight="1">
      <c r="A667" s="234"/>
      <c r="B667" s="234"/>
      <c r="C667" s="234"/>
      <c r="D667" s="234"/>
      <c r="E667" s="234"/>
      <c r="F667" s="234"/>
      <c r="G667" s="234"/>
      <c r="H667" s="234"/>
      <c r="I667" s="234"/>
      <c r="J667" s="234"/>
      <c r="K667" s="234"/>
      <c r="L667" s="234"/>
      <c r="M667" s="234"/>
      <c r="N667" s="234"/>
      <c r="O667" s="234"/>
      <c r="P667" s="234"/>
      <c r="Q667" s="234"/>
      <c r="R667" s="234"/>
      <c r="S667" s="234"/>
      <c r="T667" s="234"/>
      <c r="U667" s="234"/>
      <c r="V667" s="234"/>
      <c r="W667" s="234"/>
      <c r="X667" s="234"/>
      <c r="Y667" s="234"/>
      <c r="Z667" s="234"/>
    </row>
    <row r="668" spans="1:26" ht="12.75" customHeight="1">
      <c r="A668" s="234"/>
      <c r="B668" s="234"/>
      <c r="C668" s="234"/>
      <c r="D668" s="234"/>
      <c r="E668" s="234"/>
      <c r="F668" s="234"/>
      <c r="G668" s="234"/>
      <c r="H668" s="234"/>
      <c r="I668" s="234"/>
      <c r="J668" s="234"/>
      <c r="K668" s="234"/>
      <c r="L668" s="234"/>
      <c r="M668" s="234"/>
      <c r="N668" s="234"/>
      <c r="O668" s="234"/>
      <c r="P668" s="234"/>
      <c r="Q668" s="234"/>
      <c r="R668" s="234"/>
      <c r="S668" s="234"/>
      <c r="T668" s="234"/>
      <c r="U668" s="234"/>
      <c r="V668" s="234"/>
      <c r="W668" s="234"/>
      <c r="X668" s="234"/>
      <c r="Y668" s="234"/>
      <c r="Z668" s="234"/>
    </row>
    <row r="669" spans="1:26" ht="12.75" customHeight="1">
      <c r="A669" s="234"/>
      <c r="B669" s="234"/>
      <c r="C669" s="234"/>
      <c r="D669" s="234"/>
      <c r="E669" s="234"/>
      <c r="F669" s="234"/>
      <c r="G669" s="234"/>
      <c r="H669" s="234"/>
      <c r="I669" s="234"/>
      <c r="J669" s="234"/>
      <c r="K669" s="234"/>
      <c r="L669" s="234"/>
      <c r="M669" s="234"/>
      <c r="N669" s="234"/>
      <c r="O669" s="234"/>
      <c r="P669" s="234"/>
      <c r="Q669" s="234"/>
      <c r="R669" s="234"/>
      <c r="S669" s="234"/>
      <c r="T669" s="234"/>
      <c r="U669" s="234"/>
      <c r="V669" s="234"/>
      <c r="W669" s="234"/>
      <c r="X669" s="234"/>
      <c r="Y669" s="234"/>
      <c r="Z669" s="234"/>
    </row>
    <row r="670" spans="1:26" ht="12.75" customHeight="1">
      <c r="A670" s="234"/>
      <c r="B670" s="234"/>
      <c r="C670" s="234"/>
      <c r="D670" s="234"/>
      <c r="E670" s="234"/>
      <c r="F670" s="234"/>
      <c r="G670" s="234"/>
      <c r="H670" s="234"/>
      <c r="I670" s="234"/>
      <c r="J670" s="234"/>
      <c r="K670" s="234"/>
      <c r="L670" s="234"/>
      <c r="M670" s="234"/>
      <c r="N670" s="234"/>
      <c r="O670" s="234"/>
      <c r="P670" s="234"/>
      <c r="Q670" s="234"/>
      <c r="R670" s="234"/>
      <c r="S670" s="234"/>
      <c r="T670" s="234"/>
      <c r="U670" s="234"/>
      <c r="V670" s="234"/>
      <c r="W670" s="234"/>
      <c r="X670" s="234"/>
      <c r="Y670" s="234"/>
      <c r="Z670" s="234"/>
    </row>
    <row r="671" spans="1:26" ht="12.75" customHeight="1">
      <c r="A671" s="234"/>
      <c r="B671" s="234"/>
      <c r="C671" s="234"/>
      <c r="D671" s="234"/>
      <c r="E671" s="234"/>
      <c r="F671" s="234"/>
      <c r="G671" s="234"/>
      <c r="H671" s="234"/>
      <c r="I671" s="234"/>
      <c r="J671" s="234"/>
      <c r="K671" s="234"/>
      <c r="L671" s="234"/>
      <c r="M671" s="234"/>
      <c r="N671" s="234"/>
      <c r="O671" s="234"/>
      <c r="P671" s="234"/>
      <c r="Q671" s="234"/>
      <c r="R671" s="234"/>
      <c r="S671" s="234"/>
      <c r="T671" s="234"/>
      <c r="U671" s="234"/>
      <c r="V671" s="234"/>
      <c r="W671" s="234"/>
      <c r="X671" s="234"/>
      <c r="Y671" s="234"/>
      <c r="Z671" s="234"/>
    </row>
    <row r="672" spans="1:26" ht="12.75" customHeight="1">
      <c r="A672" s="234"/>
      <c r="B672" s="234"/>
      <c r="C672" s="234"/>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row>
    <row r="673" spans="1:26" ht="12.75" customHeight="1">
      <c r="A673" s="234"/>
      <c r="B673" s="234"/>
      <c r="C673" s="234"/>
      <c r="D673" s="234"/>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row>
    <row r="674" spans="1:26" ht="12.75" customHeight="1">
      <c r="A674" s="234"/>
      <c r="B674" s="234"/>
      <c r="C674" s="234"/>
      <c r="D674" s="234"/>
      <c r="E674" s="234"/>
      <c r="F674" s="234"/>
      <c r="G674" s="234"/>
      <c r="H674" s="234"/>
      <c r="I674" s="234"/>
      <c r="J674" s="234"/>
      <c r="K674" s="234"/>
      <c r="L674" s="234"/>
      <c r="M674" s="234"/>
      <c r="N674" s="234"/>
      <c r="O674" s="234"/>
      <c r="P674" s="234"/>
      <c r="Q674" s="234"/>
      <c r="R674" s="234"/>
      <c r="S674" s="234"/>
      <c r="T674" s="234"/>
      <c r="U674" s="234"/>
      <c r="V674" s="234"/>
      <c r="W674" s="234"/>
      <c r="X674" s="234"/>
      <c r="Y674" s="234"/>
      <c r="Z674" s="234"/>
    </row>
    <row r="675" spans="1:26" ht="12.75" customHeight="1">
      <c r="A675" s="234"/>
      <c r="B675" s="234"/>
      <c r="C675" s="234"/>
      <c r="D675" s="234"/>
      <c r="E675" s="234"/>
      <c r="F675" s="234"/>
      <c r="G675" s="234"/>
      <c r="H675" s="234"/>
      <c r="I675" s="234"/>
      <c r="J675" s="234"/>
      <c r="K675" s="234"/>
      <c r="L675" s="234"/>
      <c r="M675" s="234"/>
      <c r="N675" s="234"/>
      <c r="O675" s="234"/>
      <c r="P675" s="234"/>
      <c r="Q675" s="234"/>
      <c r="R675" s="234"/>
      <c r="S675" s="234"/>
      <c r="T675" s="234"/>
      <c r="U675" s="234"/>
      <c r="V675" s="234"/>
      <c r="W675" s="234"/>
      <c r="X675" s="234"/>
      <c r="Y675" s="234"/>
      <c r="Z675" s="234"/>
    </row>
    <row r="676" spans="1:26" ht="12.75" customHeight="1">
      <c r="A676" s="234"/>
      <c r="B676" s="234"/>
      <c r="C676" s="234"/>
      <c r="D676" s="234"/>
      <c r="E676" s="234"/>
      <c r="F676" s="234"/>
      <c r="G676" s="234"/>
      <c r="H676" s="234"/>
      <c r="I676" s="234"/>
      <c r="J676" s="234"/>
      <c r="K676" s="234"/>
      <c r="L676" s="234"/>
      <c r="M676" s="234"/>
      <c r="N676" s="234"/>
      <c r="O676" s="234"/>
      <c r="P676" s="234"/>
      <c r="Q676" s="234"/>
      <c r="R676" s="234"/>
      <c r="S676" s="234"/>
      <c r="T676" s="234"/>
      <c r="U676" s="234"/>
      <c r="V676" s="234"/>
      <c r="W676" s="234"/>
      <c r="X676" s="234"/>
      <c r="Y676" s="234"/>
      <c r="Z676" s="234"/>
    </row>
    <row r="677" spans="1:26" ht="12.75" customHeight="1">
      <c r="A677" s="234"/>
      <c r="B677" s="234"/>
      <c r="C677" s="234"/>
      <c r="D677" s="234"/>
      <c r="E677" s="234"/>
      <c r="F677" s="234"/>
      <c r="G677" s="234"/>
      <c r="H677" s="234"/>
      <c r="I677" s="234"/>
      <c r="J677" s="234"/>
      <c r="K677" s="234"/>
      <c r="L677" s="234"/>
      <c r="M677" s="234"/>
      <c r="N677" s="234"/>
      <c r="O677" s="234"/>
      <c r="P677" s="234"/>
      <c r="Q677" s="234"/>
      <c r="R677" s="234"/>
      <c r="S677" s="234"/>
      <c r="T677" s="234"/>
      <c r="U677" s="234"/>
      <c r="V677" s="234"/>
      <c r="W677" s="234"/>
      <c r="X677" s="234"/>
      <c r="Y677" s="234"/>
      <c r="Z677" s="234"/>
    </row>
    <row r="678" spans="1:26" ht="12.75" customHeight="1">
      <c r="A678" s="234"/>
      <c r="B678" s="234"/>
      <c r="C678" s="234"/>
      <c r="D678" s="234"/>
      <c r="E678" s="234"/>
      <c r="F678" s="234"/>
      <c r="G678" s="234"/>
      <c r="H678" s="234"/>
      <c r="I678" s="234"/>
      <c r="J678" s="234"/>
      <c r="K678" s="234"/>
      <c r="L678" s="234"/>
      <c r="M678" s="234"/>
      <c r="N678" s="234"/>
      <c r="O678" s="234"/>
      <c r="P678" s="234"/>
      <c r="Q678" s="234"/>
      <c r="R678" s="234"/>
      <c r="S678" s="234"/>
      <c r="T678" s="234"/>
      <c r="U678" s="234"/>
      <c r="V678" s="234"/>
      <c r="W678" s="234"/>
      <c r="X678" s="234"/>
      <c r="Y678" s="234"/>
      <c r="Z678" s="234"/>
    </row>
    <row r="679" spans="1:26" ht="12.75" customHeight="1">
      <c r="A679" s="234"/>
      <c r="B679" s="234"/>
      <c r="C679" s="234"/>
      <c r="D679" s="234"/>
      <c r="E679" s="234"/>
      <c r="F679" s="234"/>
      <c r="G679" s="234"/>
      <c r="H679" s="234"/>
      <c r="I679" s="234"/>
      <c r="J679" s="234"/>
      <c r="K679" s="234"/>
      <c r="L679" s="234"/>
      <c r="M679" s="234"/>
      <c r="N679" s="234"/>
      <c r="O679" s="234"/>
      <c r="P679" s="234"/>
      <c r="Q679" s="234"/>
      <c r="R679" s="234"/>
      <c r="S679" s="234"/>
      <c r="T679" s="234"/>
      <c r="U679" s="234"/>
      <c r="V679" s="234"/>
      <c r="W679" s="234"/>
      <c r="X679" s="234"/>
      <c r="Y679" s="234"/>
      <c r="Z679" s="234"/>
    </row>
    <row r="680" spans="1:26" ht="12.75" customHeight="1">
      <c r="A680" s="234"/>
      <c r="B680" s="234"/>
      <c r="C680" s="234"/>
      <c r="D680" s="234"/>
      <c r="E680" s="234"/>
      <c r="F680" s="234"/>
      <c r="G680" s="234"/>
      <c r="H680" s="234"/>
      <c r="I680" s="234"/>
      <c r="J680" s="234"/>
      <c r="K680" s="234"/>
      <c r="L680" s="234"/>
      <c r="M680" s="234"/>
      <c r="N680" s="234"/>
      <c r="O680" s="234"/>
      <c r="P680" s="234"/>
      <c r="Q680" s="234"/>
      <c r="R680" s="234"/>
      <c r="S680" s="234"/>
      <c r="T680" s="234"/>
      <c r="U680" s="234"/>
      <c r="V680" s="234"/>
      <c r="W680" s="234"/>
      <c r="X680" s="234"/>
      <c r="Y680" s="234"/>
      <c r="Z680" s="234"/>
    </row>
    <row r="681" spans="1:26" ht="12.75" customHeight="1">
      <c r="A681" s="234"/>
      <c r="B681" s="234"/>
      <c r="C681" s="234"/>
      <c r="D681" s="234"/>
      <c r="E681" s="234"/>
      <c r="F681" s="234"/>
      <c r="G681" s="234"/>
      <c r="H681" s="234"/>
      <c r="I681" s="234"/>
      <c r="J681" s="234"/>
      <c r="K681" s="234"/>
      <c r="L681" s="234"/>
      <c r="M681" s="234"/>
      <c r="N681" s="234"/>
      <c r="O681" s="234"/>
      <c r="P681" s="234"/>
      <c r="Q681" s="234"/>
      <c r="R681" s="234"/>
      <c r="S681" s="234"/>
      <c r="T681" s="234"/>
      <c r="U681" s="234"/>
      <c r="V681" s="234"/>
      <c r="W681" s="234"/>
      <c r="X681" s="234"/>
      <c r="Y681" s="234"/>
      <c r="Z681" s="234"/>
    </row>
    <row r="682" spans="1:26" ht="12.75" customHeight="1">
      <c r="A682" s="234"/>
      <c r="B682" s="234"/>
      <c r="C682" s="234"/>
      <c r="D682" s="234"/>
      <c r="E682" s="234"/>
      <c r="F682" s="234"/>
      <c r="G682" s="234"/>
      <c r="H682" s="234"/>
      <c r="I682" s="234"/>
      <c r="J682" s="234"/>
      <c r="K682" s="234"/>
      <c r="L682" s="234"/>
      <c r="M682" s="234"/>
      <c r="N682" s="234"/>
      <c r="O682" s="234"/>
      <c r="P682" s="234"/>
      <c r="Q682" s="234"/>
      <c r="R682" s="234"/>
      <c r="S682" s="234"/>
      <c r="T682" s="234"/>
      <c r="U682" s="234"/>
      <c r="V682" s="234"/>
      <c r="W682" s="234"/>
      <c r="X682" s="234"/>
      <c r="Y682" s="234"/>
      <c r="Z682" s="234"/>
    </row>
    <row r="683" spans="1:26" ht="12.75" customHeight="1">
      <c r="A683" s="234"/>
      <c r="B683" s="234"/>
      <c r="C683" s="234"/>
      <c r="D683" s="234"/>
      <c r="E683" s="234"/>
      <c r="F683" s="234"/>
      <c r="G683" s="234"/>
      <c r="H683" s="234"/>
      <c r="I683" s="234"/>
      <c r="J683" s="234"/>
      <c r="K683" s="234"/>
      <c r="L683" s="234"/>
      <c r="M683" s="234"/>
      <c r="N683" s="234"/>
      <c r="O683" s="234"/>
      <c r="P683" s="234"/>
      <c r="Q683" s="234"/>
      <c r="R683" s="234"/>
      <c r="S683" s="234"/>
      <c r="T683" s="234"/>
      <c r="U683" s="234"/>
      <c r="V683" s="234"/>
      <c r="W683" s="234"/>
      <c r="X683" s="234"/>
      <c r="Y683" s="234"/>
      <c r="Z683" s="234"/>
    </row>
    <row r="684" spans="1:26" ht="12.75" customHeight="1">
      <c r="A684" s="234"/>
      <c r="B684" s="234"/>
      <c r="C684" s="234"/>
      <c r="D684" s="234"/>
      <c r="E684" s="234"/>
      <c r="F684" s="234"/>
      <c r="G684" s="234"/>
      <c r="H684" s="234"/>
      <c r="I684" s="234"/>
      <c r="J684" s="234"/>
      <c r="K684" s="234"/>
      <c r="L684" s="234"/>
      <c r="M684" s="234"/>
      <c r="N684" s="234"/>
      <c r="O684" s="234"/>
      <c r="P684" s="234"/>
      <c r="Q684" s="234"/>
      <c r="R684" s="234"/>
      <c r="S684" s="234"/>
      <c r="T684" s="234"/>
      <c r="U684" s="234"/>
      <c r="V684" s="234"/>
      <c r="W684" s="234"/>
      <c r="X684" s="234"/>
      <c r="Y684" s="234"/>
      <c r="Z684" s="234"/>
    </row>
    <row r="685" spans="1:26" ht="12.75" customHeight="1">
      <c r="A685" s="234"/>
      <c r="B685" s="234"/>
      <c r="C685" s="234"/>
      <c r="D685" s="234"/>
      <c r="E685" s="234"/>
      <c r="F685" s="234"/>
      <c r="G685" s="234"/>
      <c r="H685" s="234"/>
      <c r="I685" s="234"/>
      <c r="J685" s="234"/>
      <c r="K685" s="234"/>
      <c r="L685" s="234"/>
      <c r="M685" s="234"/>
      <c r="N685" s="234"/>
      <c r="O685" s="234"/>
      <c r="P685" s="234"/>
      <c r="Q685" s="234"/>
      <c r="R685" s="234"/>
      <c r="S685" s="234"/>
      <c r="T685" s="234"/>
      <c r="U685" s="234"/>
      <c r="V685" s="234"/>
      <c r="W685" s="234"/>
      <c r="X685" s="234"/>
      <c r="Y685" s="234"/>
      <c r="Z685" s="234"/>
    </row>
    <row r="686" spans="1:26" ht="12.75" customHeight="1">
      <c r="A686" s="234"/>
      <c r="B686" s="234"/>
      <c r="C686" s="234"/>
      <c r="D686" s="234"/>
      <c r="E686" s="234"/>
      <c r="F686" s="234"/>
      <c r="G686" s="234"/>
      <c r="H686" s="234"/>
      <c r="I686" s="234"/>
      <c r="J686" s="234"/>
      <c r="K686" s="234"/>
      <c r="L686" s="234"/>
      <c r="M686" s="234"/>
      <c r="N686" s="234"/>
      <c r="O686" s="234"/>
      <c r="P686" s="234"/>
      <c r="Q686" s="234"/>
      <c r="R686" s="234"/>
      <c r="S686" s="234"/>
      <c r="T686" s="234"/>
      <c r="U686" s="234"/>
      <c r="V686" s="234"/>
      <c r="W686" s="234"/>
      <c r="X686" s="234"/>
      <c r="Y686" s="234"/>
      <c r="Z686" s="234"/>
    </row>
    <row r="687" spans="1:26" ht="12.75" customHeight="1">
      <c r="A687" s="234"/>
      <c r="B687" s="234"/>
      <c r="C687" s="234"/>
      <c r="D687" s="234"/>
      <c r="E687" s="234"/>
      <c r="F687" s="234"/>
      <c r="G687" s="234"/>
      <c r="H687" s="234"/>
      <c r="I687" s="234"/>
      <c r="J687" s="234"/>
      <c r="K687" s="234"/>
      <c r="L687" s="234"/>
      <c r="M687" s="234"/>
      <c r="N687" s="234"/>
      <c r="O687" s="234"/>
      <c r="P687" s="234"/>
      <c r="Q687" s="234"/>
      <c r="R687" s="234"/>
      <c r="S687" s="234"/>
      <c r="T687" s="234"/>
      <c r="U687" s="234"/>
      <c r="V687" s="234"/>
      <c r="W687" s="234"/>
      <c r="X687" s="234"/>
      <c r="Y687" s="234"/>
      <c r="Z687" s="234"/>
    </row>
    <row r="688" spans="1:26" ht="12.75" customHeight="1">
      <c r="A688" s="234"/>
      <c r="B688" s="234"/>
      <c r="C688" s="234"/>
      <c r="D688" s="234"/>
      <c r="E688" s="234"/>
      <c r="F688" s="234"/>
      <c r="G688" s="234"/>
      <c r="H688" s="234"/>
      <c r="I688" s="234"/>
      <c r="J688" s="234"/>
      <c r="K688" s="234"/>
      <c r="L688" s="234"/>
      <c r="M688" s="234"/>
      <c r="N688" s="234"/>
      <c r="O688" s="234"/>
      <c r="P688" s="234"/>
      <c r="Q688" s="234"/>
      <c r="R688" s="234"/>
      <c r="S688" s="234"/>
      <c r="T688" s="234"/>
      <c r="U688" s="234"/>
      <c r="V688" s="234"/>
      <c r="W688" s="234"/>
      <c r="X688" s="234"/>
      <c r="Y688" s="234"/>
      <c r="Z688" s="234"/>
    </row>
    <row r="689" spans="1:26" ht="12.75" customHeight="1">
      <c r="A689" s="234"/>
      <c r="B689" s="234"/>
      <c r="C689" s="234"/>
      <c r="D689" s="234"/>
      <c r="E689" s="234"/>
      <c r="F689" s="234"/>
      <c r="G689" s="234"/>
      <c r="H689" s="234"/>
      <c r="I689" s="234"/>
      <c r="J689" s="234"/>
      <c r="K689" s="234"/>
      <c r="L689" s="234"/>
      <c r="M689" s="234"/>
      <c r="N689" s="234"/>
      <c r="O689" s="234"/>
      <c r="P689" s="234"/>
      <c r="Q689" s="234"/>
      <c r="R689" s="234"/>
      <c r="S689" s="234"/>
      <c r="T689" s="234"/>
      <c r="U689" s="234"/>
      <c r="V689" s="234"/>
      <c r="W689" s="234"/>
      <c r="X689" s="234"/>
      <c r="Y689" s="234"/>
      <c r="Z689" s="234"/>
    </row>
    <row r="690" spans="1:26" ht="12.75" customHeight="1">
      <c r="A690" s="234"/>
      <c r="B690" s="234"/>
      <c r="C690" s="234"/>
      <c r="D690" s="234"/>
      <c r="E690" s="234"/>
      <c r="F690" s="234"/>
      <c r="G690" s="234"/>
      <c r="H690" s="234"/>
      <c r="I690" s="234"/>
      <c r="J690" s="234"/>
      <c r="K690" s="234"/>
      <c r="L690" s="234"/>
      <c r="M690" s="234"/>
      <c r="N690" s="234"/>
      <c r="O690" s="234"/>
      <c r="P690" s="234"/>
      <c r="Q690" s="234"/>
      <c r="R690" s="234"/>
      <c r="S690" s="234"/>
      <c r="T690" s="234"/>
      <c r="U690" s="234"/>
      <c r="V690" s="234"/>
      <c r="W690" s="234"/>
      <c r="X690" s="234"/>
      <c r="Y690" s="234"/>
      <c r="Z690" s="234"/>
    </row>
    <row r="691" spans="1:26" ht="12.75" customHeight="1">
      <c r="A691" s="234"/>
      <c r="B691" s="234"/>
      <c r="C691" s="234"/>
      <c r="D691" s="234"/>
      <c r="E691" s="234"/>
      <c r="F691" s="234"/>
      <c r="G691" s="234"/>
      <c r="H691" s="234"/>
      <c r="I691" s="234"/>
      <c r="J691" s="234"/>
      <c r="K691" s="234"/>
      <c r="L691" s="234"/>
      <c r="M691" s="234"/>
      <c r="N691" s="234"/>
      <c r="O691" s="234"/>
      <c r="P691" s="234"/>
      <c r="Q691" s="234"/>
      <c r="R691" s="234"/>
      <c r="S691" s="234"/>
      <c r="T691" s="234"/>
      <c r="U691" s="234"/>
      <c r="V691" s="234"/>
      <c r="W691" s="234"/>
      <c r="X691" s="234"/>
      <c r="Y691" s="234"/>
      <c r="Z691" s="234"/>
    </row>
    <row r="692" spans="1:26" ht="12.75" customHeight="1">
      <c r="A692" s="234"/>
      <c r="B692" s="234"/>
      <c r="C692" s="234"/>
      <c r="D692" s="234"/>
      <c r="E692" s="234"/>
      <c r="F692" s="234"/>
      <c r="G692" s="234"/>
      <c r="H692" s="234"/>
      <c r="I692" s="234"/>
      <c r="J692" s="234"/>
      <c r="K692" s="234"/>
      <c r="L692" s="234"/>
      <c r="M692" s="234"/>
      <c r="N692" s="234"/>
      <c r="O692" s="234"/>
      <c r="P692" s="234"/>
      <c r="Q692" s="234"/>
      <c r="R692" s="234"/>
      <c r="S692" s="234"/>
      <c r="T692" s="234"/>
      <c r="U692" s="234"/>
      <c r="V692" s="234"/>
      <c r="W692" s="234"/>
      <c r="X692" s="234"/>
      <c r="Y692" s="234"/>
      <c r="Z692" s="234"/>
    </row>
    <row r="693" spans="1:26" ht="12.75" customHeight="1">
      <c r="A693" s="234"/>
      <c r="B693" s="234"/>
      <c r="C693" s="234"/>
      <c r="D693" s="234"/>
      <c r="E693" s="234"/>
      <c r="F693" s="234"/>
      <c r="G693" s="234"/>
      <c r="H693" s="234"/>
      <c r="I693" s="234"/>
      <c r="J693" s="234"/>
      <c r="K693" s="234"/>
      <c r="L693" s="234"/>
      <c r="M693" s="234"/>
      <c r="N693" s="234"/>
      <c r="O693" s="234"/>
      <c r="P693" s="234"/>
      <c r="Q693" s="234"/>
      <c r="R693" s="234"/>
      <c r="S693" s="234"/>
      <c r="T693" s="234"/>
      <c r="U693" s="234"/>
      <c r="V693" s="234"/>
      <c r="W693" s="234"/>
      <c r="X693" s="234"/>
      <c r="Y693" s="234"/>
      <c r="Z693" s="234"/>
    </row>
    <row r="694" spans="1:26" ht="12.75" customHeight="1">
      <c r="A694" s="234"/>
      <c r="B694" s="234"/>
      <c r="C694" s="234"/>
      <c r="D694" s="234"/>
      <c r="E694" s="234"/>
      <c r="F694" s="234"/>
      <c r="G694" s="234"/>
      <c r="H694" s="234"/>
      <c r="I694" s="234"/>
      <c r="J694" s="234"/>
      <c r="K694" s="234"/>
      <c r="L694" s="234"/>
      <c r="M694" s="234"/>
      <c r="N694" s="234"/>
      <c r="O694" s="234"/>
      <c r="P694" s="234"/>
      <c r="Q694" s="234"/>
      <c r="R694" s="234"/>
      <c r="S694" s="234"/>
      <c r="T694" s="234"/>
      <c r="U694" s="234"/>
      <c r="V694" s="234"/>
      <c r="W694" s="234"/>
      <c r="X694" s="234"/>
      <c r="Y694" s="234"/>
      <c r="Z694" s="234"/>
    </row>
    <row r="695" spans="1:26" ht="12.75" customHeight="1">
      <c r="A695" s="234"/>
      <c r="B695" s="234"/>
      <c r="C695" s="234"/>
      <c r="D695" s="234"/>
      <c r="E695" s="234"/>
      <c r="F695" s="234"/>
      <c r="G695" s="234"/>
      <c r="H695" s="234"/>
      <c r="I695" s="234"/>
      <c r="J695" s="234"/>
      <c r="K695" s="234"/>
      <c r="L695" s="234"/>
      <c r="M695" s="234"/>
      <c r="N695" s="234"/>
      <c r="O695" s="234"/>
      <c r="P695" s="234"/>
      <c r="Q695" s="234"/>
      <c r="R695" s="234"/>
      <c r="S695" s="234"/>
      <c r="T695" s="234"/>
      <c r="U695" s="234"/>
      <c r="V695" s="234"/>
      <c r="W695" s="234"/>
      <c r="X695" s="234"/>
      <c r="Y695" s="234"/>
      <c r="Z695" s="234"/>
    </row>
    <row r="696" spans="1:26" ht="12.75" customHeight="1">
      <c r="A696" s="234"/>
      <c r="B696" s="234"/>
      <c r="C696" s="234"/>
      <c r="D696" s="234"/>
      <c r="E696" s="234"/>
      <c r="F696" s="234"/>
      <c r="G696" s="234"/>
      <c r="H696" s="234"/>
      <c r="I696" s="234"/>
      <c r="J696" s="234"/>
      <c r="K696" s="234"/>
      <c r="L696" s="234"/>
      <c r="M696" s="234"/>
      <c r="N696" s="234"/>
      <c r="O696" s="234"/>
      <c r="P696" s="234"/>
      <c r="Q696" s="234"/>
      <c r="R696" s="234"/>
      <c r="S696" s="234"/>
      <c r="T696" s="234"/>
      <c r="U696" s="234"/>
      <c r="V696" s="234"/>
      <c r="W696" s="234"/>
      <c r="X696" s="234"/>
      <c r="Y696" s="234"/>
      <c r="Z696" s="234"/>
    </row>
    <row r="697" spans="1:26" ht="12.75" customHeight="1">
      <c r="A697" s="234"/>
      <c r="B697" s="234"/>
      <c r="C697" s="234"/>
      <c r="D697" s="234"/>
      <c r="E697" s="234"/>
      <c r="F697" s="234"/>
      <c r="G697" s="234"/>
      <c r="H697" s="234"/>
      <c r="I697" s="234"/>
      <c r="J697" s="234"/>
      <c r="K697" s="234"/>
      <c r="L697" s="234"/>
      <c r="M697" s="234"/>
      <c r="N697" s="234"/>
      <c r="O697" s="234"/>
      <c r="P697" s="234"/>
      <c r="Q697" s="234"/>
      <c r="R697" s="234"/>
      <c r="S697" s="234"/>
      <c r="T697" s="234"/>
      <c r="U697" s="234"/>
      <c r="V697" s="234"/>
      <c r="W697" s="234"/>
      <c r="X697" s="234"/>
      <c r="Y697" s="234"/>
      <c r="Z697" s="234"/>
    </row>
    <row r="698" spans="1:26" ht="12.75" customHeight="1">
      <c r="A698" s="234"/>
      <c r="B698" s="234"/>
      <c r="C698" s="234"/>
      <c r="D698" s="234"/>
      <c r="E698" s="234"/>
      <c r="F698" s="234"/>
      <c r="G698" s="234"/>
      <c r="H698" s="234"/>
      <c r="I698" s="234"/>
      <c r="J698" s="234"/>
      <c r="K698" s="234"/>
      <c r="L698" s="234"/>
      <c r="M698" s="234"/>
      <c r="N698" s="234"/>
      <c r="O698" s="234"/>
      <c r="P698" s="234"/>
      <c r="Q698" s="234"/>
      <c r="R698" s="234"/>
      <c r="S698" s="234"/>
      <c r="T698" s="234"/>
      <c r="U698" s="234"/>
      <c r="V698" s="234"/>
      <c r="W698" s="234"/>
      <c r="X698" s="234"/>
      <c r="Y698" s="234"/>
      <c r="Z698" s="234"/>
    </row>
    <row r="699" spans="1:26" ht="12.75" customHeight="1">
      <c r="A699" s="234"/>
      <c r="B699" s="234"/>
      <c r="C699" s="234"/>
      <c r="D699" s="234"/>
      <c r="E699" s="234"/>
      <c r="F699" s="234"/>
      <c r="G699" s="234"/>
      <c r="H699" s="234"/>
      <c r="I699" s="234"/>
      <c r="J699" s="234"/>
      <c r="K699" s="234"/>
      <c r="L699" s="234"/>
      <c r="M699" s="234"/>
      <c r="N699" s="234"/>
      <c r="O699" s="234"/>
      <c r="P699" s="234"/>
      <c r="Q699" s="234"/>
      <c r="R699" s="234"/>
      <c r="S699" s="234"/>
      <c r="T699" s="234"/>
      <c r="U699" s="234"/>
      <c r="V699" s="234"/>
      <c r="W699" s="234"/>
      <c r="X699" s="234"/>
      <c r="Y699" s="234"/>
      <c r="Z699" s="234"/>
    </row>
    <row r="700" spans="1:26" ht="12.75" customHeight="1">
      <c r="A700" s="234"/>
      <c r="B700" s="234"/>
      <c r="C700" s="234"/>
      <c r="D700" s="234"/>
      <c r="E700" s="234"/>
      <c r="F700" s="234"/>
      <c r="G700" s="234"/>
      <c r="H700" s="234"/>
      <c r="I700" s="234"/>
      <c r="J700" s="234"/>
      <c r="K700" s="234"/>
      <c r="L700" s="234"/>
      <c r="M700" s="234"/>
      <c r="N700" s="234"/>
      <c r="O700" s="234"/>
      <c r="P700" s="234"/>
      <c r="Q700" s="234"/>
      <c r="R700" s="234"/>
      <c r="S700" s="234"/>
      <c r="T700" s="234"/>
      <c r="U700" s="234"/>
      <c r="V700" s="234"/>
      <c r="W700" s="234"/>
      <c r="X700" s="234"/>
      <c r="Y700" s="234"/>
      <c r="Z700" s="234"/>
    </row>
    <row r="701" spans="1:26" ht="12.75" customHeight="1">
      <c r="A701" s="234"/>
      <c r="B701" s="234"/>
      <c r="C701" s="234"/>
      <c r="D701" s="234"/>
      <c r="E701" s="234"/>
      <c r="F701" s="234"/>
      <c r="G701" s="234"/>
      <c r="H701" s="234"/>
      <c r="I701" s="234"/>
      <c r="J701" s="234"/>
      <c r="K701" s="234"/>
      <c r="L701" s="234"/>
      <c r="M701" s="234"/>
      <c r="N701" s="234"/>
      <c r="O701" s="234"/>
      <c r="P701" s="234"/>
      <c r="Q701" s="234"/>
      <c r="R701" s="234"/>
      <c r="S701" s="234"/>
      <c r="T701" s="234"/>
      <c r="U701" s="234"/>
      <c r="V701" s="234"/>
      <c r="W701" s="234"/>
      <c r="X701" s="234"/>
      <c r="Y701" s="234"/>
      <c r="Z701" s="234"/>
    </row>
    <row r="702" spans="1:26" ht="12.75" customHeight="1">
      <c r="A702" s="234"/>
      <c r="B702" s="234"/>
      <c r="C702" s="234"/>
      <c r="D702" s="234"/>
      <c r="E702" s="234"/>
      <c r="F702" s="234"/>
      <c r="G702" s="234"/>
      <c r="H702" s="234"/>
      <c r="I702" s="234"/>
      <c r="J702" s="234"/>
      <c r="K702" s="234"/>
      <c r="L702" s="234"/>
      <c r="M702" s="234"/>
      <c r="N702" s="234"/>
      <c r="O702" s="234"/>
      <c r="P702" s="234"/>
      <c r="Q702" s="234"/>
      <c r="R702" s="234"/>
      <c r="S702" s="234"/>
      <c r="T702" s="234"/>
      <c r="U702" s="234"/>
      <c r="V702" s="234"/>
      <c r="W702" s="234"/>
      <c r="X702" s="234"/>
      <c r="Y702" s="234"/>
      <c r="Z702" s="234"/>
    </row>
    <row r="703" spans="1:26" ht="12.75" customHeight="1">
      <c r="A703" s="234"/>
      <c r="B703" s="234"/>
      <c r="C703" s="234"/>
      <c r="D703" s="234"/>
      <c r="E703" s="234"/>
      <c r="F703" s="234"/>
      <c r="G703" s="234"/>
      <c r="H703" s="234"/>
      <c r="I703" s="234"/>
      <c r="J703" s="234"/>
      <c r="K703" s="234"/>
      <c r="L703" s="234"/>
      <c r="M703" s="234"/>
      <c r="N703" s="234"/>
      <c r="O703" s="234"/>
      <c r="P703" s="234"/>
      <c r="Q703" s="234"/>
      <c r="R703" s="234"/>
      <c r="S703" s="234"/>
      <c r="T703" s="234"/>
      <c r="U703" s="234"/>
      <c r="V703" s="234"/>
      <c r="W703" s="234"/>
      <c r="X703" s="234"/>
      <c r="Y703" s="234"/>
      <c r="Z703" s="234"/>
    </row>
    <row r="704" spans="1:26" ht="12.75" customHeight="1">
      <c r="A704" s="234"/>
      <c r="B704" s="234"/>
      <c r="C704" s="234"/>
      <c r="D704" s="234"/>
      <c r="E704" s="234"/>
      <c r="F704" s="234"/>
      <c r="G704" s="234"/>
      <c r="H704" s="234"/>
      <c r="I704" s="234"/>
      <c r="J704" s="234"/>
      <c r="K704" s="234"/>
      <c r="L704" s="234"/>
      <c r="M704" s="234"/>
      <c r="N704" s="234"/>
      <c r="O704" s="234"/>
      <c r="P704" s="234"/>
      <c r="Q704" s="234"/>
      <c r="R704" s="234"/>
      <c r="S704" s="234"/>
      <c r="T704" s="234"/>
      <c r="U704" s="234"/>
      <c r="V704" s="234"/>
      <c r="W704" s="234"/>
      <c r="X704" s="234"/>
      <c r="Y704" s="234"/>
      <c r="Z704" s="234"/>
    </row>
    <row r="705" spans="1:26" ht="12.75" customHeight="1">
      <c r="A705" s="234"/>
      <c r="B705" s="234"/>
      <c r="C705" s="234"/>
      <c r="D705" s="234"/>
      <c r="E705" s="234"/>
      <c r="F705" s="234"/>
      <c r="G705" s="234"/>
      <c r="H705" s="234"/>
      <c r="I705" s="234"/>
      <c r="J705" s="234"/>
      <c r="K705" s="234"/>
      <c r="L705" s="234"/>
      <c r="M705" s="234"/>
      <c r="N705" s="234"/>
      <c r="O705" s="234"/>
      <c r="P705" s="234"/>
      <c r="Q705" s="234"/>
      <c r="R705" s="234"/>
      <c r="S705" s="234"/>
      <c r="T705" s="234"/>
      <c r="U705" s="234"/>
      <c r="V705" s="234"/>
      <c r="W705" s="234"/>
      <c r="X705" s="234"/>
      <c r="Y705" s="234"/>
      <c r="Z705" s="234"/>
    </row>
    <row r="706" spans="1:26" ht="12.75" customHeight="1">
      <c r="A706" s="234"/>
      <c r="B706" s="234"/>
      <c r="C706" s="234"/>
      <c r="D706" s="234"/>
      <c r="E706" s="234"/>
      <c r="F706" s="234"/>
      <c r="G706" s="234"/>
      <c r="H706" s="234"/>
      <c r="I706" s="234"/>
      <c r="J706" s="234"/>
      <c r="K706" s="234"/>
      <c r="L706" s="234"/>
      <c r="M706" s="234"/>
      <c r="N706" s="234"/>
      <c r="O706" s="234"/>
      <c r="P706" s="234"/>
      <c r="Q706" s="234"/>
      <c r="R706" s="234"/>
      <c r="S706" s="234"/>
      <c r="T706" s="234"/>
      <c r="U706" s="234"/>
      <c r="V706" s="234"/>
      <c r="W706" s="234"/>
      <c r="X706" s="234"/>
      <c r="Y706" s="234"/>
      <c r="Z706" s="234"/>
    </row>
    <row r="707" spans="1:26" ht="12.75" customHeight="1">
      <c r="A707" s="234"/>
      <c r="B707" s="234"/>
      <c r="C707" s="234"/>
      <c r="D707" s="234"/>
      <c r="E707" s="234"/>
      <c r="F707" s="234"/>
      <c r="G707" s="234"/>
      <c r="H707" s="234"/>
      <c r="I707" s="234"/>
      <c r="J707" s="234"/>
      <c r="K707" s="234"/>
      <c r="L707" s="234"/>
      <c r="M707" s="234"/>
      <c r="N707" s="234"/>
      <c r="O707" s="234"/>
      <c r="P707" s="234"/>
      <c r="Q707" s="234"/>
      <c r="R707" s="234"/>
      <c r="S707" s="234"/>
      <c r="T707" s="234"/>
      <c r="U707" s="234"/>
      <c r="V707" s="234"/>
      <c r="W707" s="234"/>
      <c r="X707" s="234"/>
      <c r="Y707" s="234"/>
      <c r="Z707" s="234"/>
    </row>
    <row r="708" spans="1:26" ht="12.75" customHeight="1">
      <c r="A708" s="234"/>
      <c r="B708" s="234"/>
      <c r="C708" s="234"/>
      <c r="D708" s="234"/>
      <c r="E708" s="234"/>
      <c r="F708" s="234"/>
      <c r="G708" s="234"/>
      <c r="H708" s="234"/>
      <c r="I708" s="234"/>
      <c r="J708" s="234"/>
      <c r="K708" s="234"/>
      <c r="L708" s="234"/>
      <c r="M708" s="234"/>
      <c r="N708" s="234"/>
      <c r="O708" s="234"/>
      <c r="P708" s="234"/>
      <c r="Q708" s="234"/>
      <c r="R708" s="234"/>
      <c r="S708" s="234"/>
      <c r="T708" s="234"/>
      <c r="U708" s="234"/>
      <c r="V708" s="234"/>
      <c r="W708" s="234"/>
      <c r="X708" s="234"/>
      <c r="Y708" s="234"/>
      <c r="Z708" s="234"/>
    </row>
    <row r="709" spans="1:26" ht="12.75" customHeight="1">
      <c r="A709" s="234"/>
      <c r="B709" s="234"/>
      <c r="C709" s="234"/>
      <c r="D709" s="234"/>
      <c r="E709" s="234"/>
      <c r="F709" s="234"/>
      <c r="G709" s="234"/>
      <c r="H709" s="234"/>
      <c r="I709" s="234"/>
      <c r="J709" s="234"/>
      <c r="K709" s="234"/>
      <c r="L709" s="234"/>
      <c r="M709" s="234"/>
      <c r="N709" s="234"/>
      <c r="O709" s="234"/>
      <c r="P709" s="234"/>
      <c r="Q709" s="234"/>
      <c r="R709" s="234"/>
      <c r="S709" s="234"/>
      <c r="T709" s="234"/>
      <c r="U709" s="234"/>
      <c r="V709" s="234"/>
      <c r="W709" s="234"/>
      <c r="X709" s="234"/>
      <c r="Y709" s="234"/>
      <c r="Z709" s="234"/>
    </row>
    <row r="710" spans="1:26" ht="12.75" customHeight="1">
      <c r="A710" s="234"/>
      <c r="B710" s="234"/>
      <c r="C710" s="234"/>
      <c r="D710" s="234"/>
      <c r="E710" s="234"/>
      <c r="F710" s="234"/>
      <c r="G710" s="234"/>
      <c r="H710" s="234"/>
      <c r="I710" s="234"/>
      <c r="J710" s="234"/>
      <c r="K710" s="234"/>
      <c r="L710" s="234"/>
      <c r="M710" s="234"/>
      <c r="N710" s="234"/>
      <c r="O710" s="234"/>
      <c r="P710" s="234"/>
      <c r="Q710" s="234"/>
      <c r="R710" s="234"/>
      <c r="S710" s="234"/>
      <c r="T710" s="234"/>
      <c r="U710" s="234"/>
      <c r="V710" s="234"/>
      <c r="W710" s="234"/>
      <c r="X710" s="234"/>
      <c r="Y710" s="234"/>
      <c r="Z710" s="234"/>
    </row>
    <row r="711" spans="1:26" ht="12.75" customHeight="1">
      <c r="A711" s="234"/>
      <c r="B711" s="234"/>
      <c r="C711" s="234"/>
      <c r="D711" s="234"/>
      <c r="E711" s="234"/>
      <c r="F711" s="234"/>
      <c r="G711" s="234"/>
      <c r="H711" s="234"/>
      <c r="I711" s="234"/>
      <c r="J711" s="234"/>
      <c r="K711" s="234"/>
      <c r="L711" s="234"/>
      <c r="M711" s="234"/>
      <c r="N711" s="234"/>
      <c r="O711" s="234"/>
      <c r="P711" s="234"/>
      <c r="Q711" s="234"/>
      <c r="R711" s="234"/>
      <c r="S711" s="234"/>
      <c r="T711" s="234"/>
      <c r="U711" s="234"/>
      <c r="V711" s="234"/>
      <c r="W711" s="234"/>
      <c r="X711" s="234"/>
      <c r="Y711" s="234"/>
      <c r="Z711" s="234"/>
    </row>
    <row r="712" spans="1:26" ht="12.75" customHeight="1">
      <c r="A712" s="234"/>
      <c r="B712" s="234"/>
      <c r="C712" s="234"/>
      <c r="D712" s="234"/>
      <c r="E712" s="234"/>
      <c r="F712" s="234"/>
      <c r="G712" s="234"/>
      <c r="H712" s="234"/>
      <c r="I712" s="234"/>
      <c r="J712" s="234"/>
      <c r="K712" s="234"/>
      <c r="L712" s="234"/>
      <c r="M712" s="234"/>
      <c r="N712" s="234"/>
      <c r="O712" s="234"/>
      <c r="P712" s="234"/>
      <c r="Q712" s="234"/>
      <c r="R712" s="234"/>
      <c r="S712" s="234"/>
      <c r="T712" s="234"/>
      <c r="U712" s="234"/>
      <c r="V712" s="234"/>
      <c r="W712" s="234"/>
      <c r="X712" s="234"/>
      <c r="Y712" s="234"/>
      <c r="Z712" s="234"/>
    </row>
    <row r="713" spans="1:26" ht="12.75" customHeight="1">
      <c r="A713" s="234"/>
      <c r="B713" s="234"/>
      <c r="C713" s="234"/>
      <c r="D713" s="234"/>
      <c r="E713" s="234"/>
      <c r="F713" s="234"/>
      <c r="G713" s="234"/>
      <c r="H713" s="234"/>
      <c r="I713" s="234"/>
      <c r="J713" s="234"/>
      <c r="K713" s="234"/>
      <c r="L713" s="234"/>
      <c r="M713" s="234"/>
      <c r="N713" s="234"/>
      <c r="O713" s="234"/>
      <c r="P713" s="234"/>
      <c r="Q713" s="234"/>
      <c r="R713" s="234"/>
      <c r="S713" s="234"/>
      <c r="T713" s="234"/>
      <c r="U713" s="234"/>
      <c r="V713" s="234"/>
      <c r="W713" s="234"/>
      <c r="X713" s="234"/>
      <c r="Y713" s="234"/>
      <c r="Z713" s="234"/>
    </row>
    <row r="714" spans="1:26" ht="12.75" customHeight="1">
      <c r="A714" s="234"/>
      <c r="B714" s="234"/>
      <c r="C714" s="234"/>
      <c r="D714" s="234"/>
      <c r="E714" s="234"/>
      <c r="F714" s="234"/>
      <c r="G714" s="234"/>
      <c r="H714" s="234"/>
      <c r="I714" s="234"/>
      <c r="J714" s="234"/>
      <c r="K714" s="234"/>
      <c r="L714" s="234"/>
      <c r="M714" s="234"/>
      <c r="N714" s="234"/>
      <c r="O714" s="234"/>
      <c r="P714" s="234"/>
      <c r="Q714" s="234"/>
      <c r="R714" s="234"/>
      <c r="S714" s="234"/>
      <c r="T714" s="234"/>
      <c r="U714" s="234"/>
      <c r="V714" s="234"/>
      <c r="W714" s="234"/>
      <c r="X714" s="234"/>
      <c r="Y714" s="234"/>
      <c r="Z714" s="234"/>
    </row>
    <row r="715" spans="1:26" ht="12.75" customHeight="1">
      <c r="A715" s="234"/>
      <c r="B715" s="234"/>
      <c r="C715" s="234"/>
      <c r="D715" s="234"/>
      <c r="E715" s="234"/>
      <c r="F715" s="234"/>
      <c r="G715" s="234"/>
      <c r="H715" s="234"/>
      <c r="I715" s="234"/>
      <c r="J715" s="234"/>
      <c r="K715" s="234"/>
      <c r="L715" s="234"/>
      <c r="M715" s="234"/>
      <c r="N715" s="234"/>
      <c r="O715" s="234"/>
      <c r="P715" s="234"/>
      <c r="Q715" s="234"/>
      <c r="R715" s="234"/>
      <c r="S715" s="234"/>
      <c r="T715" s="234"/>
      <c r="U715" s="234"/>
      <c r="V715" s="234"/>
      <c r="W715" s="234"/>
      <c r="X715" s="234"/>
      <c r="Y715" s="234"/>
      <c r="Z715" s="234"/>
    </row>
    <row r="716" spans="1:26" ht="12.75" customHeight="1">
      <c r="A716" s="234"/>
      <c r="B716" s="234"/>
      <c r="C716" s="234"/>
      <c r="D716" s="234"/>
      <c r="E716" s="234"/>
      <c r="F716" s="234"/>
      <c r="G716" s="234"/>
      <c r="H716" s="234"/>
      <c r="I716" s="234"/>
      <c r="J716" s="234"/>
      <c r="K716" s="234"/>
      <c r="L716" s="234"/>
      <c r="M716" s="234"/>
      <c r="N716" s="234"/>
      <c r="O716" s="234"/>
      <c r="P716" s="234"/>
      <c r="Q716" s="234"/>
      <c r="R716" s="234"/>
      <c r="S716" s="234"/>
      <c r="T716" s="234"/>
      <c r="U716" s="234"/>
      <c r="V716" s="234"/>
      <c r="W716" s="234"/>
      <c r="X716" s="234"/>
      <c r="Y716" s="234"/>
      <c r="Z716" s="234"/>
    </row>
    <row r="717" spans="1:26" ht="12.75" customHeight="1">
      <c r="A717" s="234"/>
      <c r="B717" s="234"/>
      <c r="C717" s="234"/>
      <c r="D717" s="234"/>
      <c r="E717" s="234"/>
      <c r="F717" s="234"/>
      <c r="G717" s="234"/>
      <c r="H717" s="234"/>
      <c r="I717" s="234"/>
      <c r="J717" s="234"/>
      <c r="K717" s="234"/>
      <c r="L717" s="234"/>
      <c r="M717" s="234"/>
      <c r="N717" s="234"/>
      <c r="O717" s="234"/>
      <c r="P717" s="234"/>
      <c r="Q717" s="234"/>
      <c r="R717" s="234"/>
      <c r="S717" s="234"/>
      <c r="T717" s="234"/>
      <c r="U717" s="234"/>
      <c r="V717" s="234"/>
      <c r="W717" s="234"/>
      <c r="X717" s="234"/>
      <c r="Y717" s="234"/>
      <c r="Z717" s="234"/>
    </row>
    <row r="718" spans="1:26" ht="12.75" customHeight="1">
      <c r="A718" s="234"/>
      <c r="B718" s="234"/>
      <c r="C718" s="234"/>
      <c r="D718" s="234"/>
      <c r="E718" s="234"/>
      <c r="F718" s="234"/>
      <c r="G718" s="234"/>
      <c r="H718" s="234"/>
      <c r="I718" s="234"/>
      <c r="J718" s="234"/>
      <c r="K718" s="234"/>
      <c r="L718" s="234"/>
      <c r="M718" s="234"/>
      <c r="N718" s="234"/>
      <c r="O718" s="234"/>
      <c r="P718" s="234"/>
      <c r="Q718" s="234"/>
      <c r="R718" s="234"/>
      <c r="S718" s="234"/>
      <c r="T718" s="234"/>
      <c r="U718" s="234"/>
      <c r="V718" s="234"/>
      <c r="W718" s="234"/>
      <c r="X718" s="234"/>
      <c r="Y718" s="234"/>
      <c r="Z718" s="234"/>
    </row>
    <row r="719" spans="1:26" ht="12.75" customHeight="1">
      <c r="A719" s="234"/>
      <c r="B719" s="234"/>
      <c r="C719" s="234"/>
      <c r="D719" s="234"/>
      <c r="E719" s="234"/>
      <c r="F719" s="234"/>
      <c r="G719" s="234"/>
      <c r="H719" s="234"/>
      <c r="I719" s="234"/>
      <c r="J719" s="234"/>
      <c r="K719" s="234"/>
      <c r="L719" s="234"/>
      <c r="M719" s="234"/>
      <c r="N719" s="234"/>
      <c r="O719" s="234"/>
      <c r="P719" s="234"/>
      <c r="Q719" s="234"/>
      <c r="R719" s="234"/>
      <c r="S719" s="234"/>
      <c r="T719" s="234"/>
      <c r="U719" s="234"/>
      <c r="V719" s="234"/>
      <c r="W719" s="234"/>
      <c r="X719" s="234"/>
      <c r="Y719" s="234"/>
      <c r="Z719" s="234"/>
    </row>
    <row r="720" spans="1:26" ht="12.75" customHeight="1">
      <c r="A720" s="234"/>
      <c r="B720" s="234"/>
      <c r="C720" s="234"/>
      <c r="D720" s="234"/>
      <c r="E720" s="234"/>
      <c r="F720" s="234"/>
      <c r="G720" s="234"/>
      <c r="H720" s="234"/>
      <c r="I720" s="234"/>
      <c r="J720" s="234"/>
      <c r="K720" s="234"/>
      <c r="L720" s="234"/>
      <c r="M720" s="234"/>
      <c r="N720" s="234"/>
      <c r="O720" s="234"/>
      <c r="P720" s="234"/>
      <c r="Q720" s="234"/>
      <c r="R720" s="234"/>
      <c r="S720" s="234"/>
      <c r="T720" s="234"/>
      <c r="U720" s="234"/>
      <c r="V720" s="234"/>
      <c r="W720" s="234"/>
      <c r="X720" s="234"/>
      <c r="Y720" s="234"/>
      <c r="Z720" s="234"/>
    </row>
    <row r="721" spans="1:26" ht="12.75" customHeight="1">
      <c r="A721" s="234"/>
      <c r="B721" s="234"/>
      <c r="C721" s="234"/>
      <c r="D721" s="234"/>
      <c r="E721" s="234"/>
      <c r="F721" s="234"/>
      <c r="G721" s="234"/>
      <c r="H721" s="234"/>
      <c r="I721" s="234"/>
      <c r="J721" s="234"/>
      <c r="K721" s="234"/>
      <c r="L721" s="234"/>
      <c r="M721" s="234"/>
      <c r="N721" s="234"/>
      <c r="O721" s="234"/>
      <c r="P721" s="234"/>
      <c r="Q721" s="234"/>
      <c r="R721" s="234"/>
      <c r="S721" s="234"/>
      <c r="T721" s="234"/>
      <c r="U721" s="234"/>
      <c r="V721" s="234"/>
      <c r="W721" s="234"/>
      <c r="X721" s="234"/>
      <c r="Y721" s="234"/>
      <c r="Z721" s="234"/>
    </row>
    <row r="722" spans="1:26" ht="12.75" customHeight="1">
      <c r="A722" s="234"/>
      <c r="B722" s="234"/>
      <c r="C722" s="234"/>
      <c r="D722" s="234"/>
      <c r="E722" s="234"/>
      <c r="F722" s="234"/>
      <c r="G722" s="234"/>
      <c r="H722" s="234"/>
      <c r="I722" s="234"/>
      <c r="J722" s="234"/>
      <c r="K722" s="234"/>
      <c r="L722" s="234"/>
      <c r="M722" s="234"/>
      <c r="N722" s="234"/>
      <c r="O722" s="234"/>
      <c r="P722" s="234"/>
      <c r="Q722" s="234"/>
      <c r="R722" s="234"/>
      <c r="S722" s="234"/>
      <c r="T722" s="234"/>
      <c r="U722" s="234"/>
      <c r="V722" s="234"/>
      <c r="W722" s="234"/>
      <c r="X722" s="234"/>
      <c r="Y722" s="234"/>
      <c r="Z722" s="234"/>
    </row>
    <row r="723" spans="1:26" ht="12.75" customHeight="1">
      <c r="A723" s="234"/>
      <c r="B723" s="234"/>
      <c r="C723" s="234"/>
      <c r="D723" s="234"/>
      <c r="E723" s="234"/>
      <c r="F723" s="234"/>
      <c r="G723" s="234"/>
      <c r="H723" s="234"/>
      <c r="I723" s="234"/>
      <c r="J723" s="234"/>
      <c r="K723" s="234"/>
      <c r="L723" s="234"/>
      <c r="M723" s="234"/>
      <c r="N723" s="234"/>
      <c r="O723" s="234"/>
      <c r="P723" s="234"/>
      <c r="Q723" s="234"/>
      <c r="R723" s="234"/>
      <c r="S723" s="234"/>
      <c r="T723" s="234"/>
      <c r="U723" s="234"/>
      <c r="V723" s="234"/>
      <c r="W723" s="234"/>
      <c r="X723" s="234"/>
      <c r="Y723" s="234"/>
      <c r="Z723" s="234"/>
    </row>
    <row r="724" spans="1:26" ht="12.75" customHeight="1">
      <c r="A724" s="234"/>
      <c r="B724" s="234"/>
      <c r="C724" s="234"/>
      <c r="D724" s="234"/>
      <c r="E724" s="234"/>
      <c r="F724" s="234"/>
      <c r="G724" s="234"/>
      <c r="H724" s="234"/>
      <c r="I724" s="234"/>
      <c r="J724" s="234"/>
      <c r="K724" s="234"/>
      <c r="L724" s="234"/>
      <c r="M724" s="234"/>
      <c r="N724" s="234"/>
      <c r="O724" s="234"/>
      <c r="P724" s="234"/>
      <c r="Q724" s="234"/>
      <c r="R724" s="234"/>
      <c r="S724" s="234"/>
      <c r="T724" s="234"/>
      <c r="U724" s="234"/>
      <c r="V724" s="234"/>
      <c r="W724" s="234"/>
      <c r="X724" s="234"/>
      <c r="Y724" s="234"/>
      <c r="Z724" s="234"/>
    </row>
    <row r="725" spans="1:26" ht="12.75" customHeight="1">
      <c r="A725" s="234"/>
      <c r="B725" s="234"/>
      <c r="C725" s="234"/>
      <c r="D725" s="234"/>
      <c r="E725" s="234"/>
      <c r="F725" s="234"/>
      <c r="G725" s="234"/>
      <c r="H725" s="234"/>
      <c r="I725" s="234"/>
      <c r="J725" s="234"/>
      <c r="K725" s="234"/>
      <c r="L725" s="234"/>
      <c r="M725" s="234"/>
      <c r="N725" s="234"/>
      <c r="O725" s="234"/>
      <c r="P725" s="234"/>
      <c r="Q725" s="234"/>
      <c r="R725" s="234"/>
      <c r="S725" s="234"/>
      <c r="T725" s="234"/>
      <c r="U725" s="234"/>
      <c r="V725" s="234"/>
      <c r="W725" s="234"/>
      <c r="X725" s="234"/>
      <c r="Y725" s="234"/>
      <c r="Z725" s="234"/>
    </row>
    <row r="726" spans="1:26" ht="12.75" customHeight="1">
      <c r="A726" s="234"/>
      <c r="B726" s="234"/>
      <c r="C726" s="234"/>
      <c r="D726" s="234"/>
      <c r="E726" s="234"/>
      <c r="F726" s="234"/>
      <c r="G726" s="234"/>
      <c r="H726" s="234"/>
      <c r="I726" s="234"/>
      <c r="J726" s="234"/>
      <c r="K726" s="234"/>
      <c r="L726" s="234"/>
      <c r="M726" s="234"/>
      <c r="N726" s="234"/>
      <c r="O726" s="234"/>
      <c r="P726" s="234"/>
      <c r="Q726" s="234"/>
      <c r="R726" s="234"/>
      <c r="S726" s="234"/>
      <c r="T726" s="234"/>
      <c r="U726" s="234"/>
      <c r="V726" s="234"/>
      <c r="W726" s="234"/>
      <c r="X726" s="234"/>
      <c r="Y726" s="234"/>
      <c r="Z726" s="234"/>
    </row>
    <row r="727" spans="1:26" ht="12.75" customHeight="1">
      <c r="A727" s="234"/>
      <c r="B727" s="234"/>
      <c r="C727" s="234"/>
      <c r="D727" s="234"/>
      <c r="E727" s="234"/>
      <c r="F727" s="234"/>
      <c r="G727" s="234"/>
      <c r="H727" s="234"/>
      <c r="I727" s="234"/>
      <c r="J727" s="234"/>
      <c r="K727" s="234"/>
      <c r="L727" s="234"/>
      <c r="M727" s="234"/>
      <c r="N727" s="234"/>
      <c r="O727" s="234"/>
      <c r="P727" s="234"/>
      <c r="Q727" s="234"/>
      <c r="R727" s="234"/>
      <c r="S727" s="234"/>
      <c r="T727" s="234"/>
      <c r="U727" s="234"/>
      <c r="V727" s="234"/>
      <c r="W727" s="234"/>
      <c r="X727" s="234"/>
      <c r="Y727" s="234"/>
      <c r="Z727" s="234"/>
    </row>
    <row r="728" spans="1:26" ht="12.75" customHeight="1">
      <c r="A728" s="234"/>
      <c r="B728" s="234"/>
      <c r="C728" s="234"/>
      <c r="D728" s="234"/>
      <c r="E728" s="234"/>
      <c r="F728" s="234"/>
      <c r="G728" s="234"/>
      <c r="H728" s="234"/>
      <c r="I728" s="234"/>
      <c r="J728" s="234"/>
      <c r="K728" s="234"/>
      <c r="L728" s="234"/>
      <c r="M728" s="234"/>
      <c r="N728" s="234"/>
      <c r="O728" s="234"/>
      <c r="P728" s="234"/>
      <c r="Q728" s="234"/>
      <c r="R728" s="234"/>
      <c r="S728" s="234"/>
      <c r="T728" s="234"/>
      <c r="U728" s="234"/>
      <c r="V728" s="234"/>
      <c r="W728" s="234"/>
      <c r="X728" s="234"/>
      <c r="Y728" s="234"/>
      <c r="Z728" s="234"/>
    </row>
    <row r="729" spans="1:26" ht="12.75" customHeight="1">
      <c r="A729" s="234"/>
      <c r="B729" s="234"/>
      <c r="C729" s="234"/>
      <c r="D729" s="234"/>
      <c r="E729" s="234"/>
      <c r="F729" s="234"/>
      <c r="G729" s="234"/>
      <c r="H729" s="234"/>
      <c r="I729" s="234"/>
      <c r="J729" s="234"/>
      <c r="K729" s="234"/>
      <c r="L729" s="234"/>
      <c r="M729" s="234"/>
      <c r="N729" s="234"/>
      <c r="O729" s="234"/>
      <c r="P729" s="234"/>
      <c r="Q729" s="234"/>
      <c r="R729" s="234"/>
      <c r="S729" s="234"/>
      <c r="T729" s="234"/>
      <c r="U729" s="234"/>
      <c r="V729" s="234"/>
      <c r="W729" s="234"/>
      <c r="X729" s="234"/>
      <c r="Y729" s="234"/>
      <c r="Z729" s="234"/>
    </row>
    <row r="730" spans="1:26" ht="12.75" customHeight="1">
      <c r="A730" s="234"/>
      <c r="B730" s="234"/>
      <c r="C730" s="234"/>
      <c r="D730" s="234"/>
      <c r="E730" s="234"/>
      <c r="F730" s="234"/>
      <c r="G730" s="234"/>
      <c r="H730" s="234"/>
      <c r="I730" s="234"/>
      <c r="J730" s="234"/>
      <c r="K730" s="234"/>
      <c r="L730" s="234"/>
      <c r="M730" s="234"/>
      <c r="N730" s="234"/>
      <c r="O730" s="234"/>
      <c r="P730" s="234"/>
      <c r="Q730" s="234"/>
      <c r="R730" s="234"/>
      <c r="S730" s="234"/>
      <c r="T730" s="234"/>
      <c r="U730" s="234"/>
      <c r="V730" s="234"/>
      <c r="W730" s="234"/>
      <c r="X730" s="234"/>
      <c r="Y730" s="234"/>
      <c r="Z730" s="234"/>
    </row>
    <row r="731" spans="1:26" ht="12.75" customHeight="1">
      <c r="A731" s="234"/>
      <c r="B731" s="234"/>
      <c r="C731" s="234"/>
      <c r="D731" s="234"/>
      <c r="E731" s="234"/>
      <c r="F731" s="234"/>
      <c r="G731" s="234"/>
      <c r="H731" s="234"/>
      <c r="I731" s="234"/>
      <c r="J731" s="234"/>
      <c r="K731" s="234"/>
      <c r="L731" s="234"/>
      <c r="M731" s="234"/>
      <c r="N731" s="234"/>
      <c r="O731" s="234"/>
      <c r="P731" s="234"/>
      <c r="Q731" s="234"/>
      <c r="R731" s="234"/>
      <c r="S731" s="234"/>
      <c r="T731" s="234"/>
      <c r="U731" s="234"/>
      <c r="V731" s="234"/>
      <c r="W731" s="234"/>
      <c r="X731" s="234"/>
      <c r="Y731" s="234"/>
      <c r="Z731" s="234"/>
    </row>
    <row r="732" spans="1:26" ht="12.75" customHeight="1">
      <c r="A732" s="234"/>
      <c r="B732" s="234"/>
      <c r="C732" s="234"/>
      <c r="D732" s="234"/>
      <c r="E732" s="234"/>
      <c r="F732" s="234"/>
      <c r="G732" s="234"/>
      <c r="H732" s="234"/>
      <c r="I732" s="234"/>
      <c r="J732" s="234"/>
      <c r="K732" s="234"/>
      <c r="L732" s="234"/>
      <c r="M732" s="234"/>
      <c r="N732" s="234"/>
      <c r="O732" s="234"/>
      <c r="P732" s="234"/>
      <c r="Q732" s="234"/>
      <c r="R732" s="234"/>
      <c r="S732" s="234"/>
      <c r="T732" s="234"/>
      <c r="U732" s="234"/>
      <c r="V732" s="234"/>
      <c r="W732" s="234"/>
      <c r="X732" s="234"/>
      <c r="Y732" s="234"/>
      <c r="Z732" s="234"/>
    </row>
    <row r="733" spans="1:26" ht="12.75" customHeight="1">
      <c r="A733" s="234"/>
      <c r="B733" s="234"/>
      <c r="C733" s="234"/>
      <c r="D733" s="234"/>
      <c r="E733" s="234"/>
      <c r="F733" s="234"/>
      <c r="G733" s="234"/>
      <c r="H733" s="234"/>
      <c r="I733" s="234"/>
      <c r="J733" s="234"/>
      <c r="K733" s="234"/>
      <c r="L733" s="234"/>
      <c r="M733" s="234"/>
      <c r="N733" s="234"/>
      <c r="O733" s="234"/>
      <c r="P733" s="234"/>
      <c r="Q733" s="234"/>
      <c r="R733" s="234"/>
      <c r="S733" s="234"/>
      <c r="T733" s="234"/>
      <c r="U733" s="234"/>
      <c r="V733" s="234"/>
      <c r="W733" s="234"/>
      <c r="X733" s="234"/>
      <c r="Y733" s="234"/>
      <c r="Z733" s="234"/>
    </row>
    <row r="734" spans="1:26" ht="12.75" customHeight="1">
      <c r="A734" s="234"/>
      <c r="B734" s="234"/>
      <c r="C734" s="234"/>
      <c r="D734" s="234"/>
      <c r="E734" s="234"/>
      <c r="F734" s="234"/>
      <c r="G734" s="234"/>
      <c r="H734" s="234"/>
      <c r="I734" s="234"/>
      <c r="J734" s="234"/>
      <c r="K734" s="234"/>
      <c r="L734" s="234"/>
      <c r="M734" s="234"/>
      <c r="N734" s="234"/>
      <c r="O734" s="234"/>
      <c r="P734" s="234"/>
      <c r="Q734" s="234"/>
      <c r="R734" s="234"/>
      <c r="S734" s="234"/>
      <c r="T734" s="234"/>
      <c r="U734" s="234"/>
      <c r="V734" s="234"/>
      <c r="W734" s="234"/>
      <c r="X734" s="234"/>
      <c r="Y734" s="234"/>
      <c r="Z734" s="234"/>
    </row>
    <row r="735" spans="1:26" ht="12.75" customHeight="1">
      <c r="A735" s="234"/>
      <c r="B735" s="234"/>
      <c r="C735" s="234"/>
      <c r="D735" s="234"/>
      <c r="E735" s="234"/>
      <c r="F735" s="234"/>
      <c r="G735" s="234"/>
      <c r="H735" s="234"/>
      <c r="I735" s="234"/>
      <c r="J735" s="234"/>
      <c r="K735" s="234"/>
      <c r="L735" s="234"/>
      <c r="M735" s="234"/>
      <c r="N735" s="234"/>
      <c r="O735" s="234"/>
      <c r="P735" s="234"/>
      <c r="Q735" s="234"/>
      <c r="R735" s="234"/>
      <c r="S735" s="234"/>
      <c r="T735" s="234"/>
      <c r="U735" s="234"/>
      <c r="V735" s="234"/>
      <c r="W735" s="234"/>
      <c r="X735" s="234"/>
      <c r="Y735" s="234"/>
      <c r="Z735" s="234"/>
    </row>
    <row r="736" spans="1:26" ht="12.75" customHeight="1">
      <c r="A736" s="234"/>
      <c r="B736" s="234"/>
      <c r="C736" s="234"/>
      <c r="D736" s="234"/>
      <c r="E736" s="234"/>
      <c r="F736" s="234"/>
      <c r="G736" s="234"/>
      <c r="H736" s="234"/>
      <c r="I736" s="234"/>
      <c r="J736" s="234"/>
      <c r="K736" s="234"/>
      <c r="L736" s="234"/>
      <c r="M736" s="234"/>
      <c r="N736" s="234"/>
      <c r="O736" s="234"/>
      <c r="P736" s="234"/>
      <c r="Q736" s="234"/>
      <c r="R736" s="234"/>
      <c r="S736" s="234"/>
      <c r="T736" s="234"/>
      <c r="U736" s="234"/>
      <c r="V736" s="234"/>
      <c r="W736" s="234"/>
      <c r="X736" s="234"/>
      <c r="Y736" s="234"/>
      <c r="Z736" s="234"/>
    </row>
    <row r="737" spans="1:26" ht="12.75" customHeight="1">
      <c r="A737" s="234"/>
      <c r="B737" s="234"/>
      <c r="C737" s="234"/>
      <c r="D737" s="234"/>
      <c r="E737" s="234"/>
      <c r="F737" s="234"/>
      <c r="G737" s="234"/>
      <c r="H737" s="234"/>
      <c r="I737" s="234"/>
      <c r="J737" s="234"/>
      <c r="K737" s="234"/>
      <c r="L737" s="234"/>
      <c r="M737" s="234"/>
      <c r="N737" s="234"/>
      <c r="O737" s="234"/>
      <c r="P737" s="234"/>
      <c r="Q737" s="234"/>
      <c r="R737" s="234"/>
      <c r="S737" s="234"/>
      <c r="T737" s="234"/>
      <c r="U737" s="234"/>
      <c r="V737" s="234"/>
      <c r="W737" s="234"/>
      <c r="X737" s="234"/>
      <c r="Y737" s="234"/>
      <c r="Z737" s="234"/>
    </row>
    <row r="738" spans="1:26" ht="12.75" customHeight="1">
      <c r="A738" s="234"/>
      <c r="B738" s="234"/>
      <c r="C738" s="234"/>
      <c r="D738" s="234"/>
      <c r="E738" s="234"/>
      <c r="F738" s="234"/>
      <c r="G738" s="234"/>
      <c r="H738" s="234"/>
      <c r="I738" s="234"/>
      <c r="J738" s="234"/>
      <c r="K738" s="234"/>
      <c r="L738" s="234"/>
      <c r="M738" s="234"/>
      <c r="N738" s="234"/>
      <c r="O738" s="234"/>
      <c r="P738" s="234"/>
      <c r="Q738" s="234"/>
      <c r="R738" s="234"/>
      <c r="S738" s="234"/>
      <c r="T738" s="234"/>
      <c r="U738" s="234"/>
      <c r="V738" s="234"/>
      <c r="W738" s="234"/>
      <c r="X738" s="234"/>
      <c r="Y738" s="234"/>
      <c r="Z738" s="234"/>
    </row>
    <row r="739" spans="1:26" ht="12.75" customHeight="1">
      <c r="A739" s="234"/>
      <c r="B739" s="234"/>
      <c r="C739" s="234"/>
      <c r="D739" s="234"/>
      <c r="E739" s="234"/>
      <c r="F739" s="234"/>
      <c r="G739" s="234"/>
      <c r="H739" s="234"/>
      <c r="I739" s="234"/>
      <c r="J739" s="234"/>
      <c r="K739" s="234"/>
      <c r="L739" s="234"/>
      <c r="M739" s="234"/>
      <c r="N739" s="234"/>
      <c r="O739" s="234"/>
      <c r="P739" s="234"/>
      <c r="Q739" s="234"/>
      <c r="R739" s="234"/>
      <c r="S739" s="234"/>
      <c r="T739" s="234"/>
      <c r="U739" s="234"/>
      <c r="V739" s="234"/>
      <c r="W739" s="234"/>
      <c r="X739" s="234"/>
      <c r="Y739" s="234"/>
      <c r="Z739" s="234"/>
    </row>
    <row r="740" spans="1:26" ht="12.75" customHeight="1">
      <c r="A740" s="234"/>
      <c r="B740" s="234"/>
      <c r="C740" s="234"/>
      <c r="D740" s="234"/>
      <c r="E740" s="234"/>
      <c r="F740" s="234"/>
      <c r="G740" s="234"/>
      <c r="H740" s="234"/>
      <c r="I740" s="234"/>
      <c r="J740" s="234"/>
      <c r="K740" s="234"/>
      <c r="L740" s="234"/>
      <c r="M740" s="234"/>
      <c r="N740" s="234"/>
      <c r="O740" s="234"/>
      <c r="P740" s="234"/>
      <c r="Q740" s="234"/>
      <c r="R740" s="234"/>
      <c r="S740" s="234"/>
      <c r="T740" s="234"/>
      <c r="U740" s="234"/>
      <c r="V740" s="234"/>
      <c r="W740" s="234"/>
      <c r="X740" s="234"/>
      <c r="Y740" s="234"/>
      <c r="Z740" s="234"/>
    </row>
    <row r="741" spans="1:26" ht="12.75" customHeight="1">
      <c r="A741" s="234"/>
      <c r="B741" s="234"/>
      <c r="C741" s="234"/>
      <c r="D741" s="234"/>
      <c r="E741" s="234"/>
      <c r="F741" s="234"/>
      <c r="G741" s="234"/>
      <c r="H741" s="234"/>
      <c r="I741" s="234"/>
      <c r="J741" s="234"/>
      <c r="K741" s="234"/>
      <c r="L741" s="234"/>
      <c r="M741" s="234"/>
      <c r="N741" s="234"/>
      <c r="O741" s="234"/>
      <c r="P741" s="234"/>
      <c r="Q741" s="234"/>
      <c r="R741" s="234"/>
      <c r="S741" s="234"/>
      <c r="T741" s="234"/>
      <c r="U741" s="234"/>
      <c r="V741" s="234"/>
      <c r="W741" s="234"/>
      <c r="X741" s="234"/>
      <c r="Y741" s="234"/>
      <c r="Z741" s="234"/>
    </row>
    <row r="742" spans="1:26" ht="12.75" customHeight="1">
      <c r="A742" s="234"/>
      <c r="B742" s="234"/>
      <c r="C742" s="234"/>
      <c r="D742" s="234"/>
      <c r="E742" s="234"/>
      <c r="F742" s="234"/>
      <c r="G742" s="234"/>
      <c r="H742" s="234"/>
      <c r="I742" s="234"/>
      <c r="J742" s="234"/>
      <c r="K742" s="234"/>
      <c r="L742" s="234"/>
      <c r="M742" s="234"/>
      <c r="N742" s="234"/>
      <c r="O742" s="234"/>
      <c r="P742" s="234"/>
      <c r="Q742" s="234"/>
      <c r="R742" s="234"/>
      <c r="S742" s="234"/>
      <c r="T742" s="234"/>
      <c r="U742" s="234"/>
      <c r="V742" s="234"/>
      <c r="W742" s="234"/>
      <c r="X742" s="234"/>
      <c r="Y742" s="234"/>
      <c r="Z742" s="234"/>
    </row>
    <row r="743" spans="1:26" ht="12.75" customHeight="1">
      <c r="A743" s="234"/>
      <c r="B743" s="234"/>
      <c r="C743" s="234"/>
      <c r="D743" s="234"/>
      <c r="E743" s="234"/>
      <c r="F743" s="234"/>
      <c r="G743" s="234"/>
      <c r="H743" s="234"/>
      <c r="I743" s="234"/>
      <c r="J743" s="234"/>
      <c r="K743" s="234"/>
      <c r="L743" s="234"/>
      <c r="M743" s="234"/>
      <c r="N743" s="234"/>
      <c r="O743" s="234"/>
      <c r="P743" s="234"/>
      <c r="Q743" s="234"/>
      <c r="R743" s="234"/>
      <c r="S743" s="234"/>
      <c r="T743" s="234"/>
      <c r="U743" s="234"/>
      <c r="V743" s="234"/>
      <c r="W743" s="234"/>
      <c r="X743" s="234"/>
      <c r="Y743" s="234"/>
      <c r="Z743" s="234"/>
    </row>
    <row r="744" spans="1:26" ht="12.75" customHeight="1">
      <c r="A744" s="234"/>
      <c r="B744" s="234"/>
      <c r="C744" s="234"/>
      <c r="D744" s="234"/>
      <c r="E744" s="234"/>
      <c r="F744" s="234"/>
      <c r="G744" s="234"/>
      <c r="H744" s="234"/>
      <c r="I744" s="234"/>
      <c r="J744" s="234"/>
      <c r="K744" s="234"/>
      <c r="L744" s="234"/>
      <c r="M744" s="234"/>
      <c r="N744" s="234"/>
      <c r="O744" s="234"/>
      <c r="P744" s="234"/>
      <c r="Q744" s="234"/>
      <c r="R744" s="234"/>
      <c r="S744" s="234"/>
      <c r="T744" s="234"/>
      <c r="U744" s="234"/>
      <c r="V744" s="234"/>
      <c r="W744" s="234"/>
      <c r="X744" s="234"/>
      <c r="Y744" s="234"/>
      <c r="Z744" s="234"/>
    </row>
    <row r="745" spans="1:26" ht="12.75" customHeight="1">
      <c r="A745" s="234"/>
      <c r="B745" s="234"/>
      <c r="C745" s="234"/>
      <c r="D745" s="234"/>
      <c r="E745" s="234"/>
      <c r="F745" s="234"/>
      <c r="G745" s="234"/>
      <c r="H745" s="234"/>
      <c r="I745" s="234"/>
      <c r="J745" s="234"/>
      <c r="K745" s="234"/>
      <c r="L745" s="234"/>
      <c r="M745" s="234"/>
      <c r="N745" s="234"/>
      <c r="O745" s="234"/>
      <c r="P745" s="234"/>
      <c r="Q745" s="234"/>
      <c r="R745" s="234"/>
      <c r="S745" s="234"/>
      <c r="T745" s="234"/>
      <c r="U745" s="234"/>
      <c r="V745" s="234"/>
      <c r="W745" s="234"/>
      <c r="X745" s="234"/>
      <c r="Y745" s="234"/>
      <c r="Z745" s="234"/>
    </row>
    <row r="746" spans="1:26" ht="12.75" customHeight="1">
      <c r="A746" s="234"/>
      <c r="B746" s="234"/>
      <c r="C746" s="234"/>
      <c r="D746" s="234"/>
      <c r="E746" s="234"/>
      <c r="F746" s="234"/>
      <c r="G746" s="234"/>
      <c r="H746" s="234"/>
      <c r="I746" s="234"/>
      <c r="J746" s="234"/>
      <c r="K746" s="234"/>
      <c r="L746" s="234"/>
      <c r="M746" s="234"/>
      <c r="N746" s="234"/>
      <c r="O746" s="234"/>
      <c r="P746" s="234"/>
      <c r="Q746" s="234"/>
      <c r="R746" s="234"/>
      <c r="S746" s="234"/>
      <c r="T746" s="234"/>
      <c r="U746" s="234"/>
      <c r="V746" s="234"/>
      <c r="W746" s="234"/>
      <c r="X746" s="234"/>
      <c r="Y746" s="234"/>
      <c r="Z746" s="234"/>
    </row>
    <row r="747" spans="1:26" ht="12.75" customHeight="1">
      <c r="A747" s="234"/>
      <c r="B747" s="234"/>
      <c r="C747" s="234"/>
      <c r="D747" s="234"/>
      <c r="E747" s="234"/>
      <c r="F747" s="234"/>
      <c r="G747" s="234"/>
      <c r="H747" s="234"/>
      <c r="I747" s="234"/>
      <c r="J747" s="234"/>
      <c r="K747" s="234"/>
      <c r="L747" s="234"/>
      <c r="M747" s="234"/>
      <c r="N747" s="234"/>
      <c r="O747" s="234"/>
      <c r="P747" s="234"/>
      <c r="Q747" s="234"/>
      <c r="R747" s="234"/>
      <c r="S747" s="234"/>
      <c r="T747" s="234"/>
      <c r="U747" s="234"/>
      <c r="V747" s="234"/>
      <c r="W747" s="234"/>
      <c r="X747" s="234"/>
      <c r="Y747" s="234"/>
      <c r="Z747" s="234"/>
    </row>
    <row r="748" spans="1:26" ht="12.75" customHeight="1">
      <c r="A748" s="234"/>
      <c r="B748" s="234"/>
      <c r="C748" s="234"/>
      <c r="D748" s="234"/>
      <c r="E748" s="234"/>
      <c r="F748" s="234"/>
      <c r="G748" s="234"/>
      <c r="H748" s="234"/>
      <c r="I748" s="234"/>
      <c r="J748" s="234"/>
      <c r="K748" s="234"/>
      <c r="L748" s="234"/>
      <c r="M748" s="234"/>
      <c r="N748" s="234"/>
      <c r="O748" s="234"/>
      <c r="P748" s="234"/>
      <c r="Q748" s="234"/>
      <c r="R748" s="234"/>
      <c r="S748" s="234"/>
      <c r="T748" s="234"/>
      <c r="U748" s="234"/>
      <c r="V748" s="234"/>
      <c r="W748" s="234"/>
      <c r="X748" s="234"/>
      <c r="Y748" s="234"/>
      <c r="Z748" s="234"/>
    </row>
    <row r="749" spans="1:26" ht="12.75" customHeight="1">
      <c r="A749" s="234"/>
      <c r="B749" s="234"/>
      <c r="C749" s="234"/>
      <c r="D749" s="234"/>
      <c r="E749" s="234"/>
      <c r="F749" s="234"/>
      <c r="G749" s="234"/>
      <c r="H749" s="234"/>
      <c r="I749" s="234"/>
      <c r="J749" s="234"/>
      <c r="K749" s="234"/>
      <c r="L749" s="234"/>
      <c r="M749" s="234"/>
      <c r="N749" s="234"/>
      <c r="O749" s="234"/>
      <c r="P749" s="234"/>
      <c r="Q749" s="234"/>
      <c r="R749" s="234"/>
      <c r="S749" s="234"/>
      <c r="T749" s="234"/>
      <c r="U749" s="234"/>
      <c r="V749" s="234"/>
      <c r="W749" s="234"/>
      <c r="X749" s="234"/>
      <c r="Y749" s="234"/>
      <c r="Z749" s="234"/>
    </row>
    <row r="750" spans="1:26" ht="12.75" customHeight="1">
      <c r="A750" s="234"/>
      <c r="B750" s="234"/>
      <c r="C750" s="234"/>
      <c r="D750" s="234"/>
      <c r="E750" s="234"/>
      <c r="F750" s="234"/>
      <c r="G750" s="234"/>
      <c r="H750" s="234"/>
      <c r="I750" s="234"/>
      <c r="J750" s="234"/>
      <c r="K750" s="234"/>
      <c r="L750" s="234"/>
      <c r="M750" s="234"/>
      <c r="N750" s="234"/>
      <c r="O750" s="234"/>
      <c r="P750" s="234"/>
      <c r="Q750" s="234"/>
      <c r="R750" s="234"/>
      <c r="S750" s="234"/>
      <c r="T750" s="234"/>
      <c r="U750" s="234"/>
      <c r="V750" s="234"/>
      <c r="W750" s="234"/>
      <c r="X750" s="234"/>
      <c r="Y750" s="234"/>
      <c r="Z750" s="234"/>
    </row>
    <row r="751" spans="1:26" ht="12.75" customHeight="1">
      <c r="A751" s="234"/>
      <c r="B751" s="234"/>
      <c r="C751" s="234"/>
      <c r="D751" s="234"/>
      <c r="E751" s="234"/>
      <c r="F751" s="234"/>
      <c r="G751" s="234"/>
      <c r="H751" s="234"/>
      <c r="I751" s="234"/>
      <c r="J751" s="234"/>
      <c r="K751" s="234"/>
      <c r="L751" s="234"/>
      <c r="M751" s="234"/>
      <c r="N751" s="234"/>
      <c r="O751" s="234"/>
      <c r="P751" s="234"/>
      <c r="Q751" s="234"/>
      <c r="R751" s="234"/>
      <c r="S751" s="234"/>
      <c r="T751" s="234"/>
      <c r="U751" s="234"/>
      <c r="V751" s="234"/>
      <c r="W751" s="234"/>
      <c r="X751" s="234"/>
      <c r="Y751" s="234"/>
      <c r="Z751" s="234"/>
    </row>
    <row r="752" spans="1:26" ht="12.75" customHeight="1">
      <c r="A752" s="234"/>
      <c r="B752" s="234"/>
      <c r="C752" s="234"/>
      <c r="D752" s="234"/>
      <c r="E752" s="234"/>
      <c r="F752" s="234"/>
      <c r="G752" s="234"/>
      <c r="H752" s="234"/>
      <c r="I752" s="234"/>
      <c r="J752" s="234"/>
      <c r="K752" s="234"/>
      <c r="L752" s="234"/>
      <c r="M752" s="234"/>
      <c r="N752" s="234"/>
      <c r="O752" s="234"/>
      <c r="P752" s="234"/>
      <c r="Q752" s="234"/>
      <c r="R752" s="234"/>
      <c r="S752" s="234"/>
      <c r="T752" s="234"/>
      <c r="U752" s="234"/>
      <c r="V752" s="234"/>
      <c r="W752" s="234"/>
      <c r="X752" s="234"/>
      <c r="Y752" s="234"/>
      <c r="Z752" s="234"/>
    </row>
    <row r="753" spans="1:26" ht="12.75" customHeight="1">
      <c r="A753" s="234"/>
      <c r="B753" s="234"/>
      <c r="C753" s="234"/>
      <c r="D753" s="234"/>
      <c r="E753" s="234"/>
      <c r="F753" s="234"/>
      <c r="G753" s="234"/>
      <c r="H753" s="234"/>
      <c r="I753" s="234"/>
      <c r="J753" s="234"/>
      <c r="K753" s="234"/>
      <c r="L753" s="234"/>
      <c r="M753" s="234"/>
      <c r="N753" s="234"/>
      <c r="O753" s="234"/>
      <c r="P753" s="234"/>
      <c r="Q753" s="234"/>
      <c r="R753" s="234"/>
      <c r="S753" s="234"/>
      <c r="T753" s="234"/>
      <c r="U753" s="234"/>
      <c r="V753" s="234"/>
      <c r="W753" s="234"/>
      <c r="X753" s="234"/>
      <c r="Y753" s="234"/>
      <c r="Z753" s="234"/>
    </row>
    <row r="754" spans="1:26" ht="12.75" customHeight="1">
      <c r="A754" s="234"/>
      <c r="B754" s="234"/>
      <c r="C754" s="234"/>
      <c r="D754" s="234"/>
      <c r="E754" s="234"/>
      <c r="F754" s="234"/>
      <c r="G754" s="234"/>
      <c r="H754" s="234"/>
      <c r="I754" s="234"/>
      <c r="J754" s="234"/>
      <c r="K754" s="234"/>
      <c r="L754" s="234"/>
      <c r="M754" s="234"/>
      <c r="N754" s="234"/>
      <c r="O754" s="234"/>
      <c r="P754" s="234"/>
      <c r="Q754" s="234"/>
      <c r="R754" s="234"/>
      <c r="S754" s="234"/>
      <c r="T754" s="234"/>
      <c r="U754" s="234"/>
      <c r="V754" s="234"/>
      <c r="W754" s="234"/>
      <c r="X754" s="234"/>
      <c r="Y754" s="234"/>
      <c r="Z754" s="234"/>
    </row>
    <row r="755" spans="1:26" ht="12.75" customHeight="1">
      <c r="A755" s="234"/>
      <c r="B755" s="234"/>
      <c r="C755" s="234"/>
      <c r="D755" s="234"/>
      <c r="E755" s="234"/>
      <c r="F755" s="234"/>
      <c r="G755" s="234"/>
      <c r="H755" s="234"/>
      <c r="I755" s="234"/>
      <c r="J755" s="234"/>
      <c r="K755" s="234"/>
      <c r="L755" s="234"/>
      <c r="M755" s="234"/>
      <c r="N755" s="234"/>
      <c r="O755" s="234"/>
      <c r="P755" s="234"/>
      <c r="Q755" s="234"/>
      <c r="R755" s="234"/>
      <c r="S755" s="234"/>
      <c r="T755" s="234"/>
      <c r="U755" s="234"/>
      <c r="V755" s="234"/>
      <c r="W755" s="234"/>
      <c r="X755" s="234"/>
      <c r="Y755" s="234"/>
      <c r="Z755" s="234"/>
    </row>
    <row r="756" spans="1:26" ht="12.75" customHeight="1">
      <c r="A756" s="234"/>
      <c r="B756" s="234"/>
      <c r="C756" s="234"/>
      <c r="D756" s="234"/>
      <c r="E756" s="234"/>
      <c r="F756" s="234"/>
      <c r="G756" s="234"/>
      <c r="H756" s="234"/>
      <c r="I756" s="234"/>
      <c r="J756" s="234"/>
      <c r="K756" s="234"/>
      <c r="L756" s="234"/>
      <c r="M756" s="234"/>
      <c r="N756" s="234"/>
      <c r="O756" s="234"/>
      <c r="P756" s="234"/>
      <c r="Q756" s="234"/>
      <c r="R756" s="234"/>
      <c r="S756" s="234"/>
      <c r="T756" s="234"/>
      <c r="U756" s="234"/>
      <c r="V756" s="234"/>
      <c r="W756" s="234"/>
      <c r="X756" s="234"/>
      <c r="Y756" s="234"/>
      <c r="Z756" s="234"/>
    </row>
    <row r="757" spans="1:26" ht="12.75" customHeight="1">
      <c r="A757" s="234"/>
      <c r="B757" s="234"/>
      <c r="C757" s="234"/>
      <c r="D757" s="234"/>
      <c r="E757" s="234"/>
      <c r="F757" s="234"/>
      <c r="G757" s="234"/>
      <c r="H757" s="234"/>
      <c r="I757" s="234"/>
      <c r="J757" s="234"/>
      <c r="K757" s="234"/>
      <c r="L757" s="234"/>
      <c r="M757" s="234"/>
      <c r="N757" s="234"/>
      <c r="O757" s="234"/>
      <c r="P757" s="234"/>
      <c r="Q757" s="234"/>
      <c r="R757" s="234"/>
      <c r="S757" s="234"/>
      <c r="T757" s="234"/>
      <c r="U757" s="234"/>
      <c r="V757" s="234"/>
      <c r="W757" s="234"/>
      <c r="X757" s="234"/>
      <c r="Y757" s="234"/>
      <c r="Z757" s="234"/>
    </row>
    <row r="758" spans="1:26" ht="12.75" customHeight="1">
      <c r="A758" s="234"/>
      <c r="B758" s="234"/>
      <c r="C758" s="234"/>
      <c r="D758" s="234"/>
      <c r="E758" s="234"/>
      <c r="F758" s="234"/>
      <c r="G758" s="234"/>
      <c r="H758" s="234"/>
      <c r="I758" s="234"/>
      <c r="J758" s="234"/>
      <c r="K758" s="234"/>
      <c r="L758" s="234"/>
      <c r="M758" s="234"/>
      <c r="N758" s="234"/>
      <c r="O758" s="234"/>
      <c r="P758" s="234"/>
      <c r="Q758" s="234"/>
      <c r="R758" s="234"/>
      <c r="S758" s="234"/>
      <c r="T758" s="234"/>
      <c r="U758" s="234"/>
      <c r="V758" s="234"/>
      <c r="W758" s="234"/>
      <c r="X758" s="234"/>
      <c r="Y758" s="234"/>
      <c r="Z758" s="234"/>
    </row>
    <row r="759" spans="1:26" ht="12.75" customHeight="1">
      <c r="A759" s="234"/>
      <c r="B759" s="234"/>
      <c r="C759" s="234"/>
      <c r="D759" s="234"/>
      <c r="E759" s="234"/>
      <c r="F759" s="234"/>
      <c r="G759" s="234"/>
      <c r="H759" s="234"/>
      <c r="I759" s="234"/>
      <c r="J759" s="234"/>
      <c r="K759" s="234"/>
      <c r="L759" s="234"/>
      <c r="M759" s="234"/>
      <c r="N759" s="234"/>
      <c r="O759" s="234"/>
      <c r="P759" s="234"/>
      <c r="Q759" s="234"/>
      <c r="R759" s="234"/>
      <c r="S759" s="234"/>
      <c r="T759" s="234"/>
      <c r="U759" s="234"/>
      <c r="V759" s="234"/>
      <c r="W759" s="234"/>
      <c r="X759" s="234"/>
      <c r="Y759" s="234"/>
      <c r="Z759" s="234"/>
    </row>
    <row r="760" spans="1:26" ht="12.75" customHeight="1">
      <c r="A760" s="234"/>
      <c r="B760" s="234"/>
      <c r="C760" s="234"/>
      <c r="D760" s="234"/>
      <c r="E760" s="234"/>
      <c r="F760" s="234"/>
      <c r="G760" s="234"/>
      <c r="H760" s="234"/>
      <c r="I760" s="234"/>
      <c r="J760" s="234"/>
      <c r="K760" s="234"/>
      <c r="L760" s="234"/>
      <c r="M760" s="234"/>
      <c r="N760" s="234"/>
      <c r="O760" s="234"/>
      <c r="P760" s="234"/>
      <c r="Q760" s="234"/>
      <c r="R760" s="234"/>
      <c r="S760" s="234"/>
      <c r="T760" s="234"/>
      <c r="U760" s="234"/>
      <c r="V760" s="234"/>
      <c r="W760" s="234"/>
      <c r="X760" s="234"/>
      <c r="Y760" s="234"/>
      <c r="Z760" s="234"/>
    </row>
    <row r="761" spans="1:26" ht="12.75" customHeight="1">
      <c r="A761" s="234"/>
      <c r="B761" s="234"/>
      <c r="C761" s="234"/>
      <c r="D761" s="234"/>
      <c r="E761" s="234"/>
      <c r="F761" s="234"/>
      <c r="G761" s="234"/>
      <c r="H761" s="234"/>
      <c r="I761" s="234"/>
      <c r="J761" s="234"/>
      <c r="K761" s="234"/>
      <c r="L761" s="234"/>
      <c r="M761" s="234"/>
      <c r="N761" s="234"/>
      <c r="O761" s="234"/>
      <c r="P761" s="234"/>
      <c r="Q761" s="234"/>
      <c r="R761" s="234"/>
      <c r="S761" s="234"/>
      <c r="T761" s="234"/>
      <c r="U761" s="234"/>
      <c r="V761" s="234"/>
      <c r="W761" s="234"/>
      <c r="X761" s="234"/>
      <c r="Y761" s="234"/>
      <c r="Z761" s="234"/>
    </row>
    <row r="762" spans="1:26" ht="12.75" customHeight="1">
      <c r="A762" s="234"/>
      <c r="B762" s="234"/>
      <c r="C762" s="234"/>
      <c r="D762" s="234"/>
      <c r="E762" s="234"/>
      <c r="F762" s="234"/>
      <c r="G762" s="234"/>
      <c r="H762" s="234"/>
      <c r="I762" s="234"/>
      <c r="J762" s="234"/>
      <c r="K762" s="234"/>
      <c r="L762" s="234"/>
      <c r="M762" s="234"/>
      <c r="N762" s="234"/>
      <c r="O762" s="234"/>
      <c r="P762" s="234"/>
      <c r="Q762" s="234"/>
      <c r="R762" s="234"/>
      <c r="S762" s="234"/>
      <c r="T762" s="234"/>
      <c r="U762" s="234"/>
      <c r="V762" s="234"/>
      <c r="W762" s="234"/>
      <c r="X762" s="234"/>
      <c r="Y762" s="234"/>
      <c r="Z762" s="234"/>
    </row>
    <row r="763" spans="1:26" ht="12.75" customHeight="1">
      <c r="A763" s="234"/>
      <c r="B763" s="234"/>
      <c r="C763" s="234"/>
      <c r="D763" s="234"/>
      <c r="E763" s="234"/>
      <c r="F763" s="234"/>
      <c r="G763" s="234"/>
      <c r="H763" s="234"/>
      <c r="I763" s="234"/>
      <c r="J763" s="234"/>
      <c r="K763" s="234"/>
      <c r="L763" s="234"/>
      <c r="M763" s="234"/>
      <c r="N763" s="234"/>
      <c r="O763" s="234"/>
      <c r="P763" s="234"/>
      <c r="Q763" s="234"/>
      <c r="R763" s="234"/>
      <c r="S763" s="234"/>
      <c r="T763" s="234"/>
      <c r="U763" s="234"/>
      <c r="V763" s="234"/>
      <c r="W763" s="234"/>
      <c r="X763" s="234"/>
      <c r="Y763" s="234"/>
      <c r="Z763" s="234"/>
    </row>
    <row r="764" spans="1:26" ht="12.75" customHeight="1">
      <c r="A764" s="234"/>
      <c r="B764" s="234"/>
      <c r="C764" s="234"/>
      <c r="D764" s="234"/>
      <c r="E764" s="234"/>
      <c r="F764" s="234"/>
      <c r="G764" s="234"/>
      <c r="H764" s="234"/>
      <c r="I764" s="234"/>
      <c r="J764" s="234"/>
      <c r="K764" s="234"/>
      <c r="L764" s="234"/>
      <c r="M764" s="234"/>
      <c r="N764" s="234"/>
      <c r="O764" s="234"/>
      <c r="P764" s="234"/>
      <c r="Q764" s="234"/>
      <c r="R764" s="234"/>
      <c r="S764" s="234"/>
      <c r="T764" s="234"/>
      <c r="U764" s="234"/>
      <c r="V764" s="234"/>
      <c r="W764" s="234"/>
      <c r="X764" s="234"/>
      <c r="Y764" s="234"/>
      <c r="Z764" s="234"/>
    </row>
    <row r="765" spans="1:26" ht="12.75" customHeight="1">
      <c r="A765" s="234"/>
      <c r="B765" s="234"/>
      <c r="C765" s="234"/>
      <c r="D765" s="234"/>
      <c r="E765" s="234"/>
      <c r="F765" s="234"/>
      <c r="G765" s="234"/>
      <c r="H765" s="234"/>
      <c r="I765" s="234"/>
      <c r="J765" s="234"/>
      <c r="K765" s="234"/>
      <c r="L765" s="234"/>
      <c r="M765" s="234"/>
      <c r="N765" s="234"/>
      <c r="O765" s="234"/>
      <c r="P765" s="234"/>
      <c r="Q765" s="234"/>
      <c r="R765" s="234"/>
      <c r="S765" s="234"/>
      <c r="T765" s="234"/>
      <c r="U765" s="234"/>
      <c r="V765" s="234"/>
      <c r="W765" s="234"/>
      <c r="X765" s="234"/>
      <c r="Y765" s="234"/>
      <c r="Z765" s="234"/>
    </row>
    <row r="766" spans="1:26" ht="12.75" customHeight="1">
      <c r="A766" s="234"/>
      <c r="B766" s="234"/>
      <c r="C766" s="234"/>
      <c r="D766" s="234"/>
      <c r="E766" s="234"/>
      <c r="F766" s="234"/>
      <c r="G766" s="234"/>
      <c r="H766" s="234"/>
      <c r="I766" s="234"/>
      <c r="J766" s="234"/>
      <c r="K766" s="234"/>
      <c r="L766" s="234"/>
      <c r="M766" s="234"/>
      <c r="N766" s="234"/>
      <c r="O766" s="234"/>
      <c r="P766" s="234"/>
      <c r="Q766" s="234"/>
      <c r="R766" s="234"/>
      <c r="S766" s="234"/>
      <c r="T766" s="234"/>
      <c r="U766" s="234"/>
      <c r="V766" s="234"/>
      <c r="W766" s="234"/>
      <c r="X766" s="234"/>
      <c r="Y766" s="234"/>
      <c r="Z766" s="234"/>
    </row>
    <row r="767" spans="1:26" ht="12.75" customHeight="1">
      <c r="A767" s="234"/>
      <c r="B767" s="234"/>
      <c r="C767" s="234"/>
      <c r="D767" s="234"/>
      <c r="E767" s="234"/>
      <c r="F767" s="234"/>
      <c r="G767" s="234"/>
      <c r="H767" s="234"/>
      <c r="I767" s="234"/>
      <c r="J767" s="234"/>
      <c r="K767" s="234"/>
      <c r="L767" s="234"/>
      <c r="M767" s="234"/>
      <c r="N767" s="234"/>
      <c r="O767" s="234"/>
      <c r="P767" s="234"/>
      <c r="Q767" s="234"/>
      <c r="R767" s="234"/>
      <c r="S767" s="234"/>
      <c r="T767" s="234"/>
      <c r="U767" s="234"/>
      <c r="V767" s="234"/>
      <c r="W767" s="234"/>
      <c r="X767" s="234"/>
      <c r="Y767" s="234"/>
      <c r="Z767" s="234"/>
    </row>
    <row r="768" spans="1:26" ht="12.75" customHeight="1">
      <c r="A768" s="234"/>
      <c r="B768" s="234"/>
      <c r="C768" s="234"/>
      <c r="D768" s="234"/>
      <c r="E768" s="234"/>
      <c r="F768" s="234"/>
      <c r="G768" s="234"/>
      <c r="H768" s="234"/>
      <c r="I768" s="234"/>
      <c r="J768" s="234"/>
      <c r="K768" s="234"/>
      <c r="L768" s="234"/>
      <c r="M768" s="234"/>
      <c r="N768" s="234"/>
      <c r="O768" s="234"/>
      <c r="P768" s="234"/>
      <c r="Q768" s="234"/>
      <c r="R768" s="234"/>
      <c r="S768" s="234"/>
      <c r="T768" s="234"/>
      <c r="U768" s="234"/>
      <c r="V768" s="234"/>
      <c r="W768" s="234"/>
      <c r="X768" s="234"/>
      <c r="Y768" s="234"/>
      <c r="Z768" s="234"/>
    </row>
    <row r="769" spans="1:26" ht="12.75" customHeight="1">
      <c r="A769" s="234"/>
      <c r="B769" s="234"/>
      <c r="C769" s="234"/>
      <c r="D769" s="234"/>
      <c r="E769" s="234"/>
      <c r="F769" s="234"/>
      <c r="G769" s="234"/>
      <c r="H769" s="234"/>
      <c r="I769" s="234"/>
      <c r="J769" s="234"/>
      <c r="K769" s="234"/>
      <c r="L769" s="234"/>
      <c r="M769" s="234"/>
      <c r="N769" s="234"/>
      <c r="O769" s="234"/>
      <c r="P769" s="234"/>
      <c r="Q769" s="234"/>
      <c r="R769" s="234"/>
      <c r="S769" s="234"/>
      <c r="T769" s="234"/>
      <c r="U769" s="234"/>
      <c r="V769" s="234"/>
      <c r="W769" s="234"/>
      <c r="X769" s="234"/>
      <c r="Y769" s="234"/>
      <c r="Z769" s="234"/>
    </row>
    <row r="770" spans="1:26" ht="12.75" customHeight="1">
      <c r="A770" s="234"/>
      <c r="B770" s="234"/>
      <c r="C770" s="234"/>
      <c r="D770" s="234"/>
      <c r="E770" s="234"/>
      <c r="F770" s="234"/>
      <c r="G770" s="234"/>
      <c r="H770" s="234"/>
      <c r="I770" s="234"/>
      <c r="J770" s="234"/>
      <c r="K770" s="234"/>
      <c r="L770" s="234"/>
      <c r="M770" s="234"/>
      <c r="N770" s="234"/>
      <c r="O770" s="234"/>
      <c r="P770" s="234"/>
      <c r="Q770" s="234"/>
      <c r="R770" s="234"/>
      <c r="S770" s="234"/>
      <c r="T770" s="234"/>
      <c r="U770" s="234"/>
      <c r="V770" s="234"/>
      <c r="W770" s="234"/>
      <c r="X770" s="234"/>
      <c r="Y770" s="234"/>
      <c r="Z770" s="234"/>
    </row>
    <row r="771" spans="1:26" ht="12.75" customHeight="1">
      <c r="A771" s="234"/>
      <c r="B771" s="234"/>
      <c r="C771" s="234"/>
      <c r="D771" s="234"/>
      <c r="E771" s="234"/>
      <c r="F771" s="234"/>
      <c r="G771" s="234"/>
      <c r="H771" s="234"/>
      <c r="I771" s="234"/>
      <c r="J771" s="234"/>
      <c r="K771" s="234"/>
      <c r="L771" s="234"/>
      <c r="M771" s="234"/>
      <c r="N771" s="234"/>
      <c r="O771" s="234"/>
      <c r="P771" s="234"/>
      <c r="Q771" s="234"/>
      <c r="R771" s="234"/>
      <c r="S771" s="234"/>
      <c r="T771" s="234"/>
      <c r="U771" s="234"/>
      <c r="V771" s="234"/>
      <c r="W771" s="234"/>
      <c r="X771" s="234"/>
      <c r="Y771" s="234"/>
      <c r="Z771" s="234"/>
    </row>
    <row r="772" spans="1:26" ht="12.75" customHeight="1">
      <c r="A772" s="234"/>
      <c r="B772" s="234"/>
      <c r="C772" s="234"/>
      <c r="D772" s="234"/>
      <c r="E772" s="234"/>
      <c r="F772" s="234"/>
      <c r="G772" s="234"/>
      <c r="H772" s="234"/>
      <c r="I772" s="234"/>
      <c r="J772" s="234"/>
      <c r="K772" s="234"/>
      <c r="L772" s="234"/>
      <c r="M772" s="234"/>
      <c r="N772" s="234"/>
      <c r="O772" s="234"/>
      <c r="P772" s="234"/>
      <c r="Q772" s="234"/>
      <c r="R772" s="234"/>
      <c r="S772" s="234"/>
      <c r="T772" s="234"/>
      <c r="U772" s="234"/>
      <c r="V772" s="234"/>
      <c r="W772" s="234"/>
      <c r="X772" s="234"/>
      <c r="Y772" s="234"/>
      <c r="Z772" s="234"/>
    </row>
    <row r="773" spans="1:26" ht="12.75" customHeight="1">
      <c r="A773" s="234"/>
      <c r="B773" s="234"/>
      <c r="C773" s="234"/>
      <c r="D773" s="234"/>
      <c r="E773" s="234"/>
      <c r="F773" s="234"/>
      <c r="G773" s="234"/>
      <c r="H773" s="234"/>
      <c r="I773" s="234"/>
      <c r="J773" s="234"/>
      <c r="K773" s="234"/>
      <c r="L773" s="234"/>
      <c r="M773" s="234"/>
      <c r="N773" s="234"/>
      <c r="O773" s="234"/>
      <c r="P773" s="234"/>
      <c r="Q773" s="234"/>
      <c r="R773" s="234"/>
      <c r="S773" s="234"/>
      <c r="T773" s="234"/>
      <c r="U773" s="234"/>
      <c r="V773" s="234"/>
      <c r="W773" s="234"/>
      <c r="X773" s="234"/>
      <c r="Y773" s="234"/>
      <c r="Z773" s="234"/>
    </row>
    <row r="774" spans="1:26" ht="12.75" customHeight="1">
      <c r="A774" s="234"/>
      <c r="B774" s="234"/>
      <c r="C774" s="234"/>
      <c r="D774" s="234"/>
      <c r="E774" s="234"/>
      <c r="F774" s="234"/>
      <c r="G774" s="234"/>
      <c r="H774" s="234"/>
      <c r="I774" s="234"/>
      <c r="J774" s="234"/>
      <c r="K774" s="234"/>
      <c r="L774" s="234"/>
      <c r="M774" s="234"/>
      <c r="N774" s="234"/>
      <c r="O774" s="234"/>
      <c r="P774" s="234"/>
      <c r="Q774" s="234"/>
      <c r="R774" s="234"/>
      <c r="S774" s="234"/>
      <c r="T774" s="234"/>
      <c r="U774" s="234"/>
      <c r="V774" s="234"/>
      <c r="W774" s="234"/>
      <c r="X774" s="234"/>
      <c r="Y774" s="234"/>
      <c r="Z774" s="234"/>
    </row>
    <row r="775" spans="1:26" ht="12.75" customHeight="1">
      <c r="A775" s="234"/>
      <c r="B775" s="234"/>
      <c r="C775" s="234"/>
      <c r="D775" s="234"/>
      <c r="E775" s="234"/>
      <c r="F775" s="234"/>
      <c r="G775" s="234"/>
      <c r="H775" s="234"/>
      <c r="I775" s="234"/>
      <c r="J775" s="234"/>
      <c r="K775" s="234"/>
      <c r="L775" s="234"/>
      <c r="M775" s="234"/>
      <c r="N775" s="234"/>
      <c r="O775" s="234"/>
      <c r="P775" s="234"/>
      <c r="Q775" s="234"/>
      <c r="R775" s="234"/>
      <c r="S775" s="234"/>
      <c r="T775" s="234"/>
      <c r="U775" s="234"/>
      <c r="V775" s="234"/>
      <c r="W775" s="234"/>
      <c r="X775" s="234"/>
      <c r="Y775" s="234"/>
      <c r="Z775" s="234"/>
    </row>
    <row r="776" spans="1:26" ht="12.75" customHeight="1">
      <c r="A776" s="234"/>
      <c r="B776" s="234"/>
      <c r="C776" s="234"/>
      <c r="D776" s="234"/>
      <c r="E776" s="234"/>
      <c r="F776" s="234"/>
      <c r="G776" s="234"/>
      <c r="H776" s="234"/>
      <c r="I776" s="234"/>
      <c r="J776" s="234"/>
      <c r="K776" s="234"/>
      <c r="L776" s="234"/>
      <c r="M776" s="234"/>
      <c r="N776" s="234"/>
      <c r="O776" s="234"/>
      <c r="P776" s="234"/>
      <c r="Q776" s="234"/>
      <c r="R776" s="234"/>
      <c r="S776" s="234"/>
      <c r="T776" s="234"/>
      <c r="U776" s="234"/>
      <c r="V776" s="234"/>
      <c r="W776" s="234"/>
      <c r="X776" s="234"/>
      <c r="Y776" s="234"/>
      <c r="Z776" s="234"/>
    </row>
    <row r="777" spans="1:26" ht="12.75" customHeight="1">
      <c r="A777" s="234"/>
      <c r="B777" s="234"/>
      <c r="C777" s="234"/>
      <c r="D777" s="234"/>
      <c r="E777" s="234"/>
      <c r="F777" s="234"/>
      <c r="G777" s="234"/>
      <c r="H777" s="234"/>
      <c r="I777" s="234"/>
      <c r="J777" s="234"/>
      <c r="K777" s="234"/>
      <c r="L777" s="234"/>
      <c r="M777" s="234"/>
      <c r="N777" s="234"/>
      <c r="O777" s="234"/>
      <c r="P777" s="234"/>
      <c r="Q777" s="234"/>
      <c r="R777" s="234"/>
      <c r="S777" s="234"/>
      <c r="T777" s="234"/>
      <c r="U777" s="234"/>
      <c r="V777" s="234"/>
      <c r="W777" s="234"/>
      <c r="X777" s="234"/>
      <c r="Y777" s="234"/>
      <c r="Z777" s="234"/>
    </row>
    <row r="778" spans="1:26" ht="12.75" customHeight="1">
      <c r="A778" s="234"/>
      <c r="B778" s="234"/>
      <c r="C778" s="234"/>
      <c r="D778" s="234"/>
      <c r="E778" s="234"/>
      <c r="F778" s="234"/>
      <c r="G778" s="234"/>
      <c r="H778" s="234"/>
      <c r="I778" s="234"/>
      <c r="J778" s="234"/>
      <c r="K778" s="234"/>
      <c r="L778" s="234"/>
      <c r="M778" s="234"/>
      <c r="N778" s="234"/>
      <c r="O778" s="234"/>
      <c r="P778" s="234"/>
      <c r="Q778" s="234"/>
      <c r="R778" s="234"/>
      <c r="S778" s="234"/>
      <c r="T778" s="234"/>
      <c r="U778" s="234"/>
      <c r="V778" s="234"/>
      <c r="W778" s="234"/>
      <c r="X778" s="234"/>
      <c r="Y778" s="234"/>
      <c r="Z778" s="234"/>
    </row>
    <row r="779" spans="1:26" ht="12.75" customHeight="1">
      <c r="A779" s="234"/>
      <c r="B779" s="234"/>
      <c r="C779" s="234"/>
      <c r="D779" s="234"/>
      <c r="E779" s="234"/>
      <c r="F779" s="234"/>
      <c r="G779" s="234"/>
      <c r="H779" s="234"/>
      <c r="I779" s="234"/>
      <c r="J779" s="234"/>
      <c r="K779" s="234"/>
      <c r="L779" s="234"/>
      <c r="M779" s="234"/>
      <c r="N779" s="234"/>
      <c r="O779" s="234"/>
      <c r="P779" s="234"/>
      <c r="Q779" s="234"/>
      <c r="R779" s="234"/>
      <c r="S779" s="234"/>
      <c r="T779" s="234"/>
      <c r="U779" s="234"/>
      <c r="V779" s="234"/>
      <c r="W779" s="234"/>
      <c r="X779" s="234"/>
      <c r="Y779" s="234"/>
      <c r="Z779" s="234"/>
    </row>
    <row r="780" spans="1:26" ht="12.75" customHeight="1">
      <c r="A780" s="234"/>
      <c r="B780" s="234"/>
      <c r="C780" s="234"/>
      <c r="D780" s="234"/>
      <c r="E780" s="234"/>
      <c r="F780" s="234"/>
      <c r="G780" s="234"/>
      <c r="H780" s="234"/>
      <c r="I780" s="234"/>
      <c r="J780" s="234"/>
      <c r="K780" s="234"/>
      <c r="L780" s="234"/>
      <c r="M780" s="234"/>
      <c r="N780" s="234"/>
      <c r="O780" s="234"/>
      <c r="P780" s="234"/>
      <c r="Q780" s="234"/>
      <c r="R780" s="234"/>
      <c r="S780" s="234"/>
      <c r="T780" s="234"/>
      <c r="U780" s="234"/>
      <c r="V780" s="234"/>
      <c r="W780" s="234"/>
      <c r="X780" s="234"/>
      <c r="Y780" s="234"/>
      <c r="Z780" s="234"/>
    </row>
    <row r="781" spans="1:26" ht="12.75" customHeight="1">
      <c r="A781" s="234"/>
      <c r="B781" s="234"/>
      <c r="C781" s="234"/>
      <c r="D781" s="234"/>
      <c r="E781" s="234"/>
      <c r="F781" s="234"/>
      <c r="G781" s="234"/>
      <c r="H781" s="234"/>
      <c r="I781" s="234"/>
      <c r="J781" s="234"/>
      <c r="K781" s="234"/>
      <c r="L781" s="234"/>
      <c r="M781" s="234"/>
      <c r="N781" s="234"/>
      <c r="O781" s="234"/>
      <c r="P781" s="234"/>
      <c r="Q781" s="234"/>
      <c r="R781" s="234"/>
      <c r="S781" s="234"/>
      <c r="T781" s="234"/>
      <c r="U781" s="234"/>
      <c r="V781" s="234"/>
      <c r="W781" s="234"/>
      <c r="X781" s="234"/>
      <c r="Y781" s="234"/>
      <c r="Z781" s="234"/>
    </row>
    <row r="782" spans="1:26" ht="12.75" customHeight="1">
      <c r="A782" s="234"/>
      <c r="B782" s="234"/>
      <c r="C782" s="234"/>
      <c r="D782" s="234"/>
      <c r="E782" s="234"/>
      <c r="F782" s="234"/>
      <c r="G782" s="234"/>
      <c r="H782" s="234"/>
      <c r="I782" s="234"/>
      <c r="J782" s="234"/>
      <c r="K782" s="234"/>
      <c r="L782" s="234"/>
      <c r="M782" s="234"/>
      <c r="N782" s="234"/>
      <c r="O782" s="234"/>
      <c r="P782" s="234"/>
      <c r="Q782" s="234"/>
      <c r="R782" s="234"/>
      <c r="S782" s="234"/>
      <c r="T782" s="234"/>
      <c r="U782" s="234"/>
      <c r="V782" s="234"/>
      <c r="W782" s="234"/>
      <c r="X782" s="234"/>
      <c r="Y782" s="234"/>
      <c r="Z782" s="234"/>
    </row>
    <row r="783" spans="1:26" ht="12.75" customHeight="1">
      <c r="A783" s="234"/>
      <c r="B783" s="234"/>
      <c r="C783" s="234"/>
      <c r="D783" s="234"/>
      <c r="E783" s="234"/>
      <c r="F783" s="234"/>
      <c r="G783" s="234"/>
      <c r="H783" s="234"/>
      <c r="I783" s="234"/>
      <c r="J783" s="234"/>
      <c r="K783" s="234"/>
      <c r="L783" s="234"/>
      <c r="M783" s="234"/>
      <c r="N783" s="234"/>
      <c r="O783" s="234"/>
      <c r="P783" s="234"/>
      <c r="Q783" s="234"/>
      <c r="R783" s="234"/>
      <c r="S783" s="234"/>
      <c r="T783" s="234"/>
      <c r="U783" s="234"/>
      <c r="V783" s="234"/>
      <c r="W783" s="234"/>
      <c r="X783" s="234"/>
      <c r="Y783" s="234"/>
      <c r="Z783" s="234"/>
    </row>
    <row r="784" spans="1:26" ht="12.75" customHeight="1">
      <c r="A784" s="234"/>
      <c r="B784" s="234"/>
      <c r="C784" s="234"/>
      <c r="D784" s="234"/>
      <c r="E784" s="234"/>
      <c r="F784" s="234"/>
      <c r="G784" s="234"/>
      <c r="H784" s="234"/>
      <c r="I784" s="234"/>
      <c r="J784" s="234"/>
      <c r="K784" s="234"/>
      <c r="L784" s="234"/>
      <c r="M784" s="234"/>
      <c r="N784" s="234"/>
      <c r="O784" s="234"/>
      <c r="P784" s="234"/>
      <c r="Q784" s="234"/>
      <c r="R784" s="234"/>
      <c r="S784" s="234"/>
      <c r="T784" s="234"/>
      <c r="U784" s="234"/>
      <c r="V784" s="234"/>
      <c r="W784" s="234"/>
      <c r="X784" s="234"/>
      <c r="Y784" s="234"/>
      <c r="Z784" s="234"/>
    </row>
    <row r="785" spans="1:26" ht="12.75" customHeight="1">
      <c r="A785" s="234"/>
      <c r="B785" s="234"/>
      <c r="C785" s="234"/>
      <c r="D785" s="234"/>
      <c r="E785" s="234"/>
      <c r="F785" s="234"/>
      <c r="G785" s="234"/>
      <c r="H785" s="234"/>
      <c r="I785" s="234"/>
      <c r="J785" s="234"/>
      <c r="K785" s="234"/>
      <c r="L785" s="234"/>
      <c r="M785" s="234"/>
      <c r="N785" s="234"/>
      <c r="O785" s="234"/>
      <c r="P785" s="234"/>
      <c r="Q785" s="234"/>
      <c r="R785" s="234"/>
      <c r="S785" s="234"/>
      <c r="T785" s="234"/>
      <c r="U785" s="234"/>
      <c r="V785" s="234"/>
      <c r="W785" s="234"/>
      <c r="X785" s="234"/>
      <c r="Y785" s="234"/>
      <c r="Z785" s="234"/>
    </row>
    <row r="786" spans="1:26" ht="12.75" customHeight="1">
      <c r="A786" s="234"/>
      <c r="B786" s="234"/>
      <c r="C786" s="234"/>
      <c r="D786" s="234"/>
      <c r="E786" s="234"/>
      <c r="F786" s="234"/>
      <c r="G786" s="234"/>
      <c r="H786" s="234"/>
      <c r="I786" s="234"/>
      <c r="J786" s="234"/>
      <c r="K786" s="234"/>
      <c r="L786" s="234"/>
      <c r="M786" s="234"/>
      <c r="N786" s="234"/>
      <c r="O786" s="234"/>
      <c r="P786" s="234"/>
      <c r="Q786" s="234"/>
      <c r="R786" s="234"/>
      <c r="S786" s="234"/>
      <c r="T786" s="234"/>
      <c r="U786" s="234"/>
      <c r="V786" s="234"/>
      <c r="W786" s="234"/>
      <c r="X786" s="234"/>
      <c r="Y786" s="234"/>
      <c r="Z786" s="234"/>
    </row>
    <row r="787" spans="1:26" ht="12.75" customHeight="1">
      <c r="A787" s="234"/>
      <c r="B787" s="234"/>
      <c r="C787" s="234"/>
      <c r="D787" s="234"/>
      <c r="E787" s="234"/>
      <c r="F787" s="234"/>
      <c r="G787" s="234"/>
      <c r="H787" s="234"/>
      <c r="I787" s="234"/>
      <c r="J787" s="234"/>
      <c r="K787" s="234"/>
      <c r="L787" s="234"/>
      <c r="M787" s="234"/>
      <c r="N787" s="234"/>
      <c r="O787" s="234"/>
      <c r="P787" s="234"/>
      <c r="Q787" s="234"/>
      <c r="R787" s="234"/>
      <c r="S787" s="234"/>
      <c r="T787" s="234"/>
      <c r="U787" s="234"/>
      <c r="V787" s="234"/>
      <c r="W787" s="234"/>
      <c r="X787" s="234"/>
      <c r="Y787" s="234"/>
      <c r="Z787" s="234"/>
    </row>
    <row r="788" spans="1:26" ht="12.75" customHeight="1">
      <c r="A788" s="234"/>
      <c r="B788" s="234"/>
      <c r="C788" s="234"/>
      <c r="D788" s="234"/>
      <c r="E788" s="234"/>
      <c r="F788" s="234"/>
      <c r="G788" s="234"/>
      <c r="H788" s="234"/>
      <c r="I788" s="234"/>
      <c r="J788" s="234"/>
      <c r="K788" s="234"/>
      <c r="L788" s="234"/>
      <c r="M788" s="234"/>
      <c r="N788" s="234"/>
      <c r="O788" s="234"/>
      <c r="P788" s="234"/>
      <c r="Q788" s="234"/>
      <c r="R788" s="234"/>
      <c r="S788" s="234"/>
      <c r="T788" s="234"/>
      <c r="U788" s="234"/>
      <c r="V788" s="234"/>
      <c r="W788" s="234"/>
      <c r="X788" s="234"/>
      <c r="Y788" s="234"/>
      <c r="Z788" s="234"/>
    </row>
    <row r="789" spans="1:26" ht="12.75" customHeight="1">
      <c r="A789" s="234"/>
      <c r="B789" s="234"/>
      <c r="C789" s="234"/>
      <c r="D789" s="234"/>
      <c r="E789" s="234"/>
      <c r="F789" s="234"/>
      <c r="G789" s="234"/>
      <c r="H789" s="234"/>
      <c r="I789" s="234"/>
      <c r="J789" s="234"/>
      <c r="K789" s="234"/>
      <c r="L789" s="234"/>
      <c r="M789" s="234"/>
      <c r="N789" s="234"/>
      <c r="O789" s="234"/>
      <c r="P789" s="234"/>
      <c r="Q789" s="234"/>
      <c r="R789" s="234"/>
      <c r="S789" s="234"/>
      <c r="T789" s="234"/>
      <c r="U789" s="234"/>
      <c r="V789" s="234"/>
      <c r="W789" s="234"/>
      <c r="X789" s="234"/>
      <c r="Y789" s="234"/>
      <c r="Z789" s="234"/>
    </row>
    <row r="790" spans="1:26" ht="12.75" customHeight="1">
      <c r="A790" s="234"/>
      <c r="B790" s="234"/>
      <c r="C790" s="234"/>
      <c r="D790" s="234"/>
      <c r="E790" s="234"/>
      <c r="F790" s="234"/>
      <c r="G790" s="234"/>
      <c r="H790" s="234"/>
      <c r="I790" s="234"/>
      <c r="J790" s="234"/>
      <c r="K790" s="234"/>
      <c r="L790" s="234"/>
      <c r="M790" s="234"/>
      <c r="N790" s="234"/>
      <c r="O790" s="234"/>
      <c r="P790" s="234"/>
      <c r="Q790" s="234"/>
      <c r="R790" s="234"/>
      <c r="S790" s="234"/>
      <c r="T790" s="234"/>
      <c r="U790" s="234"/>
      <c r="V790" s="234"/>
      <c r="W790" s="234"/>
      <c r="X790" s="234"/>
      <c r="Y790" s="234"/>
      <c r="Z790" s="234"/>
    </row>
    <row r="791" spans="1:26" ht="12.75" customHeight="1">
      <c r="A791" s="234"/>
      <c r="B791" s="234"/>
      <c r="C791" s="234"/>
      <c r="D791" s="234"/>
      <c r="E791" s="234"/>
      <c r="F791" s="234"/>
      <c r="G791" s="234"/>
      <c r="H791" s="234"/>
      <c r="I791" s="234"/>
      <c r="J791" s="234"/>
      <c r="K791" s="234"/>
      <c r="L791" s="234"/>
      <c r="M791" s="234"/>
      <c r="N791" s="234"/>
      <c r="O791" s="234"/>
      <c r="P791" s="234"/>
      <c r="Q791" s="234"/>
      <c r="R791" s="234"/>
      <c r="S791" s="234"/>
      <c r="T791" s="234"/>
      <c r="U791" s="234"/>
      <c r="V791" s="234"/>
      <c r="W791" s="234"/>
      <c r="X791" s="234"/>
      <c r="Y791" s="234"/>
      <c r="Z791" s="234"/>
    </row>
    <row r="792" spans="1:26" ht="12.75" customHeight="1">
      <c r="A792" s="234"/>
      <c r="B792" s="234"/>
      <c r="C792" s="234"/>
      <c r="D792" s="234"/>
      <c r="E792" s="234"/>
      <c r="F792" s="234"/>
      <c r="G792" s="234"/>
      <c r="H792" s="234"/>
      <c r="I792" s="234"/>
      <c r="J792" s="234"/>
      <c r="K792" s="234"/>
      <c r="L792" s="234"/>
      <c r="M792" s="234"/>
      <c r="N792" s="234"/>
      <c r="O792" s="234"/>
      <c r="P792" s="234"/>
      <c r="Q792" s="234"/>
      <c r="R792" s="234"/>
      <c r="S792" s="234"/>
      <c r="T792" s="234"/>
      <c r="U792" s="234"/>
      <c r="V792" s="234"/>
      <c r="W792" s="234"/>
      <c r="X792" s="234"/>
      <c r="Y792" s="234"/>
      <c r="Z792" s="234"/>
    </row>
    <row r="793" spans="1:26" ht="12.75" customHeight="1">
      <c r="A793" s="234"/>
      <c r="B793" s="234"/>
      <c r="C793" s="234"/>
      <c r="D793" s="234"/>
      <c r="E793" s="234"/>
      <c r="F793" s="234"/>
      <c r="G793" s="234"/>
      <c r="H793" s="234"/>
      <c r="I793" s="234"/>
      <c r="J793" s="234"/>
      <c r="K793" s="234"/>
      <c r="L793" s="234"/>
      <c r="M793" s="234"/>
      <c r="N793" s="234"/>
      <c r="O793" s="234"/>
      <c r="P793" s="234"/>
      <c r="Q793" s="234"/>
      <c r="R793" s="234"/>
      <c r="S793" s="234"/>
      <c r="T793" s="234"/>
      <c r="U793" s="234"/>
      <c r="V793" s="234"/>
      <c r="W793" s="234"/>
      <c r="X793" s="234"/>
      <c r="Y793" s="234"/>
      <c r="Z793" s="234"/>
    </row>
    <row r="794" spans="1:26" ht="12.75" customHeight="1">
      <c r="A794" s="234"/>
      <c r="B794" s="234"/>
      <c r="C794" s="234"/>
      <c r="D794" s="234"/>
      <c r="E794" s="234"/>
      <c r="F794" s="234"/>
      <c r="G794" s="234"/>
      <c r="H794" s="234"/>
      <c r="I794" s="234"/>
      <c r="J794" s="234"/>
      <c r="K794" s="234"/>
      <c r="L794" s="234"/>
      <c r="M794" s="234"/>
      <c r="N794" s="234"/>
      <c r="O794" s="234"/>
      <c r="P794" s="234"/>
      <c r="Q794" s="234"/>
      <c r="R794" s="234"/>
      <c r="S794" s="234"/>
      <c r="T794" s="234"/>
      <c r="U794" s="234"/>
      <c r="V794" s="234"/>
      <c r="W794" s="234"/>
      <c r="X794" s="234"/>
      <c r="Y794" s="234"/>
      <c r="Z794" s="234"/>
    </row>
    <row r="795" spans="1:26" ht="12.75" customHeight="1">
      <c r="A795" s="234"/>
      <c r="B795" s="234"/>
      <c r="C795" s="234"/>
      <c r="D795" s="234"/>
      <c r="E795" s="234"/>
      <c r="F795" s="234"/>
      <c r="G795" s="234"/>
      <c r="H795" s="234"/>
      <c r="I795" s="234"/>
      <c r="J795" s="234"/>
      <c r="K795" s="234"/>
      <c r="L795" s="234"/>
      <c r="M795" s="234"/>
      <c r="N795" s="234"/>
      <c r="O795" s="234"/>
      <c r="P795" s="234"/>
      <c r="Q795" s="234"/>
      <c r="R795" s="234"/>
      <c r="S795" s="234"/>
      <c r="T795" s="234"/>
      <c r="U795" s="234"/>
      <c r="V795" s="234"/>
      <c r="W795" s="234"/>
      <c r="X795" s="234"/>
      <c r="Y795" s="234"/>
      <c r="Z795" s="234"/>
    </row>
    <row r="796" spans="1:26" ht="12.75" customHeight="1">
      <c r="A796" s="234"/>
      <c r="B796" s="234"/>
      <c r="C796" s="234"/>
      <c r="D796" s="234"/>
      <c r="E796" s="234"/>
      <c r="F796" s="234"/>
      <c r="G796" s="234"/>
      <c r="H796" s="234"/>
      <c r="I796" s="234"/>
      <c r="J796" s="234"/>
      <c r="K796" s="234"/>
      <c r="L796" s="234"/>
      <c r="M796" s="234"/>
      <c r="N796" s="234"/>
      <c r="O796" s="234"/>
      <c r="P796" s="234"/>
      <c r="Q796" s="234"/>
      <c r="R796" s="234"/>
      <c r="S796" s="234"/>
      <c r="T796" s="234"/>
      <c r="U796" s="234"/>
      <c r="V796" s="234"/>
      <c r="W796" s="234"/>
      <c r="X796" s="234"/>
      <c r="Y796" s="234"/>
      <c r="Z796" s="234"/>
    </row>
    <row r="797" spans="1:26" ht="12.75" customHeight="1">
      <c r="A797" s="234"/>
      <c r="B797" s="234"/>
      <c r="C797" s="234"/>
      <c r="D797" s="234"/>
      <c r="E797" s="234"/>
      <c r="F797" s="234"/>
      <c r="G797" s="234"/>
      <c r="H797" s="234"/>
      <c r="I797" s="234"/>
      <c r="J797" s="234"/>
      <c r="K797" s="234"/>
      <c r="L797" s="234"/>
      <c r="M797" s="234"/>
      <c r="N797" s="234"/>
      <c r="O797" s="234"/>
      <c r="P797" s="234"/>
      <c r="Q797" s="234"/>
      <c r="R797" s="234"/>
      <c r="S797" s="234"/>
      <c r="T797" s="234"/>
      <c r="U797" s="234"/>
      <c r="V797" s="234"/>
      <c r="W797" s="234"/>
      <c r="X797" s="234"/>
      <c r="Y797" s="234"/>
      <c r="Z797" s="234"/>
    </row>
    <row r="798" spans="1:26" ht="12.75" customHeight="1">
      <c r="A798" s="234"/>
      <c r="B798" s="234"/>
      <c r="C798" s="234"/>
      <c r="D798" s="234"/>
      <c r="E798" s="234"/>
      <c r="F798" s="234"/>
      <c r="G798" s="234"/>
      <c r="H798" s="234"/>
      <c r="I798" s="234"/>
      <c r="J798" s="234"/>
      <c r="K798" s="234"/>
      <c r="L798" s="234"/>
      <c r="M798" s="234"/>
      <c r="N798" s="234"/>
      <c r="O798" s="234"/>
      <c r="P798" s="234"/>
      <c r="Q798" s="234"/>
      <c r="R798" s="234"/>
      <c r="S798" s="234"/>
      <c r="T798" s="234"/>
      <c r="U798" s="234"/>
      <c r="V798" s="234"/>
      <c r="W798" s="234"/>
      <c r="X798" s="234"/>
      <c r="Y798" s="234"/>
      <c r="Z798" s="234"/>
    </row>
    <row r="799" spans="1:26" ht="12.75" customHeight="1">
      <c r="A799" s="234"/>
      <c r="B799" s="234"/>
      <c r="C799" s="234"/>
      <c r="D799" s="234"/>
      <c r="E799" s="234"/>
      <c r="F799" s="234"/>
      <c r="G799" s="234"/>
      <c r="H799" s="234"/>
      <c r="I799" s="234"/>
      <c r="J799" s="234"/>
      <c r="K799" s="234"/>
      <c r="L799" s="234"/>
      <c r="M799" s="234"/>
      <c r="N799" s="234"/>
      <c r="O799" s="234"/>
      <c r="P799" s="234"/>
      <c r="Q799" s="234"/>
      <c r="R799" s="234"/>
      <c r="S799" s="234"/>
      <c r="T799" s="234"/>
      <c r="U799" s="234"/>
      <c r="V799" s="234"/>
      <c r="W799" s="234"/>
      <c r="X799" s="234"/>
      <c r="Y799" s="234"/>
      <c r="Z799" s="234"/>
    </row>
    <row r="800" spans="1:26" ht="12.75" customHeight="1">
      <c r="A800" s="234"/>
      <c r="B800" s="234"/>
      <c r="C800" s="234"/>
      <c r="D800" s="234"/>
      <c r="E800" s="234"/>
      <c r="F800" s="234"/>
      <c r="G800" s="234"/>
      <c r="H800" s="234"/>
      <c r="I800" s="234"/>
      <c r="J800" s="234"/>
      <c r="K800" s="234"/>
      <c r="L800" s="234"/>
      <c r="M800" s="234"/>
      <c r="N800" s="234"/>
      <c r="O800" s="234"/>
      <c r="P800" s="234"/>
      <c r="Q800" s="234"/>
      <c r="R800" s="234"/>
      <c r="S800" s="234"/>
      <c r="T800" s="234"/>
      <c r="U800" s="234"/>
      <c r="V800" s="234"/>
      <c r="W800" s="234"/>
      <c r="X800" s="234"/>
      <c r="Y800" s="234"/>
      <c r="Z800" s="234"/>
    </row>
    <row r="801" spans="1:26" ht="12.75" customHeight="1">
      <c r="A801" s="234"/>
      <c r="B801" s="234"/>
      <c r="C801" s="234"/>
      <c r="D801" s="234"/>
      <c r="E801" s="234"/>
      <c r="F801" s="234"/>
      <c r="G801" s="234"/>
      <c r="H801" s="234"/>
      <c r="I801" s="234"/>
      <c r="J801" s="234"/>
      <c r="K801" s="234"/>
      <c r="L801" s="234"/>
      <c r="M801" s="234"/>
      <c r="N801" s="234"/>
      <c r="O801" s="234"/>
      <c r="P801" s="234"/>
      <c r="Q801" s="234"/>
      <c r="R801" s="234"/>
      <c r="S801" s="234"/>
      <c r="T801" s="234"/>
      <c r="U801" s="234"/>
      <c r="V801" s="234"/>
      <c r="W801" s="234"/>
      <c r="X801" s="234"/>
      <c r="Y801" s="234"/>
      <c r="Z801" s="234"/>
    </row>
    <row r="802" spans="1:26" ht="12.75" customHeight="1">
      <c r="A802" s="234"/>
      <c r="B802" s="234"/>
      <c r="C802" s="234"/>
      <c r="D802" s="234"/>
      <c r="E802" s="234"/>
      <c r="F802" s="234"/>
      <c r="G802" s="234"/>
      <c r="H802" s="234"/>
      <c r="I802" s="234"/>
      <c r="J802" s="234"/>
      <c r="K802" s="234"/>
      <c r="L802" s="234"/>
      <c r="M802" s="234"/>
      <c r="N802" s="234"/>
      <c r="O802" s="234"/>
      <c r="P802" s="234"/>
      <c r="Q802" s="234"/>
      <c r="R802" s="234"/>
      <c r="S802" s="234"/>
      <c r="T802" s="234"/>
      <c r="U802" s="234"/>
      <c r="V802" s="234"/>
      <c r="W802" s="234"/>
      <c r="X802" s="234"/>
      <c r="Y802" s="234"/>
      <c r="Z802" s="234"/>
    </row>
    <row r="803" spans="1:26" ht="12.75" customHeight="1">
      <c r="A803" s="234"/>
      <c r="B803" s="234"/>
      <c r="C803" s="234"/>
      <c r="D803" s="234"/>
      <c r="E803" s="234"/>
      <c r="F803" s="234"/>
      <c r="G803" s="234"/>
      <c r="H803" s="234"/>
      <c r="I803" s="234"/>
      <c r="J803" s="234"/>
      <c r="K803" s="234"/>
      <c r="L803" s="234"/>
      <c r="M803" s="234"/>
      <c r="N803" s="234"/>
      <c r="O803" s="234"/>
      <c r="P803" s="234"/>
      <c r="Q803" s="234"/>
      <c r="R803" s="234"/>
      <c r="S803" s="234"/>
      <c r="T803" s="234"/>
      <c r="U803" s="234"/>
      <c r="V803" s="234"/>
      <c r="W803" s="234"/>
      <c r="X803" s="234"/>
      <c r="Y803" s="234"/>
      <c r="Z803" s="234"/>
    </row>
    <row r="804" spans="1:26" ht="12.75" customHeight="1">
      <c r="A804" s="234"/>
      <c r="B804" s="234"/>
      <c r="C804" s="234"/>
      <c r="D804" s="234"/>
      <c r="E804" s="234"/>
      <c r="F804" s="234"/>
      <c r="G804" s="234"/>
      <c r="H804" s="234"/>
      <c r="I804" s="234"/>
      <c r="J804" s="234"/>
      <c r="K804" s="234"/>
      <c r="L804" s="234"/>
      <c r="M804" s="234"/>
      <c r="N804" s="234"/>
      <c r="O804" s="234"/>
      <c r="P804" s="234"/>
      <c r="Q804" s="234"/>
      <c r="R804" s="234"/>
      <c r="S804" s="234"/>
      <c r="T804" s="234"/>
      <c r="U804" s="234"/>
      <c r="V804" s="234"/>
      <c r="W804" s="234"/>
      <c r="X804" s="234"/>
      <c r="Y804" s="234"/>
      <c r="Z804" s="234"/>
    </row>
    <row r="805" spans="1:26" ht="12.75" customHeight="1">
      <c r="A805" s="234"/>
      <c r="B805" s="234"/>
      <c r="C805" s="234"/>
      <c r="D805" s="234"/>
      <c r="E805" s="234"/>
      <c r="F805" s="234"/>
      <c r="G805" s="234"/>
      <c r="H805" s="234"/>
      <c r="I805" s="234"/>
      <c r="J805" s="234"/>
      <c r="K805" s="234"/>
      <c r="L805" s="234"/>
      <c r="M805" s="234"/>
      <c r="N805" s="234"/>
      <c r="O805" s="234"/>
      <c r="P805" s="234"/>
      <c r="Q805" s="234"/>
      <c r="R805" s="234"/>
      <c r="S805" s="234"/>
      <c r="T805" s="234"/>
      <c r="U805" s="234"/>
      <c r="V805" s="234"/>
      <c r="W805" s="234"/>
      <c r="X805" s="234"/>
      <c r="Y805" s="234"/>
      <c r="Z805" s="234"/>
    </row>
    <row r="806" spans="1:26" ht="12.75" customHeight="1">
      <c r="A806" s="234"/>
      <c r="B806" s="234"/>
      <c r="C806" s="234"/>
      <c r="D806" s="234"/>
      <c r="E806" s="234"/>
      <c r="F806" s="234"/>
      <c r="G806" s="234"/>
      <c r="H806" s="234"/>
      <c r="I806" s="234"/>
      <c r="J806" s="234"/>
      <c r="K806" s="234"/>
      <c r="L806" s="234"/>
      <c r="M806" s="234"/>
      <c r="N806" s="234"/>
      <c r="O806" s="234"/>
      <c r="P806" s="234"/>
      <c r="Q806" s="234"/>
      <c r="R806" s="234"/>
      <c r="S806" s="234"/>
      <c r="T806" s="234"/>
      <c r="U806" s="234"/>
      <c r="V806" s="234"/>
      <c r="W806" s="234"/>
      <c r="X806" s="234"/>
      <c r="Y806" s="234"/>
      <c r="Z806" s="234"/>
    </row>
    <row r="807" spans="1:26" ht="12.75" customHeight="1">
      <c r="A807" s="234"/>
      <c r="B807" s="234"/>
      <c r="C807" s="234"/>
      <c r="D807" s="234"/>
      <c r="E807" s="234"/>
      <c r="F807" s="234"/>
      <c r="G807" s="234"/>
      <c r="H807" s="234"/>
      <c r="I807" s="234"/>
      <c r="J807" s="234"/>
      <c r="K807" s="234"/>
      <c r="L807" s="234"/>
      <c r="M807" s="234"/>
      <c r="N807" s="234"/>
      <c r="O807" s="234"/>
      <c r="P807" s="234"/>
      <c r="Q807" s="234"/>
      <c r="R807" s="234"/>
      <c r="S807" s="234"/>
      <c r="T807" s="234"/>
      <c r="U807" s="234"/>
      <c r="V807" s="234"/>
      <c r="W807" s="234"/>
      <c r="X807" s="234"/>
      <c r="Y807" s="234"/>
      <c r="Z807" s="234"/>
    </row>
    <row r="808" spans="1:26" ht="12.75" customHeight="1">
      <c r="A808" s="234"/>
      <c r="B808" s="234"/>
      <c r="C808" s="234"/>
      <c r="D808" s="234"/>
      <c r="E808" s="234"/>
      <c r="F808" s="234"/>
      <c r="G808" s="234"/>
      <c r="H808" s="234"/>
      <c r="I808" s="234"/>
      <c r="J808" s="234"/>
      <c r="K808" s="234"/>
      <c r="L808" s="234"/>
      <c r="M808" s="234"/>
      <c r="N808" s="234"/>
      <c r="O808" s="234"/>
      <c r="P808" s="234"/>
      <c r="Q808" s="234"/>
      <c r="R808" s="234"/>
      <c r="S808" s="234"/>
      <c r="T808" s="234"/>
      <c r="U808" s="234"/>
      <c r="V808" s="234"/>
      <c r="W808" s="234"/>
      <c r="X808" s="234"/>
      <c r="Y808" s="234"/>
      <c r="Z808" s="234"/>
    </row>
    <row r="809" spans="1:26" ht="12.75" customHeight="1">
      <c r="A809" s="234"/>
      <c r="B809" s="234"/>
      <c r="C809" s="234"/>
      <c r="D809" s="234"/>
      <c r="E809" s="234"/>
      <c r="F809" s="234"/>
      <c r="G809" s="234"/>
      <c r="H809" s="234"/>
      <c r="I809" s="234"/>
      <c r="J809" s="234"/>
      <c r="K809" s="234"/>
      <c r="L809" s="234"/>
      <c r="M809" s="234"/>
      <c r="N809" s="234"/>
      <c r="O809" s="234"/>
      <c r="P809" s="234"/>
      <c r="Q809" s="234"/>
      <c r="R809" s="234"/>
      <c r="S809" s="234"/>
      <c r="T809" s="234"/>
      <c r="U809" s="234"/>
      <c r="V809" s="234"/>
      <c r="W809" s="234"/>
      <c r="X809" s="234"/>
      <c r="Y809" s="234"/>
      <c r="Z809" s="234"/>
    </row>
    <row r="810" spans="1:26" ht="12.75" customHeight="1">
      <c r="A810" s="234"/>
      <c r="B810" s="234"/>
      <c r="C810" s="234"/>
      <c r="D810" s="234"/>
      <c r="E810" s="234"/>
      <c r="F810" s="234"/>
      <c r="G810" s="234"/>
      <c r="H810" s="234"/>
      <c r="I810" s="234"/>
      <c r="J810" s="234"/>
      <c r="K810" s="234"/>
      <c r="L810" s="234"/>
      <c r="M810" s="234"/>
      <c r="N810" s="234"/>
      <c r="O810" s="234"/>
      <c r="P810" s="234"/>
      <c r="Q810" s="234"/>
      <c r="R810" s="234"/>
      <c r="S810" s="234"/>
      <c r="T810" s="234"/>
      <c r="U810" s="234"/>
      <c r="V810" s="234"/>
      <c r="W810" s="234"/>
      <c r="X810" s="234"/>
      <c r="Y810" s="234"/>
      <c r="Z810" s="234"/>
    </row>
    <row r="811" spans="1:26" ht="12.75" customHeight="1">
      <c r="A811" s="234"/>
      <c r="B811" s="234"/>
      <c r="C811" s="234"/>
      <c r="D811" s="234"/>
      <c r="E811" s="234"/>
      <c r="F811" s="234"/>
      <c r="G811" s="234"/>
      <c r="H811" s="234"/>
      <c r="I811" s="234"/>
      <c r="J811" s="234"/>
      <c r="K811" s="234"/>
      <c r="L811" s="234"/>
      <c r="M811" s="234"/>
      <c r="N811" s="234"/>
      <c r="O811" s="234"/>
      <c r="P811" s="234"/>
      <c r="Q811" s="234"/>
      <c r="R811" s="234"/>
      <c r="S811" s="234"/>
      <c r="T811" s="234"/>
      <c r="U811" s="234"/>
      <c r="V811" s="234"/>
      <c r="W811" s="234"/>
      <c r="X811" s="234"/>
      <c r="Y811" s="234"/>
      <c r="Z811" s="234"/>
    </row>
    <row r="812" spans="1:26" ht="12.75" customHeight="1">
      <c r="A812" s="234"/>
      <c r="B812" s="234"/>
      <c r="C812" s="234"/>
      <c r="D812" s="234"/>
      <c r="E812" s="234"/>
      <c r="F812" s="234"/>
      <c r="G812" s="234"/>
      <c r="H812" s="234"/>
      <c r="I812" s="234"/>
      <c r="J812" s="234"/>
      <c r="K812" s="234"/>
      <c r="L812" s="234"/>
      <c r="M812" s="234"/>
      <c r="N812" s="234"/>
      <c r="O812" s="234"/>
      <c r="P812" s="234"/>
      <c r="Q812" s="234"/>
      <c r="R812" s="234"/>
      <c r="S812" s="234"/>
      <c r="T812" s="234"/>
      <c r="U812" s="234"/>
      <c r="V812" s="234"/>
      <c r="W812" s="234"/>
      <c r="X812" s="234"/>
      <c r="Y812" s="234"/>
      <c r="Z812" s="234"/>
    </row>
    <row r="813" spans="1:26" ht="12.75" customHeight="1">
      <c r="A813" s="234"/>
      <c r="B813" s="234"/>
      <c r="C813" s="234"/>
      <c r="D813" s="234"/>
      <c r="E813" s="234"/>
      <c r="F813" s="234"/>
      <c r="G813" s="234"/>
      <c r="H813" s="234"/>
      <c r="I813" s="234"/>
      <c r="J813" s="234"/>
      <c r="K813" s="234"/>
      <c r="L813" s="234"/>
      <c r="M813" s="234"/>
      <c r="N813" s="234"/>
      <c r="O813" s="234"/>
      <c r="P813" s="234"/>
      <c r="Q813" s="234"/>
      <c r="R813" s="234"/>
      <c r="S813" s="234"/>
      <c r="T813" s="234"/>
      <c r="U813" s="234"/>
      <c r="V813" s="234"/>
      <c r="W813" s="234"/>
      <c r="X813" s="234"/>
      <c r="Y813" s="234"/>
      <c r="Z813" s="234"/>
    </row>
    <row r="814" spans="1:26" ht="12.75" customHeight="1">
      <c r="A814" s="234"/>
      <c r="B814" s="234"/>
      <c r="C814" s="234"/>
      <c r="D814" s="234"/>
      <c r="E814" s="234"/>
      <c r="F814" s="234"/>
      <c r="G814" s="234"/>
      <c r="H814" s="234"/>
      <c r="I814" s="234"/>
      <c r="J814" s="234"/>
      <c r="K814" s="234"/>
      <c r="L814" s="234"/>
      <c r="M814" s="234"/>
      <c r="N814" s="234"/>
      <c r="O814" s="234"/>
      <c r="P814" s="234"/>
      <c r="Q814" s="234"/>
      <c r="R814" s="234"/>
      <c r="S814" s="234"/>
      <c r="T814" s="234"/>
      <c r="U814" s="234"/>
      <c r="V814" s="234"/>
      <c r="W814" s="234"/>
      <c r="X814" s="234"/>
      <c r="Y814" s="234"/>
      <c r="Z814" s="234"/>
    </row>
    <row r="815" spans="1:26" ht="12.75" customHeight="1">
      <c r="A815" s="234"/>
      <c r="B815" s="234"/>
      <c r="C815" s="234"/>
      <c r="D815" s="234"/>
      <c r="E815" s="234"/>
      <c r="F815" s="234"/>
      <c r="G815" s="234"/>
      <c r="H815" s="234"/>
      <c r="I815" s="234"/>
      <c r="J815" s="234"/>
      <c r="K815" s="234"/>
      <c r="L815" s="234"/>
      <c r="M815" s="234"/>
      <c r="N815" s="234"/>
      <c r="O815" s="234"/>
      <c r="P815" s="234"/>
      <c r="Q815" s="234"/>
      <c r="R815" s="234"/>
      <c r="S815" s="234"/>
      <c r="T815" s="234"/>
      <c r="U815" s="234"/>
      <c r="V815" s="234"/>
      <c r="W815" s="234"/>
      <c r="X815" s="234"/>
      <c r="Y815" s="234"/>
      <c r="Z815" s="234"/>
    </row>
    <row r="816" spans="1:26" ht="12.75" customHeight="1">
      <c r="A816" s="234"/>
      <c r="B816" s="234"/>
      <c r="C816" s="234"/>
      <c r="D816" s="234"/>
      <c r="E816" s="234"/>
      <c r="F816" s="234"/>
      <c r="G816" s="234"/>
      <c r="H816" s="234"/>
      <c r="I816" s="234"/>
      <c r="J816" s="234"/>
      <c r="K816" s="234"/>
      <c r="L816" s="234"/>
      <c r="M816" s="234"/>
      <c r="N816" s="234"/>
      <c r="O816" s="234"/>
      <c r="P816" s="234"/>
      <c r="Q816" s="234"/>
      <c r="R816" s="234"/>
      <c r="S816" s="234"/>
      <c r="T816" s="234"/>
      <c r="U816" s="234"/>
      <c r="V816" s="234"/>
      <c r="W816" s="234"/>
      <c r="X816" s="234"/>
      <c r="Y816" s="234"/>
      <c r="Z816" s="234"/>
    </row>
    <row r="817" spans="1:26" ht="12.75" customHeight="1">
      <c r="A817" s="234"/>
      <c r="B817" s="234"/>
      <c r="C817" s="234"/>
      <c r="D817" s="234"/>
      <c r="E817" s="234"/>
      <c r="F817" s="234"/>
      <c r="G817" s="234"/>
      <c r="H817" s="234"/>
      <c r="I817" s="234"/>
      <c r="J817" s="234"/>
      <c r="K817" s="234"/>
      <c r="L817" s="234"/>
      <c r="M817" s="234"/>
      <c r="N817" s="234"/>
      <c r="O817" s="234"/>
      <c r="P817" s="234"/>
      <c r="Q817" s="234"/>
      <c r="R817" s="234"/>
      <c r="S817" s="234"/>
      <c r="T817" s="234"/>
      <c r="U817" s="234"/>
      <c r="V817" s="234"/>
      <c r="W817" s="234"/>
      <c r="X817" s="234"/>
      <c r="Y817" s="234"/>
      <c r="Z817" s="234"/>
    </row>
    <row r="818" spans="1:26" ht="12.75" customHeight="1">
      <c r="A818" s="234"/>
      <c r="B818" s="234"/>
      <c r="C818" s="234"/>
      <c r="D818" s="234"/>
      <c r="E818" s="234"/>
      <c r="F818" s="234"/>
      <c r="G818" s="234"/>
      <c r="H818" s="234"/>
      <c r="I818" s="234"/>
      <c r="J818" s="234"/>
      <c r="K818" s="234"/>
      <c r="L818" s="234"/>
      <c r="M818" s="234"/>
      <c r="N818" s="234"/>
      <c r="O818" s="234"/>
      <c r="P818" s="234"/>
      <c r="Q818" s="234"/>
      <c r="R818" s="234"/>
      <c r="S818" s="234"/>
      <c r="T818" s="234"/>
      <c r="U818" s="234"/>
      <c r="V818" s="234"/>
      <c r="W818" s="234"/>
      <c r="X818" s="234"/>
      <c r="Y818" s="234"/>
      <c r="Z818" s="234"/>
    </row>
    <row r="819" spans="1:26" ht="12.75" customHeight="1">
      <c r="A819" s="234"/>
      <c r="B819" s="234"/>
      <c r="C819" s="234"/>
      <c r="D819" s="234"/>
      <c r="E819" s="234"/>
      <c r="F819" s="234"/>
      <c r="G819" s="234"/>
      <c r="H819" s="234"/>
      <c r="I819" s="234"/>
      <c r="J819" s="234"/>
      <c r="K819" s="234"/>
      <c r="L819" s="234"/>
      <c r="M819" s="234"/>
      <c r="N819" s="234"/>
      <c r="O819" s="234"/>
      <c r="P819" s="234"/>
      <c r="Q819" s="234"/>
      <c r="R819" s="234"/>
      <c r="S819" s="234"/>
      <c r="T819" s="234"/>
      <c r="U819" s="234"/>
      <c r="V819" s="234"/>
      <c r="W819" s="234"/>
      <c r="X819" s="234"/>
      <c r="Y819" s="234"/>
      <c r="Z819" s="234"/>
    </row>
    <row r="820" spans="1:26" ht="12.75" customHeight="1">
      <c r="A820" s="234"/>
      <c r="B820" s="234"/>
      <c r="C820" s="234"/>
      <c r="D820" s="234"/>
      <c r="E820" s="234"/>
      <c r="F820" s="234"/>
      <c r="G820" s="234"/>
      <c r="H820" s="234"/>
      <c r="I820" s="234"/>
      <c r="J820" s="234"/>
      <c r="K820" s="234"/>
      <c r="L820" s="234"/>
      <c r="M820" s="234"/>
      <c r="N820" s="234"/>
      <c r="O820" s="234"/>
      <c r="P820" s="234"/>
      <c r="Q820" s="234"/>
      <c r="R820" s="234"/>
      <c r="S820" s="234"/>
      <c r="T820" s="234"/>
      <c r="U820" s="234"/>
      <c r="V820" s="234"/>
      <c r="W820" s="234"/>
      <c r="X820" s="234"/>
      <c r="Y820" s="234"/>
      <c r="Z820" s="234"/>
    </row>
    <row r="821" spans="1:26" ht="12.75" customHeight="1">
      <c r="A821" s="234"/>
      <c r="B821" s="234"/>
      <c r="C821" s="234"/>
      <c r="D821" s="234"/>
      <c r="E821" s="234"/>
      <c r="F821" s="234"/>
      <c r="G821" s="234"/>
      <c r="H821" s="234"/>
      <c r="I821" s="234"/>
      <c r="J821" s="234"/>
      <c r="K821" s="234"/>
      <c r="L821" s="234"/>
      <c r="M821" s="234"/>
      <c r="N821" s="234"/>
      <c r="O821" s="234"/>
      <c r="P821" s="234"/>
      <c r="Q821" s="234"/>
      <c r="R821" s="234"/>
      <c r="S821" s="234"/>
      <c r="T821" s="234"/>
      <c r="U821" s="234"/>
      <c r="V821" s="234"/>
      <c r="W821" s="234"/>
      <c r="X821" s="234"/>
      <c r="Y821" s="234"/>
      <c r="Z821" s="234"/>
    </row>
    <row r="822" spans="1:26" ht="12.75" customHeight="1">
      <c r="A822" s="234"/>
      <c r="B822" s="234"/>
      <c r="C822" s="234"/>
      <c r="D822" s="234"/>
      <c r="E822" s="234"/>
      <c r="F822" s="234"/>
      <c r="G822" s="234"/>
      <c r="H822" s="234"/>
      <c r="I822" s="234"/>
      <c r="J822" s="234"/>
      <c r="K822" s="234"/>
      <c r="L822" s="234"/>
      <c r="M822" s="234"/>
      <c r="N822" s="234"/>
      <c r="O822" s="234"/>
      <c r="P822" s="234"/>
      <c r="Q822" s="234"/>
      <c r="R822" s="234"/>
      <c r="S822" s="234"/>
      <c r="T822" s="234"/>
      <c r="U822" s="234"/>
      <c r="V822" s="234"/>
      <c r="W822" s="234"/>
      <c r="X822" s="234"/>
      <c r="Y822" s="234"/>
      <c r="Z822" s="234"/>
    </row>
    <row r="823" spans="1:26" ht="12.75" customHeight="1">
      <c r="A823" s="234"/>
      <c r="B823" s="234"/>
      <c r="C823" s="234"/>
      <c r="D823" s="234"/>
      <c r="E823" s="234"/>
      <c r="F823" s="234"/>
      <c r="G823" s="234"/>
      <c r="H823" s="234"/>
      <c r="I823" s="234"/>
      <c r="J823" s="234"/>
      <c r="K823" s="234"/>
      <c r="L823" s="234"/>
      <c r="M823" s="234"/>
      <c r="N823" s="234"/>
      <c r="O823" s="234"/>
      <c r="P823" s="234"/>
      <c r="Q823" s="234"/>
      <c r="R823" s="234"/>
      <c r="S823" s="234"/>
      <c r="T823" s="234"/>
      <c r="U823" s="234"/>
      <c r="V823" s="234"/>
      <c r="W823" s="234"/>
      <c r="X823" s="234"/>
      <c r="Y823" s="234"/>
      <c r="Z823" s="234"/>
    </row>
    <row r="824" spans="1:26" ht="12.75" customHeight="1">
      <c r="A824" s="234"/>
      <c r="B824" s="234"/>
      <c r="C824" s="234"/>
      <c r="D824" s="234"/>
      <c r="E824" s="234"/>
      <c r="F824" s="234"/>
      <c r="G824" s="234"/>
      <c r="H824" s="234"/>
      <c r="I824" s="234"/>
      <c r="J824" s="234"/>
      <c r="K824" s="234"/>
      <c r="L824" s="234"/>
      <c r="M824" s="234"/>
      <c r="N824" s="234"/>
      <c r="O824" s="234"/>
      <c r="P824" s="234"/>
      <c r="Q824" s="234"/>
      <c r="R824" s="234"/>
      <c r="S824" s="234"/>
      <c r="T824" s="234"/>
      <c r="U824" s="234"/>
      <c r="V824" s="234"/>
      <c r="W824" s="234"/>
      <c r="X824" s="234"/>
      <c r="Y824" s="234"/>
      <c r="Z824" s="234"/>
    </row>
    <row r="825" spans="1:26" ht="12.75" customHeight="1">
      <c r="A825" s="234"/>
      <c r="B825" s="234"/>
      <c r="C825" s="234"/>
      <c r="D825" s="234"/>
      <c r="E825" s="234"/>
      <c r="F825" s="234"/>
      <c r="G825" s="234"/>
      <c r="H825" s="234"/>
      <c r="I825" s="234"/>
      <c r="J825" s="234"/>
      <c r="K825" s="234"/>
      <c r="L825" s="234"/>
      <c r="M825" s="234"/>
      <c r="N825" s="234"/>
      <c r="O825" s="234"/>
      <c r="P825" s="234"/>
      <c r="Q825" s="234"/>
      <c r="R825" s="234"/>
      <c r="S825" s="234"/>
      <c r="T825" s="234"/>
      <c r="U825" s="234"/>
      <c r="V825" s="234"/>
      <c r="W825" s="234"/>
      <c r="X825" s="234"/>
      <c r="Y825" s="234"/>
      <c r="Z825" s="234"/>
    </row>
    <row r="826" spans="1:26" ht="12.75" customHeight="1">
      <c r="A826" s="234"/>
      <c r="B826" s="234"/>
      <c r="C826" s="234"/>
      <c r="D826" s="234"/>
      <c r="E826" s="234"/>
      <c r="F826" s="234"/>
      <c r="G826" s="234"/>
      <c r="H826" s="234"/>
      <c r="I826" s="234"/>
      <c r="J826" s="234"/>
      <c r="K826" s="234"/>
      <c r="L826" s="234"/>
      <c r="M826" s="234"/>
      <c r="N826" s="234"/>
      <c r="O826" s="234"/>
      <c r="P826" s="234"/>
      <c r="Q826" s="234"/>
      <c r="R826" s="234"/>
      <c r="S826" s="234"/>
      <c r="T826" s="234"/>
      <c r="U826" s="234"/>
      <c r="V826" s="234"/>
      <c r="W826" s="234"/>
      <c r="X826" s="234"/>
      <c r="Y826" s="234"/>
      <c r="Z826" s="234"/>
    </row>
    <row r="827" spans="1:26" ht="12.75" customHeight="1">
      <c r="A827" s="234"/>
      <c r="B827" s="234"/>
      <c r="C827" s="234"/>
      <c r="D827" s="234"/>
      <c r="E827" s="234"/>
      <c r="F827" s="234"/>
      <c r="G827" s="234"/>
      <c r="H827" s="234"/>
      <c r="I827" s="234"/>
      <c r="J827" s="234"/>
      <c r="K827" s="234"/>
      <c r="L827" s="234"/>
      <c r="M827" s="234"/>
      <c r="N827" s="234"/>
      <c r="O827" s="234"/>
      <c r="P827" s="234"/>
      <c r="Q827" s="234"/>
      <c r="R827" s="234"/>
      <c r="S827" s="234"/>
      <c r="T827" s="234"/>
      <c r="U827" s="234"/>
      <c r="V827" s="234"/>
      <c r="W827" s="234"/>
      <c r="X827" s="234"/>
      <c r="Y827" s="234"/>
      <c r="Z827" s="234"/>
    </row>
    <row r="828" spans="1:26" ht="12.75" customHeight="1">
      <c r="A828" s="234"/>
      <c r="B828" s="234"/>
      <c r="C828" s="234"/>
      <c r="D828" s="234"/>
      <c r="E828" s="234"/>
      <c r="F828" s="234"/>
      <c r="G828" s="234"/>
      <c r="H828" s="234"/>
      <c r="I828" s="234"/>
      <c r="J828" s="234"/>
      <c r="K828" s="234"/>
      <c r="L828" s="234"/>
      <c r="M828" s="234"/>
      <c r="N828" s="234"/>
      <c r="O828" s="234"/>
      <c r="P828" s="234"/>
      <c r="Q828" s="234"/>
      <c r="R828" s="234"/>
      <c r="S828" s="234"/>
      <c r="T828" s="234"/>
      <c r="U828" s="234"/>
      <c r="V828" s="234"/>
      <c r="W828" s="234"/>
      <c r="X828" s="234"/>
      <c r="Y828" s="234"/>
      <c r="Z828" s="234"/>
    </row>
    <row r="829" spans="1:26" ht="12.75" customHeight="1">
      <c r="A829" s="234"/>
      <c r="B829" s="234"/>
      <c r="C829" s="234"/>
      <c r="D829" s="234"/>
      <c r="E829" s="234"/>
      <c r="F829" s="234"/>
      <c r="G829" s="234"/>
      <c r="H829" s="234"/>
      <c r="I829" s="234"/>
      <c r="J829" s="234"/>
      <c r="K829" s="234"/>
      <c r="L829" s="234"/>
      <c r="M829" s="234"/>
      <c r="N829" s="234"/>
      <c r="O829" s="234"/>
      <c r="P829" s="234"/>
      <c r="Q829" s="234"/>
      <c r="R829" s="234"/>
      <c r="S829" s="234"/>
      <c r="T829" s="234"/>
      <c r="U829" s="234"/>
      <c r="V829" s="234"/>
      <c r="W829" s="234"/>
      <c r="X829" s="234"/>
      <c r="Y829" s="234"/>
      <c r="Z829" s="234"/>
    </row>
    <row r="830" spans="1:26" ht="12.75" customHeight="1">
      <c r="A830" s="234"/>
      <c r="B830" s="234"/>
      <c r="C830" s="234"/>
      <c r="D830" s="234"/>
      <c r="E830" s="234"/>
      <c r="F830" s="234"/>
      <c r="G830" s="234"/>
      <c r="H830" s="234"/>
      <c r="I830" s="234"/>
      <c r="J830" s="234"/>
      <c r="K830" s="234"/>
      <c r="L830" s="234"/>
      <c r="M830" s="234"/>
      <c r="N830" s="234"/>
      <c r="O830" s="234"/>
      <c r="P830" s="234"/>
      <c r="Q830" s="234"/>
      <c r="R830" s="234"/>
      <c r="S830" s="234"/>
      <c r="T830" s="234"/>
      <c r="U830" s="234"/>
      <c r="V830" s="234"/>
      <c r="W830" s="234"/>
      <c r="X830" s="234"/>
      <c r="Y830" s="234"/>
      <c r="Z830" s="234"/>
    </row>
    <row r="831" spans="1:26" ht="12.75" customHeight="1">
      <c r="A831" s="234"/>
      <c r="B831" s="234"/>
      <c r="C831" s="234"/>
      <c r="D831" s="234"/>
      <c r="E831" s="234"/>
      <c r="F831" s="234"/>
      <c r="G831" s="234"/>
      <c r="H831" s="234"/>
      <c r="I831" s="234"/>
      <c r="J831" s="234"/>
      <c r="K831" s="234"/>
      <c r="L831" s="234"/>
      <c r="M831" s="234"/>
      <c r="N831" s="234"/>
      <c r="O831" s="234"/>
      <c r="P831" s="234"/>
      <c r="Q831" s="234"/>
      <c r="R831" s="234"/>
      <c r="S831" s="234"/>
      <c r="T831" s="234"/>
      <c r="U831" s="234"/>
      <c r="V831" s="234"/>
      <c r="W831" s="234"/>
      <c r="X831" s="234"/>
      <c r="Y831" s="234"/>
      <c r="Z831" s="234"/>
    </row>
    <row r="832" spans="1:26" ht="12.75" customHeight="1">
      <c r="A832" s="234"/>
      <c r="B832" s="234"/>
      <c r="C832" s="234"/>
      <c r="D832" s="234"/>
      <c r="E832" s="234"/>
      <c r="F832" s="234"/>
      <c r="G832" s="234"/>
      <c r="H832" s="234"/>
      <c r="I832" s="234"/>
      <c r="J832" s="234"/>
      <c r="K832" s="234"/>
      <c r="L832" s="234"/>
      <c r="M832" s="234"/>
      <c r="N832" s="234"/>
      <c r="O832" s="234"/>
      <c r="P832" s="234"/>
      <c r="Q832" s="234"/>
      <c r="R832" s="234"/>
      <c r="S832" s="234"/>
      <c r="T832" s="234"/>
      <c r="U832" s="234"/>
      <c r="V832" s="234"/>
      <c r="W832" s="234"/>
      <c r="X832" s="234"/>
      <c r="Y832" s="234"/>
      <c r="Z832" s="234"/>
    </row>
    <row r="833" spans="1:26" ht="12.75" customHeight="1">
      <c r="A833" s="234"/>
      <c r="B833" s="234"/>
      <c r="C833" s="234"/>
      <c r="D833" s="234"/>
      <c r="E833" s="234"/>
      <c r="F833" s="234"/>
      <c r="G833" s="234"/>
      <c r="H833" s="234"/>
      <c r="I833" s="234"/>
      <c r="J833" s="234"/>
      <c r="K833" s="234"/>
      <c r="L833" s="234"/>
      <c r="M833" s="234"/>
      <c r="N833" s="234"/>
      <c r="O833" s="234"/>
      <c r="P833" s="234"/>
      <c r="Q833" s="234"/>
      <c r="R833" s="234"/>
      <c r="S833" s="234"/>
      <c r="T833" s="234"/>
      <c r="U833" s="234"/>
      <c r="V833" s="234"/>
      <c r="W833" s="234"/>
      <c r="X833" s="234"/>
      <c r="Y833" s="234"/>
      <c r="Z833" s="234"/>
    </row>
    <row r="834" spans="1:26" ht="12.75" customHeight="1">
      <c r="A834" s="234"/>
      <c r="B834" s="234"/>
      <c r="C834" s="234"/>
      <c r="D834" s="234"/>
      <c r="E834" s="234"/>
      <c r="F834" s="234"/>
      <c r="G834" s="234"/>
      <c r="H834" s="234"/>
      <c r="I834" s="234"/>
      <c r="J834" s="234"/>
      <c r="K834" s="234"/>
      <c r="L834" s="234"/>
      <c r="M834" s="234"/>
      <c r="N834" s="234"/>
      <c r="O834" s="234"/>
      <c r="P834" s="234"/>
      <c r="Q834" s="234"/>
      <c r="R834" s="234"/>
      <c r="S834" s="234"/>
      <c r="T834" s="234"/>
      <c r="U834" s="234"/>
      <c r="V834" s="234"/>
      <c r="W834" s="234"/>
      <c r="X834" s="234"/>
      <c r="Y834" s="234"/>
      <c r="Z834" s="234"/>
    </row>
    <row r="835" spans="1:26" ht="12.75" customHeight="1">
      <c r="A835" s="234"/>
      <c r="B835" s="234"/>
      <c r="C835" s="234"/>
      <c r="D835" s="234"/>
      <c r="E835" s="234"/>
      <c r="F835" s="234"/>
      <c r="G835" s="234"/>
      <c r="H835" s="234"/>
      <c r="I835" s="234"/>
      <c r="J835" s="234"/>
      <c r="K835" s="234"/>
      <c r="L835" s="234"/>
      <c r="M835" s="234"/>
      <c r="N835" s="234"/>
      <c r="O835" s="234"/>
      <c r="P835" s="234"/>
      <c r="Q835" s="234"/>
      <c r="R835" s="234"/>
      <c r="S835" s="234"/>
      <c r="T835" s="234"/>
      <c r="U835" s="234"/>
      <c r="V835" s="234"/>
      <c r="W835" s="234"/>
      <c r="X835" s="234"/>
      <c r="Y835" s="234"/>
      <c r="Z835" s="234"/>
    </row>
    <row r="836" spans="1:26" ht="12.75" customHeight="1">
      <c r="A836" s="234"/>
      <c r="B836" s="234"/>
      <c r="C836" s="234"/>
      <c r="D836" s="234"/>
      <c r="E836" s="234"/>
      <c r="F836" s="234"/>
      <c r="G836" s="234"/>
      <c r="H836" s="234"/>
      <c r="I836" s="234"/>
      <c r="J836" s="234"/>
      <c r="K836" s="234"/>
      <c r="L836" s="234"/>
      <c r="M836" s="234"/>
      <c r="N836" s="234"/>
      <c r="O836" s="234"/>
      <c r="P836" s="234"/>
      <c r="Q836" s="234"/>
      <c r="R836" s="234"/>
      <c r="S836" s="234"/>
      <c r="T836" s="234"/>
      <c r="U836" s="234"/>
      <c r="V836" s="234"/>
      <c r="W836" s="234"/>
      <c r="X836" s="234"/>
      <c r="Y836" s="234"/>
      <c r="Z836" s="234"/>
    </row>
    <row r="837" spans="1:26" ht="12.75" customHeight="1">
      <c r="A837" s="234"/>
      <c r="B837" s="234"/>
      <c r="C837" s="234"/>
      <c r="D837" s="234"/>
      <c r="E837" s="234"/>
      <c r="F837" s="234"/>
      <c r="G837" s="234"/>
      <c r="H837" s="234"/>
      <c r="I837" s="234"/>
      <c r="J837" s="234"/>
      <c r="K837" s="234"/>
      <c r="L837" s="234"/>
      <c r="M837" s="234"/>
      <c r="N837" s="234"/>
      <c r="O837" s="234"/>
      <c r="P837" s="234"/>
      <c r="Q837" s="234"/>
      <c r="R837" s="234"/>
      <c r="S837" s="234"/>
      <c r="T837" s="234"/>
      <c r="U837" s="234"/>
      <c r="V837" s="234"/>
      <c r="W837" s="234"/>
      <c r="X837" s="234"/>
      <c r="Y837" s="234"/>
      <c r="Z837" s="234"/>
    </row>
    <row r="838" spans="1:26" ht="12.75" customHeight="1">
      <c r="A838" s="234"/>
      <c r="B838" s="234"/>
      <c r="C838" s="234"/>
      <c r="D838" s="234"/>
      <c r="E838" s="234"/>
      <c r="F838" s="234"/>
      <c r="G838" s="234"/>
      <c r="H838" s="234"/>
      <c r="I838" s="234"/>
      <c r="J838" s="234"/>
      <c r="K838" s="234"/>
      <c r="L838" s="234"/>
      <c r="M838" s="234"/>
      <c r="N838" s="234"/>
      <c r="O838" s="234"/>
      <c r="P838" s="234"/>
      <c r="Q838" s="234"/>
      <c r="R838" s="234"/>
      <c r="S838" s="234"/>
      <c r="T838" s="234"/>
      <c r="U838" s="234"/>
      <c r="V838" s="234"/>
      <c r="W838" s="234"/>
      <c r="X838" s="234"/>
      <c r="Y838" s="234"/>
      <c r="Z838" s="234"/>
    </row>
    <row r="839" spans="1:26" ht="12.75" customHeight="1">
      <c r="A839" s="234"/>
      <c r="B839" s="234"/>
      <c r="C839" s="234"/>
      <c r="D839" s="234"/>
      <c r="E839" s="234"/>
      <c r="F839" s="234"/>
      <c r="G839" s="234"/>
      <c r="H839" s="234"/>
      <c r="I839" s="234"/>
      <c r="J839" s="234"/>
      <c r="K839" s="234"/>
      <c r="L839" s="234"/>
      <c r="M839" s="234"/>
      <c r="N839" s="234"/>
      <c r="O839" s="234"/>
      <c r="P839" s="234"/>
      <c r="Q839" s="234"/>
      <c r="R839" s="234"/>
      <c r="S839" s="234"/>
      <c r="T839" s="234"/>
      <c r="U839" s="234"/>
      <c r="V839" s="234"/>
      <c r="W839" s="234"/>
      <c r="X839" s="234"/>
      <c r="Y839" s="234"/>
      <c r="Z839" s="234"/>
    </row>
    <row r="840" spans="1:26" ht="12.75" customHeight="1">
      <c r="A840" s="234"/>
      <c r="B840" s="234"/>
      <c r="C840" s="234"/>
      <c r="D840" s="234"/>
      <c r="E840" s="234"/>
      <c r="F840" s="234"/>
      <c r="G840" s="234"/>
      <c r="H840" s="234"/>
      <c r="I840" s="234"/>
      <c r="J840" s="234"/>
      <c r="K840" s="234"/>
      <c r="L840" s="234"/>
      <c r="M840" s="234"/>
      <c r="N840" s="234"/>
      <c r="O840" s="234"/>
      <c r="P840" s="234"/>
      <c r="Q840" s="234"/>
      <c r="R840" s="234"/>
      <c r="S840" s="234"/>
      <c r="T840" s="234"/>
      <c r="U840" s="234"/>
      <c r="V840" s="234"/>
      <c r="W840" s="234"/>
      <c r="X840" s="234"/>
      <c r="Y840" s="234"/>
      <c r="Z840" s="234"/>
    </row>
    <row r="841" spans="1:26" ht="12.75" customHeight="1">
      <c r="A841" s="234"/>
      <c r="B841" s="234"/>
      <c r="C841" s="234"/>
      <c r="D841" s="234"/>
      <c r="E841" s="234"/>
      <c r="F841" s="234"/>
      <c r="G841" s="234"/>
      <c r="H841" s="234"/>
      <c r="I841" s="234"/>
      <c r="J841" s="234"/>
      <c r="K841" s="234"/>
      <c r="L841" s="234"/>
      <c r="M841" s="234"/>
      <c r="N841" s="234"/>
      <c r="O841" s="234"/>
      <c r="P841" s="234"/>
      <c r="Q841" s="234"/>
      <c r="R841" s="234"/>
      <c r="S841" s="234"/>
      <c r="T841" s="234"/>
      <c r="U841" s="234"/>
      <c r="V841" s="234"/>
      <c r="W841" s="234"/>
      <c r="X841" s="234"/>
      <c r="Y841" s="234"/>
      <c r="Z841" s="234"/>
    </row>
    <row r="842" spans="1:26" ht="12.75" customHeight="1">
      <c r="A842" s="234"/>
      <c r="B842" s="234"/>
      <c r="C842" s="234"/>
      <c r="D842" s="234"/>
      <c r="E842" s="234"/>
      <c r="F842" s="234"/>
      <c r="G842" s="234"/>
      <c r="H842" s="234"/>
      <c r="I842" s="234"/>
      <c r="J842" s="234"/>
      <c r="K842" s="234"/>
      <c r="L842" s="234"/>
      <c r="M842" s="234"/>
      <c r="N842" s="234"/>
      <c r="O842" s="234"/>
      <c r="P842" s="234"/>
      <c r="Q842" s="234"/>
      <c r="R842" s="234"/>
      <c r="S842" s="234"/>
      <c r="T842" s="234"/>
      <c r="U842" s="234"/>
      <c r="V842" s="234"/>
      <c r="W842" s="234"/>
      <c r="X842" s="234"/>
      <c r="Y842" s="234"/>
      <c r="Z842" s="234"/>
    </row>
    <row r="843" spans="1:26" ht="12.75" customHeight="1">
      <c r="A843" s="234"/>
      <c r="B843" s="234"/>
      <c r="C843" s="234"/>
      <c r="D843" s="234"/>
      <c r="E843" s="234"/>
      <c r="F843" s="234"/>
      <c r="G843" s="234"/>
      <c r="H843" s="234"/>
      <c r="I843" s="234"/>
      <c r="J843" s="234"/>
      <c r="K843" s="234"/>
      <c r="L843" s="234"/>
      <c r="M843" s="234"/>
      <c r="N843" s="234"/>
      <c r="O843" s="234"/>
      <c r="P843" s="234"/>
      <c r="Q843" s="234"/>
      <c r="R843" s="234"/>
      <c r="S843" s="234"/>
      <c r="T843" s="234"/>
      <c r="U843" s="234"/>
      <c r="V843" s="234"/>
      <c r="W843" s="234"/>
      <c r="X843" s="234"/>
      <c r="Y843" s="234"/>
      <c r="Z843" s="234"/>
    </row>
    <row r="844" spans="1:26" ht="12.75" customHeight="1">
      <c r="A844" s="234"/>
      <c r="B844" s="234"/>
      <c r="C844" s="234"/>
      <c r="D844" s="234"/>
      <c r="E844" s="234"/>
      <c r="F844" s="234"/>
      <c r="G844" s="234"/>
      <c r="H844" s="234"/>
      <c r="I844" s="234"/>
      <c r="J844" s="234"/>
      <c r="K844" s="234"/>
      <c r="L844" s="234"/>
      <c r="M844" s="234"/>
      <c r="N844" s="234"/>
      <c r="O844" s="234"/>
      <c r="P844" s="234"/>
      <c r="Q844" s="234"/>
      <c r="R844" s="234"/>
      <c r="S844" s="234"/>
      <c r="T844" s="234"/>
      <c r="U844" s="234"/>
      <c r="V844" s="234"/>
      <c r="W844" s="234"/>
      <c r="X844" s="234"/>
      <c r="Y844" s="234"/>
      <c r="Z844" s="234"/>
    </row>
    <row r="845" spans="1:26" ht="12.75" customHeight="1">
      <c r="A845" s="234"/>
      <c r="B845" s="234"/>
      <c r="C845" s="234"/>
      <c r="D845" s="234"/>
      <c r="E845" s="234"/>
      <c r="F845" s="234"/>
      <c r="G845" s="234"/>
      <c r="H845" s="234"/>
      <c r="I845" s="234"/>
      <c r="J845" s="234"/>
      <c r="K845" s="234"/>
      <c r="L845" s="234"/>
      <c r="M845" s="234"/>
      <c r="N845" s="234"/>
      <c r="O845" s="234"/>
      <c r="P845" s="234"/>
      <c r="Q845" s="234"/>
      <c r="R845" s="234"/>
      <c r="S845" s="234"/>
      <c r="T845" s="234"/>
      <c r="U845" s="234"/>
      <c r="V845" s="234"/>
      <c r="W845" s="234"/>
      <c r="X845" s="234"/>
      <c r="Y845" s="234"/>
      <c r="Z845" s="234"/>
    </row>
    <row r="846" spans="1:26" ht="12.75" customHeight="1">
      <c r="A846" s="234"/>
      <c r="B846" s="234"/>
      <c r="C846" s="234"/>
      <c r="D846" s="234"/>
      <c r="E846" s="234"/>
      <c r="F846" s="234"/>
      <c r="G846" s="234"/>
      <c r="H846" s="234"/>
      <c r="I846" s="234"/>
      <c r="J846" s="234"/>
      <c r="K846" s="234"/>
      <c r="L846" s="234"/>
      <c r="M846" s="234"/>
      <c r="N846" s="234"/>
      <c r="O846" s="234"/>
      <c r="P846" s="234"/>
      <c r="Q846" s="234"/>
      <c r="R846" s="234"/>
      <c r="S846" s="234"/>
      <c r="T846" s="234"/>
      <c r="U846" s="234"/>
      <c r="V846" s="234"/>
      <c r="W846" s="234"/>
      <c r="X846" s="234"/>
      <c r="Y846" s="234"/>
      <c r="Z846" s="234"/>
    </row>
    <row r="847" spans="1:26" ht="12.75" customHeight="1">
      <c r="A847" s="234"/>
      <c r="B847" s="234"/>
      <c r="C847" s="234"/>
      <c r="D847" s="234"/>
      <c r="E847" s="234"/>
      <c r="F847" s="234"/>
      <c r="G847" s="234"/>
      <c r="H847" s="234"/>
      <c r="I847" s="234"/>
      <c r="J847" s="234"/>
      <c r="K847" s="234"/>
      <c r="L847" s="234"/>
      <c r="M847" s="234"/>
      <c r="N847" s="234"/>
      <c r="O847" s="234"/>
      <c r="P847" s="234"/>
      <c r="Q847" s="234"/>
      <c r="R847" s="234"/>
      <c r="S847" s="234"/>
      <c r="T847" s="234"/>
      <c r="U847" s="234"/>
      <c r="V847" s="234"/>
      <c r="W847" s="234"/>
      <c r="X847" s="234"/>
      <c r="Y847" s="234"/>
      <c r="Z847" s="234"/>
    </row>
    <row r="848" spans="1:26" ht="12.75" customHeight="1">
      <c r="A848" s="234"/>
      <c r="B848" s="234"/>
      <c r="C848" s="234"/>
      <c r="D848" s="234"/>
      <c r="E848" s="234"/>
      <c r="F848" s="234"/>
      <c r="G848" s="234"/>
      <c r="H848" s="234"/>
      <c r="I848" s="234"/>
      <c r="J848" s="234"/>
      <c r="K848" s="234"/>
      <c r="L848" s="234"/>
      <c r="M848" s="234"/>
      <c r="N848" s="234"/>
      <c r="O848" s="234"/>
      <c r="P848" s="234"/>
      <c r="Q848" s="234"/>
      <c r="R848" s="234"/>
      <c r="S848" s="234"/>
      <c r="T848" s="234"/>
      <c r="U848" s="234"/>
      <c r="V848" s="234"/>
      <c r="W848" s="234"/>
      <c r="X848" s="234"/>
      <c r="Y848" s="234"/>
      <c r="Z848" s="234"/>
    </row>
    <row r="849" spans="1:26" ht="12.75" customHeight="1">
      <c r="A849" s="234"/>
      <c r="B849" s="234"/>
      <c r="C849" s="234"/>
      <c r="D849" s="234"/>
      <c r="E849" s="234"/>
      <c r="F849" s="234"/>
      <c r="G849" s="234"/>
      <c r="H849" s="234"/>
      <c r="I849" s="234"/>
      <c r="J849" s="234"/>
      <c r="K849" s="234"/>
      <c r="L849" s="234"/>
      <c r="M849" s="234"/>
      <c r="N849" s="234"/>
      <c r="O849" s="234"/>
      <c r="P849" s="234"/>
      <c r="Q849" s="234"/>
      <c r="R849" s="234"/>
      <c r="S849" s="234"/>
      <c r="T849" s="234"/>
      <c r="U849" s="234"/>
      <c r="V849" s="234"/>
      <c r="W849" s="234"/>
      <c r="X849" s="234"/>
      <c r="Y849" s="234"/>
      <c r="Z849" s="234"/>
    </row>
    <row r="850" spans="1:26" ht="12.75" customHeight="1">
      <c r="A850" s="234"/>
      <c r="B850" s="234"/>
      <c r="C850" s="234"/>
      <c r="D850" s="234"/>
      <c r="E850" s="234"/>
      <c r="F850" s="234"/>
      <c r="G850" s="234"/>
      <c r="H850" s="234"/>
      <c r="I850" s="234"/>
      <c r="J850" s="234"/>
      <c r="K850" s="234"/>
      <c r="L850" s="234"/>
      <c r="M850" s="234"/>
      <c r="N850" s="234"/>
      <c r="O850" s="234"/>
      <c r="P850" s="234"/>
      <c r="Q850" s="234"/>
      <c r="R850" s="234"/>
      <c r="S850" s="234"/>
      <c r="T850" s="234"/>
      <c r="U850" s="234"/>
      <c r="V850" s="234"/>
      <c r="W850" s="234"/>
      <c r="X850" s="234"/>
      <c r="Y850" s="234"/>
      <c r="Z850" s="234"/>
    </row>
    <row r="851" spans="1:26" ht="12.75" customHeight="1">
      <c r="A851" s="234"/>
      <c r="B851" s="234"/>
      <c r="C851" s="234"/>
      <c r="D851" s="234"/>
      <c r="E851" s="234"/>
      <c r="F851" s="234"/>
      <c r="G851" s="234"/>
      <c r="H851" s="234"/>
      <c r="I851" s="234"/>
      <c r="J851" s="234"/>
      <c r="K851" s="234"/>
      <c r="L851" s="234"/>
      <c r="M851" s="234"/>
      <c r="N851" s="234"/>
      <c r="O851" s="234"/>
      <c r="P851" s="234"/>
      <c r="Q851" s="234"/>
      <c r="R851" s="234"/>
      <c r="S851" s="234"/>
      <c r="T851" s="234"/>
      <c r="U851" s="234"/>
      <c r="V851" s="234"/>
      <c r="W851" s="234"/>
      <c r="X851" s="234"/>
      <c r="Y851" s="234"/>
      <c r="Z851" s="234"/>
    </row>
    <row r="852" spans="1:26" ht="12.75" customHeight="1">
      <c r="A852" s="234"/>
      <c r="B852" s="234"/>
      <c r="C852" s="234"/>
      <c r="D852" s="234"/>
      <c r="E852" s="234"/>
      <c r="F852" s="234"/>
      <c r="G852" s="234"/>
      <c r="H852" s="234"/>
      <c r="I852" s="234"/>
      <c r="J852" s="234"/>
      <c r="K852" s="234"/>
      <c r="L852" s="234"/>
      <c r="M852" s="234"/>
      <c r="N852" s="234"/>
      <c r="O852" s="234"/>
      <c r="P852" s="234"/>
      <c r="Q852" s="234"/>
      <c r="R852" s="234"/>
      <c r="S852" s="234"/>
      <c r="T852" s="234"/>
      <c r="U852" s="234"/>
      <c r="V852" s="234"/>
      <c r="W852" s="234"/>
      <c r="X852" s="234"/>
      <c r="Y852" s="234"/>
      <c r="Z852" s="234"/>
    </row>
    <row r="853" spans="1:26" ht="12.75" customHeight="1">
      <c r="A853" s="234"/>
      <c r="B853" s="234"/>
      <c r="C853" s="234"/>
      <c r="D853" s="234"/>
      <c r="E853" s="234"/>
      <c r="F853" s="234"/>
      <c r="G853" s="234"/>
      <c r="H853" s="234"/>
      <c r="I853" s="234"/>
      <c r="J853" s="234"/>
      <c r="K853" s="234"/>
      <c r="L853" s="234"/>
      <c r="M853" s="234"/>
      <c r="N853" s="234"/>
      <c r="O853" s="234"/>
      <c r="P853" s="234"/>
      <c r="Q853" s="234"/>
      <c r="R853" s="234"/>
      <c r="S853" s="234"/>
      <c r="T853" s="234"/>
      <c r="U853" s="234"/>
      <c r="V853" s="234"/>
      <c r="W853" s="234"/>
      <c r="X853" s="234"/>
      <c r="Y853" s="234"/>
      <c r="Z853" s="234"/>
    </row>
    <row r="854" spans="1:26" ht="12.75" customHeight="1">
      <c r="A854" s="234"/>
      <c r="B854" s="234"/>
      <c r="C854" s="234"/>
      <c r="D854" s="234"/>
      <c r="E854" s="234"/>
      <c r="F854" s="234"/>
      <c r="G854" s="234"/>
      <c r="H854" s="234"/>
      <c r="I854" s="234"/>
      <c r="J854" s="234"/>
      <c r="K854" s="234"/>
      <c r="L854" s="234"/>
      <c r="M854" s="234"/>
      <c r="N854" s="234"/>
      <c r="O854" s="234"/>
      <c r="P854" s="234"/>
      <c r="Q854" s="234"/>
      <c r="R854" s="234"/>
      <c r="S854" s="234"/>
      <c r="T854" s="234"/>
      <c r="U854" s="234"/>
      <c r="V854" s="234"/>
      <c r="W854" s="234"/>
      <c r="X854" s="234"/>
      <c r="Y854" s="234"/>
      <c r="Z854" s="234"/>
    </row>
    <row r="855" spans="1:26" ht="12.75" customHeight="1">
      <c r="A855" s="234"/>
      <c r="B855" s="234"/>
      <c r="C855" s="234"/>
      <c r="D855" s="234"/>
      <c r="E855" s="234"/>
      <c r="F855" s="234"/>
      <c r="G855" s="234"/>
      <c r="H855" s="234"/>
      <c r="I855" s="234"/>
      <c r="J855" s="234"/>
      <c r="K855" s="234"/>
      <c r="L855" s="234"/>
      <c r="M855" s="234"/>
      <c r="N855" s="234"/>
      <c r="O855" s="234"/>
      <c r="P855" s="234"/>
      <c r="Q855" s="234"/>
      <c r="R855" s="234"/>
      <c r="S855" s="234"/>
      <c r="T855" s="234"/>
      <c r="U855" s="234"/>
      <c r="V855" s="234"/>
      <c r="W855" s="234"/>
      <c r="X855" s="234"/>
      <c r="Y855" s="234"/>
      <c r="Z855" s="234"/>
    </row>
    <row r="856" spans="1:26" ht="12.75" customHeight="1">
      <c r="A856" s="234"/>
      <c r="B856" s="234"/>
      <c r="C856" s="234"/>
      <c r="D856" s="234"/>
      <c r="E856" s="234"/>
      <c r="F856" s="234"/>
      <c r="G856" s="234"/>
      <c r="H856" s="234"/>
      <c r="I856" s="234"/>
      <c r="J856" s="234"/>
      <c r="K856" s="234"/>
      <c r="L856" s="234"/>
      <c r="M856" s="234"/>
      <c r="N856" s="234"/>
      <c r="O856" s="234"/>
      <c r="P856" s="234"/>
      <c r="Q856" s="234"/>
      <c r="R856" s="234"/>
      <c r="S856" s="234"/>
      <c r="T856" s="234"/>
      <c r="U856" s="234"/>
      <c r="V856" s="234"/>
      <c r="W856" s="234"/>
      <c r="X856" s="234"/>
      <c r="Y856" s="234"/>
      <c r="Z856" s="234"/>
    </row>
    <row r="857" spans="1:26" ht="12.75" customHeight="1">
      <c r="A857" s="234"/>
      <c r="B857" s="234"/>
      <c r="C857" s="234"/>
      <c r="D857" s="234"/>
      <c r="E857" s="234"/>
      <c r="F857" s="234"/>
      <c r="G857" s="234"/>
      <c r="H857" s="234"/>
      <c r="I857" s="234"/>
      <c r="J857" s="234"/>
      <c r="K857" s="234"/>
      <c r="L857" s="234"/>
      <c r="M857" s="234"/>
      <c r="N857" s="234"/>
      <c r="O857" s="234"/>
      <c r="P857" s="234"/>
      <c r="Q857" s="234"/>
      <c r="R857" s="234"/>
      <c r="S857" s="234"/>
      <c r="T857" s="234"/>
      <c r="U857" s="234"/>
      <c r="V857" s="234"/>
      <c r="W857" s="234"/>
      <c r="X857" s="234"/>
      <c r="Y857" s="234"/>
      <c r="Z857" s="234"/>
    </row>
    <row r="858" spans="1:26" ht="12.75" customHeight="1">
      <c r="A858" s="234"/>
      <c r="B858" s="234"/>
      <c r="C858" s="234"/>
      <c r="D858" s="234"/>
      <c r="E858" s="234"/>
      <c r="F858" s="234"/>
      <c r="G858" s="234"/>
      <c r="H858" s="234"/>
      <c r="I858" s="234"/>
      <c r="J858" s="234"/>
      <c r="K858" s="234"/>
      <c r="L858" s="234"/>
      <c r="M858" s="234"/>
      <c r="N858" s="234"/>
      <c r="O858" s="234"/>
      <c r="P858" s="234"/>
      <c r="Q858" s="234"/>
      <c r="R858" s="234"/>
      <c r="S858" s="234"/>
      <c r="T858" s="234"/>
      <c r="U858" s="234"/>
      <c r="V858" s="234"/>
      <c r="W858" s="234"/>
      <c r="X858" s="234"/>
      <c r="Y858" s="234"/>
      <c r="Z858" s="234"/>
    </row>
    <row r="859" spans="1:26" ht="12.75" customHeight="1">
      <c r="A859" s="234"/>
      <c r="B859" s="234"/>
      <c r="C859" s="234"/>
      <c r="D859" s="234"/>
      <c r="E859" s="234"/>
      <c r="F859" s="234"/>
      <c r="G859" s="234"/>
      <c r="H859" s="234"/>
      <c r="I859" s="234"/>
      <c r="J859" s="234"/>
      <c r="K859" s="234"/>
      <c r="L859" s="234"/>
      <c r="M859" s="234"/>
      <c r="N859" s="234"/>
      <c r="O859" s="234"/>
      <c r="P859" s="234"/>
      <c r="Q859" s="234"/>
      <c r="R859" s="234"/>
      <c r="S859" s="234"/>
      <c r="T859" s="234"/>
      <c r="U859" s="234"/>
      <c r="V859" s="234"/>
      <c r="W859" s="234"/>
      <c r="X859" s="234"/>
      <c r="Y859" s="234"/>
      <c r="Z859" s="234"/>
    </row>
    <row r="860" spans="1:26" ht="12.75" customHeight="1">
      <c r="A860" s="234"/>
      <c r="B860" s="234"/>
      <c r="C860" s="234"/>
      <c r="D860" s="234"/>
      <c r="E860" s="234"/>
      <c r="F860" s="234"/>
      <c r="G860" s="234"/>
      <c r="H860" s="234"/>
      <c r="I860" s="234"/>
      <c r="J860" s="234"/>
      <c r="K860" s="234"/>
      <c r="L860" s="234"/>
      <c r="M860" s="234"/>
      <c r="N860" s="234"/>
      <c r="O860" s="234"/>
      <c r="P860" s="234"/>
      <c r="Q860" s="234"/>
      <c r="R860" s="234"/>
      <c r="S860" s="234"/>
      <c r="T860" s="234"/>
      <c r="U860" s="234"/>
      <c r="V860" s="234"/>
      <c r="W860" s="234"/>
      <c r="X860" s="234"/>
      <c r="Y860" s="234"/>
      <c r="Z860" s="234"/>
    </row>
    <row r="861" spans="1:26" ht="12.75" customHeight="1">
      <c r="A861" s="234"/>
      <c r="B861" s="234"/>
      <c r="C861" s="234"/>
      <c r="D861" s="234"/>
      <c r="E861" s="234"/>
      <c r="F861" s="234"/>
      <c r="G861" s="234"/>
      <c r="H861" s="234"/>
      <c r="I861" s="234"/>
      <c r="J861" s="234"/>
      <c r="K861" s="234"/>
      <c r="L861" s="234"/>
      <c r="M861" s="234"/>
      <c r="N861" s="234"/>
      <c r="O861" s="234"/>
      <c r="P861" s="234"/>
      <c r="Q861" s="234"/>
      <c r="R861" s="234"/>
      <c r="S861" s="234"/>
      <c r="T861" s="234"/>
      <c r="U861" s="234"/>
      <c r="V861" s="234"/>
      <c r="W861" s="234"/>
      <c r="X861" s="234"/>
      <c r="Y861" s="234"/>
      <c r="Z861" s="234"/>
    </row>
    <row r="862" spans="1:26" ht="12.75" customHeight="1">
      <c r="A862" s="234"/>
      <c r="B862" s="234"/>
      <c r="C862" s="234"/>
      <c r="D862" s="234"/>
      <c r="E862" s="234"/>
      <c r="F862" s="234"/>
      <c r="G862" s="234"/>
      <c r="H862" s="234"/>
      <c r="I862" s="234"/>
      <c r="J862" s="234"/>
      <c r="K862" s="234"/>
      <c r="L862" s="234"/>
      <c r="M862" s="234"/>
      <c r="N862" s="234"/>
      <c r="O862" s="234"/>
      <c r="P862" s="234"/>
      <c r="Q862" s="234"/>
      <c r="R862" s="234"/>
      <c r="S862" s="234"/>
      <c r="T862" s="234"/>
      <c r="U862" s="234"/>
      <c r="V862" s="234"/>
      <c r="W862" s="234"/>
      <c r="X862" s="234"/>
      <c r="Y862" s="234"/>
      <c r="Z862" s="234"/>
    </row>
    <row r="863" spans="1:26" ht="12.75" customHeight="1">
      <c r="A863" s="234"/>
      <c r="B863" s="234"/>
      <c r="C863" s="234"/>
      <c r="D863" s="234"/>
      <c r="E863" s="234"/>
      <c r="F863" s="234"/>
      <c r="G863" s="234"/>
      <c r="H863" s="234"/>
      <c r="I863" s="234"/>
      <c r="J863" s="234"/>
      <c r="K863" s="234"/>
      <c r="L863" s="234"/>
      <c r="M863" s="234"/>
      <c r="N863" s="234"/>
      <c r="O863" s="234"/>
      <c r="P863" s="234"/>
      <c r="Q863" s="234"/>
      <c r="R863" s="234"/>
      <c r="S863" s="234"/>
      <c r="T863" s="234"/>
      <c r="U863" s="234"/>
      <c r="V863" s="234"/>
      <c r="W863" s="234"/>
      <c r="X863" s="234"/>
      <c r="Y863" s="234"/>
      <c r="Z863" s="234"/>
    </row>
    <row r="864" spans="1:26" ht="12.75" customHeight="1">
      <c r="A864" s="234"/>
      <c r="B864" s="234"/>
      <c r="C864" s="234"/>
      <c r="D864" s="234"/>
      <c r="E864" s="234"/>
      <c r="F864" s="234"/>
      <c r="G864" s="234"/>
      <c r="H864" s="234"/>
      <c r="I864" s="234"/>
      <c r="J864" s="234"/>
      <c r="K864" s="234"/>
      <c r="L864" s="234"/>
      <c r="M864" s="234"/>
      <c r="N864" s="234"/>
      <c r="O864" s="234"/>
      <c r="P864" s="234"/>
      <c r="Q864" s="234"/>
      <c r="R864" s="234"/>
      <c r="S864" s="234"/>
      <c r="T864" s="234"/>
      <c r="U864" s="234"/>
      <c r="V864" s="234"/>
      <c r="W864" s="234"/>
      <c r="X864" s="234"/>
      <c r="Y864" s="234"/>
      <c r="Z864" s="234"/>
    </row>
    <row r="865" spans="1:26" ht="12.75" customHeight="1">
      <c r="A865" s="234"/>
      <c r="B865" s="234"/>
      <c r="C865" s="234"/>
      <c r="D865" s="234"/>
      <c r="E865" s="234"/>
      <c r="F865" s="234"/>
      <c r="G865" s="234"/>
      <c r="H865" s="234"/>
      <c r="I865" s="234"/>
      <c r="J865" s="234"/>
      <c r="K865" s="234"/>
      <c r="L865" s="234"/>
      <c r="M865" s="234"/>
      <c r="N865" s="234"/>
      <c r="O865" s="234"/>
      <c r="P865" s="234"/>
      <c r="Q865" s="234"/>
      <c r="R865" s="234"/>
      <c r="S865" s="234"/>
      <c r="T865" s="234"/>
      <c r="U865" s="234"/>
      <c r="V865" s="234"/>
      <c r="W865" s="234"/>
      <c r="X865" s="234"/>
      <c r="Y865" s="234"/>
      <c r="Z865" s="234"/>
    </row>
    <row r="866" spans="1:26" ht="12.75" customHeight="1">
      <c r="A866" s="234"/>
      <c r="B866" s="234"/>
      <c r="C866" s="234"/>
      <c r="D866" s="234"/>
      <c r="E866" s="234"/>
      <c r="F866" s="234"/>
      <c r="G866" s="234"/>
      <c r="H866" s="234"/>
      <c r="I866" s="234"/>
      <c r="J866" s="234"/>
      <c r="K866" s="234"/>
      <c r="L866" s="234"/>
      <c r="M866" s="234"/>
      <c r="N866" s="234"/>
      <c r="O866" s="234"/>
      <c r="P866" s="234"/>
      <c r="Q866" s="234"/>
      <c r="R866" s="234"/>
      <c r="S866" s="234"/>
      <c r="T866" s="234"/>
      <c r="U866" s="234"/>
      <c r="V866" s="234"/>
      <c r="W866" s="234"/>
      <c r="X866" s="234"/>
      <c r="Y866" s="234"/>
      <c r="Z866" s="234"/>
    </row>
    <row r="867" spans="1:26" ht="12.75" customHeight="1">
      <c r="A867" s="234"/>
      <c r="B867" s="234"/>
      <c r="C867" s="234"/>
      <c r="D867" s="234"/>
      <c r="E867" s="234"/>
      <c r="F867" s="234"/>
      <c r="G867" s="234"/>
      <c r="H867" s="234"/>
      <c r="I867" s="234"/>
      <c r="J867" s="234"/>
      <c r="K867" s="234"/>
      <c r="L867" s="234"/>
      <c r="M867" s="234"/>
      <c r="N867" s="234"/>
      <c r="O867" s="234"/>
      <c r="P867" s="234"/>
      <c r="Q867" s="234"/>
      <c r="R867" s="234"/>
      <c r="S867" s="234"/>
      <c r="T867" s="234"/>
      <c r="U867" s="234"/>
      <c r="V867" s="234"/>
      <c r="W867" s="234"/>
      <c r="X867" s="234"/>
      <c r="Y867" s="234"/>
      <c r="Z867" s="234"/>
    </row>
    <row r="868" spans="1:26" ht="12.75" customHeight="1">
      <c r="A868" s="234"/>
      <c r="B868" s="234"/>
      <c r="C868" s="234"/>
      <c r="D868" s="234"/>
      <c r="E868" s="234"/>
      <c r="F868" s="234"/>
      <c r="G868" s="234"/>
      <c r="H868" s="234"/>
      <c r="I868" s="234"/>
      <c r="J868" s="234"/>
      <c r="K868" s="234"/>
      <c r="L868" s="234"/>
      <c r="M868" s="234"/>
      <c r="N868" s="234"/>
      <c r="O868" s="234"/>
      <c r="P868" s="234"/>
      <c r="Q868" s="234"/>
      <c r="R868" s="234"/>
      <c r="S868" s="234"/>
      <c r="T868" s="234"/>
      <c r="U868" s="234"/>
      <c r="V868" s="234"/>
      <c r="W868" s="234"/>
      <c r="X868" s="234"/>
      <c r="Y868" s="234"/>
      <c r="Z868" s="234"/>
    </row>
    <row r="869" spans="1:26" ht="12.75" customHeight="1">
      <c r="A869" s="234"/>
      <c r="B869" s="234"/>
      <c r="C869" s="234"/>
      <c r="D869" s="234"/>
      <c r="E869" s="234"/>
      <c r="F869" s="234"/>
      <c r="G869" s="234"/>
      <c r="H869" s="234"/>
      <c r="I869" s="234"/>
      <c r="J869" s="234"/>
      <c r="K869" s="234"/>
      <c r="L869" s="234"/>
      <c r="M869" s="234"/>
      <c r="N869" s="234"/>
      <c r="O869" s="234"/>
      <c r="P869" s="234"/>
      <c r="Q869" s="234"/>
      <c r="R869" s="234"/>
      <c r="S869" s="234"/>
      <c r="T869" s="234"/>
      <c r="U869" s="234"/>
      <c r="V869" s="234"/>
      <c r="W869" s="234"/>
      <c r="X869" s="234"/>
      <c r="Y869" s="234"/>
      <c r="Z869" s="234"/>
    </row>
    <row r="870" spans="1:26" ht="12.75" customHeight="1">
      <c r="A870" s="234"/>
      <c r="B870" s="234"/>
      <c r="C870" s="234"/>
      <c r="D870" s="234"/>
      <c r="E870" s="234"/>
      <c r="F870" s="234"/>
      <c r="G870" s="234"/>
      <c r="H870" s="234"/>
      <c r="I870" s="234"/>
      <c r="J870" s="234"/>
      <c r="K870" s="234"/>
      <c r="L870" s="234"/>
      <c r="M870" s="234"/>
      <c r="N870" s="234"/>
      <c r="O870" s="234"/>
      <c r="P870" s="234"/>
      <c r="Q870" s="234"/>
      <c r="R870" s="234"/>
      <c r="S870" s="234"/>
      <c r="T870" s="234"/>
      <c r="U870" s="234"/>
      <c r="V870" s="234"/>
      <c r="W870" s="234"/>
      <c r="X870" s="234"/>
      <c r="Y870" s="234"/>
      <c r="Z870" s="234"/>
    </row>
    <row r="871" spans="1:26" ht="12.75" customHeight="1">
      <c r="A871" s="234"/>
      <c r="B871" s="234"/>
      <c r="C871" s="234"/>
      <c r="D871" s="234"/>
      <c r="E871" s="234"/>
      <c r="F871" s="234"/>
      <c r="G871" s="234"/>
      <c r="H871" s="234"/>
      <c r="I871" s="234"/>
      <c r="J871" s="234"/>
      <c r="K871" s="234"/>
      <c r="L871" s="234"/>
      <c r="M871" s="234"/>
      <c r="N871" s="234"/>
      <c r="O871" s="234"/>
      <c r="P871" s="234"/>
      <c r="Q871" s="234"/>
      <c r="R871" s="234"/>
      <c r="S871" s="234"/>
      <c r="T871" s="234"/>
      <c r="U871" s="234"/>
      <c r="V871" s="234"/>
      <c r="W871" s="234"/>
      <c r="X871" s="234"/>
      <c r="Y871" s="234"/>
      <c r="Z871" s="234"/>
    </row>
    <row r="872" spans="1:26" ht="12.75" customHeight="1">
      <c r="A872" s="234"/>
      <c r="B872" s="234"/>
      <c r="C872" s="234"/>
      <c r="D872" s="234"/>
      <c r="E872" s="234"/>
      <c r="F872" s="234"/>
      <c r="G872" s="234"/>
      <c r="H872" s="234"/>
      <c r="I872" s="234"/>
      <c r="J872" s="234"/>
      <c r="K872" s="234"/>
      <c r="L872" s="234"/>
      <c r="M872" s="234"/>
      <c r="N872" s="234"/>
      <c r="O872" s="234"/>
      <c r="P872" s="234"/>
      <c r="Q872" s="234"/>
      <c r="R872" s="234"/>
      <c r="S872" s="234"/>
      <c r="T872" s="234"/>
      <c r="U872" s="234"/>
      <c r="V872" s="234"/>
      <c r="W872" s="234"/>
      <c r="X872" s="234"/>
      <c r="Y872" s="234"/>
      <c r="Z872" s="234"/>
    </row>
    <row r="873" spans="1:26" ht="12.75" customHeight="1">
      <c r="A873" s="234"/>
      <c r="B873" s="234"/>
      <c r="C873" s="234"/>
      <c r="D873" s="234"/>
      <c r="E873" s="234"/>
      <c r="F873" s="234"/>
      <c r="G873" s="234"/>
      <c r="H873" s="234"/>
      <c r="I873" s="234"/>
      <c r="J873" s="234"/>
      <c r="K873" s="234"/>
      <c r="L873" s="234"/>
      <c r="M873" s="234"/>
      <c r="N873" s="234"/>
      <c r="O873" s="234"/>
      <c r="P873" s="234"/>
      <c r="Q873" s="234"/>
      <c r="R873" s="234"/>
      <c r="S873" s="234"/>
      <c r="T873" s="234"/>
      <c r="U873" s="234"/>
      <c r="V873" s="234"/>
      <c r="W873" s="234"/>
      <c r="X873" s="234"/>
      <c r="Y873" s="234"/>
      <c r="Z873" s="234"/>
    </row>
    <row r="874" spans="1:26" ht="12.75" customHeight="1">
      <c r="A874" s="234"/>
      <c r="B874" s="234"/>
      <c r="C874" s="234"/>
      <c r="D874" s="234"/>
      <c r="E874" s="234"/>
      <c r="F874" s="234"/>
      <c r="G874" s="234"/>
      <c r="H874" s="234"/>
      <c r="I874" s="234"/>
      <c r="J874" s="234"/>
      <c r="K874" s="234"/>
      <c r="L874" s="234"/>
      <c r="M874" s="234"/>
      <c r="N874" s="234"/>
      <c r="O874" s="234"/>
      <c r="P874" s="234"/>
      <c r="Q874" s="234"/>
      <c r="R874" s="234"/>
      <c r="S874" s="234"/>
      <c r="T874" s="234"/>
      <c r="U874" s="234"/>
      <c r="V874" s="234"/>
      <c r="W874" s="234"/>
      <c r="X874" s="234"/>
      <c r="Y874" s="234"/>
      <c r="Z874" s="234"/>
    </row>
    <row r="875" spans="1:26" ht="12.75" customHeight="1">
      <c r="A875" s="234"/>
      <c r="B875" s="234"/>
      <c r="C875" s="234"/>
      <c r="D875" s="234"/>
      <c r="E875" s="234"/>
      <c r="F875" s="234"/>
      <c r="G875" s="234"/>
      <c r="H875" s="234"/>
      <c r="I875" s="234"/>
      <c r="J875" s="234"/>
      <c r="K875" s="234"/>
      <c r="L875" s="234"/>
      <c r="M875" s="234"/>
      <c r="N875" s="234"/>
      <c r="O875" s="234"/>
      <c r="P875" s="234"/>
      <c r="Q875" s="234"/>
      <c r="R875" s="234"/>
      <c r="S875" s="234"/>
      <c r="T875" s="234"/>
      <c r="U875" s="234"/>
      <c r="V875" s="234"/>
      <c r="W875" s="234"/>
      <c r="X875" s="234"/>
      <c r="Y875" s="234"/>
      <c r="Z875" s="234"/>
    </row>
    <row r="876" spans="1:26" ht="12.75" customHeight="1">
      <c r="A876" s="234"/>
      <c r="B876" s="234"/>
      <c r="C876" s="234"/>
      <c r="D876" s="234"/>
      <c r="E876" s="234"/>
      <c r="F876" s="234"/>
      <c r="G876" s="234"/>
      <c r="H876" s="234"/>
      <c r="I876" s="234"/>
      <c r="J876" s="234"/>
      <c r="K876" s="234"/>
      <c r="L876" s="234"/>
      <c r="M876" s="234"/>
      <c r="N876" s="234"/>
      <c r="O876" s="234"/>
      <c r="P876" s="234"/>
      <c r="Q876" s="234"/>
      <c r="R876" s="234"/>
      <c r="S876" s="234"/>
      <c r="T876" s="234"/>
      <c r="U876" s="234"/>
      <c r="V876" s="234"/>
      <c r="W876" s="234"/>
      <c r="X876" s="234"/>
      <c r="Y876" s="234"/>
      <c r="Z876" s="234"/>
    </row>
    <row r="877" spans="1:26" ht="12.75" customHeight="1">
      <c r="A877" s="234"/>
      <c r="B877" s="234"/>
      <c r="C877" s="234"/>
      <c r="D877" s="234"/>
      <c r="E877" s="234"/>
      <c r="F877" s="234"/>
      <c r="G877" s="234"/>
      <c r="H877" s="234"/>
      <c r="I877" s="234"/>
      <c r="J877" s="234"/>
      <c r="K877" s="234"/>
      <c r="L877" s="234"/>
      <c r="M877" s="234"/>
      <c r="N877" s="234"/>
      <c r="O877" s="234"/>
      <c r="P877" s="234"/>
      <c r="Q877" s="234"/>
      <c r="R877" s="234"/>
      <c r="S877" s="234"/>
      <c r="T877" s="234"/>
      <c r="U877" s="234"/>
      <c r="V877" s="234"/>
      <c r="W877" s="234"/>
      <c r="X877" s="234"/>
      <c r="Y877" s="234"/>
      <c r="Z877" s="234"/>
    </row>
    <row r="878" spans="1:26" ht="12.75" customHeight="1">
      <c r="A878" s="234"/>
      <c r="B878" s="234"/>
      <c r="C878" s="234"/>
      <c r="D878" s="234"/>
      <c r="E878" s="234"/>
      <c r="F878" s="234"/>
      <c r="G878" s="234"/>
      <c r="H878" s="234"/>
      <c r="I878" s="234"/>
      <c r="J878" s="234"/>
      <c r="K878" s="234"/>
      <c r="L878" s="234"/>
      <c r="M878" s="234"/>
      <c r="N878" s="234"/>
      <c r="O878" s="234"/>
      <c r="P878" s="234"/>
      <c r="Q878" s="234"/>
      <c r="R878" s="234"/>
      <c r="S878" s="234"/>
      <c r="T878" s="234"/>
      <c r="U878" s="234"/>
      <c r="V878" s="234"/>
      <c r="W878" s="234"/>
      <c r="X878" s="234"/>
      <c r="Y878" s="234"/>
      <c r="Z878" s="234"/>
    </row>
    <row r="879" spans="1:26" ht="12.75" customHeight="1">
      <c r="A879" s="234"/>
      <c r="B879" s="234"/>
      <c r="C879" s="234"/>
      <c r="D879" s="234"/>
      <c r="E879" s="234"/>
      <c r="F879" s="234"/>
      <c r="G879" s="234"/>
      <c r="H879" s="234"/>
      <c r="I879" s="234"/>
      <c r="J879" s="234"/>
      <c r="K879" s="234"/>
      <c r="L879" s="234"/>
      <c r="M879" s="234"/>
      <c r="N879" s="234"/>
      <c r="O879" s="234"/>
      <c r="P879" s="234"/>
      <c r="Q879" s="234"/>
      <c r="R879" s="234"/>
      <c r="S879" s="234"/>
      <c r="T879" s="234"/>
      <c r="U879" s="234"/>
      <c r="V879" s="234"/>
      <c r="W879" s="234"/>
      <c r="X879" s="234"/>
      <c r="Y879" s="234"/>
      <c r="Z879" s="234"/>
    </row>
    <row r="880" spans="1:26" ht="12.75" customHeight="1">
      <c r="A880" s="234"/>
      <c r="B880" s="234"/>
      <c r="C880" s="234"/>
      <c r="D880" s="234"/>
      <c r="E880" s="234"/>
      <c r="F880" s="234"/>
      <c r="G880" s="234"/>
      <c r="H880" s="234"/>
      <c r="I880" s="234"/>
      <c r="J880" s="234"/>
      <c r="K880" s="234"/>
      <c r="L880" s="234"/>
      <c r="M880" s="234"/>
      <c r="N880" s="234"/>
      <c r="O880" s="234"/>
      <c r="P880" s="234"/>
      <c r="Q880" s="234"/>
      <c r="R880" s="234"/>
      <c r="S880" s="234"/>
      <c r="T880" s="234"/>
      <c r="U880" s="234"/>
      <c r="V880" s="234"/>
      <c r="W880" s="234"/>
      <c r="X880" s="234"/>
      <c r="Y880" s="234"/>
      <c r="Z880" s="234"/>
    </row>
    <row r="881" spans="1:26" ht="12.75" customHeight="1">
      <c r="A881" s="234"/>
      <c r="B881" s="234"/>
      <c r="C881" s="234"/>
      <c r="D881" s="234"/>
      <c r="E881" s="234"/>
      <c r="F881" s="234"/>
      <c r="G881" s="234"/>
      <c r="H881" s="234"/>
      <c r="I881" s="234"/>
      <c r="J881" s="234"/>
      <c r="K881" s="234"/>
      <c r="L881" s="234"/>
      <c r="M881" s="234"/>
      <c r="N881" s="234"/>
      <c r="O881" s="234"/>
      <c r="P881" s="234"/>
      <c r="Q881" s="234"/>
      <c r="R881" s="234"/>
      <c r="S881" s="234"/>
      <c r="T881" s="234"/>
      <c r="U881" s="234"/>
      <c r="V881" s="234"/>
      <c r="W881" s="234"/>
      <c r="X881" s="234"/>
      <c r="Y881" s="234"/>
      <c r="Z881" s="234"/>
    </row>
    <row r="882" spans="1:26" ht="12.75" customHeight="1">
      <c r="A882" s="234"/>
      <c r="B882" s="234"/>
      <c r="C882" s="234"/>
      <c r="D882" s="234"/>
      <c r="E882" s="234"/>
      <c r="F882" s="234"/>
      <c r="G882" s="234"/>
      <c r="H882" s="234"/>
      <c r="I882" s="234"/>
      <c r="J882" s="234"/>
      <c r="K882" s="234"/>
      <c r="L882" s="234"/>
      <c r="M882" s="234"/>
      <c r="N882" s="234"/>
      <c r="O882" s="234"/>
      <c r="P882" s="234"/>
      <c r="Q882" s="234"/>
      <c r="R882" s="234"/>
      <c r="S882" s="234"/>
      <c r="T882" s="234"/>
      <c r="U882" s="234"/>
      <c r="V882" s="234"/>
      <c r="W882" s="234"/>
      <c r="X882" s="234"/>
      <c r="Y882" s="234"/>
      <c r="Z882" s="234"/>
    </row>
    <row r="883" spans="1:26" ht="12.75" customHeight="1">
      <c r="A883" s="234"/>
      <c r="B883" s="234"/>
      <c r="C883" s="234"/>
      <c r="D883" s="234"/>
      <c r="E883" s="234"/>
      <c r="F883" s="234"/>
      <c r="G883" s="234"/>
      <c r="H883" s="234"/>
      <c r="I883" s="234"/>
      <c r="J883" s="234"/>
      <c r="K883" s="234"/>
      <c r="L883" s="234"/>
      <c r="M883" s="234"/>
      <c r="N883" s="234"/>
      <c r="O883" s="234"/>
      <c r="P883" s="234"/>
      <c r="Q883" s="234"/>
      <c r="R883" s="234"/>
      <c r="S883" s="234"/>
      <c r="T883" s="234"/>
      <c r="U883" s="234"/>
      <c r="V883" s="234"/>
      <c r="W883" s="234"/>
      <c r="X883" s="234"/>
      <c r="Y883" s="234"/>
      <c r="Z883" s="234"/>
    </row>
    <row r="884" spans="1:26" ht="12.75" customHeight="1">
      <c r="A884" s="234"/>
      <c r="B884" s="234"/>
      <c r="C884" s="234"/>
      <c r="D884" s="234"/>
      <c r="E884" s="234"/>
      <c r="F884" s="234"/>
      <c r="G884" s="234"/>
      <c r="H884" s="234"/>
      <c r="I884" s="234"/>
      <c r="J884" s="234"/>
      <c r="K884" s="234"/>
      <c r="L884" s="234"/>
      <c r="M884" s="234"/>
      <c r="N884" s="234"/>
      <c r="O884" s="234"/>
      <c r="P884" s="234"/>
      <c r="Q884" s="234"/>
      <c r="R884" s="234"/>
      <c r="S884" s="234"/>
      <c r="T884" s="234"/>
      <c r="U884" s="234"/>
      <c r="V884" s="234"/>
      <c r="W884" s="234"/>
      <c r="X884" s="234"/>
      <c r="Y884" s="234"/>
      <c r="Z884" s="234"/>
    </row>
    <row r="885" spans="1:26" ht="12.75" customHeight="1">
      <c r="A885" s="234"/>
      <c r="B885" s="234"/>
      <c r="C885" s="234"/>
      <c r="D885" s="234"/>
      <c r="E885" s="234"/>
      <c r="F885" s="234"/>
      <c r="G885" s="234"/>
      <c r="H885" s="234"/>
      <c r="I885" s="234"/>
      <c r="J885" s="234"/>
      <c r="K885" s="234"/>
      <c r="L885" s="234"/>
      <c r="M885" s="234"/>
      <c r="N885" s="234"/>
      <c r="O885" s="234"/>
      <c r="P885" s="234"/>
      <c r="Q885" s="234"/>
      <c r="R885" s="234"/>
      <c r="S885" s="234"/>
      <c r="T885" s="234"/>
      <c r="U885" s="234"/>
      <c r="V885" s="234"/>
      <c r="W885" s="234"/>
      <c r="X885" s="234"/>
      <c r="Y885" s="234"/>
      <c r="Z885" s="234"/>
    </row>
    <row r="886" spans="1:26" ht="12.75" customHeight="1">
      <c r="A886" s="234"/>
      <c r="B886" s="234"/>
      <c r="C886" s="234"/>
      <c r="D886" s="234"/>
      <c r="E886" s="234"/>
      <c r="F886" s="234"/>
      <c r="G886" s="234"/>
      <c r="H886" s="234"/>
      <c r="I886" s="234"/>
      <c r="J886" s="234"/>
      <c r="K886" s="234"/>
      <c r="L886" s="234"/>
      <c r="M886" s="234"/>
      <c r="N886" s="234"/>
      <c r="O886" s="234"/>
      <c r="P886" s="234"/>
      <c r="Q886" s="234"/>
      <c r="R886" s="234"/>
      <c r="S886" s="234"/>
      <c r="T886" s="234"/>
      <c r="U886" s="234"/>
      <c r="V886" s="234"/>
      <c r="W886" s="234"/>
      <c r="X886" s="234"/>
      <c r="Y886" s="234"/>
      <c r="Z886" s="234"/>
    </row>
    <row r="887" spans="1:26" ht="12.75" customHeight="1">
      <c r="A887" s="234"/>
      <c r="B887" s="234"/>
      <c r="C887" s="234"/>
      <c r="D887" s="234"/>
      <c r="E887" s="234"/>
      <c r="F887" s="234"/>
      <c r="G887" s="234"/>
      <c r="H887" s="234"/>
      <c r="I887" s="234"/>
      <c r="J887" s="234"/>
      <c r="K887" s="234"/>
      <c r="L887" s="234"/>
      <c r="M887" s="234"/>
      <c r="N887" s="234"/>
      <c r="O887" s="234"/>
      <c r="P887" s="234"/>
      <c r="Q887" s="234"/>
      <c r="R887" s="234"/>
      <c r="S887" s="234"/>
      <c r="T887" s="234"/>
      <c r="U887" s="234"/>
      <c r="V887" s="234"/>
      <c r="W887" s="234"/>
      <c r="X887" s="234"/>
      <c r="Y887" s="234"/>
      <c r="Z887" s="234"/>
    </row>
    <row r="888" spans="1:26" ht="12.75" customHeight="1">
      <c r="A888" s="234"/>
      <c r="B888" s="234"/>
      <c r="C888" s="234"/>
      <c r="D888" s="234"/>
      <c r="E888" s="234"/>
      <c r="F888" s="234"/>
      <c r="G888" s="234"/>
      <c r="H888" s="234"/>
      <c r="I888" s="234"/>
      <c r="J888" s="234"/>
      <c r="K888" s="234"/>
      <c r="L888" s="234"/>
      <c r="M888" s="234"/>
      <c r="N888" s="234"/>
      <c r="O888" s="234"/>
      <c r="P888" s="234"/>
      <c r="Q888" s="234"/>
      <c r="R888" s="234"/>
      <c r="S888" s="234"/>
      <c r="T888" s="234"/>
      <c r="U888" s="234"/>
      <c r="V888" s="234"/>
      <c r="W888" s="234"/>
      <c r="X888" s="234"/>
      <c r="Y888" s="234"/>
      <c r="Z888" s="234"/>
    </row>
    <row r="889" spans="1:26" ht="12.75" customHeight="1">
      <c r="A889" s="234"/>
      <c r="B889" s="234"/>
      <c r="C889" s="234"/>
      <c r="D889" s="234"/>
      <c r="E889" s="234"/>
      <c r="F889" s="234"/>
      <c r="G889" s="234"/>
      <c r="H889" s="234"/>
      <c r="I889" s="234"/>
      <c r="J889" s="234"/>
      <c r="K889" s="234"/>
      <c r="L889" s="234"/>
      <c r="M889" s="234"/>
      <c r="N889" s="234"/>
      <c r="O889" s="234"/>
      <c r="P889" s="234"/>
      <c r="Q889" s="234"/>
      <c r="R889" s="234"/>
      <c r="S889" s="234"/>
      <c r="T889" s="234"/>
      <c r="U889" s="234"/>
      <c r="V889" s="234"/>
      <c r="W889" s="234"/>
      <c r="X889" s="234"/>
      <c r="Y889" s="234"/>
      <c r="Z889" s="234"/>
    </row>
    <row r="890" spans="1:26" ht="12.75" customHeight="1">
      <c r="A890" s="234"/>
      <c r="B890" s="234"/>
      <c r="C890" s="234"/>
      <c r="D890" s="234"/>
      <c r="E890" s="234"/>
      <c r="F890" s="234"/>
      <c r="G890" s="234"/>
      <c r="H890" s="234"/>
      <c r="I890" s="234"/>
      <c r="J890" s="234"/>
      <c r="K890" s="234"/>
      <c r="L890" s="234"/>
      <c r="M890" s="234"/>
      <c r="N890" s="234"/>
      <c r="O890" s="234"/>
      <c r="P890" s="234"/>
      <c r="Q890" s="234"/>
      <c r="R890" s="234"/>
      <c r="S890" s="234"/>
      <c r="T890" s="234"/>
      <c r="U890" s="234"/>
      <c r="V890" s="234"/>
      <c r="W890" s="234"/>
      <c r="X890" s="234"/>
      <c r="Y890" s="234"/>
      <c r="Z890" s="234"/>
    </row>
    <row r="891" spans="1:26" ht="12.75" customHeight="1">
      <c r="A891" s="234"/>
      <c r="B891" s="234"/>
      <c r="C891" s="234"/>
      <c r="D891" s="234"/>
      <c r="E891" s="234"/>
      <c r="F891" s="234"/>
      <c r="G891" s="234"/>
      <c r="H891" s="234"/>
      <c r="I891" s="234"/>
      <c r="J891" s="234"/>
      <c r="K891" s="234"/>
      <c r="L891" s="234"/>
      <c r="M891" s="234"/>
      <c r="N891" s="234"/>
      <c r="O891" s="234"/>
      <c r="P891" s="234"/>
      <c r="Q891" s="234"/>
      <c r="R891" s="234"/>
      <c r="S891" s="234"/>
      <c r="T891" s="234"/>
      <c r="U891" s="234"/>
      <c r="V891" s="234"/>
      <c r="W891" s="234"/>
      <c r="X891" s="234"/>
      <c r="Y891" s="234"/>
      <c r="Z891" s="234"/>
    </row>
    <row r="892" spans="1:26" ht="12.75" customHeight="1">
      <c r="A892" s="234"/>
      <c r="B892" s="234"/>
      <c r="C892" s="234"/>
      <c r="D892" s="234"/>
      <c r="E892" s="234"/>
      <c r="F892" s="234"/>
      <c r="G892" s="234"/>
      <c r="H892" s="234"/>
      <c r="I892" s="234"/>
      <c r="J892" s="234"/>
      <c r="K892" s="234"/>
      <c r="L892" s="234"/>
      <c r="M892" s="234"/>
      <c r="N892" s="234"/>
      <c r="O892" s="234"/>
      <c r="P892" s="234"/>
      <c r="Q892" s="234"/>
      <c r="R892" s="234"/>
      <c r="S892" s="234"/>
      <c r="T892" s="234"/>
      <c r="U892" s="234"/>
      <c r="V892" s="234"/>
      <c r="W892" s="234"/>
      <c r="X892" s="234"/>
      <c r="Y892" s="234"/>
      <c r="Z892" s="234"/>
    </row>
    <row r="893" spans="1:26" ht="12.75" customHeight="1">
      <c r="A893" s="234"/>
      <c r="B893" s="234"/>
      <c r="C893" s="234"/>
      <c r="D893" s="234"/>
      <c r="E893" s="234"/>
      <c r="F893" s="234"/>
      <c r="G893" s="234"/>
      <c r="H893" s="234"/>
      <c r="I893" s="234"/>
      <c r="J893" s="234"/>
      <c r="K893" s="234"/>
      <c r="L893" s="234"/>
      <c r="M893" s="234"/>
      <c r="N893" s="234"/>
      <c r="O893" s="234"/>
      <c r="P893" s="234"/>
      <c r="Q893" s="234"/>
      <c r="R893" s="234"/>
      <c r="S893" s="234"/>
      <c r="T893" s="234"/>
      <c r="U893" s="234"/>
      <c r="V893" s="234"/>
      <c r="W893" s="234"/>
      <c r="X893" s="234"/>
      <c r="Y893" s="234"/>
      <c r="Z893" s="234"/>
    </row>
    <row r="894" spans="1:26" ht="12.75" customHeight="1">
      <c r="A894" s="234"/>
      <c r="B894" s="234"/>
      <c r="C894" s="234"/>
      <c r="D894" s="234"/>
      <c r="E894" s="234"/>
      <c r="F894" s="234"/>
      <c r="G894" s="234"/>
      <c r="H894" s="234"/>
      <c r="I894" s="234"/>
      <c r="J894" s="234"/>
      <c r="K894" s="234"/>
      <c r="L894" s="234"/>
      <c r="M894" s="234"/>
      <c r="N894" s="234"/>
      <c r="O894" s="234"/>
      <c r="P894" s="234"/>
      <c r="Q894" s="234"/>
      <c r="R894" s="234"/>
      <c r="S894" s="234"/>
      <c r="T894" s="234"/>
      <c r="U894" s="234"/>
      <c r="V894" s="234"/>
      <c r="W894" s="234"/>
      <c r="X894" s="234"/>
      <c r="Y894" s="234"/>
      <c r="Z894" s="234"/>
    </row>
    <row r="895" spans="1:26" ht="12.75" customHeight="1">
      <c r="A895" s="234"/>
      <c r="B895" s="234"/>
      <c r="C895" s="234"/>
      <c r="D895" s="234"/>
      <c r="E895" s="234"/>
      <c r="F895" s="234"/>
      <c r="G895" s="234"/>
      <c r="H895" s="234"/>
      <c r="I895" s="234"/>
      <c r="J895" s="234"/>
      <c r="K895" s="234"/>
      <c r="L895" s="234"/>
      <c r="M895" s="234"/>
      <c r="N895" s="234"/>
      <c r="O895" s="234"/>
      <c r="P895" s="234"/>
      <c r="Q895" s="234"/>
      <c r="R895" s="234"/>
      <c r="S895" s="234"/>
      <c r="T895" s="234"/>
      <c r="U895" s="234"/>
      <c r="V895" s="234"/>
      <c r="W895" s="234"/>
      <c r="X895" s="234"/>
      <c r="Y895" s="234"/>
      <c r="Z895" s="234"/>
    </row>
    <row r="896" spans="1:26" ht="12.75" customHeight="1">
      <c r="A896" s="234"/>
      <c r="B896" s="234"/>
      <c r="C896" s="234"/>
      <c r="D896" s="234"/>
      <c r="E896" s="234"/>
      <c r="F896" s="234"/>
      <c r="G896" s="234"/>
      <c r="H896" s="234"/>
      <c r="I896" s="234"/>
      <c r="J896" s="234"/>
      <c r="K896" s="234"/>
      <c r="L896" s="234"/>
      <c r="M896" s="234"/>
      <c r="N896" s="234"/>
      <c r="O896" s="234"/>
      <c r="P896" s="234"/>
      <c r="Q896" s="234"/>
      <c r="R896" s="234"/>
      <c r="S896" s="234"/>
      <c r="T896" s="234"/>
      <c r="U896" s="234"/>
      <c r="V896" s="234"/>
      <c r="W896" s="234"/>
      <c r="X896" s="234"/>
      <c r="Y896" s="234"/>
      <c r="Z896" s="234"/>
    </row>
    <row r="897" spans="1:26" ht="12.75" customHeight="1">
      <c r="A897" s="234"/>
      <c r="B897" s="234"/>
      <c r="C897" s="234"/>
      <c r="D897" s="234"/>
      <c r="E897" s="234"/>
      <c r="F897" s="234"/>
      <c r="G897" s="234"/>
      <c r="H897" s="234"/>
      <c r="I897" s="234"/>
      <c r="J897" s="234"/>
      <c r="K897" s="234"/>
      <c r="L897" s="234"/>
      <c r="M897" s="234"/>
      <c r="N897" s="234"/>
      <c r="O897" s="234"/>
      <c r="P897" s="234"/>
      <c r="Q897" s="234"/>
      <c r="R897" s="234"/>
      <c r="S897" s="234"/>
      <c r="T897" s="234"/>
      <c r="U897" s="234"/>
      <c r="V897" s="234"/>
      <c r="W897" s="234"/>
      <c r="X897" s="234"/>
      <c r="Y897" s="234"/>
      <c r="Z897" s="234"/>
    </row>
    <row r="898" spans="1:26" ht="12.75" customHeight="1">
      <c r="A898" s="234"/>
      <c r="B898" s="234"/>
      <c r="C898" s="234"/>
      <c r="D898" s="234"/>
      <c r="E898" s="234"/>
      <c r="F898" s="234"/>
      <c r="G898" s="234"/>
      <c r="H898" s="234"/>
      <c r="I898" s="234"/>
      <c r="J898" s="234"/>
      <c r="K898" s="234"/>
      <c r="L898" s="234"/>
      <c r="M898" s="234"/>
      <c r="N898" s="234"/>
      <c r="O898" s="234"/>
      <c r="P898" s="234"/>
      <c r="Q898" s="234"/>
      <c r="R898" s="234"/>
      <c r="S898" s="234"/>
      <c r="T898" s="234"/>
      <c r="U898" s="234"/>
      <c r="V898" s="234"/>
      <c r="W898" s="234"/>
      <c r="X898" s="234"/>
      <c r="Y898" s="234"/>
      <c r="Z898" s="234"/>
    </row>
    <row r="899" spans="1:26" ht="12.75" customHeight="1">
      <c r="A899" s="234"/>
      <c r="B899" s="234"/>
      <c r="C899" s="234"/>
      <c r="D899" s="234"/>
      <c r="E899" s="234"/>
      <c r="F899" s="234"/>
      <c r="G899" s="234"/>
      <c r="H899" s="234"/>
      <c r="I899" s="234"/>
      <c r="J899" s="234"/>
      <c r="K899" s="234"/>
      <c r="L899" s="234"/>
      <c r="M899" s="234"/>
      <c r="N899" s="234"/>
      <c r="O899" s="234"/>
      <c r="P899" s="234"/>
      <c r="Q899" s="234"/>
      <c r="R899" s="234"/>
      <c r="S899" s="234"/>
      <c r="T899" s="234"/>
      <c r="U899" s="234"/>
      <c r="V899" s="234"/>
      <c r="W899" s="234"/>
      <c r="X899" s="234"/>
      <c r="Y899" s="234"/>
      <c r="Z899" s="234"/>
    </row>
    <row r="900" spans="1:26" ht="12.75" customHeight="1">
      <c r="A900" s="234"/>
      <c r="B900" s="234"/>
      <c r="C900" s="234"/>
      <c r="D900" s="234"/>
      <c r="E900" s="234"/>
      <c r="F900" s="234"/>
      <c r="G900" s="234"/>
      <c r="H900" s="234"/>
      <c r="I900" s="234"/>
      <c r="J900" s="234"/>
      <c r="K900" s="234"/>
      <c r="L900" s="234"/>
      <c r="M900" s="234"/>
      <c r="N900" s="234"/>
      <c r="O900" s="234"/>
      <c r="P900" s="234"/>
      <c r="Q900" s="234"/>
      <c r="R900" s="234"/>
      <c r="S900" s="234"/>
      <c r="T900" s="234"/>
      <c r="U900" s="234"/>
      <c r="V900" s="234"/>
      <c r="W900" s="234"/>
      <c r="X900" s="234"/>
      <c r="Y900" s="234"/>
      <c r="Z900" s="234"/>
    </row>
    <row r="901" spans="1:26" ht="12.75" customHeight="1">
      <c r="A901" s="234"/>
      <c r="B901" s="234"/>
      <c r="C901" s="234"/>
      <c r="D901" s="234"/>
      <c r="E901" s="234"/>
      <c r="F901" s="234"/>
      <c r="G901" s="234"/>
      <c r="H901" s="234"/>
      <c r="I901" s="234"/>
      <c r="J901" s="234"/>
      <c r="K901" s="234"/>
      <c r="L901" s="234"/>
      <c r="M901" s="234"/>
      <c r="N901" s="234"/>
      <c r="O901" s="234"/>
      <c r="P901" s="234"/>
      <c r="Q901" s="234"/>
      <c r="R901" s="234"/>
      <c r="S901" s="234"/>
      <c r="T901" s="234"/>
      <c r="U901" s="234"/>
      <c r="V901" s="234"/>
      <c r="W901" s="234"/>
      <c r="X901" s="234"/>
      <c r="Y901" s="234"/>
      <c r="Z901" s="234"/>
    </row>
    <row r="902" spans="1:26" ht="12.75" customHeight="1">
      <c r="A902" s="234"/>
      <c r="B902" s="234"/>
      <c r="C902" s="234"/>
      <c r="D902" s="234"/>
      <c r="E902" s="234"/>
      <c r="F902" s="234"/>
      <c r="G902" s="234"/>
      <c r="H902" s="234"/>
      <c r="I902" s="234"/>
      <c r="J902" s="234"/>
      <c r="K902" s="234"/>
      <c r="L902" s="234"/>
      <c r="M902" s="234"/>
      <c r="N902" s="234"/>
      <c r="O902" s="234"/>
      <c r="P902" s="234"/>
      <c r="Q902" s="234"/>
      <c r="R902" s="234"/>
      <c r="S902" s="234"/>
      <c r="T902" s="234"/>
      <c r="U902" s="234"/>
      <c r="V902" s="234"/>
      <c r="W902" s="234"/>
      <c r="X902" s="234"/>
      <c r="Y902" s="234"/>
      <c r="Z902" s="234"/>
    </row>
    <row r="903" spans="1:26" ht="12.75" customHeight="1">
      <c r="A903" s="234"/>
      <c r="B903" s="234"/>
      <c r="C903" s="234"/>
      <c r="D903" s="234"/>
      <c r="E903" s="234"/>
      <c r="F903" s="234"/>
      <c r="G903" s="234"/>
      <c r="H903" s="234"/>
      <c r="I903" s="234"/>
      <c r="J903" s="234"/>
      <c r="K903" s="234"/>
      <c r="L903" s="234"/>
      <c r="M903" s="234"/>
      <c r="N903" s="234"/>
      <c r="O903" s="234"/>
      <c r="P903" s="234"/>
      <c r="Q903" s="234"/>
      <c r="R903" s="234"/>
      <c r="S903" s="234"/>
      <c r="T903" s="234"/>
      <c r="U903" s="234"/>
      <c r="V903" s="234"/>
      <c r="W903" s="234"/>
      <c r="X903" s="234"/>
      <c r="Y903" s="234"/>
      <c r="Z903" s="234"/>
    </row>
    <row r="904" spans="1:26" ht="12.75" customHeight="1">
      <c r="A904" s="234"/>
      <c r="B904" s="234"/>
      <c r="C904" s="234"/>
      <c r="D904" s="234"/>
      <c r="E904" s="234"/>
      <c r="F904" s="234"/>
      <c r="G904" s="234"/>
      <c r="H904" s="234"/>
      <c r="I904" s="234"/>
      <c r="J904" s="234"/>
      <c r="K904" s="234"/>
      <c r="L904" s="234"/>
      <c r="M904" s="234"/>
      <c r="N904" s="234"/>
      <c r="O904" s="234"/>
      <c r="P904" s="234"/>
      <c r="Q904" s="234"/>
      <c r="R904" s="234"/>
      <c r="S904" s="234"/>
      <c r="T904" s="234"/>
      <c r="U904" s="234"/>
      <c r="V904" s="234"/>
      <c r="W904" s="234"/>
      <c r="X904" s="234"/>
      <c r="Y904" s="234"/>
      <c r="Z904" s="234"/>
    </row>
    <row r="905" spans="1:26" ht="12.75" customHeight="1">
      <c r="A905" s="234"/>
      <c r="B905" s="234"/>
      <c r="C905" s="234"/>
      <c r="D905" s="234"/>
      <c r="E905" s="234"/>
      <c r="F905" s="234"/>
      <c r="G905" s="234"/>
      <c r="H905" s="234"/>
      <c r="I905" s="234"/>
      <c r="J905" s="234"/>
      <c r="K905" s="234"/>
      <c r="L905" s="234"/>
      <c r="M905" s="234"/>
      <c r="N905" s="234"/>
      <c r="O905" s="234"/>
      <c r="P905" s="234"/>
      <c r="Q905" s="234"/>
      <c r="R905" s="234"/>
      <c r="S905" s="234"/>
      <c r="T905" s="234"/>
      <c r="U905" s="234"/>
      <c r="V905" s="234"/>
      <c r="W905" s="234"/>
      <c r="X905" s="234"/>
      <c r="Y905" s="234"/>
      <c r="Z905" s="234"/>
    </row>
    <row r="906" spans="1:26" ht="12.75" customHeight="1">
      <c r="A906" s="234"/>
      <c r="B906" s="234"/>
      <c r="C906" s="234"/>
      <c r="D906" s="234"/>
      <c r="E906" s="234"/>
      <c r="F906" s="234"/>
      <c r="G906" s="234"/>
      <c r="H906" s="234"/>
      <c r="I906" s="234"/>
      <c r="J906" s="234"/>
      <c r="K906" s="234"/>
      <c r="L906" s="234"/>
      <c r="M906" s="234"/>
      <c r="N906" s="234"/>
      <c r="O906" s="234"/>
      <c r="P906" s="234"/>
      <c r="Q906" s="234"/>
      <c r="R906" s="234"/>
      <c r="S906" s="234"/>
      <c r="T906" s="234"/>
      <c r="U906" s="234"/>
      <c r="V906" s="234"/>
      <c r="W906" s="234"/>
      <c r="X906" s="234"/>
      <c r="Y906" s="234"/>
      <c r="Z906" s="234"/>
    </row>
    <row r="907" spans="1:26" ht="12.75" customHeight="1">
      <c r="A907" s="234"/>
      <c r="B907" s="234"/>
      <c r="C907" s="234"/>
      <c r="D907" s="234"/>
      <c r="E907" s="234"/>
      <c r="F907" s="234"/>
      <c r="G907" s="234"/>
      <c r="H907" s="234"/>
      <c r="I907" s="234"/>
      <c r="J907" s="234"/>
      <c r="K907" s="234"/>
      <c r="L907" s="234"/>
      <c r="M907" s="234"/>
      <c r="N907" s="234"/>
      <c r="O907" s="234"/>
      <c r="P907" s="234"/>
      <c r="Q907" s="234"/>
      <c r="R907" s="234"/>
      <c r="S907" s="234"/>
      <c r="T907" s="234"/>
      <c r="U907" s="234"/>
      <c r="V907" s="234"/>
      <c r="W907" s="234"/>
      <c r="X907" s="234"/>
      <c r="Y907" s="234"/>
      <c r="Z907" s="234"/>
    </row>
    <row r="908" spans="1:26" ht="12.75" customHeight="1">
      <c r="A908" s="234"/>
      <c r="B908" s="234"/>
      <c r="C908" s="234"/>
      <c r="D908" s="234"/>
      <c r="E908" s="234"/>
      <c r="F908" s="234"/>
      <c r="G908" s="234"/>
      <c r="H908" s="234"/>
      <c r="I908" s="234"/>
      <c r="J908" s="234"/>
      <c r="K908" s="234"/>
      <c r="L908" s="234"/>
      <c r="M908" s="234"/>
      <c r="N908" s="234"/>
      <c r="O908" s="234"/>
      <c r="P908" s="234"/>
      <c r="Q908" s="234"/>
      <c r="R908" s="234"/>
      <c r="S908" s="234"/>
      <c r="T908" s="234"/>
      <c r="U908" s="234"/>
      <c r="V908" s="234"/>
      <c r="W908" s="234"/>
      <c r="X908" s="234"/>
      <c r="Y908" s="234"/>
      <c r="Z908" s="234"/>
    </row>
    <row r="909" spans="1:26" ht="12.75" customHeight="1">
      <c r="A909" s="234"/>
      <c r="B909" s="234"/>
      <c r="C909" s="234"/>
      <c r="D909" s="234"/>
      <c r="E909" s="234"/>
      <c r="F909" s="234"/>
      <c r="G909" s="234"/>
      <c r="H909" s="234"/>
      <c r="I909" s="234"/>
      <c r="J909" s="234"/>
      <c r="K909" s="234"/>
      <c r="L909" s="234"/>
      <c r="M909" s="234"/>
      <c r="N909" s="234"/>
      <c r="O909" s="234"/>
      <c r="P909" s="234"/>
      <c r="Q909" s="234"/>
      <c r="R909" s="234"/>
      <c r="S909" s="234"/>
      <c r="T909" s="234"/>
      <c r="U909" s="234"/>
      <c r="V909" s="234"/>
      <c r="W909" s="234"/>
      <c r="X909" s="234"/>
      <c r="Y909" s="234"/>
      <c r="Z909" s="234"/>
    </row>
    <row r="910" spans="1:26" ht="12.75" customHeight="1">
      <c r="A910" s="234"/>
      <c r="B910" s="234"/>
      <c r="C910" s="234"/>
      <c r="D910" s="234"/>
      <c r="E910" s="234"/>
      <c r="F910" s="234"/>
      <c r="G910" s="234"/>
      <c r="H910" s="234"/>
      <c r="I910" s="234"/>
      <c r="J910" s="234"/>
      <c r="K910" s="234"/>
      <c r="L910" s="234"/>
      <c r="M910" s="234"/>
      <c r="N910" s="234"/>
      <c r="O910" s="234"/>
      <c r="P910" s="234"/>
      <c r="Q910" s="234"/>
      <c r="R910" s="234"/>
      <c r="S910" s="234"/>
      <c r="T910" s="234"/>
      <c r="U910" s="234"/>
      <c r="V910" s="234"/>
      <c r="W910" s="234"/>
      <c r="X910" s="234"/>
      <c r="Y910" s="234"/>
      <c r="Z910" s="234"/>
    </row>
    <row r="911" spans="1:26" ht="12.75" customHeight="1">
      <c r="A911" s="234"/>
      <c r="B911" s="234"/>
      <c r="C911" s="234"/>
      <c r="D911" s="234"/>
      <c r="E911" s="234"/>
      <c r="F911" s="234"/>
      <c r="G911" s="234"/>
      <c r="H911" s="234"/>
      <c r="I911" s="234"/>
      <c r="J911" s="234"/>
      <c r="K911" s="234"/>
      <c r="L911" s="234"/>
      <c r="M911" s="234"/>
      <c r="N911" s="234"/>
      <c r="O911" s="234"/>
      <c r="P911" s="234"/>
      <c r="Q911" s="234"/>
      <c r="R911" s="234"/>
      <c r="S911" s="234"/>
      <c r="T911" s="234"/>
      <c r="U911" s="234"/>
      <c r="V911" s="234"/>
      <c r="W911" s="234"/>
      <c r="X911" s="234"/>
      <c r="Y911" s="234"/>
      <c r="Z911" s="234"/>
    </row>
    <row r="912" spans="1:26" ht="12.75" customHeight="1">
      <c r="A912" s="234"/>
      <c r="B912" s="234"/>
      <c r="C912" s="234"/>
      <c r="D912" s="234"/>
      <c r="E912" s="234"/>
      <c r="F912" s="234"/>
      <c r="G912" s="234"/>
      <c r="H912" s="234"/>
      <c r="I912" s="234"/>
      <c r="J912" s="234"/>
      <c r="K912" s="234"/>
      <c r="L912" s="234"/>
      <c r="M912" s="234"/>
      <c r="N912" s="234"/>
      <c r="O912" s="234"/>
      <c r="P912" s="234"/>
      <c r="Q912" s="234"/>
      <c r="R912" s="234"/>
      <c r="S912" s="234"/>
      <c r="T912" s="234"/>
      <c r="U912" s="234"/>
      <c r="V912" s="234"/>
      <c r="W912" s="234"/>
      <c r="X912" s="234"/>
      <c r="Y912" s="234"/>
      <c r="Z912" s="234"/>
    </row>
    <row r="913" spans="1:26" ht="12.75" customHeight="1">
      <c r="A913" s="234"/>
      <c r="B913" s="234"/>
      <c r="C913" s="234"/>
      <c r="D913" s="234"/>
      <c r="E913" s="234"/>
      <c r="F913" s="234"/>
      <c r="G913" s="234"/>
      <c r="H913" s="234"/>
      <c r="I913" s="234"/>
      <c r="J913" s="234"/>
      <c r="K913" s="234"/>
      <c r="L913" s="234"/>
      <c r="M913" s="234"/>
      <c r="N913" s="234"/>
      <c r="O913" s="234"/>
      <c r="P913" s="234"/>
      <c r="Q913" s="234"/>
      <c r="R913" s="234"/>
      <c r="S913" s="234"/>
      <c r="T913" s="234"/>
      <c r="U913" s="234"/>
      <c r="V913" s="234"/>
      <c r="W913" s="234"/>
      <c r="X913" s="234"/>
      <c r="Y913" s="234"/>
      <c r="Z913" s="234"/>
    </row>
    <row r="914" spans="1:26" ht="12.75" customHeight="1">
      <c r="A914" s="234"/>
      <c r="B914" s="234"/>
      <c r="C914" s="234"/>
      <c r="D914" s="234"/>
      <c r="E914" s="234"/>
      <c r="F914" s="234"/>
      <c r="G914" s="234"/>
      <c r="H914" s="234"/>
      <c r="I914" s="234"/>
      <c r="J914" s="234"/>
      <c r="K914" s="234"/>
      <c r="L914" s="234"/>
      <c r="M914" s="234"/>
      <c r="N914" s="234"/>
      <c r="O914" s="234"/>
      <c r="P914" s="234"/>
      <c r="Q914" s="234"/>
      <c r="R914" s="234"/>
      <c r="S914" s="234"/>
      <c r="T914" s="234"/>
      <c r="U914" s="234"/>
      <c r="V914" s="234"/>
      <c r="W914" s="234"/>
      <c r="X914" s="234"/>
      <c r="Y914" s="234"/>
      <c r="Z914" s="234"/>
    </row>
    <row r="915" spans="1:26" ht="12.75" customHeight="1">
      <c r="A915" s="234"/>
      <c r="B915" s="234"/>
      <c r="C915" s="234"/>
      <c r="D915" s="234"/>
      <c r="E915" s="234"/>
      <c r="F915" s="234"/>
      <c r="G915" s="234"/>
      <c r="H915" s="234"/>
      <c r="I915" s="234"/>
      <c r="J915" s="234"/>
      <c r="K915" s="234"/>
      <c r="L915" s="234"/>
      <c r="M915" s="234"/>
      <c r="N915" s="234"/>
      <c r="O915" s="234"/>
      <c r="P915" s="234"/>
      <c r="Q915" s="234"/>
      <c r="R915" s="234"/>
      <c r="S915" s="234"/>
      <c r="T915" s="234"/>
      <c r="U915" s="234"/>
      <c r="V915" s="234"/>
      <c r="W915" s="234"/>
      <c r="X915" s="234"/>
      <c r="Y915" s="234"/>
      <c r="Z915" s="234"/>
    </row>
    <row r="916" spans="1:26" ht="12.75" customHeight="1">
      <c r="A916" s="234"/>
      <c r="B916" s="234"/>
      <c r="C916" s="234"/>
      <c r="D916" s="234"/>
      <c r="E916" s="234"/>
      <c r="F916" s="234"/>
      <c r="G916" s="234"/>
      <c r="H916" s="234"/>
      <c r="I916" s="234"/>
      <c r="J916" s="234"/>
      <c r="K916" s="234"/>
      <c r="L916" s="234"/>
      <c r="M916" s="234"/>
      <c r="N916" s="234"/>
      <c r="O916" s="234"/>
      <c r="P916" s="234"/>
      <c r="Q916" s="234"/>
      <c r="R916" s="234"/>
      <c r="S916" s="234"/>
      <c r="T916" s="234"/>
      <c r="U916" s="234"/>
      <c r="V916" s="234"/>
      <c r="W916" s="234"/>
      <c r="X916" s="234"/>
      <c r="Y916" s="234"/>
      <c r="Z916" s="234"/>
    </row>
    <row r="917" spans="1:26" ht="12.75" customHeight="1">
      <c r="A917" s="234"/>
      <c r="B917" s="234"/>
      <c r="C917" s="234"/>
      <c r="D917" s="234"/>
      <c r="E917" s="234"/>
      <c r="F917" s="234"/>
      <c r="G917" s="234"/>
      <c r="H917" s="234"/>
      <c r="I917" s="234"/>
      <c r="J917" s="234"/>
      <c r="K917" s="234"/>
      <c r="L917" s="234"/>
      <c r="M917" s="234"/>
      <c r="N917" s="234"/>
      <c r="O917" s="234"/>
      <c r="P917" s="234"/>
      <c r="Q917" s="234"/>
      <c r="R917" s="234"/>
      <c r="S917" s="234"/>
      <c r="T917" s="234"/>
      <c r="U917" s="234"/>
      <c r="V917" s="234"/>
      <c r="W917" s="234"/>
      <c r="X917" s="234"/>
      <c r="Y917" s="234"/>
      <c r="Z917" s="234"/>
    </row>
    <row r="918" spans="1:26" ht="12.75" customHeight="1">
      <c r="A918" s="234"/>
      <c r="B918" s="234"/>
      <c r="C918" s="234"/>
      <c r="D918" s="234"/>
      <c r="E918" s="234"/>
      <c r="F918" s="234"/>
      <c r="G918" s="234"/>
      <c r="H918" s="234"/>
      <c r="I918" s="234"/>
      <c r="J918" s="234"/>
      <c r="K918" s="234"/>
      <c r="L918" s="234"/>
      <c r="M918" s="234"/>
      <c r="N918" s="234"/>
      <c r="O918" s="234"/>
      <c r="P918" s="234"/>
      <c r="Q918" s="234"/>
      <c r="R918" s="234"/>
      <c r="S918" s="234"/>
      <c r="T918" s="234"/>
      <c r="U918" s="234"/>
      <c r="V918" s="234"/>
      <c r="W918" s="234"/>
      <c r="X918" s="234"/>
      <c r="Y918" s="234"/>
      <c r="Z918" s="234"/>
    </row>
    <row r="919" spans="1:26" ht="12.75" customHeight="1">
      <c r="A919" s="234"/>
      <c r="B919" s="234"/>
      <c r="C919" s="234"/>
      <c r="D919" s="234"/>
      <c r="E919" s="234"/>
      <c r="F919" s="234"/>
      <c r="G919" s="234"/>
      <c r="H919" s="234"/>
      <c r="I919" s="234"/>
      <c r="J919" s="234"/>
      <c r="K919" s="234"/>
      <c r="L919" s="234"/>
      <c r="M919" s="234"/>
      <c r="N919" s="234"/>
      <c r="O919" s="234"/>
      <c r="P919" s="234"/>
      <c r="Q919" s="234"/>
      <c r="R919" s="234"/>
      <c r="S919" s="234"/>
      <c r="T919" s="234"/>
      <c r="U919" s="234"/>
      <c r="V919" s="234"/>
      <c r="W919" s="234"/>
      <c r="X919" s="234"/>
      <c r="Y919" s="234"/>
      <c r="Z919" s="234"/>
    </row>
    <row r="920" spans="1:26" ht="12.75" customHeight="1">
      <c r="A920" s="234"/>
      <c r="B920" s="234"/>
      <c r="C920" s="234"/>
      <c r="D920" s="234"/>
      <c r="E920" s="234"/>
      <c r="F920" s="234"/>
      <c r="G920" s="234"/>
      <c r="H920" s="234"/>
      <c r="I920" s="234"/>
      <c r="J920" s="234"/>
      <c r="K920" s="234"/>
      <c r="L920" s="234"/>
      <c r="M920" s="234"/>
      <c r="N920" s="234"/>
      <c r="O920" s="234"/>
      <c r="P920" s="234"/>
      <c r="Q920" s="234"/>
      <c r="R920" s="234"/>
      <c r="S920" s="234"/>
      <c r="T920" s="234"/>
      <c r="U920" s="234"/>
      <c r="V920" s="234"/>
      <c r="W920" s="234"/>
      <c r="X920" s="234"/>
      <c r="Y920" s="234"/>
      <c r="Z920" s="234"/>
    </row>
    <row r="921" spans="1:26" ht="12.75" customHeight="1">
      <c r="A921" s="234"/>
      <c r="B921" s="234"/>
      <c r="C921" s="234"/>
      <c r="D921" s="234"/>
      <c r="E921" s="234"/>
      <c r="F921" s="234"/>
      <c r="G921" s="234"/>
      <c r="H921" s="234"/>
      <c r="I921" s="234"/>
      <c r="J921" s="234"/>
      <c r="K921" s="234"/>
      <c r="L921" s="234"/>
      <c r="M921" s="234"/>
      <c r="N921" s="234"/>
      <c r="O921" s="234"/>
      <c r="P921" s="234"/>
      <c r="Q921" s="234"/>
      <c r="R921" s="234"/>
      <c r="S921" s="234"/>
      <c r="T921" s="234"/>
      <c r="U921" s="234"/>
      <c r="V921" s="234"/>
      <c r="W921" s="234"/>
      <c r="X921" s="234"/>
      <c r="Y921" s="234"/>
      <c r="Z921" s="234"/>
    </row>
    <row r="922" spans="1:26" ht="12.75" customHeight="1">
      <c r="A922" s="234"/>
      <c r="B922" s="234"/>
      <c r="C922" s="234"/>
      <c r="D922" s="234"/>
      <c r="E922" s="234"/>
      <c r="F922" s="234"/>
      <c r="G922" s="234"/>
      <c r="H922" s="234"/>
      <c r="I922" s="234"/>
      <c r="J922" s="234"/>
      <c r="K922" s="234"/>
      <c r="L922" s="234"/>
      <c r="M922" s="234"/>
      <c r="N922" s="234"/>
      <c r="O922" s="234"/>
      <c r="P922" s="234"/>
      <c r="Q922" s="234"/>
      <c r="R922" s="234"/>
      <c r="S922" s="234"/>
      <c r="T922" s="234"/>
      <c r="U922" s="234"/>
      <c r="V922" s="234"/>
      <c r="W922" s="234"/>
      <c r="X922" s="234"/>
      <c r="Y922" s="234"/>
      <c r="Z922" s="234"/>
    </row>
    <row r="923" spans="1:26" ht="12.75" customHeight="1">
      <c r="A923" s="234"/>
      <c r="B923" s="234"/>
      <c r="C923" s="234"/>
      <c r="D923" s="234"/>
      <c r="E923" s="234"/>
      <c r="F923" s="234"/>
      <c r="G923" s="234"/>
      <c r="H923" s="234"/>
      <c r="I923" s="234"/>
      <c r="J923" s="234"/>
      <c r="K923" s="234"/>
      <c r="L923" s="234"/>
      <c r="M923" s="234"/>
      <c r="N923" s="234"/>
      <c r="O923" s="234"/>
      <c r="P923" s="234"/>
      <c r="Q923" s="234"/>
      <c r="R923" s="234"/>
      <c r="S923" s="234"/>
      <c r="T923" s="234"/>
      <c r="U923" s="234"/>
      <c r="V923" s="234"/>
      <c r="W923" s="234"/>
      <c r="X923" s="234"/>
      <c r="Y923" s="234"/>
      <c r="Z923" s="234"/>
    </row>
    <row r="924" spans="1:26" ht="12.75" customHeight="1">
      <c r="A924" s="234"/>
      <c r="B924" s="234"/>
      <c r="C924" s="234"/>
      <c r="D924" s="234"/>
      <c r="E924" s="234"/>
      <c r="F924" s="234"/>
      <c r="G924" s="234"/>
      <c r="H924" s="234"/>
      <c r="I924" s="234"/>
      <c r="J924" s="234"/>
      <c r="K924" s="234"/>
      <c r="L924" s="234"/>
      <c r="M924" s="234"/>
      <c r="N924" s="234"/>
      <c r="O924" s="234"/>
      <c r="P924" s="234"/>
      <c r="Q924" s="234"/>
      <c r="R924" s="234"/>
      <c r="S924" s="234"/>
      <c r="T924" s="234"/>
      <c r="U924" s="234"/>
      <c r="V924" s="234"/>
      <c r="W924" s="234"/>
      <c r="X924" s="234"/>
      <c r="Y924" s="234"/>
      <c r="Z924" s="234"/>
    </row>
    <row r="925" spans="1:26" ht="12.75" customHeight="1">
      <c r="A925" s="234"/>
      <c r="B925" s="234"/>
      <c r="C925" s="234"/>
      <c r="D925" s="234"/>
      <c r="E925" s="234"/>
      <c r="F925" s="234"/>
      <c r="G925" s="234"/>
      <c r="H925" s="234"/>
      <c r="I925" s="234"/>
      <c r="J925" s="234"/>
      <c r="K925" s="234"/>
      <c r="L925" s="234"/>
      <c r="M925" s="234"/>
      <c r="N925" s="234"/>
      <c r="O925" s="234"/>
      <c r="P925" s="234"/>
      <c r="Q925" s="234"/>
      <c r="R925" s="234"/>
      <c r="S925" s="234"/>
      <c r="T925" s="234"/>
      <c r="U925" s="234"/>
      <c r="V925" s="234"/>
      <c r="W925" s="234"/>
      <c r="X925" s="234"/>
      <c r="Y925" s="234"/>
      <c r="Z925" s="234"/>
    </row>
    <row r="926" spans="1:26" ht="12.75" customHeight="1">
      <c r="A926" s="234"/>
      <c r="B926" s="234"/>
      <c r="C926" s="234"/>
      <c r="D926" s="234"/>
      <c r="E926" s="234"/>
      <c r="F926" s="234"/>
      <c r="G926" s="234"/>
      <c r="H926" s="234"/>
      <c r="I926" s="234"/>
      <c r="J926" s="234"/>
      <c r="K926" s="234"/>
      <c r="L926" s="234"/>
      <c r="M926" s="234"/>
      <c r="N926" s="234"/>
      <c r="O926" s="234"/>
      <c r="P926" s="234"/>
      <c r="Q926" s="234"/>
      <c r="R926" s="234"/>
      <c r="S926" s="234"/>
      <c r="T926" s="234"/>
      <c r="U926" s="234"/>
      <c r="V926" s="234"/>
      <c r="W926" s="234"/>
      <c r="X926" s="234"/>
      <c r="Y926" s="234"/>
      <c r="Z926" s="234"/>
    </row>
    <row r="927" spans="1:26" ht="12.75" customHeight="1">
      <c r="A927" s="234"/>
      <c r="B927" s="234"/>
      <c r="C927" s="234"/>
      <c r="D927" s="234"/>
      <c r="E927" s="234"/>
      <c r="F927" s="234"/>
      <c r="G927" s="234"/>
      <c r="H927" s="234"/>
      <c r="I927" s="234"/>
      <c r="J927" s="234"/>
      <c r="K927" s="234"/>
      <c r="L927" s="234"/>
      <c r="M927" s="234"/>
      <c r="N927" s="234"/>
      <c r="O927" s="234"/>
      <c r="P927" s="234"/>
      <c r="Q927" s="234"/>
      <c r="R927" s="234"/>
      <c r="S927" s="234"/>
      <c r="T927" s="234"/>
      <c r="U927" s="234"/>
      <c r="V927" s="234"/>
      <c r="W927" s="234"/>
      <c r="X927" s="234"/>
      <c r="Y927" s="234"/>
      <c r="Z927" s="234"/>
    </row>
    <row r="928" spans="1:26" ht="12.75" customHeight="1">
      <c r="A928" s="234"/>
      <c r="B928" s="234"/>
      <c r="C928" s="234"/>
      <c r="D928" s="234"/>
      <c r="E928" s="234"/>
      <c r="F928" s="234"/>
      <c r="G928" s="234"/>
      <c r="H928" s="234"/>
      <c r="I928" s="234"/>
      <c r="J928" s="234"/>
      <c r="K928" s="234"/>
      <c r="L928" s="234"/>
      <c r="M928" s="234"/>
      <c r="N928" s="234"/>
      <c r="O928" s="234"/>
      <c r="P928" s="234"/>
      <c r="Q928" s="234"/>
      <c r="R928" s="234"/>
      <c r="S928" s="234"/>
      <c r="T928" s="234"/>
      <c r="U928" s="234"/>
      <c r="V928" s="234"/>
      <c r="W928" s="234"/>
      <c r="X928" s="234"/>
      <c r="Y928" s="234"/>
      <c r="Z928" s="234"/>
    </row>
    <row r="929" spans="1:26" ht="12.75" customHeight="1">
      <c r="A929" s="234"/>
      <c r="B929" s="234"/>
      <c r="C929" s="234"/>
      <c r="D929" s="234"/>
      <c r="E929" s="234"/>
      <c r="F929" s="234"/>
      <c r="G929" s="234"/>
      <c r="H929" s="234"/>
      <c r="I929" s="234"/>
      <c r="J929" s="234"/>
      <c r="K929" s="234"/>
      <c r="L929" s="234"/>
      <c r="M929" s="234"/>
      <c r="N929" s="234"/>
      <c r="O929" s="234"/>
      <c r="P929" s="234"/>
      <c r="Q929" s="234"/>
      <c r="R929" s="234"/>
      <c r="S929" s="234"/>
      <c r="T929" s="234"/>
      <c r="U929" s="234"/>
      <c r="V929" s="234"/>
      <c r="W929" s="234"/>
      <c r="X929" s="234"/>
      <c r="Y929" s="234"/>
      <c r="Z929" s="234"/>
    </row>
    <row r="930" spans="1:26" ht="12.75" customHeight="1">
      <c r="A930" s="234"/>
      <c r="B930" s="234"/>
      <c r="C930" s="234"/>
      <c r="D930" s="234"/>
      <c r="E930" s="234"/>
      <c r="F930" s="234"/>
      <c r="G930" s="234"/>
      <c r="H930" s="234"/>
      <c r="I930" s="234"/>
      <c r="J930" s="234"/>
      <c r="K930" s="234"/>
      <c r="L930" s="234"/>
      <c r="M930" s="234"/>
      <c r="N930" s="234"/>
      <c r="O930" s="234"/>
      <c r="P930" s="234"/>
      <c r="Q930" s="234"/>
      <c r="R930" s="234"/>
      <c r="S930" s="234"/>
      <c r="T930" s="234"/>
      <c r="U930" s="234"/>
      <c r="V930" s="234"/>
      <c r="W930" s="234"/>
      <c r="X930" s="234"/>
      <c r="Y930" s="234"/>
      <c r="Z930" s="234"/>
    </row>
    <row r="931" spans="1:26" ht="12.75" customHeight="1">
      <c r="A931" s="234"/>
      <c r="B931" s="234"/>
      <c r="C931" s="234"/>
      <c r="D931" s="234"/>
      <c r="E931" s="234"/>
      <c r="F931" s="234"/>
      <c r="G931" s="234"/>
      <c r="H931" s="234"/>
      <c r="I931" s="234"/>
      <c r="J931" s="234"/>
      <c r="K931" s="234"/>
      <c r="L931" s="234"/>
      <c r="M931" s="234"/>
      <c r="N931" s="234"/>
      <c r="O931" s="234"/>
      <c r="P931" s="234"/>
      <c r="Q931" s="234"/>
      <c r="R931" s="234"/>
      <c r="S931" s="234"/>
      <c r="T931" s="234"/>
      <c r="U931" s="234"/>
      <c r="V931" s="234"/>
      <c r="W931" s="234"/>
      <c r="X931" s="234"/>
      <c r="Y931" s="234"/>
      <c r="Z931" s="234"/>
    </row>
    <row r="932" spans="1:26" ht="12.75" customHeight="1">
      <c r="A932" s="234"/>
      <c r="B932" s="234"/>
      <c r="C932" s="234"/>
      <c r="D932" s="234"/>
      <c r="E932" s="234"/>
      <c r="F932" s="234"/>
      <c r="G932" s="234"/>
      <c r="H932" s="234"/>
      <c r="I932" s="234"/>
      <c r="J932" s="234"/>
      <c r="K932" s="234"/>
      <c r="L932" s="234"/>
      <c r="M932" s="234"/>
      <c r="N932" s="234"/>
      <c r="O932" s="234"/>
      <c r="P932" s="234"/>
      <c r="Q932" s="234"/>
      <c r="R932" s="234"/>
      <c r="S932" s="234"/>
      <c r="T932" s="234"/>
      <c r="U932" s="234"/>
      <c r="V932" s="234"/>
      <c r="W932" s="234"/>
      <c r="X932" s="234"/>
      <c r="Y932" s="234"/>
      <c r="Z932" s="234"/>
    </row>
    <row r="933" spans="1:26" ht="12.75" customHeight="1">
      <c r="A933" s="234"/>
      <c r="B933" s="234"/>
      <c r="C933" s="234"/>
      <c r="D933" s="234"/>
      <c r="E933" s="234"/>
      <c r="F933" s="234"/>
      <c r="G933" s="234"/>
      <c r="H933" s="234"/>
      <c r="I933" s="234"/>
      <c r="J933" s="234"/>
      <c r="K933" s="234"/>
      <c r="L933" s="234"/>
      <c r="M933" s="234"/>
      <c r="N933" s="234"/>
      <c r="O933" s="234"/>
      <c r="P933" s="234"/>
      <c r="Q933" s="234"/>
      <c r="R933" s="234"/>
      <c r="S933" s="234"/>
      <c r="T933" s="234"/>
      <c r="U933" s="234"/>
      <c r="V933" s="234"/>
      <c r="W933" s="234"/>
      <c r="X933" s="234"/>
      <c r="Y933" s="234"/>
      <c r="Z933" s="234"/>
    </row>
    <row r="934" spans="1:26" ht="12.75" customHeight="1">
      <c r="A934" s="234"/>
      <c r="B934" s="234"/>
      <c r="C934" s="234"/>
      <c r="D934" s="234"/>
      <c r="E934" s="234"/>
      <c r="F934" s="234"/>
      <c r="G934" s="234"/>
      <c r="H934" s="234"/>
      <c r="I934" s="234"/>
      <c r="J934" s="234"/>
      <c r="K934" s="234"/>
      <c r="L934" s="234"/>
      <c r="M934" s="234"/>
      <c r="N934" s="234"/>
      <c r="O934" s="234"/>
      <c r="P934" s="234"/>
      <c r="Q934" s="234"/>
      <c r="R934" s="234"/>
      <c r="S934" s="234"/>
      <c r="T934" s="234"/>
      <c r="U934" s="234"/>
      <c r="V934" s="234"/>
      <c r="W934" s="234"/>
      <c r="X934" s="234"/>
      <c r="Y934" s="234"/>
      <c r="Z934" s="234"/>
    </row>
    <row r="935" spans="1:26" ht="12.75" customHeight="1">
      <c r="A935" s="234"/>
      <c r="B935" s="234"/>
      <c r="C935" s="234"/>
      <c r="D935" s="234"/>
      <c r="E935" s="234"/>
      <c r="F935" s="234"/>
      <c r="G935" s="234"/>
      <c r="H935" s="234"/>
      <c r="I935" s="234"/>
      <c r="J935" s="234"/>
      <c r="K935" s="234"/>
      <c r="L935" s="234"/>
      <c r="M935" s="234"/>
      <c r="N935" s="234"/>
      <c r="O935" s="234"/>
      <c r="P935" s="234"/>
      <c r="Q935" s="234"/>
      <c r="R935" s="234"/>
      <c r="S935" s="234"/>
      <c r="T935" s="234"/>
      <c r="U935" s="234"/>
      <c r="V935" s="234"/>
      <c r="W935" s="234"/>
      <c r="X935" s="234"/>
      <c r="Y935" s="234"/>
      <c r="Z935" s="234"/>
    </row>
    <row r="936" spans="1:26" ht="12.75" customHeight="1">
      <c r="A936" s="234"/>
      <c r="B936" s="234"/>
      <c r="C936" s="234"/>
      <c r="D936" s="234"/>
      <c r="E936" s="234"/>
      <c r="F936" s="234"/>
      <c r="G936" s="234"/>
      <c r="H936" s="234"/>
      <c r="I936" s="234"/>
      <c r="J936" s="234"/>
      <c r="K936" s="234"/>
      <c r="L936" s="234"/>
      <c r="M936" s="234"/>
      <c r="N936" s="234"/>
      <c r="O936" s="234"/>
      <c r="P936" s="234"/>
      <c r="Q936" s="234"/>
      <c r="R936" s="234"/>
      <c r="S936" s="234"/>
      <c r="T936" s="234"/>
      <c r="U936" s="234"/>
      <c r="V936" s="234"/>
      <c r="W936" s="234"/>
      <c r="X936" s="234"/>
      <c r="Y936" s="234"/>
      <c r="Z936" s="234"/>
    </row>
    <row r="937" spans="1:26" ht="12.75" customHeight="1">
      <c r="A937" s="234"/>
      <c r="B937" s="234"/>
      <c r="C937" s="234"/>
      <c r="D937" s="234"/>
      <c r="E937" s="234"/>
      <c r="F937" s="234"/>
      <c r="G937" s="234"/>
      <c r="H937" s="234"/>
      <c r="I937" s="234"/>
      <c r="J937" s="234"/>
      <c r="K937" s="234"/>
      <c r="L937" s="234"/>
      <c r="M937" s="234"/>
      <c r="N937" s="234"/>
      <c r="O937" s="234"/>
      <c r="P937" s="234"/>
      <c r="Q937" s="234"/>
      <c r="R937" s="234"/>
      <c r="S937" s="234"/>
      <c r="T937" s="234"/>
      <c r="U937" s="234"/>
      <c r="V937" s="234"/>
      <c r="W937" s="234"/>
      <c r="X937" s="234"/>
      <c r="Y937" s="234"/>
      <c r="Z937" s="234"/>
    </row>
    <row r="938" spans="1:26" ht="12.75" customHeight="1">
      <c r="A938" s="234"/>
      <c r="B938" s="234"/>
      <c r="C938" s="234"/>
      <c r="D938" s="234"/>
      <c r="E938" s="234"/>
      <c r="F938" s="234"/>
      <c r="G938" s="234"/>
      <c r="H938" s="234"/>
      <c r="I938" s="234"/>
      <c r="J938" s="234"/>
      <c r="K938" s="234"/>
      <c r="L938" s="234"/>
      <c r="M938" s="234"/>
      <c r="N938" s="234"/>
      <c r="O938" s="234"/>
      <c r="P938" s="234"/>
      <c r="Q938" s="234"/>
      <c r="R938" s="234"/>
      <c r="S938" s="234"/>
      <c r="T938" s="234"/>
      <c r="U938" s="234"/>
      <c r="V938" s="234"/>
      <c r="W938" s="234"/>
      <c r="X938" s="234"/>
      <c r="Y938" s="234"/>
      <c r="Z938" s="234"/>
    </row>
    <row r="939" spans="1:26" ht="12.75" customHeight="1">
      <c r="A939" s="234"/>
      <c r="B939" s="234"/>
      <c r="C939" s="234"/>
      <c r="D939" s="234"/>
      <c r="E939" s="234"/>
      <c r="F939" s="234"/>
      <c r="G939" s="234"/>
      <c r="H939" s="234"/>
      <c r="I939" s="234"/>
      <c r="J939" s="234"/>
      <c r="K939" s="234"/>
      <c r="L939" s="234"/>
      <c r="M939" s="234"/>
      <c r="N939" s="234"/>
      <c r="O939" s="234"/>
      <c r="P939" s="234"/>
      <c r="Q939" s="234"/>
      <c r="R939" s="234"/>
      <c r="S939" s="234"/>
      <c r="T939" s="234"/>
      <c r="U939" s="234"/>
      <c r="V939" s="234"/>
      <c r="W939" s="234"/>
      <c r="X939" s="234"/>
      <c r="Y939" s="234"/>
      <c r="Z939" s="234"/>
    </row>
    <row r="940" spans="1:26" ht="12.75" customHeight="1">
      <c r="A940" s="234"/>
      <c r="B940" s="234"/>
      <c r="C940" s="234"/>
      <c r="D940" s="234"/>
      <c r="E940" s="234"/>
      <c r="F940" s="234"/>
      <c r="G940" s="234"/>
      <c r="H940" s="234"/>
      <c r="I940" s="234"/>
      <c r="J940" s="234"/>
      <c r="K940" s="234"/>
      <c r="L940" s="234"/>
      <c r="M940" s="234"/>
      <c r="N940" s="234"/>
      <c r="O940" s="234"/>
      <c r="P940" s="234"/>
      <c r="Q940" s="234"/>
      <c r="R940" s="234"/>
      <c r="S940" s="234"/>
      <c r="T940" s="234"/>
      <c r="U940" s="234"/>
      <c r="V940" s="234"/>
      <c r="W940" s="234"/>
      <c r="X940" s="234"/>
      <c r="Y940" s="234"/>
      <c r="Z940" s="234"/>
    </row>
    <row r="941" spans="1:26" ht="12.75" customHeight="1">
      <c r="A941" s="234"/>
      <c r="B941" s="234"/>
      <c r="C941" s="234"/>
      <c r="D941" s="234"/>
      <c r="E941" s="234"/>
      <c r="F941" s="234"/>
      <c r="G941" s="234"/>
      <c r="H941" s="234"/>
      <c r="I941" s="234"/>
      <c r="J941" s="234"/>
      <c r="K941" s="234"/>
      <c r="L941" s="234"/>
      <c r="M941" s="234"/>
      <c r="N941" s="234"/>
      <c r="O941" s="234"/>
      <c r="P941" s="234"/>
      <c r="Q941" s="234"/>
      <c r="R941" s="234"/>
      <c r="S941" s="234"/>
      <c r="T941" s="234"/>
      <c r="U941" s="234"/>
      <c r="V941" s="234"/>
      <c r="W941" s="234"/>
      <c r="X941" s="234"/>
      <c r="Y941" s="234"/>
      <c r="Z941" s="234"/>
    </row>
    <row r="942" spans="1:26" ht="12.75" customHeight="1">
      <c r="A942" s="234"/>
      <c r="B942" s="234"/>
      <c r="C942" s="234"/>
      <c r="D942" s="234"/>
      <c r="E942" s="234"/>
      <c r="F942" s="234"/>
      <c r="G942" s="234"/>
      <c r="H942" s="234"/>
      <c r="I942" s="234"/>
      <c r="J942" s="234"/>
      <c r="K942" s="234"/>
      <c r="L942" s="234"/>
      <c r="M942" s="234"/>
      <c r="N942" s="234"/>
      <c r="O942" s="234"/>
      <c r="P942" s="234"/>
      <c r="Q942" s="234"/>
      <c r="R942" s="234"/>
      <c r="S942" s="234"/>
      <c r="T942" s="234"/>
      <c r="U942" s="234"/>
      <c r="V942" s="234"/>
      <c r="W942" s="234"/>
      <c r="X942" s="234"/>
      <c r="Y942" s="234"/>
      <c r="Z942" s="234"/>
    </row>
    <row r="943" spans="1:26" ht="12.75" customHeight="1">
      <c r="A943" s="234"/>
      <c r="B943" s="234"/>
      <c r="C943" s="234"/>
      <c r="D943" s="234"/>
      <c r="E943" s="234"/>
      <c r="F943" s="234"/>
      <c r="G943" s="234"/>
      <c r="H943" s="234"/>
      <c r="I943" s="234"/>
      <c r="J943" s="234"/>
      <c r="K943" s="234"/>
      <c r="L943" s="234"/>
      <c r="M943" s="234"/>
      <c r="N943" s="234"/>
      <c r="O943" s="234"/>
      <c r="P943" s="234"/>
      <c r="Q943" s="234"/>
      <c r="R943" s="234"/>
      <c r="S943" s="234"/>
      <c r="T943" s="234"/>
      <c r="U943" s="234"/>
      <c r="V943" s="234"/>
      <c r="W943" s="234"/>
      <c r="X943" s="234"/>
      <c r="Y943" s="234"/>
      <c r="Z943" s="234"/>
    </row>
    <row r="944" spans="1:26" ht="12.75" customHeight="1">
      <c r="A944" s="234"/>
      <c r="B944" s="234"/>
      <c r="C944" s="234"/>
      <c r="D944" s="234"/>
      <c r="E944" s="234"/>
      <c r="F944" s="234"/>
      <c r="G944" s="234"/>
      <c r="H944" s="234"/>
      <c r="I944" s="234"/>
      <c r="J944" s="234"/>
      <c r="K944" s="234"/>
      <c r="L944" s="234"/>
      <c r="M944" s="234"/>
      <c r="N944" s="234"/>
      <c r="O944" s="234"/>
      <c r="P944" s="234"/>
      <c r="Q944" s="234"/>
      <c r="R944" s="234"/>
      <c r="S944" s="234"/>
      <c r="T944" s="234"/>
      <c r="U944" s="234"/>
      <c r="V944" s="234"/>
      <c r="W944" s="234"/>
      <c r="X944" s="234"/>
      <c r="Y944" s="234"/>
      <c r="Z944" s="234"/>
    </row>
    <row r="945" spans="1:26" ht="12.75" customHeight="1">
      <c r="A945" s="234"/>
      <c r="B945" s="234"/>
      <c r="C945" s="234"/>
      <c r="D945" s="234"/>
      <c r="E945" s="234"/>
      <c r="F945" s="234"/>
      <c r="G945" s="234"/>
      <c r="H945" s="234"/>
      <c r="I945" s="234"/>
      <c r="J945" s="234"/>
      <c r="K945" s="234"/>
      <c r="L945" s="234"/>
      <c r="M945" s="234"/>
      <c r="N945" s="234"/>
      <c r="O945" s="234"/>
      <c r="P945" s="234"/>
      <c r="Q945" s="234"/>
      <c r="R945" s="234"/>
      <c r="S945" s="234"/>
      <c r="T945" s="234"/>
      <c r="U945" s="234"/>
      <c r="V945" s="234"/>
      <c r="W945" s="234"/>
      <c r="X945" s="234"/>
      <c r="Y945" s="234"/>
      <c r="Z945" s="234"/>
    </row>
    <row r="946" spans="1:26" ht="12.75" customHeight="1">
      <c r="A946" s="234"/>
      <c r="B946" s="234"/>
      <c r="C946" s="234"/>
      <c r="D946" s="234"/>
      <c r="E946" s="234"/>
      <c r="F946" s="234"/>
      <c r="G946" s="234"/>
      <c r="H946" s="234"/>
      <c r="I946" s="234"/>
      <c r="J946" s="234"/>
      <c r="K946" s="234"/>
      <c r="L946" s="234"/>
      <c r="M946" s="234"/>
      <c r="N946" s="234"/>
      <c r="O946" s="234"/>
      <c r="P946" s="234"/>
      <c r="Q946" s="234"/>
      <c r="R946" s="234"/>
      <c r="S946" s="234"/>
      <c r="T946" s="234"/>
      <c r="U946" s="234"/>
      <c r="V946" s="234"/>
      <c r="W946" s="234"/>
      <c r="X946" s="234"/>
      <c r="Y946" s="234"/>
      <c r="Z946" s="234"/>
    </row>
    <row r="947" spans="1:26" ht="12.75" customHeight="1">
      <c r="A947" s="234"/>
      <c r="B947" s="234"/>
      <c r="C947" s="234"/>
      <c r="D947" s="234"/>
      <c r="E947" s="234"/>
      <c r="F947" s="234"/>
      <c r="G947" s="234"/>
      <c r="H947" s="234"/>
      <c r="I947" s="234"/>
      <c r="J947" s="234"/>
      <c r="K947" s="234"/>
      <c r="L947" s="234"/>
      <c r="M947" s="234"/>
      <c r="N947" s="234"/>
      <c r="O947" s="234"/>
      <c r="P947" s="234"/>
      <c r="Q947" s="234"/>
      <c r="R947" s="234"/>
      <c r="S947" s="234"/>
      <c r="T947" s="234"/>
      <c r="U947" s="234"/>
      <c r="V947" s="234"/>
      <c r="W947" s="234"/>
      <c r="X947" s="234"/>
      <c r="Y947" s="234"/>
      <c r="Z947" s="234"/>
    </row>
    <row r="948" spans="1:26" ht="12.75" customHeight="1">
      <c r="A948" s="234"/>
      <c r="B948" s="234"/>
      <c r="C948" s="234"/>
      <c r="D948" s="234"/>
      <c r="E948" s="234"/>
      <c r="F948" s="234"/>
      <c r="G948" s="234"/>
      <c r="H948" s="234"/>
      <c r="I948" s="234"/>
      <c r="J948" s="234"/>
      <c r="K948" s="234"/>
      <c r="L948" s="234"/>
      <c r="M948" s="234"/>
      <c r="N948" s="234"/>
      <c r="O948" s="234"/>
      <c r="P948" s="234"/>
      <c r="Q948" s="234"/>
      <c r="R948" s="234"/>
      <c r="S948" s="234"/>
      <c r="T948" s="234"/>
      <c r="U948" s="234"/>
      <c r="V948" s="234"/>
      <c r="W948" s="234"/>
      <c r="X948" s="234"/>
      <c r="Y948" s="234"/>
      <c r="Z948" s="234"/>
    </row>
    <row r="949" spans="1:26" ht="12.75" customHeight="1">
      <c r="A949" s="234"/>
      <c r="B949" s="234"/>
      <c r="C949" s="234"/>
      <c r="D949" s="234"/>
      <c r="E949" s="234"/>
      <c r="F949" s="234"/>
      <c r="G949" s="234"/>
      <c r="H949" s="234"/>
      <c r="I949" s="234"/>
      <c r="J949" s="234"/>
      <c r="K949" s="234"/>
      <c r="L949" s="234"/>
      <c r="M949" s="234"/>
      <c r="N949" s="234"/>
      <c r="O949" s="234"/>
      <c r="P949" s="234"/>
      <c r="Q949" s="234"/>
      <c r="R949" s="234"/>
      <c r="S949" s="234"/>
      <c r="T949" s="234"/>
      <c r="U949" s="234"/>
      <c r="V949" s="234"/>
      <c r="W949" s="234"/>
      <c r="X949" s="234"/>
      <c r="Y949" s="234"/>
      <c r="Z949" s="234"/>
    </row>
    <row r="950" spans="1:26" ht="12.75" customHeight="1">
      <c r="A950" s="234"/>
      <c r="B950" s="234"/>
      <c r="C950" s="234"/>
      <c r="D950" s="234"/>
      <c r="E950" s="234"/>
      <c r="F950" s="234"/>
      <c r="G950" s="234"/>
      <c r="H950" s="234"/>
      <c r="I950" s="234"/>
      <c r="J950" s="234"/>
      <c r="K950" s="234"/>
      <c r="L950" s="234"/>
      <c r="M950" s="234"/>
      <c r="N950" s="234"/>
      <c r="O950" s="234"/>
      <c r="P950" s="234"/>
      <c r="Q950" s="234"/>
      <c r="R950" s="234"/>
      <c r="S950" s="234"/>
      <c r="T950" s="234"/>
      <c r="U950" s="234"/>
      <c r="V950" s="234"/>
      <c r="W950" s="234"/>
      <c r="X950" s="234"/>
      <c r="Y950" s="234"/>
      <c r="Z950" s="234"/>
    </row>
    <row r="951" spans="1:26" ht="12.75" customHeight="1">
      <c r="A951" s="234"/>
      <c r="B951" s="234"/>
      <c r="C951" s="234"/>
      <c r="D951" s="234"/>
      <c r="E951" s="234"/>
      <c r="F951" s="234"/>
      <c r="G951" s="234"/>
      <c r="H951" s="234"/>
      <c r="I951" s="234"/>
      <c r="J951" s="234"/>
      <c r="K951" s="234"/>
      <c r="L951" s="234"/>
      <c r="M951" s="234"/>
      <c r="N951" s="234"/>
      <c r="O951" s="234"/>
      <c r="P951" s="234"/>
      <c r="Q951" s="234"/>
      <c r="R951" s="234"/>
      <c r="S951" s="234"/>
      <c r="T951" s="234"/>
      <c r="U951" s="234"/>
      <c r="V951" s="234"/>
      <c r="W951" s="234"/>
      <c r="X951" s="234"/>
      <c r="Y951" s="234"/>
      <c r="Z951" s="234"/>
    </row>
    <row r="952" spans="1:26" ht="12.75" customHeight="1">
      <c r="A952" s="234"/>
      <c r="B952" s="234"/>
      <c r="C952" s="234"/>
      <c r="D952" s="234"/>
      <c r="E952" s="234"/>
      <c r="F952" s="234"/>
      <c r="G952" s="234"/>
      <c r="H952" s="234"/>
      <c r="I952" s="234"/>
      <c r="J952" s="234"/>
      <c r="K952" s="234"/>
      <c r="L952" s="234"/>
      <c r="M952" s="234"/>
      <c r="N952" s="234"/>
      <c r="O952" s="234"/>
      <c r="P952" s="234"/>
      <c r="Q952" s="234"/>
      <c r="R952" s="234"/>
      <c r="S952" s="234"/>
      <c r="T952" s="234"/>
      <c r="U952" s="234"/>
      <c r="V952" s="234"/>
      <c r="W952" s="234"/>
      <c r="X952" s="234"/>
      <c r="Y952" s="234"/>
      <c r="Z952" s="234"/>
    </row>
    <row r="953" spans="1:26" ht="12.75" customHeight="1">
      <c r="A953" s="234"/>
      <c r="B953" s="234"/>
      <c r="C953" s="234"/>
      <c r="D953" s="234"/>
      <c r="E953" s="234"/>
      <c r="F953" s="234"/>
      <c r="G953" s="234"/>
      <c r="H953" s="234"/>
      <c r="I953" s="234"/>
      <c r="J953" s="234"/>
      <c r="K953" s="234"/>
      <c r="L953" s="234"/>
      <c r="M953" s="234"/>
      <c r="N953" s="234"/>
      <c r="O953" s="234"/>
      <c r="P953" s="234"/>
      <c r="Q953" s="234"/>
      <c r="R953" s="234"/>
      <c r="S953" s="234"/>
      <c r="T953" s="234"/>
      <c r="U953" s="234"/>
      <c r="V953" s="234"/>
      <c r="W953" s="234"/>
      <c r="X953" s="234"/>
      <c r="Y953" s="234"/>
      <c r="Z953" s="234"/>
    </row>
    <row r="954" spans="1:26" ht="12.75" customHeight="1">
      <c r="A954" s="234"/>
      <c r="B954" s="234"/>
      <c r="C954" s="234"/>
      <c r="D954" s="234"/>
      <c r="E954" s="234"/>
      <c r="F954" s="234"/>
      <c r="G954" s="234"/>
      <c r="H954" s="234"/>
      <c r="I954" s="234"/>
      <c r="J954" s="234"/>
      <c r="K954" s="234"/>
      <c r="L954" s="234"/>
      <c r="M954" s="234"/>
      <c r="N954" s="234"/>
      <c r="O954" s="234"/>
      <c r="P954" s="234"/>
      <c r="Q954" s="234"/>
      <c r="R954" s="234"/>
      <c r="S954" s="234"/>
      <c r="T954" s="234"/>
      <c r="U954" s="234"/>
      <c r="V954" s="234"/>
      <c r="W954" s="234"/>
      <c r="X954" s="234"/>
      <c r="Y954" s="234"/>
      <c r="Z954" s="234"/>
    </row>
    <row r="955" spans="1:26" ht="12.75" customHeight="1">
      <c r="A955" s="234"/>
      <c r="B955" s="234"/>
      <c r="C955" s="234"/>
      <c r="D955" s="234"/>
      <c r="E955" s="234"/>
      <c r="F955" s="234"/>
      <c r="G955" s="234"/>
      <c r="H955" s="234"/>
      <c r="I955" s="234"/>
      <c r="J955" s="234"/>
      <c r="K955" s="234"/>
      <c r="L955" s="234"/>
      <c r="M955" s="234"/>
      <c r="N955" s="234"/>
      <c r="O955" s="234"/>
      <c r="P955" s="234"/>
      <c r="Q955" s="234"/>
      <c r="R955" s="234"/>
      <c r="S955" s="234"/>
      <c r="T955" s="234"/>
      <c r="U955" s="234"/>
      <c r="V955" s="234"/>
      <c r="W955" s="234"/>
      <c r="X955" s="234"/>
      <c r="Y955" s="234"/>
      <c r="Z955" s="234"/>
    </row>
    <row r="956" spans="1:26" ht="12.75" customHeight="1">
      <c r="A956" s="234"/>
      <c r="B956" s="234"/>
      <c r="C956" s="234"/>
      <c r="D956" s="234"/>
      <c r="E956" s="234"/>
      <c r="F956" s="234"/>
      <c r="G956" s="234"/>
      <c r="H956" s="234"/>
      <c r="I956" s="234"/>
      <c r="J956" s="234"/>
      <c r="K956" s="234"/>
      <c r="L956" s="234"/>
      <c r="M956" s="234"/>
      <c r="N956" s="234"/>
      <c r="O956" s="234"/>
      <c r="P956" s="234"/>
      <c r="Q956" s="234"/>
      <c r="R956" s="234"/>
      <c r="S956" s="234"/>
      <c r="T956" s="234"/>
      <c r="U956" s="234"/>
      <c r="V956" s="234"/>
      <c r="W956" s="234"/>
      <c r="X956" s="234"/>
      <c r="Y956" s="234"/>
      <c r="Z956" s="234"/>
    </row>
    <row r="957" spans="1:26" ht="12.75" customHeight="1">
      <c r="A957" s="234"/>
      <c r="B957" s="234"/>
      <c r="C957" s="234"/>
      <c r="D957" s="234"/>
      <c r="E957" s="234"/>
      <c r="F957" s="234"/>
      <c r="G957" s="234"/>
      <c r="H957" s="234"/>
      <c r="I957" s="234"/>
      <c r="J957" s="234"/>
      <c r="K957" s="234"/>
      <c r="L957" s="234"/>
      <c r="M957" s="234"/>
      <c r="N957" s="234"/>
      <c r="O957" s="234"/>
      <c r="P957" s="234"/>
      <c r="Q957" s="234"/>
      <c r="R957" s="234"/>
      <c r="S957" s="234"/>
      <c r="T957" s="234"/>
      <c r="U957" s="234"/>
      <c r="V957" s="234"/>
      <c r="W957" s="234"/>
      <c r="X957" s="234"/>
      <c r="Y957" s="234"/>
      <c r="Z957" s="234"/>
    </row>
    <row r="958" spans="1:26" ht="12.75" customHeight="1">
      <c r="A958" s="234"/>
      <c r="B958" s="234"/>
      <c r="C958" s="234"/>
      <c r="D958" s="234"/>
      <c r="E958" s="234"/>
      <c r="F958" s="234"/>
      <c r="G958" s="234"/>
      <c r="H958" s="234"/>
      <c r="I958" s="234"/>
      <c r="J958" s="234"/>
      <c r="K958" s="234"/>
      <c r="L958" s="234"/>
      <c r="M958" s="234"/>
      <c r="N958" s="234"/>
      <c r="O958" s="234"/>
      <c r="P958" s="234"/>
      <c r="Q958" s="234"/>
      <c r="R958" s="234"/>
      <c r="S958" s="234"/>
      <c r="T958" s="234"/>
      <c r="U958" s="234"/>
      <c r="V958" s="234"/>
      <c r="W958" s="234"/>
      <c r="X958" s="234"/>
      <c r="Y958" s="234"/>
      <c r="Z958" s="234"/>
    </row>
    <row r="959" spans="1:26" ht="12.75" customHeight="1">
      <c r="A959" s="234"/>
      <c r="B959" s="234"/>
      <c r="C959" s="234"/>
      <c r="D959" s="234"/>
      <c r="E959" s="234"/>
      <c r="F959" s="234"/>
      <c r="G959" s="234"/>
      <c r="H959" s="234"/>
      <c r="I959" s="234"/>
      <c r="J959" s="234"/>
      <c r="K959" s="234"/>
      <c r="L959" s="234"/>
      <c r="M959" s="234"/>
      <c r="N959" s="234"/>
      <c r="O959" s="234"/>
      <c r="P959" s="234"/>
      <c r="Q959" s="234"/>
      <c r="R959" s="234"/>
      <c r="S959" s="234"/>
      <c r="T959" s="234"/>
      <c r="U959" s="234"/>
      <c r="V959" s="234"/>
      <c r="W959" s="234"/>
      <c r="X959" s="234"/>
      <c r="Y959" s="234"/>
      <c r="Z959" s="234"/>
    </row>
    <row r="960" spans="1:26" ht="12.75" customHeight="1">
      <c r="A960" s="234"/>
      <c r="B960" s="234"/>
      <c r="C960" s="234"/>
      <c r="D960" s="234"/>
      <c r="E960" s="234"/>
      <c r="F960" s="234"/>
      <c r="G960" s="234"/>
      <c r="H960" s="234"/>
      <c r="I960" s="234"/>
      <c r="J960" s="234"/>
      <c r="K960" s="234"/>
      <c r="L960" s="234"/>
      <c r="M960" s="234"/>
      <c r="N960" s="234"/>
      <c r="O960" s="234"/>
      <c r="P960" s="234"/>
      <c r="Q960" s="234"/>
      <c r="R960" s="234"/>
      <c r="S960" s="234"/>
      <c r="T960" s="234"/>
      <c r="U960" s="234"/>
      <c r="V960" s="234"/>
      <c r="W960" s="234"/>
      <c r="X960" s="234"/>
      <c r="Y960" s="234"/>
      <c r="Z960" s="234"/>
    </row>
    <row r="961" spans="1:26" ht="12.75" customHeight="1">
      <c r="A961" s="234"/>
      <c r="B961" s="234"/>
      <c r="C961" s="234"/>
      <c r="D961" s="234"/>
      <c r="E961" s="234"/>
      <c r="F961" s="234"/>
      <c r="G961" s="234"/>
      <c r="H961" s="234"/>
      <c r="I961" s="234"/>
      <c r="J961" s="234"/>
      <c r="K961" s="234"/>
      <c r="L961" s="234"/>
      <c r="M961" s="234"/>
      <c r="N961" s="234"/>
      <c r="O961" s="234"/>
      <c r="P961" s="234"/>
      <c r="Q961" s="234"/>
      <c r="R961" s="234"/>
      <c r="S961" s="234"/>
      <c r="T961" s="234"/>
      <c r="U961" s="234"/>
      <c r="V961" s="234"/>
      <c r="W961" s="234"/>
      <c r="X961" s="234"/>
      <c r="Y961" s="234"/>
      <c r="Z961" s="234"/>
    </row>
    <row r="962" spans="1:26" ht="12.75" customHeight="1">
      <c r="A962" s="234"/>
      <c r="B962" s="234"/>
      <c r="C962" s="234"/>
      <c r="D962" s="234"/>
      <c r="E962" s="234"/>
      <c r="F962" s="234"/>
      <c r="G962" s="234"/>
      <c r="H962" s="234"/>
      <c r="I962" s="234"/>
      <c r="J962" s="234"/>
      <c r="K962" s="234"/>
      <c r="L962" s="234"/>
      <c r="M962" s="234"/>
      <c r="N962" s="234"/>
      <c r="O962" s="234"/>
      <c r="P962" s="234"/>
      <c r="Q962" s="234"/>
      <c r="R962" s="234"/>
      <c r="S962" s="234"/>
      <c r="T962" s="234"/>
      <c r="U962" s="234"/>
      <c r="V962" s="234"/>
      <c r="W962" s="234"/>
      <c r="X962" s="234"/>
      <c r="Y962" s="234"/>
      <c r="Z962" s="234"/>
    </row>
    <row r="963" spans="1:26" ht="12.75" customHeight="1">
      <c r="A963" s="234"/>
      <c r="B963" s="234"/>
      <c r="C963" s="234"/>
      <c r="D963" s="234"/>
      <c r="E963" s="234"/>
      <c r="F963" s="234"/>
      <c r="G963" s="234"/>
      <c r="H963" s="234"/>
      <c r="I963" s="234"/>
      <c r="J963" s="234"/>
      <c r="K963" s="234"/>
      <c r="L963" s="234"/>
      <c r="M963" s="234"/>
      <c r="N963" s="234"/>
      <c r="O963" s="234"/>
      <c r="P963" s="234"/>
      <c r="Q963" s="234"/>
      <c r="R963" s="234"/>
      <c r="S963" s="234"/>
      <c r="T963" s="234"/>
      <c r="U963" s="234"/>
      <c r="V963" s="234"/>
      <c r="W963" s="234"/>
      <c r="X963" s="234"/>
      <c r="Y963" s="234"/>
      <c r="Z963" s="234"/>
    </row>
    <row r="964" spans="1:26" ht="12.75" customHeight="1">
      <c r="A964" s="234"/>
      <c r="B964" s="234"/>
      <c r="C964" s="234"/>
      <c r="D964" s="234"/>
      <c r="E964" s="234"/>
      <c r="F964" s="234"/>
      <c r="G964" s="234"/>
      <c r="H964" s="234"/>
      <c r="I964" s="234"/>
      <c r="J964" s="234"/>
      <c r="K964" s="234"/>
      <c r="L964" s="234"/>
      <c r="M964" s="234"/>
      <c r="N964" s="234"/>
      <c r="O964" s="234"/>
      <c r="P964" s="234"/>
      <c r="Q964" s="234"/>
      <c r="R964" s="234"/>
      <c r="S964" s="234"/>
      <c r="T964" s="234"/>
      <c r="U964" s="234"/>
      <c r="V964" s="234"/>
      <c r="W964" s="234"/>
      <c r="X964" s="234"/>
      <c r="Y964" s="234"/>
      <c r="Z964" s="234"/>
    </row>
    <row r="965" spans="1:26" ht="12.75" customHeight="1">
      <c r="A965" s="234"/>
      <c r="B965" s="234"/>
      <c r="C965" s="234"/>
      <c r="D965" s="234"/>
      <c r="E965" s="234"/>
      <c r="F965" s="234"/>
      <c r="G965" s="234"/>
      <c r="H965" s="234"/>
      <c r="I965" s="234"/>
      <c r="J965" s="234"/>
      <c r="K965" s="234"/>
      <c r="L965" s="234"/>
      <c r="M965" s="234"/>
      <c r="N965" s="234"/>
      <c r="O965" s="234"/>
      <c r="P965" s="234"/>
      <c r="Q965" s="234"/>
      <c r="R965" s="234"/>
      <c r="S965" s="234"/>
      <c r="T965" s="234"/>
      <c r="U965" s="234"/>
      <c r="V965" s="234"/>
      <c r="W965" s="234"/>
      <c r="X965" s="234"/>
      <c r="Y965" s="234"/>
      <c r="Z965" s="234"/>
    </row>
    <row r="966" spans="1:26" ht="12.75" customHeight="1">
      <c r="A966" s="234"/>
      <c r="B966" s="234"/>
      <c r="C966" s="234"/>
      <c r="D966" s="234"/>
      <c r="E966" s="234"/>
      <c r="F966" s="234"/>
      <c r="G966" s="234"/>
      <c r="H966" s="234"/>
      <c r="I966" s="234"/>
      <c r="J966" s="234"/>
      <c r="K966" s="234"/>
      <c r="L966" s="234"/>
      <c r="M966" s="234"/>
      <c r="N966" s="234"/>
      <c r="O966" s="234"/>
      <c r="P966" s="234"/>
      <c r="Q966" s="234"/>
      <c r="R966" s="234"/>
      <c r="S966" s="234"/>
      <c r="T966" s="234"/>
      <c r="U966" s="234"/>
      <c r="V966" s="234"/>
      <c r="W966" s="234"/>
      <c r="X966" s="234"/>
      <c r="Y966" s="234"/>
      <c r="Z966" s="234"/>
    </row>
    <row r="967" spans="1:26" ht="12.75" customHeight="1">
      <c r="A967" s="234"/>
      <c r="B967" s="234"/>
      <c r="C967" s="234"/>
      <c r="D967" s="234"/>
      <c r="E967" s="234"/>
      <c r="F967" s="234"/>
      <c r="G967" s="234"/>
      <c r="H967" s="234"/>
      <c r="I967" s="234"/>
      <c r="J967" s="234"/>
      <c r="K967" s="234"/>
      <c r="L967" s="234"/>
      <c r="M967" s="234"/>
      <c r="N967" s="234"/>
      <c r="O967" s="234"/>
      <c r="P967" s="234"/>
      <c r="Q967" s="234"/>
      <c r="R967" s="234"/>
      <c r="S967" s="234"/>
      <c r="T967" s="234"/>
      <c r="U967" s="234"/>
      <c r="V967" s="234"/>
      <c r="W967" s="234"/>
      <c r="X967" s="234"/>
      <c r="Y967" s="234"/>
      <c r="Z967" s="234"/>
    </row>
    <row r="968" spans="1:26" ht="12.75" customHeight="1">
      <c r="A968" s="234"/>
      <c r="B968" s="234"/>
      <c r="C968" s="234"/>
      <c r="D968" s="234"/>
      <c r="E968" s="234"/>
      <c r="F968" s="234"/>
      <c r="G968" s="234"/>
      <c r="H968" s="234"/>
      <c r="I968" s="234"/>
      <c r="J968" s="234"/>
      <c r="K968" s="234"/>
      <c r="L968" s="234"/>
      <c r="M968" s="234"/>
      <c r="N968" s="234"/>
      <c r="O968" s="234"/>
      <c r="P968" s="234"/>
      <c r="Q968" s="234"/>
      <c r="R968" s="234"/>
      <c r="S968" s="234"/>
      <c r="T968" s="234"/>
      <c r="U968" s="234"/>
      <c r="V968" s="234"/>
      <c r="W968" s="234"/>
      <c r="X968" s="234"/>
      <c r="Y968" s="234"/>
      <c r="Z968" s="234"/>
    </row>
    <row r="969" spans="1:26" ht="12.75" customHeight="1">
      <c r="A969" s="234"/>
      <c r="B969" s="234"/>
      <c r="C969" s="234"/>
      <c r="D969" s="234"/>
      <c r="E969" s="234"/>
      <c r="F969" s="234"/>
      <c r="G969" s="234"/>
      <c r="H969" s="234"/>
      <c r="I969" s="234"/>
      <c r="J969" s="234"/>
      <c r="K969" s="234"/>
      <c r="L969" s="234"/>
      <c r="M969" s="234"/>
      <c r="N969" s="234"/>
      <c r="O969" s="234"/>
      <c r="P969" s="234"/>
      <c r="Q969" s="234"/>
      <c r="R969" s="234"/>
      <c r="S969" s="234"/>
      <c r="T969" s="234"/>
      <c r="U969" s="234"/>
      <c r="V969" s="234"/>
      <c r="W969" s="234"/>
      <c r="X969" s="234"/>
      <c r="Y969" s="234"/>
      <c r="Z969" s="234"/>
    </row>
    <row r="970" spans="1:26" ht="12.75" customHeight="1">
      <c r="A970" s="234"/>
      <c r="B970" s="234"/>
      <c r="C970" s="234"/>
      <c r="D970" s="234"/>
      <c r="E970" s="234"/>
      <c r="F970" s="234"/>
      <c r="G970" s="234"/>
      <c r="H970" s="234"/>
      <c r="I970" s="234"/>
      <c r="J970" s="234"/>
      <c r="K970" s="234"/>
      <c r="L970" s="234"/>
      <c r="M970" s="234"/>
      <c r="N970" s="234"/>
      <c r="O970" s="234"/>
      <c r="P970" s="234"/>
      <c r="Q970" s="234"/>
      <c r="R970" s="234"/>
      <c r="S970" s="234"/>
      <c r="T970" s="234"/>
      <c r="U970" s="234"/>
      <c r="V970" s="234"/>
      <c r="W970" s="234"/>
      <c r="X970" s="234"/>
      <c r="Y970" s="234"/>
      <c r="Z970" s="234"/>
    </row>
    <row r="971" spans="1:26" ht="12.75" customHeight="1">
      <c r="A971" s="234"/>
      <c r="B971" s="234"/>
      <c r="C971" s="234"/>
      <c r="D971" s="234"/>
      <c r="E971" s="234"/>
      <c r="F971" s="234"/>
      <c r="G971" s="234"/>
      <c r="H971" s="234"/>
      <c r="I971" s="234"/>
      <c r="J971" s="234"/>
      <c r="K971" s="234"/>
      <c r="L971" s="234"/>
      <c r="M971" s="234"/>
      <c r="N971" s="234"/>
      <c r="O971" s="234"/>
      <c r="P971" s="234"/>
      <c r="Q971" s="234"/>
      <c r="R971" s="234"/>
      <c r="S971" s="234"/>
      <c r="T971" s="234"/>
      <c r="U971" s="234"/>
      <c r="V971" s="234"/>
      <c r="W971" s="234"/>
      <c r="X971" s="234"/>
      <c r="Y971" s="234"/>
      <c r="Z971" s="234"/>
    </row>
    <row r="972" spans="1:26" ht="12.75" customHeight="1">
      <c r="A972" s="234"/>
      <c r="B972" s="234"/>
      <c r="C972" s="234"/>
      <c r="D972" s="234"/>
      <c r="E972" s="234"/>
      <c r="F972" s="234"/>
      <c r="G972" s="234"/>
      <c r="H972" s="234"/>
      <c r="I972" s="234"/>
      <c r="J972" s="234"/>
      <c r="K972" s="234"/>
      <c r="L972" s="234"/>
      <c r="M972" s="234"/>
      <c r="N972" s="234"/>
      <c r="O972" s="234"/>
      <c r="P972" s="234"/>
      <c r="Q972" s="234"/>
      <c r="R972" s="234"/>
      <c r="S972" s="234"/>
      <c r="T972" s="234"/>
      <c r="U972" s="234"/>
      <c r="V972" s="234"/>
      <c r="W972" s="234"/>
      <c r="X972" s="234"/>
      <c r="Y972" s="234"/>
      <c r="Z972" s="234"/>
    </row>
    <row r="973" spans="1:26" ht="12.75" customHeight="1">
      <c r="A973" s="234"/>
      <c r="B973" s="234"/>
      <c r="C973" s="234"/>
      <c r="D973" s="234"/>
      <c r="E973" s="234"/>
      <c r="F973" s="234"/>
      <c r="G973" s="234"/>
      <c r="H973" s="234"/>
      <c r="I973" s="234"/>
      <c r="J973" s="234"/>
      <c r="K973" s="234"/>
      <c r="L973" s="234"/>
      <c r="M973" s="234"/>
      <c r="N973" s="234"/>
      <c r="O973" s="234"/>
      <c r="P973" s="234"/>
      <c r="Q973" s="234"/>
      <c r="R973" s="234"/>
      <c r="S973" s="234"/>
      <c r="T973" s="234"/>
      <c r="U973" s="234"/>
      <c r="V973" s="234"/>
      <c r="W973" s="234"/>
      <c r="X973" s="234"/>
      <c r="Y973" s="234"/>
      <c r="Z973" s="234"/>
    </row>
    <row r="974" spans="1:26" ht="12.75" customHeight="1">
      <c r="A974" s="234"/>
      <c r="B974" s="234"/>
      <c r="C974" s="234"/>
      <c r="D974" s="234"/>
      <c r="E974" s="234"/>
      <c r="F974" s="234"/>
      <c r="G974" s="234"/>
      <c r="H974" s="234"/>
      <c r="I974" s="234"/>
      <c r="J974" s="234"/>
      <c r="K974" s="234"/>
      <c r="L974" s="234"/>
      <c r="M974" s="234"/>
      <c r="N974" s="234"/>
      <c r="O974" s="234"/>
      <c r="P974" s="234"/>
      <c r="Q974" s="234"/>
      <c r="R974" s="234"/>
      <c r="S974" s="234"/>
      <c r="T974" s="234"/>
      <c r="U974" s="234"/>
      <c r="V974" s="234"/>
      <c r="W974" s="234"/>
      <c r="X974" s="234"/>
      <c r="Y974" s="234"/>
      <c r="Z974" s="234"/>
    </row>
    <row r="975" spans="1:26" ht="12.75" customHeight="1">
      <c r="A975" s="234"/>
      <c r="B975" s="234"/>
      <c r="C975" s="234"/>
      <c r="D975" s="234"/>
      <c r="E975" s="234"/>
      <c r="F975" s="234"/>
      <c r="G975" s="234"/>
      <c r="H975" s="234"/>
      <c r="I975" s="234"/>
      <c r="J975" s="234"/>
      <c r="K975" s="234"/>
      <c r="L975" s="234"/>
      <c r="M975" s="234"/>
      <c r="N975" s="234"/>
      <c r="O975" s="234"/>
      <c r="P975" s="234"/>
      <c r="Q975" s="234"/>
      <c r="R975" s="234"/>
      <c r="S975" s="234"/>
      <c r="T975" s="234"/>
      <c r="U975" s="234"/>
      <c r="V975" s="234"/>
      <c r="W975" s="234"/>
      <c r="X975" s="234"/>
      <c r="Y975" s="234"/>
      <c r="Z975" s="234"/>
    </row>
    <row r="976" spans="1:26" ht="12.75" customHeight="1">
      <c r="A976" s="234"/>
      <c r="B976" s="234"/>
      <c r="C976" s="234"/>
      <c r="D976" s="234"/>
      <c r="E976" s="234"/>
      <c r="F976" s="234"/>
      <c r="G976" s="234"/>
      <c r="H976" s="234"/>
      <c r="I976" s="234"/>
      <c r="J976" s="234"/>
      <c r="K976" s="234"/>
      <c r="L976" s="234"/>
      <c r="M976" s="234"/>
      <c r="N976" s="234"/>
      <c r="O976" s="234"/>
      <c r="P976" s="234"/>
      <c r="Q976" s="234"/>
      <c r="R976" s="234"/>
      <c r="S976" s="234"/>
      <c r="T976" s="234"/>
      <c r="U976" s="234"/>
      <c r="V976" s="234"/>
      <c r="W976" s="234"/>
      <c r="X976" s="234"/>
      <c r="Y976" s="234"/>
      <c r="Z976" s="234"/>
    </row>
    <row r="977" spans="1:26" ht="12.75" customHeight="1">
      <c r="A977" s="234"/>
      <c r="B977" s="234"/>
      <c r="C977" s="234"/>
      <c r="D977" s="234"/>
      <c r="E977" s="234"/>
      <c r="F977" s="234"/>
      <c r="G977" s="234"/>
      <c r="H977" s="234"/>
      <c r="I977" s="234"/>
      <c r="J977" s="234"/>
      <c r="K977" s="234"/>
      <c r="L977" s="234"/>
      <c r="M977" s="234"/>
      <c r="N977" s="234"/>
      <c r="O977" s="234"/>
      <c r="P977" s="234"/>
      <c r="Q977" s="234"/>
      <c r="R977" s="234"/>
      <c r="S977" s="234"/>
      <c r="T977" s="234"/>
      <c r="U977" s="234"/>
      <c r="V977" s="234"/>
      <c r="W977" s="234"/>
      <c r="X977" s="234"/>
      <c r="Y977" s="234"/>
      <c r="Z977" s="234"/>
    </row>
    <row r="978" spans="1:26" ht="12.75" customHeight="1">
      <c r="A978" s="234"/>
      <c r="B978" s="234"/>
      <c r="C978" s="234"/>
      <c r="D978" s="234"/>
      <c r="E978" s="234"/>
      <c r="F978" s="234"/>
      <c r="G978" s="234"/>
      <c r="H978" s="234"/>
      <c r="I978" s="234"/>
      <c r="J978" s="234"/>
      <c r="K978" s="234"/>
      <c r="L978" s="234"/>
      <c r="M978" s="234"/>
      <c r="N978" s="234"/>
      <c r="O978" s="234"/>
      <c r="P978" s="234"/>
      <c r="Q978" s="234"/>
      <c r="R978" s="234"/>
      <c r="S978" s="234"/>
      <c r="T978" s="234"/>
      <c r="U978" s="234"/>
      <c r="V978" s="234"/>
      <c r="W978" s="234"/>
      <c r="X978" s="234"/>
      <c r="Y978" s="234"/>
      <c r="Z978" s="234"/>
    </row>
    <row r="979" spans="1:26" ht="12.75" customHeight="1">
      <c r="A979" s="234"/>
      <c r="B979" s="234"/>
      <c r="C979" s="234"/>
      <c r="D979" s="234"/>
      <c r="E979" s="234"/>
      <c r="F979" s="234"/>
      <c r="G979" s="234"/>
      <c r="H979" s="234"/>
      <c r="I979" s="234"/>
      <c r="J979" s="234"/>
      <c r="K979" s="234"/>
      <c r="L979" s="234"/>
      <c r="M979" s="234"/>
      <c r="N979" s="234"/>
      <c r="O979" s="234"/>
      <c r="P979" s="234"/>
      <c r="Q979" s="234"/>
      <c r="R979" s="234"/>
      <c r="S979" s="234"/>
      <c r="T979" s="234"/>
      <c r="U979" s="234"/>
      <c r="V979" s="234"/>
      <c r="W979" s="234"/>
      <c r="X979" s="234"/>
      <c r="Y979" s="234"/>
      <c r="Z979" s="234"/>
    </row>
    <row r="980" spans="1:26" ht="12.75" customHeight="1">
      <c r="A980" s="234"/>
      <c r="B980" s="234"/>
      <c r="C980" s="234"/>
      <c r="D980" s="234"/>
      <c r="E980" s="234"/>
      <c r="F980" s="234"/>
      <c r="G980" s="234"/>
      <c r="H980" s="234"/>
      <c r="I980" s="234"/>
      <c r="J980" s="234"/>
      <c r="K980" s="234"/>
      <c r="L980" s="234"/>
      <c r="M980" s="234"/>
      <c r="N980" s="234"/>
      <c r="O980" s="234"/>
      <c r="P980" s="234"/>
      <c r="Q980" s="234"/>
      <c r="R980" s="234"/>
      <c r="S980" s="234"/>
      <c r="T980" s="234"/>
      <c r="U980" s="234"/>
      <c r="V980" s="234"/>
      <c r="W980" s="234"/>
      <c r="X980" s="234"/>
      <c r="Y980" s="234"/>
      <c r="Z980" s="234"/>
    </row>
    <row r="981" spans="1:26" ht="12.75" customHeight="1">
      <c r="A981" s="234"/>
      <c r="B981" s="234"/>
      <c r="C981" s="234"/>
      <c r="D981" s="234"/>
      <c r="E981" s="234"/>
      <c r="F981" s="234"/>
      <c r="G981" s="234"/>
      <c r="H981" s="234"/>
      <c r="I981" s="234"/>
      <c r="J981" s="234"/>
      <c r="K981" s="234"/>
      <c r="L981" s="234"/>
      <c r="M981" s="234"/>
      <c r="N981" s="234"/>
      <c r="O981" s="234"/>
      <c r="P981" s="234"/>
      <c r="Q981" s="234"/>
      <c r="R981" s="234"/>
      <c r="S981" s="234"/>
      <c r="T981" s="234"/>
      <c r="U981" s="234"/>
      <c r="V981" s="234"/>
      <c r="W981" s="234"/>
      <c r="X981" s="234"/>
      <c r="Y981" s="234"/>
      <c r="Z981" s="234"/>
    </row>
    <row r="982" spans="1:26" ht="12.75" customHeight="1">
      <c r="A982" s="234"/>
      <c r="B982" s="234"/>
      <c r="C982" s="234"/>
      <c r="D982" s="234"/>
      <c r="E982" s="234"/>
      <c r="F982" s="234"/>
      <c r="G982" s="234"/>
      <c r="H982" s="234"/>
      <c r="I982" s="234"/>
      <c r="J982" s="234"/>
      <c r="K982" s="234"/>
      <c r="L982" s="234"/>
      <c r="M982" s="234"/>
      <c r="N982" s="234"/>
      <c r="O982" s="234"/>
      <c r="P982" s="234"/>
      <c r="Q982" s="234"/>
      <c r="R982" s="234"/>
      <c r="S982" s="234"/>
      <c r="T982" s="234"/>
      <c r="U982" s="234"/>
      <c r="V982" s="234"/>
      <c r="W982" s="234"/>
      <c r="X982" s="234"/>
      <c r="Y982" s="234"/>
      <c r="Z982" s="234"/>
    </row>
    <row r="983" spans="1:26" ht="12.75" customHeight="1">
      <c r="A983" s="234"/>
      <c r="B983" s="234"/>
      <c r="C983" s="234"/>
      <c r="D983" s="234"/>
      <c r="E983" s="234"/>
      <c r="F983" s="234"/>
      <c r="G983" s="234"/>
      <c r="H983" s="234"/>
      <c r="I983" s="234"/>
      <c r="J983" s="234"/>
      <c r="K983" s="234"/>
      <c r="L983" s="234"/>
      <c r="M983" s="234"/>
      <c r="N983" s="234"/>
      <c r="O983" s="234"/>
      <c r="P983" s="234"/>
      <c r="Q983" s="234"/>
      <c r="R983" s="234"/>
      <c r="S983" s="234"/>
      <c r="T983" s="234"/>
      <c r="U983" s="234"/>
      <c r="V983" s="234"/>
      <c r="W983" s="234"/>
      <c r="X983" s="234"/>
      <c r="Y983" s="234"/>
      <c r="Z983" s="234"/>
    </row>
    <row r="984" spans="1:26" ht="12.75" customHeight="1">
      <c r="A984" s="234"/>
      <c r="B984" s="234"/>
      <c r="C984" s="234"/>
      <c r="D984" s="234"/>
      <c r="E984" s="234"/>
      <c r="F984" s="234"/>
      <c r="G984" s="234"/>
      <c r="H984" s="234"/>
      <c r="I984" s="234"/>
      <c r="J984" s="234"/>
      <c r="K984" s="234"/>
      <c r="L984" s="234"/>
      <c r="M984" s="234"/>
      <c r="N984" s="234"/>
      <c r="O984" s="234"/>
      <c r="P984" s="234"/>
      <c r="Q984" s="234"/>
      <c r="R984" s="234"/>
      <c r="S984" s="234"/>
      <c r="T984" s="234"/>
      <c r="U984" s="234"/>
      <c r="V984" s="234"/>
      <c r="W984" s="234"/>
      <c r="X984" s="234"/>
      <c r="Y984" s="234"/>
      <c r="Z984" s="234"/>
    </row>
    <row r="985" spans="1:26" ht="12.75" customHeight="1">
      <c r="A985" s="234"/>
      <c r="B985" s="234"/>
      <c r="C985" s="234"/>
      <c r="D985" s="234"/>
      <c r="E985" s="234"/>
      <c r="F985" s="234"/>
      <c r="G985" s="234"/>
      <c r="H985" s="234"/>
      <c r="I985" s="234"/>
      <c r="J985" s="234"/>
      <c r="K985" s="234"/>
      <c r="L985" s="234"/>
      <c r="M985" s="234"/>
      <c r="N985" s="234"/>
      <c r="O985" s="234"/>
      <c r="P985" s="234"/>
      <c r="Q985" s="234"/>
      <c r="R985" s="234"/>
      <c r="S985" s="234"/>
      <c r="T985" s="234"/>
      <c r="U985" s="234"/>
      <c r="V985" s="234"/>
      <c r="W985" s="234"/>
      <c r="X985" s="234"/>
      <c r="Y985" s="234"/>
      <c r="Z985" s="234"/>
    </row>
    <row r="986" spans="1:26" ht="12.75" customHeight="1">
      <c r="A986" s="234"/>
      <c r="B986" s="234"/>
      <c r="C986" s="234"/>
      <c r="D986" s="234"/>
      <c r="E986" s="234"/>
      <c r="F986" s="234"/>
      <c r="G986" s="234"/>
      <c r="H986" s="234"/>
      <c r="I986" s="234"/>
      <c r="J986" s="234"/>
      <c r="K986" s="234"/>
      <c r="L986" s="234"/>
      <c r="M986" s="234"/>
      <c r="N986" s="234"/>
      <c r="O986" s="234"/>
      <c r="P986" s="234"/>
      <c r="Q986" s="234"/>
      <c r="R986" s="234"/>
      <c r="S986" s="234"/>
      <c r="T986" s="234"/>
      <c r="U986" s="234"/>
      <c r="V986" s="234"/>
      <c r="W986" s="234"/>
      <c r="X986" s="234"/>
      <c r="Y986" s="234"/>
      <c r="Z986" s="234"/>
    </row>
    <row r="987" spans="1:26" ht="12.75" customHeight="1">
      <c r="A987" s="234"/>
      <c r="B987" s="234"/>
      <c r="C987" s="234"/>
      <c r="D987" s="234"/>
      <c r="E987" s="234"/>
      <c r="F987" s="234"/>
      <c r="G987" s="234"/>
      <c r="H987" s="234"/>
      <c r="I987" s="234"/>
      <c r="J987" s="234"/>
      <c r="K987" s="234"/>
      <c r="L987" s="234"/>
      <c r="M987" s="234"/>
      <c r="N987" s="234"/>
      <c r="O987" s="234"/>
      <c r="P987" s="234"/>
      <c r="Q987" s="234"/>
      <c r="R987" s="234"/>
      <c r="S987" s="234"/>
      <c r="T987" s="234"/>
      <c r="U987" s="234"/>
      <c r="V987" s="234"/>
      <c r="W987" s="234"/>
      <c r="X987" s="234"/>
      <c r="Y987" s="234"/>
      <c r="Z987" s="234"/>
    </row>
    <row r="988" spans="1:26" ht="12.75" customHeight="1">
      <c r="A988" s="234"/>
      <c r="B988" s="234"/>
      <c r="C988" s="234"/>
      <c r="D988" s="234"/>
      <c r="E988" s="234"/>
      <c r="F988" s="234"/>
      <c r="G988" s="234"/>
      <c r="H988" s="234"/>
      <c r="I988" s="234"/>
      <c r="J988" s="234"/>
      <c r="K988" s="234"/>
      <c r="L988" s="234"/>
      <c r="M988" s="234"/>
      <c r="N988" s="234"/>
      <c r="O988" s="234"/>
      <c r="P988" s="234"/>
      <c r="Q988" s="234"/>
      <c r="R988" s="234"/>
      <c r="S988" s="234"/>
      <c r="T988" s="234"/>
      <c r="U988" s="234"/>
      <c r="V988" s="234"/>
      <c r="W988" s="234"/>
      <c r="X988" s="234"/>
      <c r="Y988" s="234"/>
      <c r="Z988" s="234"/>
    </row>
    <row r="989" spans="1:26" ht="12.75" customHeight="1">
      <c r="A989" s="234"/>
      <c r="B989" s="234"/>
      <c r="C989" s="234"/>
      <c r="D989" s="234"/>
      <c r="E989" s="234"/>
      <c r="F989" s="234"/>
      <c r="G989" s="234"/>
      <c r="H989" s="234"/>
      <c r="I989" s="234"/>
      <c r="J989" s="234"/>
      <c r="K989" s="234"/>
      <c r="L989" s="234"/>
      <c r="M989" s="234"/>
      <c r="N989" s="234"/>
      <c r="O989" s="234"/>
      <c r="P989" s="234"/>
      <c r="Q989" s="234"/>
      <c r="R989" s="234"/>
      <c r="S989" s="234"/>
      <c r="T989" s="234"/>
      <c r="U989" s="234"/>
      <c r="V989" s="234"/>
      <c r="W989" s="234"/>
      <c r="X989" s="234"/>
      <c r="Y989" s="234"/>
      <c r="Z989" s="234"/>
    </row>
    <row r="990" spans="1:26" ht="12.75" customHeight="1">
      <c r="A990" s="234"/>
      <c r="B990" s="234"/>
      <c r="C990" s="234"/>
      <c r="D990" s="234"/>
      <c r="E990" s="234"/>
      <c r="F990" s="234"/>
      <c r="G990" s="234"/>
      <c r="H990" s="234"/>
      <c r="I990" s="234"/>
      <c r="J990" s="234"/>
      <c r="K990" s="234"/>
      <c r="L990" s="234"/>
      <c r="M990" s="234"/>
      <c r="N990" s="234"/>
      <c r="O990" s="234"/>
      <c r="P990" s="234"/>
      <c r="Q990" s="234"/>
      <c r="R990" s="234"/>
      <c r="S990" s="234"/>
      <c r="T990" s="234"/>
      <c r="U990" s="234"/>
      <c r="V990" s="234"/>
      <c r="W990" s="234"/>
      <c r="X990" s="234"/>
      <c r="Y990" s="234"/>
      <c r="Z990" s="234"/>
    </row>
    <row r="991" spans="1:26" ht="12.75" customHeight="1">
      <c r="A991" s="234"/>
      <c r="B991" s="234"/>
      <c r="C991" s="234"/>
      <c r="D991" s="234"/>
      <c r="E991" s="234"/>
      <c r="F991" s="234"/>
      <c r="G991" s="234"/>
      <c r="H991" s="234"/>
      <c r="I991" s="234"/>
      <c r="J991" s="234"/>
      <c r="K991" s="234"/>
      <c r="L991" s="234"/>
      <c r="M991" s="234"/>
      <c r="N991" s="234"/>
      <c r="O991" s="234"/>
      <c r="P991" s="234"/>
      <c r="Q991" s="234"/>
      <c r="R991" s="234"/>
      <c r="S991" s="234"/>
      <c r="T991" s="234"/>
      <c r="U991" s="234"/>
      <c r="V991" s="234"/>
      <c r="W991" s="234"/>
      <c r="X991" s="234"/>
      <c r="Y991" s="234"/>
      <c r="Z991" s="234"/>
    </row>
    <row r="992" spans="1:26" ht="12.75" customHeight="1">
      <c r="A992" s="234"/>
      <c r="B992" s="234"/>
      <c r="C992" s="234"/>
      <c r="D992" s="234"/>
      <c r="E992" s="234"/>
      <c r="F992" s="234"/>
      <c r="G992" s="234"/>
      <c r="H992" s="234"/>
      <c r="I992" s="234"/>
      <c r="J992" s="234"/>
      <c r="K992" s="234"/>
      <c r="L992" s="234"/>
      <c r="M992" s="234"/>
      <c r="N992" s="234"/>
      <c r="O992" s="234"/>
      <c r="P992" s="234"/>
      <c r="Q992" s="234"/>
      <c r="R992" s="234"/>
      <c r="S992" s="234"/>
      <c r="T992" s="234"/>
      <c r="U992" s="234"/>
      <c r="V992" s="234"/>
      <c r="W992" s="234"/>
      <c r="X992" s="234"/>
      <c r="Y992" s="234"/>
      <c r="Z992" s="234"/>
    </row>
    <row r="993" spans="1:26" ht="12.75" customHeight="1">
      <c r="A993" s="234"/>
      <c r="B993" s="234"/>
      <c r="C993" s="234"/>
      <c r="D993" s="234"/>
      <c r="E993" s="234"/>
      <c r="F993" s="234"/>
      <c r="G993" s="234"/>
      <c r="H993" s="234"/>
      <c r="I993" s="234"/>
      <c r="J993" s="234"/>
      <c r="K993" s="234"/>
      <c r="L993" s="234"/>
      <c r="M993" s="234"/>
      <c r="N993" s="234"/>
      <c r="O993" s="234"/>
      <c r="P993" s="234"/>
      <c r="Q993" s="234"/>
      <c r="R993" s="234"/>
      <c r="S993" s="234"/>
      <c r="T993" s="234"/>
      <c r="U993" s="234"/>
      <c r="V993" s="234"/>
      <c r="W993" s="234"/>
      <c r="X993" s="234"/>
      <c r="Y993" s="234"/>
      <c r="Z993" s="234"/>
    </row>
    <row r="994" spans="1:26" ht="12.75" customHeight="1">
      <c r="A994" s="234"/>
      <c r="B994" s="234"/>
      <c r="C994" s="234"/>
      <c r="D994" s="234"/>
      <c r="E994" s="234"/>
      <c r="F994" s="234"/>
      <c r="G994" s="234"/>
      <c r="H994" s="234"/>
      <c r="I994" s="234"/>
      <c r="J994" s="234"/>
      <c r="K994" s="234"/>
      <c r="L994" s="234"/>
      <c r="M994" s="234"/>
      <c r="N994" s="234"/>
      <c r="O994" s="234"/>
      <c r="P994" s="234"/>
      <c r="Q994" s="234"/>
      <c r="R994" s="234"/>
      <c r="S994" s="234"/>
      <c r="T994" s="234"/>
      <c r="U994" s="234"/>
      <c r="V994" s="234"/>
      <c r="W994" s="234"/>
      <c r="X994" s="234"/>
      <c r="Y994" s="234"/>
      <c r="Z994" s="234"/>
    </row>
    <row r="995" spans="1:26" ht="12.75" customHeight="1">
      <c r="A995" s="234"/>
      <c r="B995" s="234"/>
      <c r="C995" s="234"/>
      <c r="D995" s="234"/>
      <c r="E995" s="234"/>
      <c r="F995" s="234"/>
      <c r="G995" s="234"/>
      <c r="H995" s="234"/>
      <c r="I995" s="234"/>
      <c r="J995" s="234"/>
      <c r="K995" s="234"/>
      <c r="L995" s="234"/>
      <c r="M995" s="234"/>
      <c r="N995" s="234"/>
      <c r="O995" s="234"/>
      <c r="P995" s="234"/>
      <c r="Q995" s="234"/>
      <c r="R995" s="234"/>
      <c r="S995" s="234"/>
      <c r="T995" s="234"/>
      <c r="U995" s="234"/>
      <c r="V995" s="234"/>
      <c r="W995" s="234"/>
      <c r="X995" s="234"/>
      <c r="Y995" s="234"/>
      <c r="Z995" s="234"/>
    </row>
    <row r="996" spans="1:26" ht="12.75" customHeight="1">
      <c r="A996" s="234"/>
      <c r="B996" s="234"/>
      <c r="C996" s="234"/>
      <c r="D996" s="234"/>
      <c r="E996" s="234"/>
      <c r="F996" s="234"/>
      <c r="G996" s="234"/>
      <c r="H996" s="234"/>
      <c r="I996" s="234"/>
      <c r="J996" s="234"/>
      <c r="K996" s="234"/>
      <c r="L996" s="234"/>
      <c r="M996" s="234"/>
      <c r="N996" s="234"/>
      <c r="O996" s="234"/>
      <c r="P996" s="234"/>
      <c r="Q996" s="234"/>
      <c r="R996" s="234"/>
      <c r="S996" s="234"/>
      <c r="T996" s="234"/>
      <c r="U996" s="234"/>
      <c r="V996" s="234"/>
      <c r="W996" s="234"/>
      <c r="X996" s="234"/>
      <c r="Y996" s="234"/>
      <c r="Z996" s="234"/>
    </row>
    <row r="997" spans="1:26" ht="12.75" customHeight="1">
      <c r="A997" s="234"/>
      <c r="B997" s="234"/>
      <c r="C997" s="234"/>
      <c r="D997" s="234"/>
      <c r="E997" s="234"/>
      <c r="F997" s="234"/>
      <c r="G997" s="234"/>
      <c r="H997" s="234"/>
      <c r="I997" s="234"/>
      <c r="J997" s="234"/>
      <c r="K997" s="234"/>
      <c r="L997" s="234"/>
      <c r="M997" s="234"/>
      <c r="N997" s="234"/>
      <c r="O997" s="234"/>
      <c r="P997" s="234"/>
      <c r="Q997" s="234"/>
      <c r="R997" s="234"/>
      <c r="S997" s="234"/>
      <c r="T997" s="234"/>
      <c r="U997" s="234"/>
      <c r="V997" s="234"/>
      <c r="W997" s="234"/>
      <c r="X997" s="234"/>
      <c r="Y997" s="234"/>
      <c r="Z997" s="234"/>
    </row>
    <row r="998" spans="1:26" ht="12.75" customHeight="1">
      <c r="A998" s="234"/>
      <c r="B998" s="234"/>
      <c r="C998" s="234"/>
      <c r="D998" s="234"/>
      <c r="E998" s="234"/>
      <c r="F998" s="234"/>
      <c r="G998" s="234"/>
      <c r="H998" s="234"/>
      <c r="I998" s="234"/>
      <c r="J998" s="234"/>
      <c r="K998" s="234"/>
      <c r="L998" s="234"/>
      <c r="M998" s="234"/>
      <c r="N998" s="234"/>
      <c r="O998" s="234"/>
      <c r="P998" s="234"/>
      <c r="Q998" s="234"/>
      <c r="R998" s="234"/>
      <c r="S998" s="234"/>
      <c r="T998" s="234"/>
      <c r="U998" s="234"/>
      <c r="V998" s="234"/>
      <c r="W998" s="234"/>
      <c r="X998" s="234"/>
      <c r="Y998" s="234"/>
      <c r="Z998" s="234"/>
    </row>
    <row r="999" spans="1:26" ht="12.75" customHeight="1">
      <c r="A999" s="234"/>
      <c r="B999" s="234"/>
      <c r="C999" s="234"/>
      <c r="D999" s="234"/>
      <c r="E999" s="234"/>
      <c r="F999" s="234"/>
      <c r="G999" s="234"/>
      <c r="H999" s="234"/>
      <c r="I999" s="234"/>
      <c r="J999" s="234"/>
      <c r="K999" s="234"/>
      <c r="L999" s="234"/>
      <c r="M999" s="234"/>
      <c r="N999" s="234"/>
      <c r="O999" s="234"/>
      <c r="P999" s="234"/>
      <c r="Q999" s="234"/>
      <c r="R999" s="234"/>
      <c r="S999" s="234"/>
      <c r="T999" s="234"/>
      <c r="U999" s="234"/>
      <c r="V999" s="234"/>
      <c r="W999" s="234"/>
      <c r="X999" s="234"/>
      <c r="Y999" s="234"/>
      <c r="Z999" s="234"/>
    </row>
    <row r="1000" spans="1:26" ht="12.75" customHeight="1">
      <c r="A1000" s="234"/>
      <c r="B1000" s="234"/>
      <c r="C1000" s="234"/>
      <c r="D1000" s="234"/>
      <c r="E1000" s="234"/>
      <c r="F1000" s="234"/>
      <c r="G1000" s="234"/>
      <c r="H1000" s="234"/>
      <c r="I1000" s="234"/>
      <c r="J1000" s="234"/>
      <c r="K1000" s="234"/>
      <c r="L1000" s="234"/>
      <c r="M1000" s="234"/>
      <c r="N1000" s="234"/>
      <c r="O1000" s="234"/>
      <c r="P1000" s="234"/>
      <c r="Q1000" s="234"/>
      <c r="R1000" s="234"/>
      <c r="S1000" s="234"/>
      <c r="T1000" s="234"/>
      <c r="U1000" s="234"/>
      <c r="V1000" s="234"/>
      <c r="W1000" s="234"/>
      <c r="X1000" s="234"/>
      <c r="Y1000" s="234"/>
      <c r="Z1000" s="23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H858"/>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4.44140625" defaultRowHeight="15.75" customHeight="1"/>
  <cols>
    <col min="1" max="1" width="5.109375" customWidth="1"/>
    <col min="2" max="2" width="44.6640625" customWidth="1"/>
    <col min="3" max="3" width="14.6640625" hidden="1" customWidth="1"/>
    <col min="4" max="4" width="10.6640625" hidden="1" customWidth="1"/>
    <col min="5" max="5" width="11.33203125" hidden="1" customWidth="1"/>
    <col min="6" max="6" width="10.6640625" hidden="1" customWidth="1"/>
    <col min="7" max="7" width="14.6640625" hidden="1" customWidth="1"/>
    <col min="8" max="8" width="15.6640625" hidden="1" customWidth="1"/>
    <col min="9" max="9" width="17.33203125" hidden="1" customWidth="1"/>
    <col min="10" max="10" width="11.33203125" hidden="1" customWidth="1"/>
    <col min="11" max="11" width="14" hidden="1" customWidth="1"/>
    <col min="12" max="12" width="12.88671875" hidden="1" customWidth="1"/>
    <col min="13" max="13" width="14" hidden="1" customWidth="1"/>
    <col min="14" max="16" width="11.33203125" hidden="1" customWidth="1"/>
    <col min="17" max="19" width="12.88671875" hidden="1" customWidth="1"/>
    <col min="20" max="20" width="14.44140625" hidden="1" customWidth="1"/>
    <col min="21" max="21" width="13.44140625" hidden="1" customWidth="1"/>
    <col min="22" max="22" width="14" customWidth="1"/>
    <col min="23" max="23" width="13.109375" customWidth="1"/>
    <col min="24" max="24" width="13.44140625" customWidth="1"/>
    <col min="25" max="25" width="13.109375" customWidth="1"/>
    <col min="26" max="26" width="13.44140625" customWidth="1"/>
    <col min="27" max="27" width="14.109375" customWidth="1"/>
    <col min="28" max="28" width="14" customWidth="1"/>
    <col min="29" max="34" width="12.88671875" customWidth="1"/>
    <col min="35" max="35" width="14" customWidth="1"/>
    <col min="36" max="41" width="11.33203125" customWidth="1"/>
    <col min="42" max="49" width="11.33203125" hidden="1" customWidth="1"/>
    <col min="50" max="50" width="10.33203125" hidden="1" customWidth="1"/>
    <col min="51" max="51" width="12.88671875" hidden="1" customWidth="1"/>
    <col min="52" max="52" width="11.33203125" hidden="1" customWidth="1"/>
    <col min="53" max="55" width="0.109375" customWidth="1"/>
    <col min="56" max="57" width="14" customWidth="1"/>
    <col min="58" max="58" width="12.88671875" customWidth="1"/>
    <col min="59" max="59" width="14" customWidth="1"/>
    <col min="60" max="60" width="9.109375" customWidth="1"/>
  </cols>
  <sheetData>
    <row r="1" spans="1:60" ht="12.75" customHeight="1">
      <c r="A1" s="1" t="s">
        <v>0</v>
      </c>
      <c r="B1" s="1"/>
      <c r="C1" s="1"/>
      <c r="D1" s="2"/>
      <c r="E1" s="2"/>
      <c r="F1" s="2"/>
      <c r="G1" s="1"/>
      <c r="H1" s="1"/>
      <c r="I1" s="1"/>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4" t="s">
        <v>1</v>
      </c>
      <c r="BH1" s="3"/>
    </row>
    <row r="2" spans="1:60" ht="12.75" customHeight="1">
      <c r="A2" s="1" t="s">
        <v>2</v>
      </c>
      <c r="B2" s="1"/>
      <c r="C2" s="5" t="s">
        <v>3</v>
      </c>
      <c r="D2" s="1" t="s">
        <v>4</v>
      </c>
      <c r="E2" s="1"/>
      <c r="F2" s="1"/>
      <c r="G2" s="1"/>
      <c r="H2" s="1"/>
      <c r="I2" s="1"/>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4" t="s">
        <v>5</v>
      </c>
      <c r="BH2" s="3"/>
    </row>
    <row r="3" spans="1:60" ht="12.75" customHeight="1">
      <c r="A3" s="6" t="s">
        <v>6</v>
      </c>
      <c r="B3" s="1"/>
      <c r="C3" s="1"/>
      <c r="D3" s="2"/>
      <c r="E3" s="2"/>
      <c r="F3" s="2"/>
      <c r="G3" s="1"/>
      <c r="H3" s="1"/>
      <c r="I3" s="1"/>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4" t="s">
        <v>7</v>
      </c>
      <c r="BH3" s="3"/>
    </row>
    <row r="4" spans="1:60" ht="12.75" customHeight="1">
      <c r="A4" s="3"/>
      <c r="B4" s="7" t="s">
        <v>8</v>
      </c>
      <c r="C4" s="7" t="s">
        <v>9</v>
      </c>
      <c r="D4" s="7" t="s">
        <v>10</v>
      </c>
      <c r="E4" s="7" t="s">
        <v>10</v>
      </c>
      <c r="F4" s="7" t="s">
        <v>11</v>
      </c>
      <c r="G4" s="8">
        <v>42551</v>
      </c>
      <c r="H4" s="7" t="s">
        <v>7</v>
      </c>
      <c r="I4" s="8">
        <v>42916</v>
      </c>
      <c r="J4" s="7">
        <v>2005</v>
      </c>
      <c r="K4" s="7">
        <f t="shared" ref="K4:BC4" si="0">J4+1</f>
        <v>2006</v>
      </c>
      <c r="L4" s="7">
        <f t="shared" si="0"/>
        <v>2007</v>
      </c>
      <c r="M4" s="7">
        <f t="shared" si="0"/>
        <v>2008</v>
      </c>
      <c r="N4" s="7">
        <f t="shared" si="0"/>
        <v>2009</v>
      </c>
      <c r="O4" s="7">
        <f t="shared" si="0"/>
        <v>2010</v>
      </c>
      <c r="P4" s="7">
        <f t="shared" si="0"/>
        <v>2011</v>
      </c>
      <c r="Q4" s="7">
        <f t="shared" si="0"/>
        <v>2012</v>
      </c>
      <c r="R4" s="7">
        <f t="shared" si="0"/>
        <v>2013</v>
      </c>
      <c r="S4" s="7">
        <f t="shared" si="0"/>
        <v>2014</v>
      </c>
      <c r="T4" s="7">
        <f t="shared" si="0"/>
        <v>2015</v>
      </c>
      <c r="U4" s="7">
        <f t="shared" si="0"/>
        <v>2016</v>
      </c>
      <c r="V4" s="7">
        <f t="shared" si="0"/>
        <v>2017</v>
      </c>
      <c r="W4" s="7">
        <f t="shared" si="0"/>
        <v>2018</v>
      </c>
      <c r="X4" s="7">
        <f t="shared" si="0"/>
        <v>2019</v>
      </c>
      <c r="Y4" s="7">
        <f t="shared" si="0"/>
        <v>2020</v>
      </c>
      <c r="Z4" s="7">
        <f t="shared" si="0"/>
        <v>2021</v>
      </c>
      <c r="AA4" s="7">
        <f t="shared" si="0"/>
        <v>2022</v>
      </c>
      <c r="AB4" s="7">
        <f t="shared" si="0"/>
        <v>2023</v>
      </c>
      <c r="AC4" s="7">
        <f t="shared" si="0"/>
        <v>2024</v>
      </c>
      <c r="AD4" s="7">
        <f t="shared" si="0"/>
        <v>2025</v>
      </c>
      <c r="AE4" s="7">
        <f t="shared" si="0"/>
        <v>2026</v>
      </c>
      <c r="AF4" s="7">
        <f t="shared" si="0"/>
        <v>2027</v>
      </c>
      <c r="AG4" s="7">
        <f t="shared" si="0"/>
        <v>2028</v>
      </c>
      <c r="AH4" s="7">
        <f t="shared" si="0"/>
        <v>2029</v>
      </c>
      <c r="AI4" s="7">
        <f t="shared" si="0"/>
        <v>2030</v>
      </c>
      <c r="AJ4" s="7">
        <f t="shared" si="0"/>
        <v>2031</v>
      </c>
      <c r="AK4" s="7">
        <f t="shared" si="0"/>
        <v>2032</v>
      </c>
      <c r="AL4" s="7">
        <f t="shared" si="0"/>
        <v>2033</v>
      </c>
      <c r="AM4" s="7">
        <f t="shared" si="0"/>
        <v>2034</v>
      </c>
      <c r="AN4" s="7">
        <f t="shared" si="0"/>
        <v>2035</v>
      </c>
      <c r="AO4" s="7">
        <f t="shared" si="0"/>
        <v>2036</v>
      </c>
      <c r="AP4" s="7">
        <f t="shared" si="0"/>
        <v>2037</v>
      </c>
      <c r="AQ4" s="7">
        <f t="shared" si="0"/>
        <v>2038</v>
      </c>
      <c r="AR4" s="7">
        <f t="shared" si="0"/>
        <v>2039</v>
      </c>
      <c r="AS4" s="7">
        <f t="shared" si="0"/>
        <v>2040</v>
      </c>
      <c r="AT4" s="7">
        <f t="shared" si="0"/>
        <v>2041</v>
      </c>
      <c r="AU4" s="7">
        <f t="shared" si="0"/>
        <v>2042</v>
      </c>
      <c r="AV4" s="7">
        <f t="shared" si="0"/>
        <v>2043</v>
      </c>
      <c r="AW4" s="7">
        <f t="shared" si="0"/>
        <v>2044</v>
      </c>
      <c r="AX4" s="7">
        <f t="shared" si="0"/>
        <v>2045</v>
      </c>
      <c r="AY4" s="7">
        <f t="shared" si="0"/>
        <v>2046</v>
      </c>
      <c r="AZ4" s="7">
        <f t="shared" si="0"/>
        <v>2047</v>
      </c>
      <c r="BA4" s="7">
        <f t="shared" si="0"/>
        <v>2048</v>
      </c>
      <c r="BB4" s="7">
        <f t="shared" si="0"/>
        <v>2049</v>
      </c>
      <c r="BC4" s="7">
        <f t="shared" si="0"/>
        <v>2050</v>
      </c>
      <c r="BD4" s="9" t="s">
        <v>12</v>
      </c>
      <c r="BE4" s="4" t="s">
        <v>13</v>
      </c>
      <c r="BF4" s="4"/>
      <c r="BG4" s="10">
        <v>2018</v>
      </c>
      <c r="BH4" s="4"/>
    </row>
    <row r="5" spans="1:60" ht="12.75" customHeight="1">
      <c r="A5" s="3"/>
      <c r="B5" s="1"/>
      <c r="C5" s="3"/>
      <c r="D5" s="11"/>
      <c r="E5" s="11"/>
      <c r="F5" s="11"/>
      <c r="G5" s="3"/>
      <c r="H5" s="3"/>
      <c r="I5" s="3"/>
      <c r="J5" s="3"/>
      <c r="K5" s="3"/>
      <c r="L5" s="3"/>
      <c r="M5" s="3"/>
      <c r="N5" s="3"/>
      <c r="O5" s="3"/>
      <c r="P5" s="3"/>
      <c r="Q5" s="3"/>
      <c r="R5" s="3"/>
      <c r="S5" s="3"/>
      <c r="T5" s="3"/>
      <c r="U5" s="3"/>
      <c r="V5" s="12"/>
      <c r="W5" s="12"/>
      <c r="X5" s="12"/>
      <c r="Y5" s="12"/>
      <c r="Z5" s="12"/>
      <c r="AA5" s="12"/>
      <c r="AB5" s="12"/>
      <c r="AC5" s="12"/>
      <c r="AD5" s="12"/>
      <c r="AE5" s="12"/>
      <c r="AF5" s="12"/>
      <c r="AG5" s="12"/>
      <c r="AH5" s="12"/>
      <c r="AI5" s="12"/>
      <c r="AJ5" s="12"/>
      <c r="AK5" s="12"/>
      <c r="AL5" s="12"/>
      <c r="AM5" s="12"/>
      <c r="AN5" s="12"/>
      <c r="AO5" s="12"/>
      <c r="AP5" s="3"/>
      <c r="AQ5" s="3"/>
      <c r="AR5" s="3"/>
      <c r="AS5" s="3"/>
      <c r="AT5" s="3"/>
      <c r="AU5" s="3"/>
      <c r="AV5" s="3"/>
      <c r="AW5" s="3"/>
      <c r="AX5" s="3"/>
      <c r="AY5" s="3"/>
      <c r="AZ5" s="3"/>
      <c r="BA5" s="3"/>
      <c r="BB5" s="3"/>
      <c r="BC5" s="3"/>
      <c r="BD5" s="3"/>
      <c r="BE5" s="3"/>
      <c r="BF5" s="3"/>
      <c r="BG5" s="3"/>
      <c r="BH5" s="3"/>
    </row>
    <row r="6" spans="1:60" ht="12.75" hidden="1" customHeight="1">
      <c r="A6" s="3"/>
      <c r="B6" s="1"/>
      <c r="C6" s="3"/>
      <c r="D6" s="11"/>
      <c r="E6" s="11"/>
      <c r="F6" s="11"/>
      <c r="G6" s="3"/>
      <c r="H6" s="3"/>
      <c r="I6" s="3"/>
      <c r="J6" s="3"/>
      <c r="K6" s="3"/>
      <c r="L6" s="3"/>
      <c r="M6" s="3"/>
      <c r="N6" s="3"/>
      <c r="O6" s="3"/>
      <c r="P6" s="3"/>
      <c r="Q6" s="3"/>
      <c r="R6" s="3"/>
      <c r="S6" s="3"/>
      <c r="T6" s="3"/>
      <c r="U6" s="3"/>
      <c r="V6" s="12"/>
      <c r="W6" s="12"/>
      <c r="X6" s="12"/>
      <c r="Y6" s="12"/>
      <c r="Z6" s="12"/>
      <c r="AA6" s="12"/>
      <c r="AB6" s="12"/>
      <c r="AC6" s="12"/>
      <c r="AD6" s="12"/>
      <c r="AE6" s="12"/>
      <c r="AF6" s="12"/>
      <c r="AG6" s="12"/>
      <c r="AH6" s="12"/>
      <c r="AI6" s="12"/>
      <c r="AJ6" s="12"/>
      <c r="AK6" s="12"/>
      <c r="AL6" s="12"/>
      <c r="AM6" s="12"/>
      <c r="AN6" s="12"/>
      <c r="AO6" s="12"/>
      <c r="AP6" s="3"/>
      <c r="AQ6" s="3"/>
      <c r="AR6" s="3"/>
      <c r="AS6" s="3"/>
      <c r="AT6" s="3"/>
      <c r="AU6" s="3"/>
      <c r="AV6" s="3"/>
      <c r="AW6" s="3"/>
      <c r="AX6" s="3"/>
      <c r="AY6" s="3"/>
      <c r="AZ6" s="3"/>
      <c r="BA6" s="3"/>
      <c r="BB6" s="3"/>
      <c r="BC6" s="3"/>
      <c r="BD6" s="12"/>
      <c r="BE6" s="12"/>
      <c r="BF6" s="12"/>
      <c r="BG6" s="12"/>
      <c r="BH6" s="3"/>
    </row>
    <row r="7" spans="1:60" ht="12.75" hidden="1" customHeight="1">
      <c r="A7" s="15" t="s">
        <v>14</v>
      </c>
      <c r="B7" s="17"/>
      <c r="C7" s="18"/>
      <c r="D7" s="19"/>
      <c r="E7" s="19"/>
      <c r="F7" s="19"/>
      <c r="G7" s="18"/>
      <c r="H7" s="18"/>
      <c r="I7" s="18"/>
      <c r="J7" s="18"/>
      <c r="K7" s="18"/>
      <c r="L7" s="18"/>
      <c r="M7" s="18"/>
      <c r="N7" s="18"/>
      <c r="O7" s="18"/>
      <c r="P7" s="18"/>
      <c r="Q7" s="18"/>
      <c r="R7" s="18"/>
      <c r="S7" s="18"/>
      <c r="T7" s="18"/>
      <c r="U7" s="18"/>
      <c r="V7" s="21"/>
      <c r="W7" s="21"/>
      <c r="X7" s="21"/>
      <c r="Y7" s="21"/>
      <c r="Z7" s="21"/>
      <c r="AA7" s="21"/>
      <c r="AB7" s="21"/>
      <c r="AC7" s="21"/>
      <c r="AD7" s="21"/>
      <c r="AE7" s="21"/>
      <c r="AF7" s="21"/>
      <c r="AG7" s="21"/>
      <c r="AH7" s="21"/>
      <c r="AI7" s="21"/>
      <c r="AJ7" s="21"/>
      <c r="AK7" s="21"/>
      <c r="AL7" s="21"/>
      <c r="AM7" s="21"/>
      <c r="AN7" s="21"/>
      <c r="AO7" s="21"/>
      <c r="AP7" s="18"/>
      <c r="AQ7" s="18"/>
      <c r="AR7" s="18"/>
      <c r="AS7" s="18"/>
      <c r="AT7" s="18"/>
      <c r="AU7" s="18"/>
      <c r="AV7" s="18"/>
      <c r="AW7" s="18"/>
      <c r="AX7" s="18"/>
      <c r="AY7" s="18"/>
      <c r="AZ7" s="18"/>
      <c r="BA7" s="18"/>
      <c r="BB7" s="18"/>
      <c r="BC7" s="18"/>
      <c r="BD7" s="21"/>
      <c r="BE7" s="21"/>
      <c r="BF7" s="21"/>
      <c r="BG7" s="21"/>
      <c r="BH7" s="18"/>
    </row>
    <row r="8" spans="1:60" ht="12.75" hidden="1" customHeight="1">
      <c r="A8" s="3"/>
      <c r="B8" s="23"/>
      <c r="C8" s="3"/>
      <c r="D8" s="11"/>
      <c r="E8" s="11"/>
      <c r="F8" s="11"/>
      <c r="G8" s="3"/>
      <c r="H8" s="3"/>
      <c r="I8" s="3"/>
      <c r="J8" s="3"/>
      <c r="K8" s="3"/>
      <c r="L8" s="3"/>
      <c r="M8" s="3"/>
      <c r="N8" s="3"/>
      <c r="O8" s="3"/>
      <c r="P8" s="3"/>
      <c r="Q8" s="3"/>
      <c r="R8" s="3"/>
      <c r="S8" s="3"/>
      <c r="T8" s="3"/>
      <c r="U8" s="3"/>
      <c r="V8" s="24"/>
      <c r="W8" s="24"/>
      <c r="X8" s="24"/>
      <c r="Y8" s="24"/>
      <c r="Z8" s="24"/>
      <c r="AA8" s="24"/>
      <c r="AB8" s="24"/>
      <c r="AC8" s="24"/>
      <c r="AD8" s="24"/>
      <c r="AE8" s="24"/>
      <c r="AF8" s="24"/>
      <c r="AG8" s="24"/>
      <c r="AH8" s="24"/>
      <c r="AI8" s="24"/>
      <c r="AJ8" s="24"/>
      <c r="AK8" s="24"/>
      <c r="AL8" s="24"/>
      <c r="AM8" s="24"/>
      <c r="AN8" s="24"/>
      <c r="AO8" s="12"/>
      <c r="AP8" s="3"/>
      <c r="AQ8" s="3"/>
      <c r="AR8" s="3"/>
      <c r="AS8" s="3"/>
      <c r="AT8" s="3"/>
      <c r="AU8" s="3"/>
      <c r="AV8" s="3"/>
      <c r="AW8" s="3"/>
      <c r="AX8" s="3"/>
      <c r="AY8" s="3"/>
      <c r="AZ8" s="3"/>
      <c r="BA8" s="3"/>
      <c r="BB8" s="3"/>
      <c r="BC8" s="3"/>
      <c r="BD8" s="12"/>
      <c r="BE8" s="12"/>
      <c r="BF8" s="12"/>
      <c r="BG8" s="12"/>
      <c r="BH8" s="3"/>
    </row>
    <row r="9" spans="1:60" ht="12.75" hidden="1" customHeight="1">
      <c r="A9" s="3"/>
      <c r="B9" s="23" t="s">
        <v>17</v>
      </c>
      <c r="C9" s="3"/>
      <c r="D9" s="11"/>
      <c r="E9" s="11"/>
      <c r="F9" s="11"/>
      <c r="G9" s="3"/>
      <c r="H9" s="3"/>
      <c r="I9" s="3"/>
      <c r="J9" s="3"/>
      <c r="K9" s="3"/>
      <c r="L9" s="3"/>
      <c r="M9" s="3"/>
      <c r="N9" s="3"/>
      <c r="O9" s="3"/>
      <c r="P9" s="3"/>
      <c r="Q9" s="3"/>
      <c r="R9" s="3"/>
      <c r="S9" s="3"/>
      <c r="T9" s="3"/>
      <c r="U9" s="3"/>
      <c r="V9" s="24">
        <v>355000</v>
      </c>
      <c r="W9" s="24">
        <v>355000</v>
      </c>
      <c r="X9" s="24">
        <v>350000</v>
      </c>
      <c r="Y9" s="24">
        <v>350000</v>
      </c>
      <c r="Z9" s="24">
        <v>350000</v>
      </c>
      <c r="AA9" s="24">
        <v>350000</v>
      </c>
      <c r="AB9" s="24">
        <v>350000</v>
      </c>
      <c r="AC9" s="24">
        <v>350000</v>
      </c>
      <c r="AD9" s="24">
        <v>350000</v>
      </c>
      <c r="AE9" s="24">
        <v>350000</v>
      </c>
      <c r="AF9" s="24">
        <v>350000</v>
      </c>
      <c r="AG9" s="24">
        <v>350000</v>
      </c>
      <c r="AH9" s="24">
        <v>350000</v>
      </c>
      <c r="AI9" s="24">
        <v>100000</v>
      </c>
      <c r="AJ9" s="24">
        <v>100000</v>
      </c>
      <c r="AK9" s="25">
        <v>0</v>
      </c>
      <c r="AL9" s="25">
        <v>0</v>
      </c>
      <c r="AM9" s="25">
        <v>0</v>
      </c>
      <c r="AN9" s="25">
        <v>0</v>
      </c>
      <c r="AO9" s="12"/>
      <c r="AP9" s="3"/>
      <c r="AQ9" s="3"/>
      <c r="AR9" s="3"/>
      <c r="AS9" s="3"/>
      <c r="AT9" s="3"/>
      <c r="AU9" s="3"/>
      <c r="AV9" s="3"/>
      <c r="AW9" s="3"/>
      <c r="AX9" s="3"/>
      <c r="AY9" s="3"/>
      <c r="AZ9" s="3"/>
      <c r="BA9" s="3"/>
      <c r="BB9" s="3"/>
      <c r="BC9" s="3"/>
      <c r="BD9" s="12"/>
      <c r="BE9" s="12"/>
      <c r="BF9" s="12"/>
      <c r="BG9" s="12"/>
      <c r="BH9" s="3"/>
    </row>
    <row r="10" spans="1:60" ht="12.75" hidden="1" customHeight="1">
      <c r="A10" s="3"/>
      <c r="B10" s="23" t="s">
        <v>18</v>
      </c>
      <c r="C10" s="3"/>
      <c r="D10" s="11"/>
      <c r="E10" s="11"/>
      <c r="F10" s="11"/>
      <c r="G10" s="3"/>
      <c r="H10" s="3"/>
      <c r="I10" s="3"/>
      <c r="J10" s="3"/>
      <c r="K10" s="3"/>
      <c r="L10" s="3"/>
      <c r="M10" s="3"/>
      <c r="N10" s="3"/>
      <c r="O10" s="3"/>
      <c r="P10" s="3"/>
      <c r="Q10" s="3"/>
      <c r="R10" s="3"/>
      <c r="S10" s="3"/>
      <c r="T10" s="3"/>
      <c r="U10" s="3"/>
      <c r="V10" s="24">
        <v>260000</v>
      </c>
      <c r="W10" s="24">
        <v>255000</v>
      </c>
      <c r="X10" s="24">
        <v>245000</v>
      </c>
      <c r="Y10" s="24">
        <v>240000</v>
      </c>
      <c r="Z10" s="24">
        <v>235000</v>
      </c>
      <c r="AA10" s="24">
        <v>230000</v>
      </c>
      <c r="AB10" s="24">
        <v>220000</v>
      </c>
      <c r="AC10" s="24">
        <v>215000</v>
      </c>
      <c r="AD10" s="25">
        <v>0</v>
      </c>
      <c r="AE10" s="25">
        <v>0</v>
      </c>
      <c r="AF10" s="25">
        <v>0</v>
      </c>
      <c r="AG10" s="25">
        <v>0</v>
      </c>
      <c r="AH10" s="25">
        <v>0</v>
      </c>
      <c r="AI10" s="25">
        <v>0</v>
      </c>
      <c r="AJ10" s="25">
        <v>0</v>
      </c>
      <c r="AK10" s="25">
        <v>0</v>
      </c>
      <c r="AL10" s="25">
        <v>0</v>
      </c>
      <c r="AM10" s="25">
        <v>0</v>
      </c>
      <c r="AN10" s="25">
        <v>0</v>
      </c>
      <c r="AO10" s="12"/>
      <c r="AP10" s="3"/>
      <c r="AQ10" s="3"/>
      <c r="AR10" s="3"/>
      <c r="AS10" s="3"/>
      <c r="AT10" s="3"/>
      <c r="AU10" s="3"/>
      <c r="AV10" s="3"/>
      <c r="AW10" s="3"/>
      <c r="AX10" s="3"/>
      <c r="AY10" s="3"/>
      <c r="AZ10" s="3"/>
      <c r="BA10" s="3"/>
      <c r="BB10" s="3"/>
      <c r="BC10" s="3"/>
      <c r="BD10" s="12"/>
      <c r="BE10" s="12"/>
      <c r="BF10" s="12"/>
      <c r="BG10" s="12"/>
      <c r="BH10" s="3"/>
    </row>
    <row r="11" spans="1:60" ht="12.75" hidden="1" customHeight="1">
      <c r="A11" s="3"/>
      <c r="B11" t="s">
        <v>19</v>
      </c>
      <c r="C11" s="3"/>
      <c r="D11" s="11"/>
      <c r="E11" s="11"/>
      <c r="F11" s="11"/>
      <c r="G11" s="3"/>
      <c r="H11" s="3"/>
      <c r="I11" s="3"/>
      <c r="J11" s="3"/>
      <c r="K11" s="3"/>
      <c r="L11" s="3"/>
      <c r="M11" s="3"/>
      <c r="N11" s="3"/>
      <c r="O11" s="3"/>
      <c r="P11" s="3"/>
      <c r="Q11" s="3"/>
      <c r="R11" s="3"/>
      <c r="S11" s="3"/>
      <c r="T11" s="3"/>
      <c r="U11" s="3"/>
      <c r="V11" s="24">
        <v>145000</v>
      </c>
      <c r="W11" s="24">
        <v>135000</v>
      </c>
      <c r="X11" s="24">
        <v>135000</v>
      </c>
      <c r="Y11" s="24">
        <v>130000</v>
      </c>
      <c r="Z11" s="24">
        <v>125000</v>
      </c>
      <c r="AA11" s="24">
        <v>125000</v>
      </c>
      <c r="AB11" s="24">
        <v>120000</v>
      </c>
      <c r="AC11" s="24">
        <v>120000</v>
      </c>
      <c r="AD11" s="24">
        <v>115000</v>
      </c>
      <c r="AE11" s="25">
        <v>0</v>
      </c>
      <c r="AF11" s="25">
        <v>0</v>
      </c>
      <c r="AG11" s="25">
        <v>0</v>
      </c>
      <c r="AH11" s="25">
        <v>0</v>
      </c>
      <c r="AI11" s="25">
        <v>0</v>
      </c>
      <c r="AJ11" s="25">
        <v>0</v>
      </c>
      <c r="AK11" s="25">
        <v>0</v>
      </c>
      <c r="AL11" s="25">
        <v>0</v>
      </c>
      <c r="AM11" s="25">
        <v>0</v>
      </c>
      <c r="AN11" s="25">
        <v>0</v>
      </c>
      <c r="AO11" s="12"/>
      <c r="AP11" s="3"/>
      <c r="AQ11" s="3"/>
      <c r="AR11" s="3"/>
      <c r="AS11" s="3"/>
      <c r="AT11" s="3"/>
      <c r="AU11" s="3"/>
      <c r="AV11" s="3"/>
      <c r="AW11" s="3"/>
      <c r="AX11" s="3"/>
      <c r="AY11" s="3"/>
      <c r="AZ11" s="3"/>
      <c r="BA11" s="3"/>
      <c r="BB11" s="3"/>
      <c r="BC11" s="3"/>
      <c r="BD11" s="12"/>
      <c r="BE11" s="12"/>
      <c r="BF11" s="12"/>
      <c r="BG11" s="12"/>
      <c r="BH11" s="3"/>
    </row>
    <row r="12" spans="1:60" ht="12.75" hidden="1" customHeight="1">
      <c r="A12" s="3"/>
      <c r="B12" t="s">
        <v>20</v>
      </c>
      <c r="C12" s="3"/>
      <c r="D12" s="11"/>
      <c r="E12" s="11"/>
      <c r="F12" s="11"/>
      <c r="G12" s="3"/>
      <c r="H12" s="3"/>
      <c r="I12" s="3"/>
      <c r="J12" s="3"/>
      <c r="K12" s="3"/>
      <c r="L12" s="3"/>
      <c r="M12" s="3"/>
      <c r="N12" s="3"/>
      <c r="O12" s="3"/>
      <c r="P12" s="3"/>
      <c r="Q12" s="3"/>
      <c r="R12" s="3"/>
      <c r="S12" s="3"/>
      <c r="T12" s="3"/>
      <c r="U12" s="3"/>
      <c r="V12" s="24">
        <v>120000</v>
      </c>
      <c r="W12" s="24">
        <v>120000</v>
      </c>
      <c r="X12" s="24">
        <v>125000</v>
      </c>
      <c r="Y12" s="24">
        <v>125000</v>
      </c>
      <c r="Z12" s="24">
        <v>130000</v>
      </c>
      <c r="AA12" s="24">
        <v>135000</v>
      </c>
      <c r="AB12" s="24">
        <v>140000</v>
      </c>
      <c r="AC12" s="24">
        <v>145000</v>
      </c>
      <c r="AD12" s="24">
        <v>150000</v>
      </c>
      <c r="AE12" s="24">
        <v>155000</v>
      </c>
      <c r="AF12" s="24">
        <v>155000</v>
      </c>
      <c r="AG12" s="24">
        <v>165000</v>
      </c>
      <c r="AH12" s="24">
        <v>170000</v>
      </c>
      <c r="AI12" s="24">
        <v>175000</v>
      </c>
      <c r="AJ12" s="24">
        <v>180000</v>
      </c>
      <c r="AK12" s="24">
        <v>190000</v>
      </c>
      <c r="AL12" s="24">
        <v>195000</v>
      </c>
      <c r="AM12" s="24">
        <v>205000</v>
      </c>
      <c r="AN12" s="25">
        <v>0</v>
      </c>
      <c r="AO12" s="12"/>
      <c r="AP12" s="3"/>
      <c r="AQ12" s="3"/>
      <c r="AR12" s="3"/>
      <c r="AS12" s="3"/>
      <c r="AT12" s="3"/>
      <c r="AU12" s="3"/>
      <c r="AV12" s="3"/>
      <c r="AW12" s="3"/>
      <c r="AX12" s="3"/>
      <c r="AY12" s="3"/>
      <c r="AZ12" s="3"/>
      <c r="BA12" s="3"/>
      <c r="BB12" s="3"/>
      <c r="BC12" s="3"/>
      <c r="BD12" s="12"/>
      <c r="BE12" s="12"/>
      <c r="BF12" s="12"/>
      <c r="BG12" s="12"/>
      <c r="BH12" s="3"/>
    </row>
    <row r="13" spans="1:60" ht="12.75" hidden="1" customHeight="1">
      <c r="A13" s="3"/>
      <c r="B13" t="s">
        <v>21</v>
      </c>
      <c r="C13" s="3"/>
      <c r="D13" s="11"/>
      <c r="E13" s="11"/>
      <c r="F13" s="11"/>
      <c r="G13" s="3"/>
      <c r="H13" s="3"/>
      <c r="I13" s="3"/>
      <c r="J13" s="3"/>
      <c r="K13" s="3"/>
      <c r="L13" s="3"/>
      <c r="M13" s="3"/>
      <c r="N13" s="3"/>
      <c r="O13" s="3"/>
      <c r="P13" s="3"/>
      <c r="Q13" s="3"/>
      <c r="R13" s="3"/>
      <c r="S13" s="3"/>
      <c r="T13" s="3"/>
      <c r="U13" s="3"/>
      <c r="V13" s="24">
        <v>50000</v>
      </c>
      <c r="W13" s="24">
        <v>50000</v>
      </c>
      <c r="X13" s="24">
        <v>50000</v>
      </c>
      <c r="Y13" s="24">
        <v>50000</v>
      </c>
      <c r="Z13" s="24">
        <v>50000</v>
      </c>
      <c r="AA13" s="24">
        <v>50000</v>
      </c>
      <c r="AB13" s="24">
        <v>50000</v>
      </c>
      <c r="AC13" s="24">
        <v>50000</v>
      </c>
      <c r="AD13" s="24">
        <v>50000</v>
      </c>
      <c r="AE13" s="24">
        <v>50000</v>
      </c>
      <c r="AF13" s="24">
        <v>50000</v>
      </c>
      <c r="AG13" s="24">
        <v>50000</v>
      </c>
      <c r="AH13" s="24">
        <v>50000</v>
      </c>
      <c r="AI13" s="24">
        <v>50000</v>
      </c>
      <c r="AJ13" s="24">
        <v>50000</v>
      </c>
      <c r="AK13" s="24">
        <v>50000</v>
      </c>
      <c r="AL13" s="24">
        <v>50000</v>
      </c>
      <c r="AM13" s="24">
        <v>50000</v>
      </c>
      <c r="AN13" s="24">
        <v>50000</v>
      </c>
      <c r="AO13" s="12"/>
      <c r="AP13" s="3"/>
      <c r="AQ13" s="3"/>
      <c r="AR13" s="3"/>
      <c r="AS13" s="3"/>
      <c r="AT13" s="3"/>
      <c r="AU13" s="3"/>
      <c r="AV13" s="3"/>
      <c r="AW13" s="3"/>
      <c r="AX13" s="3"/>
      <c r="AY13" s="3"/>
      <c r="AZ13" s="3"/>
      <c r="BA13" s="3"/>
      <c r="BB13" s="3"/>
      <c r="BC13" s="3"/>
      <c r="BD13" s="12"/>
      <c r="BE13" s="12"/>
      <c r="BF13" s="12"/>
      <c r="BG13" s="12"/>
      <c r="BH13" s="3"/>
    </row>
    <row r="14" spans="1:60" ht="12.75" hidden="1" customHeight="1">
      <c r="A14" s="3"/>
      <c r="B14" s="1"/>
      <c r="C14" s="3"/>
      <c r="D14" s="11"/>
      <c r="E14" s="11"/>
      <c r="F14" s="11"/>
      <c r="G14" s="3"/>
      <c r="H14" s="3"/>
      <c r="I14" s="3"/>
      <c r="J14" s="3"/>
      <c r="K14" s="3"/>
      <c r="L14" s="3"/>
      <c r="M14" s="3"/>
      <c r="N14" s="3"/>
      <c r="O14" s="3"/>
      <c r="P14" s="3"/>
      <c r="Q14" s="3"/>
      <c r="R14" s="3"/>
      <c r="S14" s="3"/>
      <c r="T14" s="3"/>
      <c r="U14" s="3"/>
      <c r="V14" s="24"/>
      <c r="W14" s="24"/>
      <c r="X14" s="24"/>
      <c r="Y14" s="24"/>
      <c r="Z14" s="24"/>
      <c r="AA14" s="24"/>
      <c r="AB14" s="24"/>
      <c r="AC14" s="24"/>
      <c r="AD14" s="24"/>
      <c r="AE14" s="24"/>
      <c r="AF14" s="24"/>
      <c r="AG14" s="24"/>
      <c r="AH14" s="24"/>
      <c r="AI14" s="24"/>
      <c r="AJ14" s="24"/>
      <c r="AK14" s="24"/>
      <c r="AL14" s="24"/>
      <c r="AM14" s="24"/>
      <c r="AN14" s="24"/>
      <c r="AO14" s="12"/>
      <c r="AP14" s="3"/>
      <c r="AQ14" s="3"/>
      <c r="AR14" s="3"/>
      <c r="AS14" s="3"/>
      <c r="AT14" s="3"/>
      <c r="AU14" s="3"/>
      <c r="AV14" s="3"/>
      <c r="AW14" s="3"/>
      <c r="AX14" s="3"/>
      <c r="AY14" s="3"/>
      <c r="AZ14" s="3"/>
      <c r="BA14" s="3"/>
      <c r="BB14" s="3"/>
      <c r="BC14" s="3"/>
      <c r="BD14" s="12"/>
      <c r="BE14" s="12"/>
      <c r="BF14" s="12"/>
      <c r="BG14" s="12"/>
      <c r="BH14" s="3"/>
    </row>
    <row r="15" spans="1:60" ht="12.75" hidden="1" customHeight="1">
      <c r="A15" s="29"/>
      <c r="B15" s="27" t="s">
        <v>22</v>
      </c>
      <c r="C15" s="29"/>
      <c r="D15" s="30"/>
      <c r="E15" s="30"/>
      <c r="F15" s="30"/>
      <c r="G15" s="29"/>
      <c r="H15" s="29"/>
      <c r="I15" s="29"/>
      <c r="J15" s="29"/>
      <c r="K15" s="29"/>
      <c r="L15" s="29"/>
      <c r="M15" s="29"/>
      <c r="N15" s="29"/>
      <c r="O15" s="29"/>
      <c r="P15" s="29"/>
      <c r="Q15" s="29"/>
      <c r="R15" s="29"/>
      <c r="S15" s="29"/>
      <c r="T15" s="29"/>
      <c r="U15" s="29"/>
      <c r="V15" s="28">
        <f t="shared" ref="V15:AZ15" si="1">SUM(V9:V13)</f>
        <v>930000</v>
      </c>
      <c r="W15" s="28">
        <f t="shared" si="1"/>
        <v>915000</v>
      </c>
      <c r="X15" s="28">
        <f t="shared" si="1"/>
        <v>905000</v>
      </c>
      <c r="Y15" s="28">
        <f t="shared" si="1"/>
        <v>895000</v>
      </c>
      <c r="Z15" s="28">
        <f t="shared" si="1"/>
        <v>890000</v>
      </c>
      <c r="AA15" s="28">
        <f t="shared" si="1"/>
        <v>890000</v>
      </c>
      <c r="AB15" s="28">
        <f t="shared" si="1"/>
        <v>880000</v>
      </c>
      <c r="AC15" s="28">
        <f t="shared" si="1"/>
        <v>880000</v>
      </c>
      <c r="AD15" s="28">
        <f t="shared" si="1"/>
        <v>665000</v>
      </c>
      <c r="AE15" s="28">
        <f t="shared" si="1"/>
        <v>555000</v>
      </c>
      <c r="AF15" s="28">
        <f t="shared" si="1"/>
        <v>555000</v>
      </c>
      <c r="AG15" s="28">
        <f t="shared" si="1"/>
        <v>565000</v>
      </c>
      <c r="AH15" s="28">
        <f t="shared" si="1"/>
        <v>570000</v>
      </c>
      <c r="AI15" s="28">
        <f t="shared" si="1"/>
        <v>325000</v>
      </c>
      <c r="AJ15" s="28">
        <f t="shared" si="1"/>
        <v>330000</v>
      </c>
      <c r="AK15" s="28">
        <f t="shared" si="1"/>
        <v>240000</v>
      </c>
      <c r="AL15" s="28">
        <f t="shared" si="1"/>
        <v>245000</v>
      </c>
      <c r="AM15" s="28">
        <f t="shared" si="1"/>
        <v>255000</v>
      </c>
      <c r="AN15" s="28">
        <f t="shared" si="1"/>
        <v>50000</v>
      </c>
      <c r="AO15" s="28">
        <f t="shared" si="1"/>
        <v>0</v>
      </c>
      <c r="AP15" s="33">
        <f t="shared" si="1"/>
        <v>0</v>
      </c>
      <c r="AQ15" s="33">
        <f t="shared" si="1"/>
        <v>0</v>
      </c>
      <c r="AR15" s="33">
        <f t="shared" si="1"/>
        <v>0</v>
      </c>
      <c r="AS15" s="33">
        <f t="shared" si="1"/>
        <v>0</v>
      </c>
      <c r="AT15" s="33">
        <f t="shared" si="1"/>
        <v>0</v>
      </c>
      <c r="AU15" s="33">
        <f t="shared" si="1"/>
        <v>0</v>
      </c>
      <c r="AV15" s="33">
        <f t="shared" si="1"/>
        <v>0</v>
      </c>
      <c r="AW15" s="33">
        <f t="shared" si="1"/>
        <v>0</v>
      </c>
      <c r="AX15" s="33">
        <f t="shared" si="1"/>
        <v>0</v>
      </c>
      <c r="AY15" s="33">
        <f t="shared" si="1"/>
        <v>0</v>
      </c>
      <c r="AZ15" s="33">
        <f t="shared" si="1"/>
        <v>0</v>
      </c>
      <c r="BA15" s="29"/>
      <c r="BB15" s="29"/>
      <c r="BC15" s="29"/>
      <c r="BD15" s="34"/>
      <c r="BE15" s="34"/>
      <c r="BF15" s="34"/>
      <c r="BG15" s="34"/>
      <c r="BH15" s="29"/>
    </row>
    <row r="16" spans="1:60" ht="12.75" hidden="1" customHeight="1">
      <c r="A16" s="3"/>
      <c r="B16" s="1"/>
      <c r="C16" s="3"/>
      <c r="D16" s="11"/>
      <c r="E16" s="11"/>
      <c r="F16" s="11"/>
      <c r="G16" s="3"/>
      <c r="H16" s="3"/>
      <c r="I16" s="3"/>
      <c r="J16" s="3"/>
      <c r="K16" s="3"/>
      <c r="L16" s="3"/>
      <c r="M16" s="3"/>
      <c r="N16" s="3"/>
      <c r="O16" s="3"/>
      <c r="P16" s="3"/>
      <c r="Q16" s="3"/>
      <c r="R16" s="3"/>
      <c r="S16" s="3"/>
      <c r="T16" s="3"/>
      <c r="U16" s="3"/>
      <c r="V16" s="12"/>
      <c r="W16" s="12"/>
      <c r="X16" s="12"/>
      <c r="Y16" s="12"/>
      <c r="Z16" s="12"/>
      <c r="AA16" s="12"/>
      <c r="AB16" s="12"/>
      <c r="AC16" s="12"/>
      <c r="AD16" s="12"/>
      <c r="AE16" s="12"/>
      <c r="AF16" s="12"/>
      <c r="AG16" s="12"/>
      <c r="AH16" s="12"/>
      <c r="AI16" s="12"/>
      <c r="AJ16" s="12"/>
      <c r="AK16" s="12"/>
      <c r="AL16" s="12"/>
      <c r="AM16" s="12"/>
      <c r="AN16" s="12"/>
      <c r="AO16" s="12"/>
      <c r="AP16" s="3"/>
      <c r="AQ16" s="3"/>
      <c r="AR16" s="3"/>
      <c r="AS16" s="3"/>
      <c r="AT16" s="3"/>
      <c r="AU16" s="3"/>
      <c r="AV16" s="3"/>
      <c r="AW16" s="3"/>
      <c r="AX16" s="3"/>
      <c r="AY16" s="3"/>
      <c r="AZ16" s="3"/>
      <c r="BA16" s="3"/>
      <c r="BB16" s="3"/>
      <c r="BC16" s="3"/>
      <c r="BD16" s="12"/>
      <c r="BE16" s="12"/>
      <c r="BF16" s="12"/>
      <c r="BG16" s="12"/>
      <c r="BH16" s="3"/>
    </row>
    <row r="17" spans="1:60" ht="12.75" hidden="1" customHeight="1">
      <c r="A17" s="15" t="s">
        <v>23</v>
      </c>
      <c r="B17" s="31"/>
      <c r="C17" s="18"/>
      <c r="D17" s="19"/>
      <c r="E17" s="19"/>
      <c r="F17" s="19"/>
      <c r="G17" s="18"/>
      <c r="H17" s="18"/>
      <c r="I17" s="18"/>
      <c r="J17" s="18"/>
      <c r="K17" s="18"/>
      <c r="L17" s="18"/>
      <c r="M17" s="18"/>
      <c r="N17" s="18"/>
      <c r="O17" s="18"/>
      <c r="P17" s="18"/>
      <c r="Q17" s="18"/>
      <c r="R17" s="18"/>
      <c r="S17" s="18"/>
      <c r="T17" s="18"/>
      <c r="U17" s="18"/>
      <c r="V17" s="32"/>
      <c r="W17" s="32"/>
      <c r="X17" s="32"/>
      <c r="Y17" s="32"/>
      <c r="Z17" s="32"/>
      <c r="AA17" s="32"/>
      <c r="AB17" s="32"/>
      <c r="AC17" s="32"/>
      <c r="AD17" s="32"/>
      <c r="AE17" s="32"/>
      <c r="AF17" s="32"/>
      <c r="AG17" s="32"/>
      <c r="AH17" s="32"/>
      <c r="AI17" s="32"/>
      <c r="AJ17" s="32"/>
      <c r="AK17" s="32"/>
      <c r="AL17" s="32"/>
      <c r="AM17" s="32"/>
      <c r="AN17" s="32"/>
      <c r="AO17" s="21"/>
      <c r="AP17" s="18"/>
      <c r="AQ17" s="18"/>
      <c r="AR17" s="18"/>
      <c r="AS17" s="18"/>
      <c r="AT17" s="18"/>
      <c r="AU17" s="18"/>
      <c r="AV17" s="18"/>
      <c r="AW17" s="18"/>
      <c r="AX17" s="18"/>
      <c r="AY17" s="18"/>
      <c r="AZ17" s="18"/>
      <c r="BA17" s="18"/>
      <c r="BB17" s="18"/>
      <c r="BC17" s="18"/>
      <c r="BD17" s="21"/>
      <c r="BE17" s="21"/>
      <c r="BF17" s="21"/>
      <c r="BG17" s="21"/>
      <c r="BH17" s="18"/>
    </row>
    <row r="18" spans="1:60" ht="12.75" hidden="1" customHeight="1">
      <c r="A18" s="3"/>
      <c r="B18" s="23"/>
      <c r="C18" s="3"/>
      <c r="D18" s="11"/>
      <c r="E18" s="11"/>
      <c r="F18" s="11"/>
      <c r="G18" s="3"/>
      <c r="H18" s="3"/>
      <c r="I18" s="3"/>
      <c r="J18" s="3"/>
      <c r="K18" s="3"/>
      <c r="L18" s="3"/>
      <c r="M18" s="3"/>
      <c r="N18" s="3"/>
      <c r="O18" s="3"/>
      <c r="P18" s="3"/>
      <c r="Q18" s="3"/>
      <c r="R18" s="3"/>
      <c r="S18" s="3"/>
      <c r="T18" s="3"/>
      <c r="U18" s="3"/>
      <c r="V18" s="24"/>
      <c r="W18" s="24"/>
      <c r="X18" s="24"/>
      <c r="Y18" s="24"/>
      <c r="Z18" s="24"/>
      <c r="AA18" s="24"/>
      <c r="AB18" s="24"/>
      <c r="AC18" s="24"/>
      <c r="AD18" s="24"/>
      <c r="AE18" s="24"/>
      <c r="AF18" s="24"/>
      <c r="AG18" s="24"/>
      <c r="AH18" s="24"/>
      <c r="AI18" s="24"/>
      <c r="AJ18" s="24"/>
      <c r="AK18" s="24"/>
      <c r="AL18" s="24"/>
      <c r="AM18" s="24"/>
      <c r="AN18" s="24"/>
      <c r="AO18" s="12"/>
      <c r="AP18" s="3"/>
      <c r="AQ18" s="3"/>
      <c r="AR18" s="3"/>
      <c r="AS18" s="3"/>
      <c r="AT18" s="3"/>
      <c r="AU18" s="3"/>
      <c r="AV18" s="3"/>
      <c r="AW18" s="3"/>
      <c r="AX18" s="3"/>
      <c r="AY18" s="3"/>
      <c r="AZ18" s="3"/>
      <c r="BA18" s="3"/>
      <c r="BB18" s="3"/>
      <c r="BC18" s="3"/>
      <c r="BD18" s="12"/>
      <c r="BE18" s="12"/>
      <c r="BF18" s="12"/>
      <c r="BG18" s="12"/>
      <c r="BH18" s="3"/>
    </row>
    <row r="19" spans="1:60" ht="12.75" hidden="1" customHeight="1">
      <c r="A19" s="3"/>
      <c r="B19" s="23" t="s">
        <v>17</v>
      </c>
      <c r="C19" s="3"/>
      <c r="D19" s="11"/>
      <c r="E19" s="11"/>
      <c r="F19" s="11"/>
      <c r="G19" s="3"/>
      <c r="H19" s="3"/>
      <c r="I19" s="3"/>
      <c r="J19" s="3"/>
      <c r="K19" s="3"/>
      <c r="L19" s="3"/>
      <c r="M19" s="3"/>
      <c r="N19" s="3"/>
      <c r="O19" s="3"/>
      <c r="P19" s="3"/>
      <c r="Q19" s="3"/>
      <c r="R19" s="3"/>
      <c r="S19" s="3"/>
      <c r="T19" s="3"/>
      <c r="U19" s="3"/>
      <c r="V19" s="24">
        <v>152463</v>
      </c>
      <c r="W19" s="24">
        <v>143644</v>
      </c>
      <c r="X19" s="24">
        <v>134013</v>
      </c>
      <c r="Y19" s="24">
        <v>123888</v>
      </c>
      <c r="Z19" s="24">
        <v>113513</v>
      </c>
      <c r="AA19" s="24">
        <v>102700</v>
      </c>
      <c r="AB19" s="24">
        <v>91475</v>
      </c>
      <c r="AC19" s="24">
        <v>79844</v>
      </c>
      <c r="AD19" s="24">
        <v>67750</v>
      </c>
      <c r="AE19" s="24">
        <v>55219</v>
      </c>
      <c r="AF19" s="24">
        <v>42250</v>
      </c>
      <c r="AG19" s="24">
        <v>28844</v>
      </c>
      <c r="AH19" s="24">
        <v>15000</v>
      </c>
      <c r="AI19" s="24">
        <v>6000</v>
      </c>
      <c r="AJ19" s="24">
        <v>2000</v>
      </c>
      <c r="AK19" s="25">
        <v>0</v>
      </c>
      <c r="AL19" s="25">
        <v>0</v>
      </c>
      <c r="AM19" s="25">
        <v>0</v>
      </c>
      <c r="AN19" s="25">
        <v>0</v>
      </c>
      <c r="AO19" s="12"/>
      <c r="AP19" s="3"/>
      <c r="AQ19" s="3"/>
      <c r="AR19" s="3"/>
      <c r="AS19" s="3"/>
      <c r="AT19" s="3"/>
      <c r="AU19" s="3"/>
      <c r="AV19" s="3"/>
      <c r="AW19" s="3"/>
      <c r="AX19" s="3"/>
      <c r="AY19" s="3"/>
      <c r="AZ19" s="3"/>
      <c r="BA19" s="3"/>
      <c r="BB19" s="3"/>
      <c r="BC19" s="3"/>
      <c r="BD19" s="12"/>
      <c r="BE19" s="12"/>
      <c r="BF19" s="12"/>
      <c r="BG19" s="12"/>
      <c r="BH19" s="3"/>
    </row>
    <row r="20" spans="1:60" ht="12.75" hidden="1" customHeight="1">
      <c r="A20" s="3"/>
      <c r="B20" s="23" t="s">
        <v>18</v>
      </c>
      <c r="C20" s="3"/>
      <c r="D20" s="11"/>
      <c r="E20" s="11"/>
      <c r="F20" s="11"/>
      <c r="G20" s="3"/>
      <c r="H20" s="3"/>
      <c r="I20" s="3"/>
      <c r="J20" s="3"/>
      <c r="K20" s="3"/>
      <c r="L20" s="3"/>
      <c r="M20" s="3"/>
      <c r="N20" s="3"/>
      <c r="O20" s="3"/>
      <c r="P20" s="3"/>
      <c r="Q20" s="3"/>
      <c r="R20" s="3"/>
      <c r="S20" s="3"/>
      <c r="T20" s="3"/>
      <c r="U20" s="3"/>
      <c r="V20" s="24">
        <v>35700</v>
      </c>
      <c r="W20" s="24">
        <v>30500</v>
      </c>
      <c r="X20" s="24">
        <v>25400</v>
      </c>
      <c r="Y20" s="24">
        <v>20500</v>
      </c>
      <c r="Z20" s="24">
        <v>15700</v>
      </c>
      <c r="AA20" s="24">
        <v>12175</v>
      </c>
      <c r="AB20" s="24">
        <v>8150</v>
      </c>
      <c r="AC20" s="24">
        <v>4300</v>
      </c>
      <c r="AD20" s="25">
        <v>0</v>
      </c>
      <c r="AE20" s="25">
        <v>0</v>
      </c>
      <c r="AF20" s="25">
        <v>0</v>
      </c>
      <c r="AG20" s="25">
        <v>0</v>
      </c>
      <c r="AH20" s="25">
        <v>0</v>
      </c>
      <c r="AI20" s="25">
        <v>0</v>
      </c>
      <c r="AJ20" s="25">
        <v>0</v>
      </c>
      <c r="AK20" s="25">
        <v>0</v>
      </c>
      <c r="AL20" s="25">
        <v>0</v>
      </c>
      <c r="AM20" s="25">
        <v>0</v>
      </c>
      <c r="AN20" s="25">
        <v>0</v>
      </c>
      <c r="AO20" s="12"/>
      <c r="AP20" s="3"/>
      <c r="AQ20" s="3"/>
      <c r="AR20" s="3"/>
      <c r="AS20" s="3"/>
      <c r="AT20" s="3"/>
      <c r="AU20" s="3"/>
      <c r="AV20" s="3"/>
      <c r="AW20" s="3"/>
      <c r="AX20" s="3"/>
      <c r="AY20" s="3"/>
      <c r="AZ20" s="3"/>
      <c r="BA20" s="3"/>
      <c r="BB20" s="3"/>
      <c r="BC20" s="3"/>
      <c r="BD20" s="12"/>
      <c r="BE20" s="12"/>
      <c r="BF20" s="12"/>
      <c r="BG20" s="12"/>
      <c r="BH20" s="3"/>
    </row>
    <row r="21" spans="1:60" ht="12.75" hidden="1" customHeight="1">
      <c r="A21" s="3"/>
      <c r="B21" t="s">
        <v>19</v>
      </c>
      <c r="C21" s="3"/>
      <c r="D21" s="11"/>
      <c r="E21" s="11"/>
      <c r="F21" s="11"/>
      <c r="G21" s="3"/>
      <c r="H21" s="3"/>
      <c r="I21" s="3"/>
      <c r="J21" s="3"/>
      <c r="K21" s="3"/>
      <c r="L21" s="3"/>
      <c r="M21" s="3"/>
      <c r="N21" s="3"/>
      <c r="O21" s="3"/>
      <c r="P21" s="3"/>
      <c r="Q21" s="3"/>
      <c r="R21" s="3"/>
      <c r="S21" s="3"/>
      <c r="T21" s="3"/>
      <c r="U21" s="3"/>
      <c r="V21" s="24">
        <v>21763</v>
      </c>
      <c r="W21" s="24">
        <v>18863</v>
      </c>
      <c r="X21" s="24">
        <v>16163</v>
      </c>
      <c r="Y21" s="24">
        <v>13463</v>
      </c>
      <c r="Z21" s="24">
        <v>10863</v>
      </c>
      <c r="AA21" s="24">
        <v>8988</v>
      </c>
      <c r="AB21" s="24">
        <v>6800</v>
      </c>
      <c r="AC21" s="24">
        <v>4700</v>
      </c>
      <c r="AD21" s="24">
        <v>2300</v>
      </c>
      <c r="AE21" s="25">
        <v>0</v>
      </c>
      <c r="AF21" s="25">
        <v>0</v>
      </c>
      <c r="AG21" s="25">
        <v>0</v>
      </c>
      <c r="AH21" s="25">
        <v>0</v>
      </c>
      <c r="AI21" s="25">
        <v>0</v>
      </c>
      <c r="AJ21" s="25">
        <v>0</v>
      </c>
      <c r="AK21" s="25">
        <v>0</v>
      </c>
      <c r="AL21" s="25">
        <v>0</v>
      </c>
      <c r="AM21" s="25">
        <v>0</v>
      </c>
      <c r="AN21" s="25">
        <v>0</v>
      </c>
      <c r="AO21" s="12"/>
      <c r="AP21" s="3"/>
      <c r="AQ21" s="3"/>
      <c r="AR21" s="3"/>
      <c r="AS21" s="3"/>
      <c r="AT21" s="3"/>
      <c r="AU21" s="3"/>
      <c r="AV21" s="3"/>
      <c r="AW21" s="3"/>
      <c r="AX21" s="3"/>
      <c r="AY21" s="3"/>
      <c r="AZ21" s="3"/>
      <c r="BA21" s="3"/>
      <c r="BB21" s="3"/>
      <c r="BC21" s="3"/>
      <c r="BD21" s="12"/>
      <c r="BE21" s="12"/>
      <c r="BF21" s="12"/>
      <c r="BG21" s="12"/>
      <c r="BH21" s="3"/>
    </row>
    <row r="22" spans="1:60" ht="12.75" hidden="1" customHeight="1">
      <c r="A22" s="3"/>
      <c r="B22" t="s">
        <v>20</v>
      </c>
      <c r="C22" s="3"/>
      <c r="D22" s="11"/>
      <c r="E22" s="11"/>
      <c r="F22" s="11"/>
      <c r="G22" s="3"/>
      <c r="H22" s="3"/>
      <c r="I22" s="3"/>
      <c r="J22" s="3"/>
      <c r="K22" s="3"/>
      <c r="L22" s="3"/>
      <c r="M22" s="3"/>
      <c r="N22" s="3"/>
      <c r="O22" s="3"/>
      <c r="P22" s="3"/>
      <c r="Q22" s="3"/>
      <c r="R22" s="3"/>
      <c r="S22" s="3"/>
      <c r="T22" s="3"/>
      <c r="U22" s="3"/>
      <c r="V22" s="24">
        <v>90148</v>
      </c>
      <c r="W22" s="24">
        <v>87148</v>
      </c>
      <c r="X22" s="24">
        <v>84098</v>
      </c>
      <c r="Y22" s="24">
        <v>80973</v>
      </c>
      <c r="Z22" s="24">
        <v>77148</v>
      </c>
      <c r="AA22" s="24">
        <v>73173</v>
      </c>
      <c r="AB22" s="24">
        <v>69048</v>
      </c>
      <c r="AC22" s="24">
        <v>64773</v>
      </c>
      <c r="AD22" s="24">
        <v>60348</v>
      </c>
      <c r="AE22" s="24">
        <v>55773</v>
      </c>
      <c r="AF22" s="24">
        <v>50929</v>
      </c>
      <c r="AG22" s="24">
        <v>45729</v>
      </c>
      <c r="AH22" s="24">
        <v>40030</v>
      </c>
      <c r="AI22" s="24">
        <v>33906</v>
      </c>
      <c r="AJ22" s="24">
        <v>27200</v>
      </c>
      <c r="AK22" s="24">
        <v>19800</v>
      </c>
      <c r="AL22" s="24">
        <v>12100</v>
      </c>
      <c r="AM22" s="24">
        <v>4100</v>
      </c>
      <c r="AN22" s="25">
        <v>0</v>
      </c>
      <c r="AO22" s="12"/>
      <c r="AP22" s="3"/>
      <c r="AQ22" s="3"/>
      <c r="AR22" s="3"/>
      <c r="AS22" s="3"/>
      <c r="AT22" s="3"/>
      <c r="AU22" s="3"/>
      <c r="AV22" s="3"/>
      <c r="AW22" s="3"/>
      <c r="AX22" s="3"/>
      <c r="AY22" s="3"/>
      <c r="AZ22" s="3"/>
      <c r="BA22" s="3"/>
      <c r="BB22" s="3"/>
      <c r="BC22" s="3"/>
      <c r="BD22" s="12"/>
      <c r="BE22" s="12"/>
      <c r="BF22" s="12"/>
      <c r="BG22" s="12"/>
      <c r="BH22" s="3"/>
    </row>
    <row r="23" spans="1:60" ht="12.75" hidden="1" customHeight="1">
      <c r="A23" s="3"/>
      <c r="B23" t="s">
        <v>21</v>
      </c>
      <c r="C23" s="3"/>
      <c r="D23" s="11"/>
      <c r="E23" s="11"/>
      <c r="F23" s="11"/>
      <c r="G23" s="3"/>
      <c r="H23" s="3"/>
      <c r="I23" s="3"/>
      <c r="J23" s="3"/>
      <c r="K23" s="3"/>
      <c r="L23" s="3"/>
      <c r="M23" s="3"/>
      <c r="N23" s="3"/>
      <c r="O23" s="3"/>
      <c r="P23" s="3"/>
      <c r="Q23" s="3"/>
      <c r="R23" s="3"/>
      <c r="S23" s="3"/>
      <c r="T23" s="3"/>
      <c r="U23" s="3"/>
      <c r="V23" s="24">
        <v>36125</v>
      </c>
      <c r="W23" s="24">
        <v>34625</v>
      </c>
      <c r="X23" s="24">
        <v>32625</v>
      </c>
      <c r="Y23" s="24">
        <v>30125</v>
      </c>
      <c r="Z23" s="24">
        <v>27625</v>
      </c>
      <c r="AA23" s="24">
        <v>25125</v>
      </c>
      <c r="AB23" s="24">
        <v>22625</v>
      </c>
      <c r="AC23" s="24">
        <v>20125</v>
      </c>
      <c r="AD23" s="24">
        <v>17625</v>
      </c>
      <c r="AE23" s="24">
        <v>15125</v>
      </c>
      <c r="AF23" s="24">
        <v>13625</v>
      </c>
      <c r="AG23" s="24">
        <v>12125</v>
      </c>
      <c r="AH23" s="24">
        <v>10625</v>
      </c>
      <c r="AI23" s="24">
        <v>9125</v>
      </c>
      <c r="AJ23" s="24">
        <v>7625</v>
      </c>
      <c r="AK23" s="24">
        <v>6125</v>
      </c>
      <c r="AL23" s="24">
        <v>4625</v>
      </c>
      <c r="AM23" s="24">
        <v>3125</v>
      </c>
      <c r="AN23" s="24">
        <v>1563</v>
      </c>
      <c r="AO23" s="12"/>
      <c r="AP23" s="3"/>
      <c r="AQ23" s="3"/>
      <c r="AR23" s="3"/>
      <c r="AS23" s="3"/>
      <c r="AT23" s="3"/>
      <c r="AU23" s="3"/>
      <c r="AV23" s="3"/>
      <c r="AW23" s="3"/>
      <c r="AX23" s="3"/>
      <c r="AY23" s="3"/>
      <c r="AZ23" s="3"/>
      <c r="BA23" s="3"/>
      <c r="BB23" s="3"/>
      <c r="BC23" s="3"/>
      <c r="BD23" s="12"/>
      <c r="BE23" s="12"/>
      <c r="BF23" s="12"/>
      <c r="BG23" s="12"/>
      <c r="BH23" s="3"/>
    </row>
    <row r="24" spans="1:60" ht="12.75" hidden="1" customHeight="1">
      <c r="A24" s="3"/>
      <c r="B24" s="1"/>
      <c r="C24" s="3"/>
      <c r="D24" s="11"/>
      <c r="E24" s="11"/>
      <c r="F24" s="11"/>
      <c r="G24" s="3"/>
      <c r="H24" s="3"/>
      <c r="I24" s="3"/>
      <c r="J24" s="3"/>
      <c r="K24" s="3"/>
      <c r="L24" s="3"/>
      <c r="M24" s="3"/>
      <c r="N24" s="3"/>
      <c r="O24" s="3"/>
      <c r="P24" s="3"/>
      <c r="Q24" s="3"/>
      <c r="R24" s="3"/>
      <c r="S24" s="3"/>
      <c r="T24" s="3"/>
      <c r="U24" s="3"/>
      <c r="V24" s="24"/>
      <c r="W24" s="24"/>
      <c r="X24" s="24"/>
      <c r="Y24" s="24"/>
      <c r="Z24" s="24"/>
      <c r="AA24" s="24"/>
      <c r="AB24" s="24"/>
      <c r="AC24" s="24"/>
      <c r="AD24" s="24"/>
      <c r="AE24" s="24"/>
      <c r="AF24" s="24"/>
      <c r="AG24" s="24"/>
      <c r="AH24" s="24"/>
      <c r="AI24" s="24"/>
      <c r="AJ24" s="24"/>
      <c r="AK24" s="24"/>
      <c r="AL24" s="24"/>
      <c r="AM24" s="24"/>
      <c r="AN24" s="24"/>
      <c r="AO24" s="12"/>
      <c r="AP24" s="3"/>
      <c r="AQ24" s="3"/>
      <c r="AR24" s="3"/>
      <c r="AS24" s="3"/>
      <c r="AT24" s="3"/>
      <c r="AU24" s="3"/>
      <c r="AV24" s="3"/>
      <c r="AW24" s="3"/>
      <c r="AX24" s="3"/>
      <c r="AY24" s="3"/>
      <c r="AZ24" s="3"/>
      <c r="BA24" s="3"/>
      <c r="BB24" s="3"/>
      <c r="BC24" s="3"/>
      <c r="BD24" s="12"/>
      <c r="BE24" s="12"/>
      <c r="BF24" s="12"/>
      <c r="BG24" s="12"/>
      <c r="BH24" s="3"/>
    </row>
    <row r="25" spans="1:60" ht="12.75" hidden="1" customHeight="1">
      <c r="A25" s="29"/>
      <c r="B25" s="27" t="s">
        <v>24</v>
      </c>
      <c r="C25" s="29"/>
      <c r="D25" s="30"/>
      <c r="E25" s="30"/>
      <c r="F25" s="30"/>
      <c r="G25" s="29"/>
      <c r="H25" s="29"/>
      <c r="I25" s="29"/>
      <c r="J25" s="29"/>
      <c r="K25" s="29"/>
      <c r="L25" s="29"/>
      <c r="M25" s="29"/>
      <c r="N25" s="29"/>
      <c r="O25" s="29"/>
      <c r="P25" s="29"/>
      <c r="Q25" s="29"/>
      <c r="R25" s="29"/>
      <c r="S25" s="29"/>
      <c r="T25" s="29"/>
      <c r="U25" s="29"/>
      <c r="V25" s="35">
        <f t="shared" ref="V25:AZ25" si="2">SUM(V19:V23)</f>
        <v>336199</v>
      </c>
      <c r="W25" s="35">
        <f t="shared" si="2"/>
        <v>314780</v>
      </c>
      <c r="X25" s="35">
        <f t="shared" si="2"/>
        <v>292299</v>
      </c>
      <c r="Y25" s="35">
        <f t="shared" si="2"/>
        <v>268949</v>
      </c>
      <c r="Z25" s="35">
        <f t="shared" si="2"/>
        <v>244849</v>
      </c>
      <c r="AA25" s="35">
        <f t="shared" si="2"/>
        <v>222161</v>
      </c>
      <c r="AB25" s="35">
        <f t="shared" si="2"/>
        <v>198098</v>
      </c>
      <c r="AC25" s="35">
        <f t="shared" si="2"/>
        <v>173742</v>
      </c>
      <c r="AD25" s="35">
        <f t="shared" si="2"/>
        <v>148023</v>
      </c>
      <c r="AE25" s="35">
        <f t="shared" si="2"/>
        <v>126117</v>
      </c>
      <c r="AF25" s="35">
        <f t="shared" si="2"/>
        <v>106804</v>
      </c>
      <c r="AG25" s="35">
        <f t="shared" si="2"/>
        <v>86698</v>
      </c>
      <c r="AH25" s="35">
        <f t="shared" si="2"/>
        <v>65655</v>
      </c>
      <c r="AI25" s="35">
        <f t="shared" si="2"/>
        <v>49031</v>
      </c>
      <c r="AJ25" s="35">
        <f t="shared" si="2"/>
        <v>36825</v>
      </c>
      <c r="AK25" s="35">
        <f t="shared" si="2"/>
        <v>25925</v>
      </c>
      <c r="AL25" s="35">
        <f t="shared" si="2"/>
        <v>16725</v>
      </c>
      <c r="AM25" s="35">
        <f t="shared" si="2"/>
        <v>7225</v>
      </c>
      <c r="AN25" s="35">
        <f t="shared" si="2"/>
        <v>1563</v>
      </c>
      <c r="AO25" s="35">
        <f t="shared" si="2"/>
        <v>0</v>
      </c>
      <c r="AP25" s="46">
        <f t="shared" si="2"/>
        <v>0</v>
      </c>
      <c r="AQ25" s="46">
        <f t="shared" si="2"/>
        <v>0</v>
      </c>
      <c r="AR25" s="46">
        <f t="shared" si="2"/>
        <v>0</v>
      </c>
      <c r="AS25" s="46">
        <f t="shared" si="2"/>
        <v>0</v>
      </c>
      <c r="AT25" s="46">
        <f t="shared" si="2"/>
        <v>0</v>
      </c>
      <c r="AU25" s="46">
        <f t="shared" si="2"/>
        <v>0</v>
      </c>
      <c r="AV25" s="46">
        <f t="shared" si="2"/>
        <v>0</v>
      </c>
      <c r="AW25" s="46">
        <f t="shared" si="2"/>
        <v>0</v>
      </c>
      <c r="AX25" s="46">
        <f t="shared" si="2"/>
        <v>0</v>
      </c>
      <c r="AY25" s="46">
        <f t="shared" si="2"/>
        <v>0</v>
      </c>
      <c r="AZ25" s="46">
        <f t="shared" si="2"/>
        <v>0</v>
      </c>
      <c r="BA25" s="29"/>
      <c r="BB25" s="29"/>
      <c r="BC25" s="29"/>
      <c r="BD25" s="34"/>
      <c r="BE25" s="34"/>
      <c r="BF25" s="34"/>
      <c r="BG25" s="34"/>
      <c r="BH25" s="29"/>
    </row>
    <row r="26" spans="1:60" ht="12.75" hidden="1" customHeight="1">
      <c r="A26" s="3"/>
      <c r="B26" s="1"/>
      <c r="C26" s="3"/>
      <c r="D26" s="11"/>
      <c r="E26" s="11"/>
      <c r="F26" s="11"/>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row>
    <row r="27" spans="1:60" ht="12.75" customHeight="1">
      <c r="A27" s="3"/>
      <c r="B27" s="23"/>
      <c r="C27" s="3"/>
      <c r="D27" s="11"/>
      <c r="E27" s="11"/>
      <c r="F27" s="11"/>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row>
    <row r="28" spans="1:60" ht="12.75" customHeight="1">
      <c r="A28" s="3"/>
      <c r="B28" s="23" t="s">
        <v>17</v>
      </c>
      <c r="C28" s="3"/>
      <c r="D28" s="11"/>
      <c r="E28" s="11"/>
      <c r="F28" s="11"/>
      <c r="G28" s="3"/>
      <c r="H28" s="3"/>
      <c r="I28" s="3"/>
      <c r="J28" s="3"/>
      <c r="K28" s="3"/>
      <c r="L28" s="3"/>
      <c r="M28" s="3"/>
      <c r="N28" s="3"/>
      <c r="O28" s="3"/>
      <c r="P28" s="3"/>
      <c r="Q28" s="3"/>
      <c r="R28" s="3"/>
      <c r="S28" s="3"/>
      <c r="T28" s="3"/>
      <c r="U28" s="3"/>
      <c r="V28" s="3">
        <f t="shared" ref="V28:AO28" si="3">V9+V19</f>
        <v>507463</v>
      </c>
      <c r="W28" s="3">
        <f t="shared" si="3"/>
        <v>498644</v>
      </c>
      <c r="X28" s="3">
        <f t="shared" si="3"/>
        <v>484013</v>
      </c>
      <c r="Y28" s="3">
        <f t="shared" si="3"/>
        <v>473888</v>
      </c>
      <c r="Z28" s="3">
        <f t="shared" si="3"/>
        <v>463513</v>
      </c>
      <c r="AA28" s="3">
        <f t="shared" si="3"/>
        <v>452700</v>
      </c>
      <c r="AB28" s="3">
        <f t="shared" si="3"/>
        <v>441475</v>
      </c>
      <c r="AC28" s="3">
        <f t="shared" si="3"/>
        <v>429844</v>
      </c>
      <c r="AD28" s="3">
        <f t="shared" si="3"/>
        <v>417750</v>
      </c>
      <c r="AE28" s="3">
        <f t="shared" si="3"/>
        <v>405219</v>
      </c>
      <c r="AF28" s="3">
        <f t="shared" si="3"/>
        <v>392250</v>
      </c>
      <c r="AG28" s="3">
        <f t="shared" si="3"/>
        <v>378844</v>
      </c>
      <c r="AH28" s="3">
        <f t="shared" si="3"/>
        <v>365000</v>
      </c>
      <c r="AI28" s="3">
        <f t="shared" si="3"/>
        <v>106000</v>
      </c>
      <c r="AJ28" s="3">
        <f t="shared" si="3"/>
        <v>102000</v>
      </c>
      <c r="AK28" s="3">
        <f t="shared" si="3"/>
        <v>0</v>
      </c>
      <c r="AL28" s="3">
        <f t="shared" si="3"/>
        <v>0</v>
      </c>
      <c r="AM28" s="3">
        <f t="shared" si="3"/>
        <v>0</v>
      </c>
      <c r="AN28" s="3">
        <f t="shared" si="3"/>
        <v>0</v>
      </c>
      <c r="AO28" s="3">
        <f t="shared" si="3"/>
        <v>0</v>
      </c>
      <c r="AP28" s="3"/>
      <c r="AQ28" s="3"/>
      <c r="AR28" s="3"/>
      <c r="AS28" s="3"/>
      <c r="AT28" s="3"/>
      <c r="AU28" s="3"/>
      <c r="AV28" s="3"/>
      <c r="AW28" s="3"/>
      <c r="AX28" s="3"/>
      <c r="AY28" s="3"/>
      <c r="AZ28" s="3"/>
      <c r="BA28" s="3"/>
      <c r="BB28" s="3"/>
      <c r="BC28" s="3"/>
      <c r="BD28" s="3"/>
      <c r="BE28" s="3"/>
      <c r="BF28" s="3"/>
      <c r="BG28" s="3"/>
      <c r="BH28" s="3"/>
    </row>
    <row r="29" spans="1:60" ht="12.75" customHeight="1">
      <c r="A29" s="3"/>
      <c r="B29" s="23" t="s">
        <v>18</v>
      </c>
      <c r="C29" s="3"/>
      <c r="D29" s="11"/>
      <c r="E29" s="11"/>
      <c r="F29" s="11"/>
      <c r="G29" s="3"/>
      <c r="H29" s="3"/>
      <c r="I29" s="3"/>
      <c r="J29" s="3"/>
      <c r="K29" s="3"/>
      <c r="L29" s="3"/>
      <c r="M29" s="3"/>
      <c r="N29" s="3"/>
      <c r="O29" s="3"/>
      <c r="P29" s="3"/>
      <c r="Q29" s="3"/>
      <c r="R29" s="3"/>
      <c r="S29" s="3"/>
      <c r="T29" s="3"/>
      <c r="U29" s="3"/>
      <c r="V29" s="3">
        <f t="shared" ref="V29:AO29" si="4">V10+V20</f>
        <v>295700</v>
      </c>
      <c r="W29" s="3">
        <f t="shared" si="4"/>
        <v>285500</v>
      </c>
      <c r="X29" s="3">
        <f t="shared" si="4"/>
        <v>270400</v>
      </c>
      <c r="Y29" s="3">
        <f t="shared" si="4"/>
        <v>260500</v>
      </c>
      <c r="Z29" s="3">
        <f t="shared" si="4"/>
        <v>250700</v>
      </c>
      <c r="AA29" s="3">
        <f t="shared" si="4"/>
        <v>242175</v>
      </c>
      <c r="AB29" s="3">
        <f t="shared" si="4"/>
        <v>228150</v>
      </c>
      <c r="AC29" s="3">
        <f t="shared" si="4"/>
        <v>219300</v>
      </c>
      <c r="AD29" s="3">
        <f t="shared" si="4"/>
        <v>0</v>
      </c>
      <c r="AE29" s="3">
        <f t="shared" si="4"/>
        <v>0</v>
      </c>
      <c r="AF29" s="3">
        <f t="shared" si="4"/>
        <v>0</v>
      </c>
      <c r="AG29" s="3">
        <f t="shared" si="4"/>
        <v>0</v>
      </c>
      <c r="AH29" s="3">
        <f t="shared" si="4"/>
        <v>0</v>
      </c>
      <c r="AI29" s="3">
        <f t="shared" si="4"/>
        <v>0</v>
      </c>
      <c r="AJ29" s="3">
        <f t="shared" si="4"/>
        <v>0</v>
      </c>
      <c r="AK29" s="3">
        <f t="shared" si="4"/>
        <v>0</v>
      </c>
      <c r="AL29" s="3">
        <f t="shared" si="4"/>
        <v>0</v>
      </c>
      <c r="AM29" s="3">
        <f t="shared" si="4"/>
        <v>0</v>
      </c>
      <c r="AN29" s="3">
        <f t="shared" si="4"/>
        <v>0</v>
      </c>
      <c r="AO29" s="3">
        <f t="shared" si="4"/>
        <v>0</v>
      </c>
      <c r="AP29" s="3"/>
      <c r="AQ29" s="3"/>
      <c r="AR29" s="3"/>
      <c r="AS29" s="3"/>
      <c r="AT29" s="3"/>
      <c r="AU29" s="3"/>
      <c r="AV29" s="3"/>
      <c r="AW29" s="3"/>
      <c r="AX29" s="3"/>
      <c r="AY29" s="3"/>
      <c r="AZ29" s="3"/>
      <c r="BA29" s="3"/>
      <c r="BB29" s="3"/>
      <c r="BC29" s="3"/>
      <c r="BD29" s="3"/>
      <c r="BE29" s="3"/>
      <c r="BF29" s="3"/>
      <c r="BG29" s="3"/>
      <c r="BH29" s="3"/>
    </row>
    <row r="30" spans="1:60" ht="12.75" customHeight="1">
      <c r="A30" s="3"/>
      <c r="B30" t="s">
        <v>19</v>
      </c>
      <c r="C30" s="3"/>
      <c r="D30" s="11"/>
      <c r="E30" s="11"/>
      <c r="F30" s="11"/>
      <c r="G30" s="3"/>
      <c r="H30" s="3"/>
      <c r="I30" s="3"/>
      <c r="J30" s="3"/>
      <c r="K30" s="3"/>
      <c r="L30" s="3"/>
      <c r="M30" s="3"/>
      <c r="N30" s="3"/>
      <c r="O30" s="3"/>
      <c r="P30" s="3"/>
      <c r="Q30" s="3"/>
      <c r="R30" s="3"/>
      <c r="S30" s="3"/>
      <c r="T30" s="3"/>
      <c r="U30" s="3"/>
      <c r="V30" s="3">
        <f t="shared" ref="V30:AO30" si="5">V11+V21</f>
        <v>166763</v>
      </c>
      <c r="W30" s="3">
        <f t="shared" si="5"/>
        <v>153863</v>
      </c>
      <c r="X30" s="3">
        <f t="shared" si="5"/>
        <v>151163</v>
      </c>
      <c r="Y30" s="3">
        <f t="shared" si="5"/>
        <v>143463</v>
      </c>
      <c r="Z30" s="3">
        <f t="shared" si="5"/>
        <v>135863</v>
      </c>
      <c r="AA30" s="3">
        <f t="shared" si="5"/>
        <v>133988</v>
      </c>
      <c r="AB30" s="3">
        <f t="shared" si="5"/>
        <v>126800</v>
      </c>
      <c r="AC30" s="3">
        <f t="shared" si="5"/>
        <v>124700</v>
      </c>
      <c r="AD30" s="3">
        <f t="shared" si="5"/>
        <v>117300</v>
      </c>
      <c r="AE30" s="3">
        <f t="shared" si="5"/>
        <v>0</v>
      </c>
      <c r="AF30" s="3">
        <f t="shared" si="5"/>
        <v>0</v>
      </c>
      <c r="AG30" s="3">
        <f t="shared" si="5"/>
        <v>0</v>
      </c>
      <c r="AH30" s="3">
        <f t="shared" si="5"/>
        <v>0</v>
      </c>
      <c r="AI30" s="3">
        <f t="shared" si="5"/>
        <v>0</v>
      </c>
      <c r="AJ30" s="3">
        <f t="shared" si="5"/>
        <v>0</v>
      </c>
      <c r="AK30" s="3">
        <f t="shared" si="5"/>
        <v>0</v>
      </c>
      <c r="AL30" s="3">
        <f t="shared" si="5"/>
        <v>0</v>
      </c>
      <c r="AM30" s="3">
        <f t="shared" si="5"/>
        <v>0</v>
      </c>
      <c r="AN30" s="3">
        <f t="shared" si="5"/>
        <v>0</v>
      </c>
      <c r="AO30" s="3">
        <f t="shared" si="5"/>
        <v>0</v>
      </c>
      <c r="AP30" s="3"/>
      <c r="AQ30" s="3"/>
      <c r="AR30" s="3"/>
      <c r="AS30" s="3"/>
      <c r="AT30" s="3"/>
      <c r="AU30" s="3"/>
      <c r="AV30" s="3"/>
      <c r="AW30" s="3"/>
      <c r="AX30" s="3"/>
      <c r="AY30" s="3"/>
      <c r="AZ30" s="3"/>
      <c r="BA30" s="3"/>
      <c r="BB30" s="3"/>
      <c r="BC30" s="3"/>
      <c r="BD30" s="3"/>
      <c r="BE30" s="3"/>
      <c r="BF30" s="3"/>
      <c r="BG30" s="3"/>
      <c r="BH30" s="3"/>
    </row>
    <row r="31" spans="1:60" ht="12.75" customHeight="1">
      <c r="A31" s="3"/>
      <c r="B31" t="s">
        <v>20</v>
      </c>
      <c r="C31" s="3"/>
      <c r="D31" s="11"/>
      <c r="E31" s="11"/>
      <c r="F31" s="11"/>
      <c r="G31" s="3"/>
      <c r="H31" s="3"/>
      <c r="I31" s="3"/>
      <c r="J31" s="3"/>
      <c r="K31" s="3"/>
      <c r="L31" s="3"/>
      <c r="M31" s="3"/>
      <c r="N31" s="3"/>
      <c r="O31" s="3"/>
      <c r="P31" s="3"/>
      <c r="Q31" s="3"/>
      <c r="R31" s="3"/>
      <c r="S31" s="3"/>
      <c r="T31" s="3"/>
      <c r="U31" s="3"/>
      <c r="V31" s="3">
        <f t="shared" ref="V31:AO31" si="6">V12+V22</f>
        <v>210148</v>
      </c>
      <c r="W31" s="3">
        <f t="shared" si="6"/>
        <v>207148</v>
      </c>
      <c r="X31" s="3">
        <f t="shared" si="6"/>
        <v>209098</v>
      </c>
      <c r="Y31" s="3">
        <f t="shared" si="6"/>
        <v>205973</v>
      </c>
      <c r="Z31" s="3">
        <f t="shared" si="6"/>
        <v>207148</v>
      </c>
      <c r="AA31" s="3">
        <f t="shared" si="6"/>
        <v>208173</v>
      </c>
      <c r="AB31" s="3">
        <f t="shared" si="6"/>
        <v>209048</v>
      </c>
      <c r="AC31" s="3">
        <f t="shared" si="6"/>
        <v>209773</v>
      </c>
      <c r="AD31" s="3">
        <f t="shared" si="6"/>
        <v>210348</v>
      </c>
      <c r="AE31" s="3">
        <f t="shared" si="6"/>
        <v>210773</v>
      </c>
      <c r="AF31" s="3">
        <f t="shared" si="6"/>
        <v>205929</v>
      </c>
      <c r="AG31" s="3">
        <f t="shared" si="6"/>
        <v>210729</v>
      </c>
      <c r="AH31" s="3">
        <f t="shared" si="6"/>
        <v>210030</v>
      </c>
      <c r="AI31" s="3">
        <f t="shared" si="6"/>
        <v>208906</v>
      </c>
      <c r="AJ31" s="3">
        <f t="shared" si="6"/>
        <v>207200</v>
      </c>
      <c r="AK31" s="3">
        <f t="shared" si="6"/>
        <v>209800</v>
      </c>
      <c r="AL31" s="3">
        <f t="shared" si="6"/>
        <v>207100</v>
      </c>
      <c r="AM31" s="3">
        <f t="shared" si="6"/>
        <v>209100</v>
      </c>
      <c r="AN31" s="3">
        <f t="shared" si="6"/>
        <v>0</v>
      </c>
      <c r="AO31" s="3">
        <f t="shared" si="6"/>
        <v>0</v>
      </c>
      <c r="AP31" s="3"/>
      <c r="AQ31" s="3"/>
      <c r="AR31" s="3"/>
      <c r="AS31" s="3"/>
      <c r="AT31" s="3"/>
      <c r="AU31" s="3"/>
      <c r="AV31" s="3"/>
      <c r="AW31" s="3"/>
      <c r="AX31" s="3"/>
      <c r="AY31" s="3"/>
      <c r="AZ31" s="3"/>
      <c r="BA31" s="3"/>
      <c r="BB31" s="3"/>
      <c r="BC31" s="3"/>
      <c r="BD31" s="3"/>
      <c r="BE31" s="3"/>
      <c r="BF31" s="3"/>
      <c r="BG31" s="3"/>
      <c r="BH31" s="3"/>
    </row>
    <row r="32" spans="1:60" ht="12.75" customHeight="1">
      <c r="A32" s="3"/>
      <c r="B32" t="s">
        <v>21</v>
      </c>
      <c r="C32" s="3"/>
      <c r="D32" s="11"/>
      <c r="E32" s="11"/>
      <c r="F32" s="11"/>
      <c r="G32" s="3"/>
      <c r="H32" s="3"/>
      <c r="I32" s="3"/>
      <c r="J32" s="3"/>
      <c r="K32" s="3"/>
      <c r="L32" s="3"/>
      <c r="M32" s="3"/>
      <c r="N32" s="3"/>
      <c r="O32" s="3"/>
      <c r="P32" s="3"/>
      <c r="Q32" s="3"/>
      <c r="R32" s="3"/>
      <c r="S32" s="3"/>
      <c r="T32" s="3"/>
      <c r="U32" s="3"/>
      <c r="V32" s="3">
        <f t="shared" ref="V32:AO32" si="7">V13+V23</f>
        <v>86125</v>
      </c>
      <c r="W32" s="3">
        <f t="shared" si="7"/>
        <v>84625</v>
      </c>
      <c r="X32" s="3">
        <f t="shared" si="7"/>
        <v>82625</v>
      </c>
      <c r="Y32" s="3">
        <f t="shared" si="7"/>
        <v>80125</v>
      </c>
      <c r="Z32" s="3">
        <f t="shared" si="7"/>
        <v>77625</v>
      </c>
      <c r="AA32" s="3">
        <f t="shared" si="7"/>
        <v>75125</v>
      </c>
      <c r="AB32" s="3">
        <f t="shared" si="7"/>
        <v>72625</v>
      </c>
      <c r="AC32" s="3">
        <f t="shared" si="7"/>
        <v>70125</v>
      </c>
      <c r="AD32" s="3">
        <f t="shared" si="7"/>
        <v>67625</v>
      </c>
      <c r="AE32" s="3">
        <f t="shared" si="7"/>
        <v>65125</v>
      </c>
      <c r="AF32" s="3">
        <f t="shared" si="7"/>
        <v>63625</v>
      </c>
      <c r="AG32" s="3">
        <f t="shared" si="7"/>
        <v>62125</v>
      </c>
      <c r="AH32" s="3">
        <f t="shared" si="7"/>
        <v>60625</v>
      </c>
      <c r="AI32" s="3">
        <f t="shared" si="7"/>
        <v>59125</v>
      </c>
      <c r="AJ32" s="3">
        <f t="shared" si="7"/>
        <v>57625</v>
      </c>
      <c r="AK32" s="3">
        <f t="shared" si="7"/>
        <v>56125</v>
      </c>
      <c r="AL32" s="3">
        <f t="shared" si="7"/>
        <v>54625</v>
      </c>
      <c r="AM32" s="3">
        <f t="shared" si="7"/>
        <v>53125</v>
      </c>
      <c r="AN32" s="3">
        <f t="shared" si="7"/>
        <v>51563</v>
      </c>
      <c r="AO32" s="3">
        <f t="shared" si="7"/>
        <v>0</v>
      </c>
      <c r="AP32" s="3"/>
      <c r="AQ32" s="3"/>
      <c r="AR32" s="3"/>
      <c r="AS32" s="3"/>
      <c r="AT32" s="3"/>
      <c r="AU32" s="3"/>
      <c r="AV32" s="3"/>
      <c r="AW32" s="3"/>
      <c r="AX32" s="3"/>
      <c r="AY32" s="3"/>
      <c r="AZ32" s="3"/>
      <c r="BA32" s="3"/>
      <c r="BB32" s="3"/>
      <c r="BC32" s="3"/>
      <c r="BD32" s="3"/>
      <c r="BE32" s="3"/>
      <c r="BF32" s="3"/>
      <c r="BG32" s="3"/>
      <c r="BH32" s="3"/>
    </row>
    <row r="33" spans="1:60" ht="12.75" customHeight="1">
      <c r="A33" s="3"/>
      <c r="B33" s="1"/>
      <c r="C33" s="3"/>
      <c r="D33" s="11"/>
      <c r="E33" s="11"/>
      <c r="F33" s="11"/>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ht="12.75" customHeight="1">
      <c r="A34" s="3"/>
      <c r="B34" s="6" t="s">
        <v>33</v>
      </c>
      <c r="C34" s="3"/>
      <c r="D34" s="11"/>
      <c r="E34" s="11"/>
      <c r="F34" s="11"/>
      <c r="G34" s="3"/>
      <c r="H34" s="3"/>
      <c r="I34" s="3"/>
      <c r="J34" s="3"/>
      <c r="K34" s="3"/>
      <c r="L34" s="3"/>
      <c r="M34" s="3"/>
      <c r="N34" s="3"/>
      <c r="O34" s="3"/>
      <c r="P34" s="3"/>
      <c r="Q34" s="3"/>
      <c r="R34" s="3"/>
      <c r="S34" s="3"/>
      <c r="T34" s="3"/>
      <c r="U34" s="3"/>
      <c r="V34" s="12">
        <f t="shared" ref="V34:AO34" si="8">SUM(V28:V32)</f>
        <v>1266199</v>
      </c>
      <c r="W34" s="12">
        <f t="shared" si="8"/>
        <v>1229780</v>
      </c>
      <c r="X34" s="12">
        <f t="shared" si="8"/>
        <v>1197299</v>
      </c>
      <c r="Y34" s="12">
        <f t="shared" si="8"/>
        <v>1163949</v>
      </c>
      <c r="Z34" s="12">
        <f t="shared" si="8"/>
        <v>1134849</v>
      </c>
      <c r="AA34" s="12">
        <f t="shared" si="8"/>
        <v>1112161</v>
      </c>
      <c r="AB34" s="12">
        <f t="shared" si="8"/>
        <v>1078098</v>
      </c>
      <c r="AC34" s="12">
        <f t="shared" si="8"/>
        <v>1053742</v>
      </c>
      <c r="AD34" s="12">
        <f t="shared" si="8"/>
        <v>813023</v>
      </c>
      <c r="AE34" s="12">
        <f t="shared" si="8"/>
        <v>681117</v>
      </c>
      <c r="AF34" s="12">
        <f t="shared" si="8"/>
        <v>661804</v>
      </c>
      <c r="AG34" s="12">
        <f t="shared" si="8"/>
        <v>651698</v>
      </c>
      <c r="AH34" s="12">
        <f t="shared" si="8"/>
        <v>635655</v>
      </c>
      <c r="AI34" s="12">
        <f t="shared" si="8"/>
        <v>374031</v>
      </c>
      <c r="AJ34" s="12">
        <f t="shared" si="8"/>
        <v>366825</v>
      </c>
      <c r="AK34" s="12">
        <f t="shared" si="8"/>
        <v>265925</v>
      </c>
      <c r="AL34" s="12">
        <f t="shared" si="8"/>
        <v>261725</v>
      </c>
      <c r="AM34" s="12">
        <f t="shared" si="8"/>
        <v>262225</v>
      </c>
      <c r="AN34" s="12">
        <f t="shared" si="8"/>
        <v>51563</v>
      </c>
      <c r="AO34" s="12">
        <f t="shared" si="8"/>
        <v>0</v>
      </c>
      <c r="AP34" s="3"/>
      <c r="AQ34" s="3"/>
      <c r="AR34" s="3"/>
      <c r="AS34" s="3"/>
      <c r="AT34" s="3"/>
      <c r="AU34" s="3"/>
      <c r="AV34" s="3"/>
      <c r="AW34" s="3"/>
      <c r="AX34" s="3"/>
      <c r="AY34" s="3"/>
      <c r="AZ34" s="3"/>
      <c r="BA34" s="3"/>
      <c r="BB34" s="3"/>
      <c r="BC34" s="3"/>
      <c r="BD34" s="12"/>
      <c r="BE34" s="12"/>
      <c r="BF34" s="12"/>
      <c r="BG34" s="12"/>
      <c r="BH34" s="3"/>
    </row>
    <row r="35" spans="1:60" ht="12.75" customHeight="1">
      <c r="A35" s="3"/>
      <c r="B35" s="1"/>
      <c r="C35" s="3"/>
      <c r="D35" s="11"/>
      <c r="E35" s="11"/>
      <c r="F35" s="11"/>
      <c r="G35" s="3"/>
      <c r="H35" s="3"/>
      <c r="I35" s="3"/>
      <c r="J35" s="3"/>
      <c r="K35" s="3"/>
      <c r="L35" s="3"/>
      <c r="M35" s="3"/>
      <c r="N35" s="3"/>
      <c r="O35" s="3"/>
      <c r="P35" s="3"/>
      <c r="Q35" s="3"/>
      <c r="R35" s="3"/>
      <c r="S35" s="3"/>
      <c r="T35" s="3"/>
      <c r="U35" s="3"/>
      <c r="V35" s="12"/>
      <c r="W35" s="12"/>
      <c r="X35" s="12"/>
      <c r="Y35" s="12"/>
      <c r="Z35" s="12"/>
      <c r="AA35" s="12"/>
      <c r="AB35" s="12"/>
      <c r="AC35" s="12"/>
      <c r="AD35" s="12"/>
      <c r="AE35" s="12"/>
      <c r="AF35" s="12"/>
      <c r="AG35" s="12"/>
      <c r="AH35" s="12"/>
      <c r="AI35" s="12"/>
      <c r="AJ35" s="12"/>
      <c r="AK35" s="12"/>
      <c r="AL35" s="12"/>
      <c r="AM35" s="12"/>
      <c r="AN35" s="12"/>
      <c r="AO35" s="12"/>
      <c r="AP35" s="3"/>
      <c r="AQ35" s="3"/>
      <c r="AR35" s="3"/>
      <c r="AS35" s="3"/>
      <c r="AT35" s="3"/>
      <c r="AU35" s="3"/>
      <c r="AV35" s="3"/>
      <c r="AW35" s="3"/>
      <c r="AX35" s="3"/>
      <c r="AY35" s="3"/>
      <c r="AZ35" s="3"/>
      <c r="BA35" s="3"/>
      <c r="BB35" s="3"/>
      <c r="BC35" s="3"/>
      <c r="BD35" s="12"/>
      <c r="BE35" s="12"/>
      <c r="BF35" s="12"/>
      <c r="BG35" s="12"/>
      <c r="BH35" s="3"/>
    </row>
    <row r="36" spans="1:60" ht="12.75" customHeight="1">
      <c r="A36" s="3"/>
      <c r="B36" s="1"/>
      <c r="C36" s="3"/>
      <c r="D36" s="11"/>
      <c r="E36" s="11"/>
      <c r="F36" s="11"/>
      <c r="G36" s="3"/>
      <c r="H36" s="3"/>
      <c r="I36" s="3"/>
      <c r="J36" s="3"/>
      <c r="K36" s="3"/>
      <c r="L36" s="3"/>
      <c r="M36" s="3"/>
      <c r="N36" s="3"/>
      <c r="O36" s="3"/>
      <c r="P36" s="3"/>
      <c r="Q36" s="3"/>
      <c r="R36" s="3"/>
      <c r="S36" s="3"/>
      <c r="T36" s="3"/>
      <c r="U36" s="3"/>
      <c r="V36" s="12"/>
      <c r="W36" s="12"/>
      <c r="X36" s="12"/>
      <c r="Y36" s="12"/>
      <c r="Z36" s="12"/>
      <c r="AA36" s="12"/>
      <c r="AB36" s="12"/>
      <c r="AC36" s="12"/>
      <c r="AD36" s="12"/>
      <c r="AE36" s="12"/>
      <c r="AF36" s="12"/>
      <c r="AG36" s="12"/>
      <c r="AH36" s="12"/>
      <c r="AI36" s="12"/>
      <c r="AJ36" s="12"/>
      <c r="AK36" s="12"/>
      <c r="AL36" s="12"/>
      <c r="AM36" s="12"/>
      <c r="AN36" s="12"/>
      <c r="AO36" s="12"/>
      <c r="AP36" s="3"/>
      <c r="AQ36" s="3"/>
      <c r="AR36" s="3"/>
      <c r="AS36" s="3"/>
      <c r="AT36" s="3"/>
      <c r="AU36" s="3"/>
      <c r="AV36" s="3"/>
      <c r="AW36" s="3"/>
      <c r="AX36" s="3"/>
      <c r="AY36" s="3"/>
      <c r="AZ36" s="3"/>
      <c r="BA36" s="3"/>
      <c r="BB36" s="3"/>
      <c r="BC36" s="3"/>
      <c r="BD36" s="12"/>
      <c r="BE36" s="12"/>
      <c r="BF36" s="12"/>
      <c r="BG36" s="12"/>
      <c r="BH36" s="3"/>
    </row>
    <row r="37" spans="1:60" ht="12.75" customHeight="1">
      <c r="A37" s="3"/>
      <c r="B37" s="6" t="s">
        <v>41</v>
      </c>
      <c r="C37" s="3"/>
      <c r="D37" s="11"/>
      <c r="E37" s="11"/>
      <c r="F37" s="11"/>
      <c r="G37" s="3"/>
      <c r="H37" s="3"/>
      <c r="I37" s="3"/>
      <c r="J37" s="3"/>
      <c r="K37" s="3"/>
      <c r="L37" s="3"/>
      <c r="M37" s="3"/>
      <c r="N37" s="3"/>
      <c r="O37" s="3"/>
      <c r="P37" s="3"/>
      <c r="Q37" s="3"/>
      <c r="R37" s="3"/>
      <c r="S37" s="3"/>
      <c r="T37" s="3"/>
      <c r="U37" s="3"/>
      <c r="V37" s="12">
        <f t="shared" ref="V37:AO37" si="9">V34 * 0.912086 * 1774 * 700000  /72877837.84 / 100000</f>
        <v>196.78587940766565</v>
      </c>
      <c r="W37" s="12">
        <f t="shared" si="9"/>
        <v>191.12583312572434</v>
      </c>
      <c r="X37" s="12">
        <f t="shared" si="9"/>
        <v>186.0778097510096</v>
      </c>
      <c r="Y37" s="12">
        <f t="shared" si="9"/>
        <v>180.89473104201863</v>
      </c>
      <c r="Z37" s="12">
        <f t="shared" si="9"/>
        <v>176.37216461228445</v>
      </c>
      <c r="AA37" s="12">
        <f t="shared" si="9"/>
        <v>172.84611694363113</v>
      </c>
      <c r="AB37" s="12">
        <f t="shared" si="9"/>
        <v>167.55222758637899</v>
      </c>
      <c r="AC37" s="12">
        <f t="shared" si="9"/>
        <v>163.76694827494921</v>
      </c>
      <c r="AD37" s="12">
        <f t="shared" si="9"/>
        <v>126.35568819250254</v>
      </c>
      <c r="AE37" s="12">
        <f t="shared" si="9"/>
        <v>105.85556284952915</v>
      </c>
      <c r="AF37" s="12">
        <f t="shared" si="9"/>
        <v>102.8540396379327</v>
      </c>
      <c r="AG37" s="12">
        <f t="shared" si="9"/>
        <v>101.28341914518718</v>
      </c>
      <c r="AH37" s="12">
        <f t="shared" si="9"/>
        <v>98.790101851983536</v>
      </c>
      <c r="AI37" s="12">
        <f t="shared" si="9"/>
        <v>58.129898428863527</v>
      </c>
      <c r="AJ37" s="12">
        <f t="shared" si="9"/>
        <v>57.009980432552013</v>
      </c>
      <c r="AK37" s="12">
        <f t="shared" si="9"/>
        <v>41.328641849727781</v>
      </c>
      <c r="AL37" s="12">
        <f t="shared" si="9"/>
        <v>40.675900303168213</v>
      </c>
      <c r="AM37" s="12">
        <f t="shared" si="9"/>
        <v>40.753607630139591</v>
      </c>
      <c r="AN37" s="12">
        <f t="shared" si="9"/>
        <v>8.0136458012504068</v>
      </c>
      <c r="AO37" s="12">
        <f t="shared" si="9"/>
        <v>0</v>
      </c>
      <c r="AP37" s="3"/>
      <c r="AQ37" s="3"/>
      <c r="AR37" s="3"/>
      <c r="AS37" s="3"/>
      <c r="AT37" s="3"/>
      <c r="AU37" s="3"/>
      <c r="AV37" s="3"/>
      <c r="AW37" s="3"/>
      <c r="AX37" s="3"/>
      <c r="AY37" s="3"/>
      <c r="AZ37" s="3"/>
      <c r="BA37" s="3"/>
      <c r="BB37" s="3"/>
      <c r="BC37" s="3"/>
      <c r="BD37" s="3"/>
      <c r="BE37" s="3"/>
      <c r="BF37" s="3"/>
      <c r="BG37" s="3"/>
      <c r="BH37" s="3"/>
    </row>
    <row r="38" spans="1:60" ht="12.75" customHeight="1">
      <c r="A38" s="3"/>
      <c r="B38" s="1"/>
      <c r="C38" s="3"/>
      <c r="D38" s="11"/>
      <c r="E38" s="11"/>
      <c r="F38" s="11"/>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ht="12.75" customHeight="1">
      <c r="A39" s="3"/>
      <c r="B39" s="1"/>
      <c r="C39" s="3"/>
      <c r="D39" s="11"/>
      <c r="E39" s="11"/>
      <c r="F39" s="11"/>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ht="12.75" customHeight="1">
      <c r="A40" s="3"/>
      <c r="B40" s="1"/>
      <c r="C40" s="3"/>
      <c r="D40" s="11"/>
      <c r="E40" s="11"/>
      <c r="F40" s="11"/>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ht="12.75" customHeight="1">
      <c r="A41" s="3"/>
      <c r="B41" s="1"/>
      <c r="C41" s="3"/>
      <c r="D41" s="11"/>
      <c r="E41" s="11"/>
      <c r="F41" s="11"/>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ht="12.75" customHeight="1">
      <c r="A42" s="3"/>
      <c r="B42" s="1"/>
      <c r="C42" s="3"/>
      <c r="D42" s="11"/>
      <c r="E42" s="11"/>
      <c r="F42" s="11"/>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ht="12.75" customHeight="1">
      <c r="A43" s="3"/>
      <c r="B43" s="1"/>
      <c r="C43" s="3"/>
      <c r="D43" s="11"/>
      <c r="E43" s="11"/>
      <c r="F43" s="11"/>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ht="12.75" customHeight="1">
      <c r="A44" s="3"/>
      <c r="B44" s="1"/>
      <c r="C44" s="3"/>
      <c r="D44" s="11"/>
      <c r="E44" s="11"/>
      <c r="F44" s="11"/>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ht="12.75" customHeight="1">
      <c r="A45" s="3"/>
      <c r="B45" s="1"/>
      <c r="C45" s="3"/>
      <c r="D45" s="11"/>
      <c r="E45" s="11"/>
      <c r="F45" s="11"/>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ht="12.75" customHeight="1">
      <c r="A46" s="3"/>
      <c r="B46" s="1"/>
      <c r="C46" s="3"/>
      <c r="D46" s="11"/>
      <c r="E46" s="11"/>
      <c r="F46" s="11"/>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ht="12.75" customHeight="1">
      <c r="A47" s="3"/>
      <c r="B47" s="1"/>
      <c r="C47" s="3"/>
      <c r="D47" s="11"/>
      <c r="E47" s="11"/>
      <c r="F47" s="11"/>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ht="12.75" customHeight="1">
      <c r="A48" s="3"/>
      <c r="B48" s="1"/>
      <c r="C48" s="3"/>
      <c r="D48" s="11"/>
      <c r="E48" s="11"/>
      <c r="F48" s="11"/>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ht="12.75" customHeight="1">
      <c r="A49" s="3"/>
      <c r="B49" s="1"/>
      <c r="C49" s="3"/>
      <c r="D49" s="11"/>
      <c r="E49" s="11"/>
      <c r="F49" s="11"/>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ht="12.75" customHeight="1">
      <c r="A50" s="3"/>
      <c r="B50" s="1"/>
      <c r="C50" s="3"/>
      <c r="D50" s="11"/>
      <c r="E50" s="11"/>
      <c r="F50" s="11"/>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ht="12.75" customHeight="1">
      <c r="A51" s="3"/>
      <c r="B51" s="1"/>
      <c r="C51" s="3"/>
      <c r="D51" s="11"/>
      <c r="E51" s="11"/>
      <c r="F51" s="11"/>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ht="12.75" customHeight="1">
      <c r="A52" s="3"/>
      <c r="B52" s="1"/>
      <c r="C52" s="3"/>
      <c r="D52" s="11"/>
      <c r="E52" s="11"/>
      <c r="F52" s="11"/>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ht="12.75" customHeight="1">
      <c r="A53" s="3"/>
      <c r="B53" s="1"/>
      <c r="C53" s="3"/>
      <c r="D53" s="11"/>
      <c r="E53" s="11"/>
      <c r="F53" s="11"/>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ht="12.75" customHeight="1">
      <c r="A54" s="3"/>
      <c r="B54" s="1"/>
      <c r="C54" s="3"/>
      <c r="D54" s="11"/>
      <c r="E54" s="11"/>
      <c r="F54" s="11"/>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ht="12.75" customHeight="1">
      <c r="A55" s="3"/>
      <c r="B55" s="1"/>
      <c r="C55" s="3"/>
      <c r="D55" s="11"/>
      <c r="E55" s="11"/>
      <c r="F55" s="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ht="12.75" customHeight="1">
      <c r="A56" s="3"/>
      <c r="B56" s="1"/>
      <c r="C56" s="3"/>
      <c r="D56" s="11"/>
      <c r="E56" s="11"/>
      <c r="F56" s="11"/>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ht="12.75" customHeight="1">
      <c r="A57" s="3"/>
      <c r="B57" s="1"/>
      <c r="C57" s="3"/>
      <c r="D57" s="11"/>
      <c r="E57" s="11"/>
      <c r="F57" s="1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ht="12.75" customHeight="1">
      <c r="A58" s="3"/>
      <c r="B58" s="1"/>
      <c r="C58" s="3"/>
      <c r="D58" s="11"/>
      <c r="E58" s="11"/>
      <c r="F58" s="11"/>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ht="12.75" customHeight="1">
      <c r="A59" s="3"/>
      <c r="B59" s="1"/>
      <c r="C59" s="3"/>
      <c r="D59" s="11"/>
      <c r="E59" s="11"/>
      <c r="F59" s="11"/>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ht="12.75" customHeight="1">
      <c r="A60" s="3"/>
      <c r="B60" s="1"/>
      <c r="C60" s="3"/>
      <c r="D60" s="11"/>
      <c r="E60" s="11"/>
      <c r="F60" s="11"/>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ht="12.75" customHeight="1">
      <c r="A61" s="3"/>
      <c r="B61" s="1"/>
      <c r="C61" s="3"/>
      <c r="D61" s="11"/>
      <c r="E61" s="11"/>
      <c r="F61" s="11"/>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ht="12.75" customHeight="1">
      <c r="A62" s="3"/>
      <c r="B62" s="1"/>
      <c r="C62" s="3"/>
      <c r="D62" s="11"/>
      <c r="E62" s="11"/>
      <c r="F62" s="11"/>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ht="12.75" customHeight="1">
      <c r="A63" s="3"/>
      <c r="B63" s="1"/>
      <c r="C63" s="3"/>
      <c r="D63" s="11"/>
      <c r="E63" s="11"/>
      <c r="F63" s="11"/>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ht="12.75" customHeight="1">
      <c r="A64" s="3"/>
      <c r="B64" s="1"/>
      <c r="C64" s="3"/>
      <c r="D64" s="11"/>
      <c r="E64" s="11"/>
      <c r="F64" s="1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ht="12.75" customHeight="1">
      <c r="A65" s="3"/>
      <c r="B65" s="1"/>
      <c r="C65" s="3"/>
      <c r="D65" s="11"/>
      <c r="E65" s="11"/>
      <c r="F65" s="11"/>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ht="12.75" customHeight="1">
      <c r="A66" s="3"/>
      <c r="B66" s="1"/>
      <c r="C66" s="3"/>
      <c r="D66" s="11"/>
      <c r="E66" s="11"/>
      <c r="F66" s="11"/>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ht="12.75" customHeight="1">
      <c r="A67" s="3"/>
      <c r="B67" s="1"/>
      <c r="C67" s="3"/>
      <c r="D67" s="11"/>
      <c r="E67" s="11"/>
      <c r="F67" s="11"/>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ht="12.75" customHeight="1">
      <c r="A68" s="3"/>
      <c r="B68" s="1"/>
      <c r="C68" s="3"/>
      <c r="D68" s="11"/>
      <c r="E68" s="11"/>
      <c r="F68" s="11"/>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ht="12.75" customHeight="1">
      <c r="A69" s="3"/>
      <c r="B69" s="1"/>
      <c r="C69" s="3"/>
      <c r="D69" s="11"/>
      <c r="E69" s="11"/>
      <c r="F69" s="11"/>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ht="12.75" customHeight="1">
      <c r="A70" s="3"/>
      <c r="B70" s="1"/>
      <c r="C70" s="3"/>
      <c r="D70" s="11"/>
      <c r="E70" s="11"/>
      <c r="F70" s="11"/>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ht="12.75" customHeight="1">
      <c r="A71" s="3"/>
      <c r="B71" s="1"/>
      <c r="C71" s="3"/>
      <c r="D71" s="11"/>
      <c r="E71" s="11"/>
      <c r="F71" s="11"/>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ht="12.75" customHeight="1">
      <c r="A72" s="3"/>
      <c r="B72" s="1"/>
      <c r="C72" s="3"/>
      <c r="D72" s="11"/>
      <c r="E72" s="11"/>
      <c r="F72" s="11"/>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ht="12.75" customHeight="1">
      <c r="A73" s="3"/>
      <c r="B73" s="1"/>
      <c r="C73" s="3"/>
      <c r="D73" s="11"/>
      <c r="E73" s="11"/>
      <c r="F73" s="11"/>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ht="12.75" customHeight="1">
      <c r="A74" s="3"/>
      <c r="B74" s="1"/>
      <c r="C74" s="3"/>
      <c r="D74" s="11"/>
      <c r="E74" s="11"/>
      <c r="F74" s="11"/>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ht="12.75" customHeight="1">
      <c r="A75" s="3"/>
      <c r="B75" s="1"/>
      <c r="C75" s="3"/>
      <c r="D75" s="11"/>
      <c r="E75" s="11"/>
      <c r="F75" s="11"/>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ht="12.75" customHeight="1">
      <c r="A76" s="3"/>
      <c r="B76" s="1"/>
      <c r="C76" s="3"/>
      <c r="D76" s="11"/>
      <c r="E76" s="11"/>
      <c r="F76" s="11"/>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ht="12.75" customHeight="1">
      <c r="A77" s="3"/>
      <c r="B77" s="1"/>
      <c r="C77" s="3"/>
      <c r="D77" s="11"/>
      <c r="E77" s="11"/>
      <c r="F77" s="11"/>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ht="12.75" customHeight="1">
      <c r="A78" s="3"/>
      <c r="B78" s="1"/>
      <c r="C78" s="3"/>
      <c r="D78" s="11"/>
      <c r="E78" s="11"/>
      <c r="F78" s="11"/>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ht="12.75" customHeight="1">
      <c r="A79" s="3"/>
      <c r="B79" s="1"/>
      <c r="C79" s="3"/>
      <c r="D79" s="11"/>
      <c r="E79" s="11"/>
      <c r="F79" s="11"/>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ht="12.75" customHeight="1">
      <c r="A80" s="3"/>
      <c r="B80" s="1"/>
      <c r="C80" s="3"/>
      <c r="D80" s="11"/>
      <c r="E80" s="11"/>
      <c r="F80" s="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ht="12.75" customHeight="1">
      <c r="A81" s="3"/>
      <c r="B81" s="1"/>
      <c r="C81" s="3"/>
      <c r="D81" s="11"/>
      <c r="E81" s="11"/>
      <c r="F81" s="11"/>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ht="12.75" customHeight="1">
      <c r="A82" s="3"/>
      <c r="B82" s="1"/>
      <c r="C82" s="3"/>
      <c r="D82" s="11"/>
      <c r="E82" s="11"/>
      <c r="F82" s="11"/>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ht="12.75" customHeight="1">
      <c r="A83" s="3"/>
      <c r="B83" s="1"/>
      <c r="C83" s="3"/>
      <c r="D83" s="11"/>
      <c r="E83" s="11"/>
      <c r="F83" s="11"/>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ht="12.75" customHeight="1">
      <c r="A84" s="3"/>
      <c r="B84" s="1"/>
      <c r="C84" s="3"/>
      <c r="D84" s="11"/>
      <c r="E84" s="11"/>
      <c r="F84" s="11"/>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ht="12.75" customHeight="1">
      <c r="A85" s="3"/>
      <c r="B85" s="1"/>
      <c r="C85" s="3"/>
      <c r="D85" s="11"/>
      <c r="E85" s="11"/>
      <c r="F85" s="11"/>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ht="12.75" customHeight="1">
      <c r="A86" s="3"/>
      <c r="B86" s="1"/>
      <c r="C86" s="3"/>
      <c r="D86" s="11"/>
      <c r="E86" s="11"/>
      <c r="F86" s="11"/>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ht="12.75" customHeight="1">
      <c r="A87" s="3"/>
      <c r="B87" s="1"/>
      <c r="C87" s="3"/>
      <c r="D87" s="11"/>
      <c r="E87" s="11"/>
      <c r="F87" s="11"/>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ht="12.75" customHeight="1">
      <c r="A88" s="3"/>
      <c r="B88" s="1"/>
      <c r="C88" s="3"/>
      <c r="D88" s="11"/>
      <c r="E88" s="11"/>
      <c r="F88" s="11"/>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ht="12.75" customHeight="1">
      <c r="A89" s="3"/>
      <c r="B89" s="1"/>
      <c r="C89" s="3"/>
      <c r="D89" s="11"/>
      <c r="E89" s="11"/>
      <c r="F89" s="11"/>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ht="12.75" customHeight="1">
      <c r="A90" s="3"/>
      <c r="B90" s="1"/>
      <c r="C90" s="3"/>
      <c r="D90" s="11"/>
      <c r="E90" s="11"/>
      <c r="F90" s="11"/>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ht="12.75" customHeight="1">
      <c r="A91" s="3"/>
      <c r="B91" s="1"/>
      <c r="C91" s="3"/>
      <c r="D91" s="11"/>
      <c r="E91" s="11"/>
      <c r="F91" s="11"/>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ht="12.75" customHeight="1">
      <c r="A92" s="3"/>
      <c r="B92" s="1"/>
      <c r="C92" s="3"/>
      <c r="D92" s="11"/>
      <c r="E92" s="11"/>
      <c r="F92" s="11"/>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ht="12.75" customHeight="1">
      <c r="A93" s="3"/>
      <c r="B93" s="1"/>
      <c r="C93" s="3"/>
      <c r="D93" s="11"/>
      <c r="E93" s="11"/>
      <c r="F93" s="11"/>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ht="12.75" customHeight="1">
      <c r="A94" s="3"/>
      <c r="B94" s="1"/>
      <c r="C94" s="3"/>
      <c r="D94" s="11"/>
      <c r="E94" s="11"/>
      <c r="F94" s="11"/>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ht="12.75" customHeight="1">
      <c r="A95" s="3"/>
      <c r="B95" s="1"/>
      <c r="C95" s="3"/>
      <c r="D95" s="11"/>
      <c r="E95" s="11"/>
      <c r="F95" s="11"/>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ht="12.75" customHeight="1">
      <c r="A96" s="3"/>
      <c r="B96" s="1"/>
      <c r="C96" s="3"/>
      <c r="D96" s="11"/>
      <c r="E96" s="11"/>
      <c r="F96" s="11"/>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ht="12.75" customHeight="1">
      <c r="A97" s="3"/>
      <c r="B97" s="1"/>
      <c r="C97" s="3"/>
      <c r="D97" s="11"/>
      <c r="E97" s="11"/>
      <c r="F97" s="11"/>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ht="12.75" customHeight="1">
      <c r="A98" s="3"/>
      <c r="B98" s="1"/>
      <c r="C98" s="3"/>
      <c r="D98" s="11"/>
      <c r="E98" s="11"/>
      <c r="F98" s="11"/>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ht="12.75" customHeight="1">
      <c r="A99" s="3"/>
      <c r="B99" s="1"/>
      <c r="C99" s="3"/>
      <c r="D99" s="11"/>
      <c r="E99" s="11"/>
      <c r="F99" s="11"/>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ht="12.75" customHeight="1">
      <c r="A100" s="3"/>
      <c r="B100" s="1"/>
      <c r="C100" s="3"/>
      <c r="D100" s="11"/>
      <c r="E100" s="11"/>
      <c r="F100" s="11"/>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ht="12.75" customHeight="1">
      <c r="A101" s="3"/>
      <c r="B101" s="1"/>
      <c r="C101" s="3"/>
      <c r="D101" s="11"/>
      <c r="E101" s="11"/>
      <c r="F101" s="11"/>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ht="12.75" customHeight="1">
      <c r="A102" s="3"/>
      <c r="B102" s="1"/>
      <c r="C102" s="3"/>
      <c r="D102" s="11"/>
      <c r="E102" s="11"/>
      <c r="F102" s="11"/>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ht="12.75" customHeight="1">
      <c r="A103" s="3"/>
      <c r="B103" s="1"/>
      <c r="C103" s="3"/>
      <c r="D103" s="11"/>
      <c r="E103" s="11"/>
      <c r="F103" s="11"/>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ht="12.75" customHeight="1">
      <c r="A104" s="3"/>
      <c r="B104" s="1"/>
      <c r="C104" s="3"/>
      <c r="D104" s="11"/>
      <c r="E104" s="11"/>
      <c r="F104" s="11"/>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ht="12.75" customHeight="1">
      <c r="A105" s="3"/>
      <c r="B105" s="1"/>
      <c r="C105" s="3"/>
      <c r="D105" s="11"/>
      <c r="E105" s="11"/>
      <c r="F105" s="11"/>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ht="12.75" customHeight="1">
      <c r="A106" s="3"/>
      <c r="B106" s="1"/>
      <c r="C106" s="3"/>
      <c r="D106" s="11"/>
      <c r="E106" s="11"/>
      <c r="F106" s="11"/>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ht="12.75" customHeight="1">
      <c r="A107" s="3"/>
      <c r="B107" s="1"/>
      <c r="C107" s="3"/>
      <c r="D107" s="11"/>
      <c r="E107" s="11"/>
      <c r="F107" s="11"/>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ht="12.75" customHeight="1">
      <c r="A108" s="3"/>
      <c r="B108" s="1"/>
      <c r="C108" s="3"/>
      <c r="D108" s="11"/>
      <c r="E108" s="11"/>
      <c r="F108" s="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ht="12.75" customHeight="1">
      <c r="A109" s="3"/>
      <c r="B109" s="1"/>
      <c r="C109" s="3"/>
      <c r="D109" s="11"/>
      <c r="E109" s="11"/>
      <c r="F109" s="11"/>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ht="12.75" customHeight="1">
      <c r="A110" s="3"/>
      <c r="B110" s="1"/>
      <c r="C110" s="3"/>
      <c r="D110" s="11"/>
      <c r="E110" s="11"/>
      <c r="F110" s="11"/>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ht="12.75" customHeight="1">
      <c r="A111" s="3"/>
      <c r="B111" s="1"/>
      <c r="C111" s="3"/>
      <c r="D111" s="11"/>
      <c r="E111" s="11"/>
      <c r="F111" s="11"/>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ht="12.75" customHeight="1">
      <c r="A112" s="3"/>
      <c r="B112" s="1"/>
      <c r="C112" s="3"/>
      <c r="D112" s="11"/>
      <c r="E112" s="11"/>
      <c r="F112" s="11"/>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ht="12.75" customHeight="1">
      <c r="A113" s="3"/>
      <c r="B113" s="1"/>
      <c r="C113" s="3"/>
      <c r="D113" s="11"/>
      <c r="E113" s="11"/>
      <c r="F113" s="11"/>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ht="12.75" customHeight="1">
      <c r="A114" s="3"/>
      <c r="B114" s="1"/>
      <c r="C114" s="3"/>
      <c r="D114" s="11"/>
      <c r="E114" s="11"/>
      <c r="F114" s="11"/>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ht="12.75" customHeight="1">
      <c r="A115" s="3"/>
      <c r="B115" s="1"/>
      <c r="C115" s="3"/>
      <c r="D115" s="11"/>
      <c r="E115" s="11"/>
      <c r="F115" s="11"/>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ht="12.75" customHeight="1">
      <c r="A116" s="3"/>
      <c r="B116" s="1"/>
      <c r="C116" s="3"/>
      <c r="D116" s="11"/>
      <c r="E116" s="11"/>
      <c r="F116" s="11"/>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ht="12.75" customHeight="1">
      <c r="A117" s="3"/>
      <c r="B117" s="1"/>
      <c r="C117" s="3"/>
      <c r="D117" s="11"/>
      <c r="E117" s="11"/>
      <c r="F117" s="11"/>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ht="12.75" customHeight="1">
      <c r="A118" s="3"/>
      <c r="B118" s="1"/>
      <c r="C118" s="3"/>
      <c r="D118" s="11"/>
      <c r="E118" s="11"/>
      <c r="F118" s="11"/>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ht="12.75" customHeight="1">
      <c r="A119" s="3"/>
      <c r="B119" s="1"/>
      <c r="C119" s="3"/>
      <c r="D119" s="11"/>
      <c r="E119" s="11"/>
      <c r="F119" s="11"/>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ht="12.75" customHeight="1">
      <c r="A120" s="3"/>
      <c r="B120" s="1"/>
      <c r="C120" s="3"/>
      <c r="D120" s="11"/>
      <c r="E120" s="11"/>
      <c r="F120" s="11"/>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ht="12.75" customHeight="1">
      <c r="A121" s="3"/>
      <c r="B121" s="1"/>
      <c r="C121" s="3"/>
      <c r="D121" s="11"/>
      <c r="E121" s="11"/>
      <c r="F121" s="11"/>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ht="12.75" customHeight="1">
      <c r="A122" s="3"/>
      <c r="B122" s="1"/>
      <c r="C122" s="3"/>
      <c r="D122" s="11"/>
      <c r="E122" s="11"/>
      <c r="F122" s="11"/>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ht="12.75" customHeight="1">
      <c r="A123" s="3"/>
      <c r="B123" s="1"/>
      <c r="C123" s="3"/>
      <c r="D123" s="11"/>
      <c r="E123" s="11"/>
      <c r="F123" s="11"/>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ht="12.75" customHeight="1">
      <c r="A124" s="3"/>
      <c r="B124" s="1"/>
      <c r="C124" s="3"/>
      <c r="D124" s="11"/>
      <c r="E124" s="11"/>
      <c r="F124" s="11"/>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ht="12.75" customHeight="1">
      <c r="A125" s="3"/>
      <c r="B125" s="1"/>
      <c r="C125" s="3"/>
      <c r="D125" s="11"/>
      <c r="E125" s="11"/>
      <c r="F125" s="11"/>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ht="12.75" customHeight="1">
      <c r="A126" s="3"/>
      <c r="B126" s="1"/>
      <c r="C126" s="3"/>
      <c r="D126" s="11"/>
      <c r="E126" s="11"/>
      <c r="F126" s="11"/>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ht="12.75" customHeight="1">
      <c r="A127" s="3"/>
      <c r="B127" s="1"/>
      <c r="C127" s="3"/>
      <c r="D127" s="11"/>
      <c r="E127" s="11"/>
      <c r="F127" s="11"/>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ht="12.75" customHeight="1">
      <c r="A128" s="3"/>
      <c r="B128" s="1"/>
      <c r="C128" s="3"/>
      <c r="D128" s="11"/>
      <c r="E128" s="11"/>
      <c r="F128" s="11"/>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ht="12.75" customHeight="1">
      <c r="A129" s="3"/>
      <c r="B129" s="1"/>
      <c r="C129" s="3"/>
      <c r="D129" s="11"/>
      <c r="E129" s="11"/>
      <c r="F129" s="11"/>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ht="12.75" customHeight="1">
      <c r="A130" s="3"/>
      <c r="B130" s="1"/>
      <c r="C130" s="3"/>
      <c r="D130" s="11"/>
      <c r="E130" s="11"/>
      <c r="F130" s="11"/>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ht="12.75" customHeight="1">
      <c r="A131" s="3"/>
      <c r="B131" s="1"/>
      <c r="C131" s="3"/>
      <c r="D131" s="11"/>
      <c r="E131" s="11"/>
      <c r="F131" s="11"/>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ht="12.75" customHeight="1">
      <c r="A132" s="3"/>
      <c r="B132" s="1"/>
      <c r="C132" s="3"/>
      <c r="D132" s="11"/>
      <c r="E132" s="11"/>
      <c r="F132" s="11"/>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ht="12.75" customHeight="1">
      <c r="A133" s="3"/>
      <c r="B133" s="1"/>
      <c r="C133" s="3"/>
      <c r="D133" s="11"/>
      <c r="E133" s="11"/>
      <c r="F133" s="11"/>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ht="12.75" customHeight="1">
      <c r="A134" s="3"/>
      <c r="B134" s="1"/>
      <c r="C134" s="3"/>
      <c r="D134" s="11"/>
      <c r="E134" s="11"/>
      <c r="F134" s="11"/>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ht="12.75" customHeight="1">
      <c r="A135" s="3"/>
      <c r="B135" s="1"/>
      <c r="C135" s="3"/>
      <c r="D135" s="11"/>
      <c r="E135" s="11"/>
      <c r="F135" s="11"/>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ht="12.75" customHeight="1">
      <c r="A136" s="3"/>
      <c r="B136" s="1"/>
      <c r="C136" s="3"/>
      <c r="D136" s="11"/>
      <c r="E136" s="11"/>
      <c r="F136" s="11"/>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ht="12.75" customHeight="1">
      <c r="A137" s="3"/>
      <c r="B137" s="1"/>
      <c r="C137" s="3"/>
      <c r="D137" s="11"/>
      <c r="E137" s="11"/>
      <c r="F137" s="11"/>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ht="12.75" customHeight="1">
      <c r="A138" s="3"/>
      <c r="B138" s="1"/>
      <c r="C138" s="3"/>
      <c r="D138" s="11"/>
      <c r="E138" s="11"/>
      <c r="F138" s="11"/>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ht="12.75" customHeight="1">
      <c r="A139" s="3"/>
      <c r="B139" s="1"/>
      <c r="C139" s="3"/>
      <c r="D139" s="11"/>
      <c r="E139" s="11"/>
      <c r="F139" s="11"/>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ht="12.75" customHeight="1">
      <c r="A140" s="3"/>
      <c r="B140" s="1"/>
      <c r="C140" s="3"/>
      <c r="D140" s="11"/>
      <c r="E140" s="11"/>
      <c r="F140" s="11"/>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ht="12.75" customHeight="1">
      <c r="A141" s="3"/>
      <c r="B141" s="1"/>
      <c r="C141" s="3"/>
      <c r="D141" s="11"/>
      <c r="E141" s="11"/>
      <c r="F141" s="11"/>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ht="12.75" customHeight="1">
      <c r="A142" s="3"/>
      <c r="B142" s="1"/>
      <c r="C142" s="3"/>
      <c r="D142" s="11"/>
      <c r="E142" s="11"/>
      <c r="F142" s="11"/>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ht="12.75" customHeight="1">
      <c r="A143" s="3"/>
      <c r="B143" s="1"/>
      <c r="C143" s="3"/>
      <c r="D143" s="11"/>
      <c r="E143" s="11"/>
      <c r="F143" s="11"/>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ht="12.75" customHeight="1">
      <c r="A144" s="3"/>
      <c r="B144" s="1"/>
      <c r="C144" s="3"/>
      <c r="D144" s="11"/>
      <c r="E144" s="11"/>
      <c r="F144" s="11"/>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ht="12.75" customHeight="1">
      <c r="A145" s="3"/>
      <c r="B145" s="1"/>
      <c r="C145" s="3"/>
      <c r="D145" s="11"/>
      <c r="E145" s="11"/>
      <c r="F145" s="11"/>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ht="12.75" customHeight="1">
      <c r="A146" s="3"/>
      <c r="B146" s="1"/>
      <c r="C146" s="3"/>
      <c r="D146" s="11"/>
      <c r="E146" s="11"/>
      <c r="F146" s="11"/>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row r="147" spans="1:60" ht="12.75" customHeight="1">
      <c r="A147" s="3"/>
      <c r="B147" s="1"/>
      <c r="C147" s="3"/>
      <c r="D147" s="11"/>
      <c r="E147" s="11"/>
      <c r="F147" s="11"/>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row>
    <row r="148" spans="1:60" ht="12.75" customHeight="1">
      <c r="A148" s="3"/>
      <c r="B148" s="1"/>
      <c r="C148" s="3"/>
      <c r="D148" s="11"/>
      <c r="E148" s="11"/>
      <c r="F148" s="11"/>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row>
    <row r="149" spans="1:60" ht="12.75" customHeight="1">
      <c r="A149" s="3"/>
      <c r="B149" s="1"/>
      <c r="C149" s="3"/>
      <c r="D149" s="11"/>
      <c r="E149" s="11"/>
      <c r="F149" s="11"/>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row>
    <row r="150" spans="1:60" ht="12.75" customHeight="1">
      <c r="A150" s="3"/>
      <c r="B150" s="1"/>
      <c r="C150" s="3"/>
      <c r="D150" s="11"/>
      <c r="E150" s="11"/>
      <c r="F150" s="11"/>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row>
    <row r="151" spans="1:60" ht="12.75" customHeight="1">
      <c r="A151" s="3"/>
      <c r="B151" s="1"/>
      <c r="C151" s="3"/>
      <c r="D151" s="11"/>
      <c r="E151" s="11"/>
      <c r="F151" s="11"/>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row>
    <row r="152" spans="1:60" ht="12.75" customHeight="1">
      <c r="A152" s="3"/>
      <c r="B152" s="1"/>
      <c r="C152" s="3"/>
      <c r="D152" s="11"/>
      <c r="E152" s="11"/>
      <c r="F152" s="11"/>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row>
    <row r="153" spans="1:60" ht="12.75" customHeight="1">
      <c r="A153" s="3"/>
      <c r="B153" s="1"/>
      <c r="C153" s="3"/>
      <c r="D153" s="11"/>
      <c r="E153" s="11"/>
      <c r="F153" s="11"/>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row>
    <row r="154" spans="1:60" ht="12.75" customHeight="1">
      <c r="A154" s="3"/>
      <c r="B154" s="1"/>
      <c r="C154" s="3"/>
      <c r="D154" s="11"/>
      <c r="E154" s="11"/>
      <c r="F154" s="11"/>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row>
    <row r="155" spans="1:60" ht="12.75" customHeight="1">
      <c r="A155" s="3"/>
      <c r="B155" s="1"/>
      <c r="C155" s="3"/>
      <c r="D155" s="11"/>
      <c r="E155" s="11"/>
      <c r="F155" s="11"/>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row>
    <row r="156" spans="1:60" ht="12.75" customHeight="1">
      <c r="A156" s="3"/>
      <c r="B156" s="1"/>
      <c r="C156" s="3"/>
      <c r="D156" s="11"/>
      <c r="E156" s="11"/>
      <c r="F156" s="11"/>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row>
    <row r="157" spans="1:60" ht="12.75" customHeight="1">
      <c r="A157" s="3"/>
      <c r="B157" s="1"/>
      <c r="C157" s="3"/>
      <c r="D157" s="11"/>
      <c r="E157" s="11"/>
      <c r="F157" s="11"/>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row>
    <row r="158" spans="1:60" ht="12.75" customHeight="1">
      <c r="A158" s="3"/>
      <c r="B158" s="1"/>
      <c r="C158" s="3"/>
      <c r="D158" s="11"/>
      <c r="E158" s="11"/>
      <c r="F158" s="11"/>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row>
    <row r="159" spans="1:60" ht="12.75" customHeight="1">
      <c r="A159" s="3"/>
      <c r="B159" s="1"/>
      <c r="C159" s="3"/>
      <c r="D159" s="11"/>
      <c r="E159" s="11"/>
      <c r="F159" s="11"/>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row>
    <row r="160" spans="1:60" ht="12.75" customHeight="1">
      <c r="A160" s="3"/>
      <c r="B160" s="1"/>
      <c r="C160" s="3"/>
      <c r="D160" s="11"/>
      <c r="E160" s="11"/>
      <c r="F160" s="11"/>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row>
    <row r="161" spans="1:60" ht="12.75" customHeight="1">
      <c r="A161" s="3"/>
      <c r="B161" s="1"/>
      <c r="C161" s="3"/>
      <c r="D161" s="11"/>
      <c r="E161" s="11"/>
      <c r="F161" s="11"/>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row>
    <row r="162" spans="1:60" ht="12.75" customHeight="1">
      <c r="A162" s="3"/>
      <c r="B162" s="1"/>
      <c r="C162" s="3"/>
      <c r="D162" s="11"/>
      <c r="E162" s="11"/>
      <c r="F162" s="11"/>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row>
    <row r="163" spans="1:60" ht="12.75" customHeight="1">
      <c r="A163" s="3"/>
      <c r="B163" s="1"/>
      <c r="C163" s="3"/>
      <c r="D163" s="11"/>
      <c r="E163" s="11"/>
      <c r="F163" s="11"/>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row>
    <row r="164" spans="1:60" ht="12.75" customHeight="1">
      <c r="A164" s="3"/>
      <c r="B164" s="1"/>
      <c r="C164" s="3"/>
      <c r="D164" s="11"/>
      <c r="E164" s="11"/>
      <c r="F164" s="11"/>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row>
    <row r="165" spans="1:60" ht="12.75" customHeight="1">
      <c r="A165" s="3"/>
      <c r="B165" s="1"/>
      <c r="C165" s="3"/>
      <c r="D165" s="11"/>
      <c r="E165" s="11"/>
      <c r="F165" s="11"/>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row>
    <row r="166" spans="1:60" ht="12.75" customHeight="1">
      <c r="A166" s="3"/>
      <c r="B166" s="1"/>
      <c r="C166" s="3"/>
      <c r="D166" s="11"/>
      <c r="E166" s="11"/>
      <c r="F166" s="11"/>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row>
    <row r="167" spans="1:60" ht="12.75" customHeight="1">
      <c r="A167" s="3"/>
      <c r="B167" s="1"/>
      <c r="C167" s="3"/>
      <c r="D167" s="11"/>
      <c r="E167" s="11"/>
      <c r="F167" s="11"/>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row>
    <row r="168" spans="1:60" ht="12.75" customHeight="1">
      <c r="A168" s="3"/>
      <c r="B168" s="1"/>
      <c r="C168" s="3"/>
      <c r="D168" s="11"/>
      <c r="E168" s="11"/>
      <c r="F168" s="11"/>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row>
    <row r="169" spans="1:60" ht="12.75" customHeight="1">
      <c r="A169" s="3"/>
      <c r="B169" s="1"/>
      <c r="C169" s="3"/>
      <c r="D169" s="11"/>
      <c r="E169" s="11"/>
      <c r="F169" s="11"/>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row>
    <row r="170" spans="1:60" ht="12.75" customHeight="1">
      <c r="A170" s="3"/>
      <c r="B170" s="1"/>
      <c r="C170" s="3"/>
      <c r="D170" s="11"/>
      <c r="E170" s="11"/>
      <c r="F170" s="11"/>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row>
    <row r="171" spans="1:60" ht="12.75" customHeight="1">
      <c r="A171" s="3"/>
      <c r="B171" s="1"/>
      <c r="C171" s="3"/>
      <c r="D171" s="11"/>
      <c r="E171" s="11"/>
      <c r="F171" s="11"/>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row>
    <row r="172" spans="1:60" ht="12.75" customHeight="1">
      <c r="A172" s="3"/>
      <c r="B172" s="1"/>
      <c r="C172" s="3"/>
      <c r="D172" s="11"/>
      <c r="E172" s="11"/>
      <c r="F172" s="11"/>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row>
    <row r="173" spans="1:60" ht="12.75" customHeight="1">
      <c r="A173" s="3"/>
      <c r="B173" s="1"/>
      <c r="C173" s="3"/>
      <c r="D173" s="11"/>
      <c r="E173" s="11"/>
      <c r="F173" s="11"/>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row>
    <row r="174" spans="1:60" ht="12.75" customHeight="1">
      <c r="A174" s="3"/>
      <c r="B174" s="1"/>
      <c r="C174" s="3"/>
      <c r="D174" s="11"/>
      <c r="E174" s="11"/>
      <c r="F174" s="11"/>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row>
    <row r="175" spans="1:60" ht="12.75" customHeight="1">
      <c r="A175" s="3"/>
      <c r="B175" s="1"/>
      <c r="C175" s="3"/>
      <c r="D175" s="11"/>
      <c r="E175" s="11"/>
      <c r="F175" s="11"/>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row>
    <row r="176" spans="1:60" ht="12.75" customHeight="1">
      <c r="A176" s="3"/>
      <c r="B176" s="1"/>
      <c r="C176" s="3"/>
      <c r="D176" s="11"/>
      <c r="E176" s="11"/>
      <c r="F176" s="11"/>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row>
    <row r="177" spans="1:60" ht="12.75" customHeight="1">
      <c r="A177" s="3"/>
      <c r="B177" s="1"/>
      <c r="C177" s="3"/>
      <c r="D177" s="11"/>
      <c r="E177" s="11"/>
      <c r="F177" s="11"/>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row>
    <row r="178" spans="1:60" ht="12.75" customHeight="1">
      <c r="A178" s="3"/>
      <c r="B178" s="1"/>
      <c r="C178" s="3"/>
      <c r="D178" s="11"/>
      <c r="E178" s="11"/>
      <c r="F178" s="11"/>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row>
    <row r="179" spans="1:60" ht="12.75" customHeight="1">
      <c r="A179" s="3"/>
      <c r="B179" s="1"/>
      <c r="C179" s="3"/>
      <c r="D179" s="11"/>
      <c r="E179" s="11"/>
      <c r="F179" s="11"/>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row>
    <row r="180" spans="1:60" ht="12.75" customHeight="1">
      <c r="A180" s="3"/>
      <c r="B180" s="1"/>
      <c r="C180" s="3"/>
      <c r="D180" s="11"/>
      <c r="E180" s="11"/>
      <c r="F180" s="11"/>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row>
    <row r="181" spans="1:60" ht="12.75" customHeight="1">
      <c r="A181" s="3"/>
      <c r="B181" s="1"/>
      <c r="C181" s="3"/>
      <c r="D181" s="11"/>
      <c r="E181" s="11"/>
      <c r="F181" s="11"/>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row>
    <row r="182" spans="1:60" ht="12.75" customHeight="1">
      <c r="A182" s="3"/>
      <c r="B182" s="1"/>
      <c r="C182" s="3"/>
      <c r="D182" s="11"/>
      <c r="E182" s="11"/>
      <c r="F182" s="11"/>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row>
    <row r="183" spans="1:60" ht="12.75" customHeight="1">
      <c r="A183" s="3"/>
      <c r="B183" s="1"/>
      <c r="C183" s="3"/>
      <c r="D183" s="11"/>
      <c r="E183" s="11"/>
      <c r="F183" s="11"/>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row>
    <row r="184" spans="1:60" ht="12.75" customHeight="1">
      <c r="A184" s="3"/>
      <c r="B184" s="1"/>
      <c r="C184" s="3"/>
      <c r="D184" s="11"/>
      <c r="E184" s="11"/>
      <c r="F184" s="11"/>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row>
    <row r="185" spans="1:60" ht="12.75" customHeight="1">
      <c r="A185" s="3"/>
      <c r="B185" s="1"/>
      <c r="C185" s="3"/>
      <c r="D185" s="11"/>
      <c r="E185" s="11"/>
      <c r="F185" s="11"/>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row>
    <row r="186" spans="1:60" ht="12.75" customHeight="1">
      <c r="A186" s="3"/>
      <c r="B186" s="1"/>
      <c r="C186" s="3"/>
      <c r="D186" s="11"/>
      <c r="E186" s="11"/>
      <c r="F186" s="11"/>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row>
    <row r="187" spans="1:60" ht="12.75" customHeight="1">
      <c r="A187" s="3"/>
      <c r="B187" s="1"/>
      <c r="C187" s="3"/>
      <c r="D187" s="11"/>
      <c r="E187" s="11"/>
      <c r="F187" s="11"/>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row>
    <row r="188" spans="1:60" ht="12.75" customHeight="1">
      <c r="A188" s="3"/>
      <c r="B188" s="1"/>
      <c r="C188" s="3"/>
      <c r="D188" s="11"/>
      <c r="E188" s="11"/>
      <c r="F188" s="11"/>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row>
    <row r="189" spans="1:60" ht="12.75" customHeight="1">
      <c r="A189" s="3"/>
      <c r="B189" s="1"/>
      <c r="C189" s="3"/>
      <c r="D189" s="11"/>
      <c r="E189" s="11"/>
      <c r="F189" s="11"/>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row>
    <row r="190" spans="1:60" ht="12.75" customHeight="1">
      <c r="A190" s="3"/>
      <c r="B190" s="1"/>
      <c r="C190" s="3"/>
      <c r="D190" s="11"/>
      <c r="E190" s="11"/>
      <c r="F190" s="11"/>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row>
    <row r="191" spans="1:60" ht="12.75" customHeight="1">
      <c r="A191" s="3"/>
      <c r="B191" s="1"/>
      <c r="C191" s="3"/>
      <c r="D191" s="11"/>
      <c r="E191" s="11"/>
      <c r="F191" s="11"/>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row>
    <row r="192" spans="1:60" ht="12.75" customHeight="1">
      <c r="A192" s="3"/>
      <c r="B192" s="1"/>
      <c r="C192" s="3"/>
      <c r="D192" s="11"/>
      <c r="E192" s="11"/>
      <c r="F192" s="11"/>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row>
    <row r="193" spans="1:60" ht="12.75" customHeight="1">
      <c r="A193" s="3"/>
      <c r="B193" s="1"/>
      <c r="C193" s="3"/>
      <c r="D193" s="11"/>
      <c r="E193" s="11"/>
      <c r="F193" s="11"/>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row>
    <row r="194" spans="1:60" ht="12.75" customHeight="1">
      <c r="A194" s="3"/>
      <c r="B194" s="1"/>
      <c r="C194" s="3"/>
      <c r="D194" s="11"/>
      <c r="E194" s="11"/>
      <c r="F194" s="11"/>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row>
    <row r="195" spans="1:60" ht="12.75" customHeight="1">
      <c r="A195" s="3"/>
      <c r="B195" s="1"/>
      <c r="C195" s="3"/>
      <c r="D195" s="11"/>
      <c r="E195" s="11"/>
      <c r="F195" s="11"/>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row>
    <row r="196" spans="1:60" ht="12.75" customHeight="1">
      <c r="A196" s="3"/>
      <c r="B196" s="1"/>
      <c r="C196" s="3"/>
      <c r="D196" s="11"/>
      <c r="E196" s="11"/>
      <c r="F196" s="11"/>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row>
    <row r="197" spans="1:60" ht="12.75" customHeight="1">
      <c r="A197" s="3"/>
      <c r="B197" s="1"/>
      <c r="C197" s="3"/>
      <c r="D197" s="11"/>
      <c r="E197" s="11"/>
      <c r="F197" s="11"/>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row>
    <row r="198" spans="1:60" ht="12.75" customHeight="1">
      <c r="A198" s="3"/>
      <c r="B198" s="1"/>
      <c r="C198" s="3"/>
      <c r="D198" s="11"/>
      <c r="E198" s="11"/>
      <c r="F198" s="11"/>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row>
    <row r="199" spans="1:60" ht="12.75" customHeight="1">
      <c r="A199" s="3"/>
      <c r="B199" s="1"/>
      <c r="C199" s="3"/>
      <c r="D199" s="11"/>
      <c r="E199" s="11"/>
      <c r="F199" s="11"/>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row>
    <row r="200" spans="1:60" ht="12.75" customHeight="1">
      <c r="A200" s="3"/>
      <c r="B200" s="1"/>
      <c r="C200" s="3"/>
      <c r="D200" s="11"/>
      <c r="E200" s="11"/>
      <c r="F200" s="11"/>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row>
    <row r="201" spans="1:60" ht="12.75" customHeight="1">
      <c r="A201" s="3"/>
      <c r="B201" s="1"/>
      <c r="C201" s="3"/>
      <c r="D201" s="11"/>
      <c r="E201" s="11"/>
      <c r="F201" s="11"/>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row>
    <row r="202" spans="1:60" ht="12.75" customHeight="1">
      <c r="A202" s="3"/>
      <c r="B202" s="1"/>
      <c r="C202" s="3"/>
      <c r="D202" s="11"/>
      <c r="E202" s="11"/>
      <c r="F202" s="11"/>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row>
    <row r="203" spans="1:60" ht="12.75" customHeight="1">
      <c r="A203" s="3"/>
      <c r="B203" s="1"/>
      <c r="C203" s="3"/>
      <c r="D203" s="11"/>
      <c r="E203" s="11"/>
      <c r="F203" s="11"/>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row>
    <row r="204" spans="1:60" ht="12.75" customHeight="1">
      <c r="A204" s="3"/>
      <c r="B204" s="1"/>
      <c r="C204" s="3"/>
      <c r="D204" s="11"/>
      <c r="E204" s="11"/>
      <c r="F204" s="11"/>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row>
    <row r="205" spans="1:60" ht="12.75" customHeight="1">
      <c r="A205" s="3"/>
      <c r="B205" s="1"/>
      <c r="C205" s="3"/>
      <c r="D205" s="11"/>
      <c r="E205" s="11"/>
      <c r="F205" s="11"/>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row>
    <row r="206" spans="1:60" ht="12.75" customHeight="1">
      <c r="A206" s="3"/>
      <c r="B206" s="1"/>
      <c r="C206" s="3"/>
      <c r="D206" s="11"/>
      <c r="E206" s="11"/>
      <c r="F206" s="11"/>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row>
    <row r="207" spans="1:60" ht="12.75" customHeight="1">
      <c r="A207" s="3"/>
      <c r="B207" s="1"/>
      <c r="C207" s="3"/>
      <c r="D207" s="11"/>
      <c r="E207" s="11"/>
      <c r="F207" s="11"/>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row>
    <row r="208" spans="1:60" ht="12.75" customHeight="1">
      <c r="A208" s="3"/>
      <c r="B208" s="1"/>
      <c r="C208" s="3"/>
      <c r="D208" s="11"/>
      <c r="E208" s="11"/>
      <c r="F208" s="11"/>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row>
    <row r="209" spans="1:60" ht="12.75" customHeight="1">
      <c r="A209" s="3"/>
      <c r="B209" s="1"/>
      <c r="C209" s="3"/>
      <c r="D209" s="11"/>
      <c r="E209" s="11"/>
      <c r="F209" s="11"/>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row>
    <row r="210" spans="1:60" ht="12.75" customHeight="1">
      <c r="A210" s="3"/>
      <c r="B210" s="1"/>
      <c r="C210" s="3"/>
      <c r="D210" s="11"/>
      <c r="E210" s="11"/>
      <c r="F210" s="11"/>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row>
    <row r="211" spans="1:60" ht="12.75" customHeight="1">
      <c r="A211" s="3"/>
      <c r="B211" s="1"/>
      <c r="C211" s="3"/>
      <c r="D211" s="11"/>
      <c r="E211" s="11"/>
      <c r="F211" s="11"/>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row>
    <row r="212" spans="1:60" ht="12.75" customHeight="1">
      <c r="A212" s="3"/>
      <c r="B212" s="1"/>
      <c r="C212" s="3"/>
      <c r="D212" s="11"/>
      <c r="E212" s="11"/>
      <c r="F212" s="11"/>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row>
    <row r="213" spans="1:60" ht="12.75" customHeight="1">
      <c r="A213" s="3"/>
      <c r="B213" s="1"/>
      <c r="C213" s="3"/>
      <c r="D213" s="11"/>
      <c r="E213" s="11"/>
      <c r="F213" s="11"/>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row>
    <row r="214" spans="1:60" ht="12.75" customHeight="1">
      <c r="A214" s="3"/>
      <c r="B214" s="1"/>
      <c r="C214" s="3"/>
      <c r="D214" s="11"/>
      <c r="E214" s="11"/>
      <c r="F214" s="11"/>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row>
    <row r="215" spans="1:60" ht="12.75" customHeight="1">
      <c r="A215" s="3"/>
      <c r="B215" s="1"/>
      <c r="C215" s="3"/>
      <c r="D215" s="11"/>
      <c r="E215" s="11"/>
      <c r="F215" s="11"/>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row>
    <row r="216" spans="1:60" ht="12.75" customHeight="1">
      <c r="A216" s="3"/>
      <c r="B216" s="1"/>
      <c r="C216" s="3"/>
      <c r="D216" s="11"/>
      <c r="E216" s="11"/>
      <c r="F216" s="11"/>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row>
    <row r="217" spans="1:60" ht="12.75" customHeight="1">
      <c r="A217" s="3"/>
      <c r="B217" s="1"/>
      <c r="C217" s="3"/>
      <c r="D217" s="11"/>
      <c r="E217" s="11"/>
      <c r="F217" s="11"/>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row>
    <row r="218" spans="1:60" ht="12.75" customHeight="1">
      <c r="A218" s="3"/>
      <c r="B218" s="1"/>
      <c r="C218" s="3"/>
      <c r="D218" s="11"/>
      <c r="E218" s="11"/>
      <c r="F218" s="11"/>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row>
    <row r="219" spans="1:60" ht="12.75" customHeight="1">
      <c r="A219" s="3"/>
      <c r="B219" s="1"/>
      <c r="C219" s="3"/>
      <c r="D219" s="11"/>
      <c r="E219" s="11"/>
      <c r="F219" s="11"/>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row>
    <row r="220" spans="1:60" ht="12.75" customHeight="1">
      <c r="A220" s="3"/>
      <c r="B220" s="1"/>
      <c r="C220" s="3"/>
      <c r="D220" s="11"/>
      <c r="E220" s="11"/>
      <c r="F220" s="11"/>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row>
    <row r="221" spans="1:60" ht="12.75" customHeight="1">
      <c r="A221" s="3"/>
      <c r="B221" s="1"/>
      <c r="C221" s="3"/>
      <c r="D221" s="11"/>
      <c r="E221" s="11"/>
      <c r="F221" s="11"/>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row>
    <row r="222" spans="1:60" ht="12.75" customHeight="1">
      <c r="A222" s="3"/>
      <c r="B222" s="1"/>
      <c r="C222" s="3"/>
      <c r="D222" s="11"/>
      <c r="E222" s="11"/>
      <c r="F222" s="11"/>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row>
    <row r="223" spans="1:60" ht="12.75" customHeight="1">
      <c r="A223" s="3"/>
      <c r="B223" s="1"/>
      <c r="C223" s="3"/>
      <c r="D223" s="11"/>
      <c r="E223" s="11"/>
      <c r="F223" s="11"/>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row>
    <row r="224" spans="1:60" ht="12.75" customHeight="1">
      <c r="A224" s="3"/>
      <c r="B224" s="1"/>
      <c r="C224" s="3"/>
      <c r="D224" s="11"/>
      <c r="E224" s="11"/>
      <c r="F224" s="11"/>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row>
    <row r="225" spans="1:60" ht="12.75" customHeight="1">
      <c r="A225" s="3"/>
      <c r="B225" s="1"/>
      <c r="C225" s="3"/>
      <c r="D225" s="11"/>
      <c r="E225" s="11"/>
      <c r="F225" s="11"/>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row>
    <row r="226" spans="1:60" ht="12.75" customHeight="1">
      <c r="A226" s="3"/>
      <c r="B226" s="1"/>
      <c r="C226" s="3"/>
      <c r="D226" s="11"/>
      <c r="E226" s="11"/>
      <c r="F226" s="11"/>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row>
    <row r="227" spans="1:60" ht="12.75" customHeight="1">
      <c r="A227" s="3"/>
      <c r="B227" s="1"/>
      <c r="C227" s="3"/>
      <c r="D227" s="11"/>
      <c r="E227" s="11"/>
      <c r="F227" s="11"/>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row>
    <row r="228" spans="1:60" ht="12.75" customHeight="1">
      <c r="A228" s="3"/>
      <c r="B228" s="1"/>
      <c r="C228" s="3"/>
      <c r="D228" s="11"/>
      <c r="E228" s="11"/>
      <c r="F228" s="11"/>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row>
    <row r="229" spans="1:60" ht="12.75" customHeight="1">
      <c r="A229" s="3"/>
      <c r="B229" s="1"/>
      <c r="C229" s="3"/>
      <c r="D229" s="11"/>
      <c r="E229" s="11"/>
      <c r="F229" s="11"/>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row>
    <row r="230" spans="1:60" ht="12.75" customHeight="1">
      <c r="A230" s="3"/>
      <c r="B230" s="1"/>
      <c r="C230" s="3"/>
      <c r="D230" s="11"/>
      <c r="E230" s="11"/>
      <c r="F230" s="11"/>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row>
    <row r="231" spans="1:60" ht="12.75" customHeight="1">
      <c r="A231" s="3"/>
      <c r="B231" s="1"/>
      <c r="C231" s="3"/>
      <c r="D231" s="11"/>
      <c r="E231" s="11"/>
      <c r="F231" s="11"/>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row>
    <row r="232" spans="1:60" ht="12.75" customHeight="1">
      <c r="A232" s="3"/>
      <c r="B232" s="1"/>
      <c r="C232" s="3"/>
      <c r="D232" s="11"/>
      <c r="E232" s="11"/>
      <c r="F232" s="11"/>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row>
    <row r="233" spans="1:60" ht="12.75" customHeight="1">
      <c r="A233" s="3"/>
      <c r="B233" s="1"/>
      <c r="C233" s="3"/>
      <c r="D233" s="11"/>
      <c r="E233" s="11"/>
      <c r="F233" s="11"/>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row>
    <row r="234" spans="1:60" ht="12.75" customHeight="1">
      <c r="A234" s="3"/>
      <c r="B234" s="1"/>
      <c r="C234" s="3"/>
      <c r="D234" s="11"/>
      <c r="E234" s="11"/>
      <c r="F234" s="11"/>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row>
    <row r="235" spans="1:60" ht="12.75" customHeight="1">
      <c r="A235" s="3"/>
      <c r="B235" s="1"/>
      <c r="C235" s="3"/>
      <c r="D235" s="11"/>
      <c r="E235" s="11"/>
      <c r="F235" s="11"/>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row>
    <row r="236" spans="1:60" ht="12.75" customHeight="1">
      <c r="A236" s="3"/>
      <c r="B236" s="1"/>
      <c r="C236" s="3"/>
      <c r="D236" s="11"/>
      <c r="E236" s="11"/>
      <c r="F236" s="11"/>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row>
    <row r="237" spans="1:60" ht="12.75" customHeight="1">
      <c r="A237" s="3"/>
      <c r="B237" s="1"/>
      <c r="C237" s="3"/>
      <c r="D237" s="11"/>
      <c r="E237" s="11"/>
      <c r="F237" s="11"/>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row>
    <row r="238" spans="1:60" ht="12.75" customHeight="1">
      <c r="A238" s="3"/>
      <c r="B238" s="1"/>
      <c r="C238" s="3"/>
      <c r="D238" s="11"/>
      <c r="E238" s="11"/>
      <c r="F238" s="11"/>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row>
    <row r="239" spans="1:60" ht="12.75" customHeight="1">
      <c r="A239" s="3"/>
      <c r="B239" s="1"/>
      <c r="C239" s="3"/>
      <c r="D239" s="11"/>
      <c r="E239" s="11"/>
      <c r="F239" s="11"/>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row>
    <row r="240" spans="1:60" ht="12.75" customHeight="1">
      <c r="A240" s="3"/>
      <c r="B240" s="1"/>
      <c r="C240" s="3"/>
      <c r="D240" s="11"/>
      <c r="E240" s="11"/>
      <c r="F240" s="11"/>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row>
    <row r="241" spans="1:60" ht="12.75" customHeight="1">
      <c r="A241" s="3"/>
      <c r="B241" s="1"/>
      <c r="C241" s="3"/>
      <c r="D241" s="11"/>
      <c r="E241" s="11"/>
      <c r="F241" s="11"/>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row>
    <row r="242" spans="1:60" ht="12.75" customHeight="1">
      <c r="A242" s="3"/>
      <c r="B242" s="1"/>
      <c r="C242" s="3"/>
      <c r="D242" s="11"/>
      <c r="E242" s="11"/>
      <c r="F242" s="11"/>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row>
    <row r="243" spans="1:60" ht="12.75" customHeight="1">
      <c r="A243" s="3"/>
      <c r="B243" s="1"/>
      <c r="C243" s="3"/>
      <c r="D243" s="11"/>
      <c r="E243" s="11"/>
      <c r="F243" s="11"/>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row>
    <row r="244" spans="1:60" ht="12.75" customHeight="1">
      <c r="A244" s="3"/>
      <c r="B244" s="1"/>
      <c r="C244" s="3"/>
      <c r="D244" s="11"/>
      <c r="E244" s="11"/>
      <c r="F244" s="11"/>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row>
    <row r="245" spans="1:60" ht="12.75" customHeight="1">
      <c r="A245" s="3"/>
      <c r="B245" s="1"/>
      <c r="C245" s="3"/>
      <c r="D245" s="11"/>
      <c r="E245" s="11"/>
      <c r="F245" s="11"/>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row>
    <row r="246" spans="1:60" ht="12.75" customHeight="1">
      <c r="A246" s="3"/>
      <c r="B246" s="1"/>
      <c r="C246" s="3"/>
      <c r="D246" s="11"/>
      <c r="E246" s="11"/>
      <c r="F246" s="11"/>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row>
    <row r="247" spans="1:60" ht="12.75" customHeight="1">
      <c r="A247" s="3"/>
      <c r="B247" s="1"/>
      <c r="C247" s="3"/>
      <c r="D247" s="11"/>
      <c r="E247" s="11"/>
      <c r="F247" s="11"/>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row>
    <row r="248" spans="1:60" ht="12.75" customHeight="1">
      <c r="A248" s="3"/>
      <c r="B248" s="1"/>
      <c r="C248" s="3"/>
      <c r="D248" s="11"/>
      <c r="E248" s="11"/>
      <c r="F248" s="11"/>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row>
    <row r="249" spans="1:60" ht="12.75" customHeight="1">
      <c r="A249" s="3"/>
      <c r="B249" s="1"/>
      <c r="C249" s="3"/>
      <c r="D249" s="11"/>
      <c r="E249" s="11"/>
      <c r="F249" s="11"/>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row>
    <row r="250" spans="1:60" ht="12.75" customHeight="1">
      <c r="A250" s="3"/>
      <c r="B250" s="1"/>
      <c r="C250" s="3"/>
      <c r="D250" s="11"/>
      <c r="E250" s="11"/>
      <c r="F250" s="11"/>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row>
    <row r="251" spans="1:60" ht="12.75" customHeight="1">
      <c r="A251" s="3"/>
      <c r="B251" s="1"/>
      <c r="C251" s="3"/>
      <c r="D251" s="11"/>
      <c r="E251" s="11"/>
      <c r="F251" s="11"/>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row>
    <row r="252" spans="1:60" ht="12.75" customHeight="1">
      <c r="A252" s="3"/>
      <c r="B252" s="1"/>
      <c r="C252" s="3"/>
      <c r="D252" s="11"/>
      <c r="E252" s="11"/>
      <c r="F252" s="11"/>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row>
    <row r="253" spans="1:60" ht="12.75" customHeight="1">
      <c r="A253" s="3"/>
      <c r="B253" s="1"/>
      <c r="C253" s="3"/>
      <c r="D253" s="11"/>
      <c r="E253" s="11"/>
      <c r="F253" s="11"/>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row>
    <row r="254" spans="1:60" ht="12.75" customHeight="1">
      <c r="A254" s="3"/>
      <c r="B254" s="1"/>
      <c r="C254" s="3"/>
      <c r="D254" s="11"/>
      <c r="E254" s="11"/>
      <c r="F254" s="11"/>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row>
    <row r="255" spans="1:60" ht="12.75" customHeight="1">
      <c r="A255" s="3"/>
      <c r="B255" s="1"/>
      <c r="C255" s="3"/>
      <c r="D255" s="11"/>
      <c r="E255" s="11"/>
      <c r="F255" s="11"/>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row>
    <row r="256" spans="1:60" ht="12.75" customHeight="1">
      <c r="A256" s="3"/>
      <c r="B256" s="1"/>
      <c r="C256" s="3"/>
      <c r="D256" s="11"/>
      <c r="E256" s="11"/>
      <c r="F256" s="11"/>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row>
    <row r="257" spans="1:60" ht="12.75" customHeight="1">
      <c r="A257" s="3"/>
      <c r="B257" s="1"/>
      <c r="C257" s="3"/>
      <c r="D257" s="11"/>
      <c r="E257" s="11"/>
      <c r="F257" s="11"/>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row>
    <row r="258" spans="1:60" ht="12.75" customHeight="1">
      <c r="A258" s="3"/>
      <c r="B258" s="1"/>
      <c r="C258" s="3"/>
      <c r="D258" s="11"/>
      <c r="E258" s="11"/>
      <c r="F258" s="11"/>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row>
    <row r="259" spans="1:60" ht="12.75" customHeight="1">
      <c r="A259" s="3"/>
      <c r="B259" s="1"/>
      <c r="C259" s="3"/>
      <c r="D259" s="11"/>
      <c r="E259" s="11"/>
      <c r="F259" s="11"/>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row>
    <row r="260" spans="1:60" ht="12.75" customHeight="1">
      <c r="A260" s="3"/>
      <c r="B260" s="1"/>
      <c r="C260" s="3"/>
      <c r="D260" s="11"/>
      <c r="E260" s="11"/>
      <c r="F260" s="11"/>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row>
    <row r="261" spans="1:60" ht="12.75" customHeight="1">
      <c r="A261" s="3"/>
      <c r="B261" s="1"/>
      <c r="C261" s="3"/>
      <c r="D261" s="11"/>
      <c r="E261" s="11"/>
      <c r="F261" s="1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row>
    <row r="262" spans="1:60" ht="12.75" customHeight="1">
      <c r="A262" s="3"/>
      <c r="B262" s="1"/>
      <c r="C262" s="3"/>
      <c r="D262" s="11"/>
      <c r="E262" s="11"/>
      <c r="F262" s="11"/>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row>
    <row r="263" spans="1:60" ht="12.75" customHeight="1">
      <c r="A263" s="3"/>
      <c r="B263" s="1"/>
      <c r="C263" s="3"/>
      <c r="D263" s="11"/>
      <c r="E263" s="11"/>
      <c r="F263" s="11"/>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row>
    <row r="264" spans="1:60" ht="12.75" customHeight="1">
      <c r="A264" s="3"/>
      <c r="B264" s="1"/>
      <c r="C264" s="3"/>
      <c r="D264" s="11"/>
      <c r="E264" s="11"/>
      <c r="F264" s="11"/>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row>
    <row r="265" spans="1:60" ht="12.75" customHeight="1">
      <c r="A265" s="3"/>
      <c r="B265" s="1"/>
      <c r="C265" s="3"/>
      <c r="D265" s="11"/>
      <c r="E265" s="11"/>
      <c r="F265" s="11"/>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row>
    <row r="266" spans="1:60" ht="12.75" customHeight="1">
      <c r="A266" s="3"/>
      <c r="B266" s="1"/>
      <c r="C266" s="3"/>
      <c r="D266" s="11"/>
      <c r="E266" s="11"/>
      <c r="F266" s="11"/>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row>
    <row r="267" spans="1:60" ht="12.75" customHeight="1">
      <c r="A267" s="3"/>
      <c r="B267" s="1"/>
      <c r="C267" s="3"/>
      <c r="D267" s="11"/>
      <c r="E267" s="11"/>
      <c r="F267" s="11"/>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row>
    <row r="268" spans="1:60" ht="12.75" customHeight="1">
      <c r="A268" s="3"/>
      <c r="B268" s="1"/>
      <c r="C268" s="3"/>
      <c r="D268" s="11"/>
      <c r="E268" s="11"/>
      <c r="F268" s="11"/>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row>
    <row r="269" spans="1:60" ht="12.75" customHeight="1">
      <c r="A269" s="3"/>
      <c r="B269" s="1"/>
      <c r="C269" s="3"/>
      <c r="D269" s="11"/>
      <c r="E269" s="11"/>
      <c r="F269" s="11"/>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row>
    <row r="270" spans="1:60" ht="12.75" customHeight="1">
      <c r="A270" s="3"/>
      <c r="B270" s="1"/>
      <c r="C270" s="3"/>
      <c r="D270" s="11"/>
      <c r="E270" s="11"/>
      <c r="F270" s="11"/>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row>
    <row r="271" spans="1:60" ht="12.75" customHeight="1">
      <c r="A271" s="3"/>
      <c r="B271" s="1"/>
      <c r="C271" s="3"/>
      <c r="D271" s="11"/>
      <c r="E271" s="11"/>
      <c r="F271" s="11"/>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row>
    <row r="272" spans="1:60" ht="12.75" customHeight="1">
      <c r="A272" s="3"/>
      <c r="B272" s="1"/>
      <c r="C272" s="3"/>
      <c r="D272" s="11"/>
      <c r="E272" s="11"/>
      <c r="F272" s="11"/>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row>
    <row r="273" spans="1:60" ht="12.75" customHeight="1">
      <c r="A273" s="3"/>
      <c r="B273" s="1"/>
      <c r="C273" s="3"/>
      <c r="D273" s="11"/>
      <c r="E273" s="11"/>
      <c r="F273" s="11"/>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row>
    <row r="274" spans="1:60" ht="12.75" customHeight="1">
      <c r="A274" s="3"/>
      <c r="B274" s="1"/>
      <c r="C274" s="3"/>
      <c r="D274" s="11"/>
      <c r="E274" s="11"/>
      <c r="F274" s="11"/>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row>
    <row r="275" spans="1:60" ht="12.75" customHeight="1">
      <c r="A275" s="3"/>
      <c r="B275" s="1"/>
      <c r="C275" s="3"/>
      <c r="D275" s="11"/>
      <c r="E275" s="11"/>
      <c r="F275" s="11"/>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row>
    <row r="276" spans="1:60" ht="12.75" customHeight="1">
      <c r="A276" s="3"/>
      <c r="B276" s="1"/>
      <c r="C276" s="3"/>
      <c r="D276" s="11"/>
      <c r="E276" s="11"/>
      <c r="F276" s="11"/>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row>
    <row r="277" spans="1:60" ht="12.75" customHeight="1">
      <c r="A277" s="3"/>
      <c r="B277" s="1"/>
      <c r="C277" s="3"/>
      <c r="D277" s="11"/>
      <c r="E277" s="11"/>
      <c r="F277" s="11"/>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row>
    <row r="278" spans="1:60" ht="12.75" customHeight="1">
      <c r="A278" s="3"/>
      <c r="B278" s="1"/>
      <c r="C278" s="3"/>
      <c r="D278" s="11"/>
      <c r="E278" s="11"/>
      <c r="F278" s="11"/>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row>
    <row r="279" spans="1:60" ht="12.75" customHeight="1">
      <c r="A279" s="3"/>
      <c r="B279" s="1"/>
      <c r="C279" s="3"/>
      <c r="D279" s="11"/>
      <c r="E279" s="11"/>
      <c r="F279" s="11"/>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row>
    <row r="280" spans="1:60" ht="12.75" customHeight="1">
      <c r="A280" s="3"/>
      <c r="B280" s="1"/>
      <c r="C280" s="3"/>
      <c r="D280" s="11"/>
      <c r="E280" s="11"/>
      <c r="F280" s="11"/>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row>
    <row r="281" spans="1:60" ht="12.75" customHeight="1">
      <c r="A281" s="3"/>
      <c r="B281" s="1"/>
      <c r="C281" s="3"/>
      <c r="D281" s="11"/>
      <c r="E281" s="11"/>
      <c r="F281" s="11"/>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row>
    <row r="282" spans="1:60" ht="12.75" customHeight="1">
      <c r="A282" s="3"/>
      <c r="B282" s="1"/>
      <c r="C282" s="3"/>
      <c r="D282" s="11"/>
      <c r="E282" s="11"/>
      <c r="F282" s="11"/>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row>
    <row r="283" spans="1:60" ht="12.75" customHeight="1">
      <c r="A283" s="3"/>
      <c r="B283" s="1"/>
      <c r="C283" s="3"/>
      <c r="D283" s="11"/>
      <c r="E283" s="11"/>
      <c r="F283" s="11"/>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row>
    <row r="284" spans="1:60" ht="12.75" customHeight="1">
      <c r="A284" s="3"/>
      <c r="B284" s="1"/>
      <c r="C284" s="3"/>
      <c r="D284" s="11"/>
      <c r="E284" s="11"/>
      <c r="F284" s="11"/>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row>
    <row r="285" spans="1:60" ht="12.75" customHeight="1">
      <c r="A285" s="3"/>
      <c r="B285" s="1"/>
      <c r="C285" s="3"/>
      <c r="D285" s="11"/>
      <c r="E285" s="11"/>
      <c r="F285" s="11"/>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row>
    <row r="286" spans="1:60" ht="12.75" customHeight="1">
      <c r="A286" s="3"/>
      <c r="B286" s="1"/>
      <c r="C286" s="3"/>
      <c r="D286" s="11"/>
      <c r="E286" s="11"/>
      <c r="F286" s="11"/>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row>
    <row r="287" spans="1:60" ht="12.75" customHeight="1">
      <c r="A287" s="3"/>
      <c r="B287" s="1"/>
      <c r="C287" s="3"/>
      <c r="D287" s="11"/>
      <c r="E287" s="11"/>
      <c r="F287" s="11"/>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row>
    <row r="288" spans="1:60" ht="12.75" customHeight="1">
      <c r="A288" s="3"/>
      <c r="B288" s="1"/>
      <c r="C288" s="3"/>
      <c r="D288" s="11"/>
      <c r="E288" s="11"/>
      <c r="F288" s="11"/>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row>
    <row r="289" spans="1:60" ht="12.75" customHeight="1">
      <c r="A289" s="3"/>
      <c r="B289" s="1"/>
      <c r="C289" s="3"/>
      <c r="D289" s="11"/>
      <c r="E289" s="11"/>
      <c r="F289" s="11"/>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row>
    <row r="290" spans="1:60" ht="12.75" customHeight="1">
      <c r="A290" s="3"/>
      <c r="B290" s="1"/>
      <c r="C290" s="3"/>
      <c r="D290" s="11"/>
      <c r="E290" s="11"/>
      <c r="F290" s="11"/>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row>
    <row r="291" spans="1:60" ht="12.75" customHeight="1">
      <c r="A291" s="3"/>
      <c r="B291" s="1"/>
      <c r="C291" s="3"/>
      <c r="D291" s="11"/>
      <c r="E291" s="11"/>
      <c r="F291" s="11"/>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row>
    <row r="292" spans="1:60" ht="12.75" customHeight="1">
      <c r="A292" s="3"/>
      <c r="B292" s="1"/>
      <c r="C292" s="3"/>
      <c r="D292" s="11"/>
      <c r="E292" s="11"/>
      <c r="F292" s="11"/>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row>
    <row r="293" spans="1:60" ht="12.75" customHeight="1">
      <c r="A293" s="3"/>
      <c r="B293" s="1"/>
      <c r="C293" s="3"/>
      <c r="D293" s="11"/>
      <c r="E293" s="11"/>
      <c r="F293" s="11"/>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row>
    <row r="294" spans="1:60" ht="12.75" customHeight="1">
      <c r="A294" s="3"/>
      <c r="B294" s="1"/>
      <c r="C294" s="3"/>
      <c r="D294" s="11"/>
      <c r="E294" s="11"/>
      <c r="F294" s="11"/>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row>
    <row r="295" spans="1:60" ht="12.75" customHeight="1">
      <c r="A295" s="3"/>
      <c r="B295" s="1"/>
      <c r="C295" s="3"/>
      <c r="D295" s="11"/>
      <c r="E295" s="11"/>
      <c r="F295" s="11"/>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row>
    <row r="296" spans="1:60" ht="12.75" customHeight="1">
      <c r="A296" s="3"/>
      <c r="B296" s="1"/>
      <c r="C296" s="3"/>
      <c r="D296" s="11"/>
      <c r="E296" s="11"/>
      <c r="F296" s="11"/>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row>
    <row r="297" spans="1:60" ht="12.75" customHeight="1">
      <c r="A297" s="3"/>
      <c r="B297" s="1"/>
      <c r="C297" s="3"/>
      <c r="D297" s="11"/>
      <c r="E297" s="11"/>
      <c r="F297" s="11"/>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row>
    <row r="298" spans="1:60" ht="12.75" customHeight="1">
      <c r="A298" s="3"/>
      <c r="B298" s="1"/>
      <c r="C298" s="3"/>
      <c r="D298" s="11"/>
      <c r="E298" s="11"/>
      <c r="F298" s="11"/>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row>
    <row r="299" spans="1:60" ht="12.75" customHeight="1">
      <c r="A299" s="3"/>
      <c r="B299" s="1"/>
      <c r="C299" s="3"/>
      <c r="D299" s="11"/>
      <c r="E299" s="11"/>
      <c r="F299" s="11"/>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row>
    <row r="300" spans="1:60" ht="12.75" customHeight="1">
      <c r="A300" s="3"/>
      <c r="B300" s="1"/>
      <c r="C300" s="3"/>
      <c r="D300" s="11"/>
      <c r="E300" s="11"/>
      <c r="F300" s="11"/>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row>
    <row r="301" spans="1:60" ht="12.75" customHeight="1">
      <c r="A301" s="3"/>
      <c r="B301" s="1"/>
      <c r="C301" s="3"/>
      <c r="D301" s="11"/>
      <c r="E301" s="11"/>
      <c r="F301" s="11"/>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row>
    <row r="302" spans="1:60" ht="12.75" customHeight="1">
      <c r="A302" s="3"/>
      <c r="B302" s="1"/>
      <c r="C302" s="3"/>
      <c r="D302" s="11"/>
      <c r="E302" s="11"/>
      <c r="F302" s="11"/>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row>
    <row r="303" spans="1:60" ht="12.75" customHeight="1">
      <c r="A303" s="3"/>
      <c r="B303" s="1"/>
      <c r="C303" s="3"/>
      <c r="D303" s="11"/>
      <c r="E303" s="11"/>
      <c r="F303" s="11"/>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row>
    <row r="304" spans="1:60" ht="12.75" customHeight="1">
      <c r="A304" s="3"/>
      <c r="B304" s="1"/>
      <c r="C304" s="3"/>
      <c r="D304" s="11"/>
      <c r="E304" s="11"/>
      <c r="F304" s="11"/>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row>
    <row r="305" spans="1:60" ht="12.75" customHeight="1">
      <c r="A305" s="3"/>
      <c r="B305" s="1"/>
      <c r="C305" s="3"/>
      <c r="D305" s="11"/>
      <c r="E305" s="11"/>
      <c r="F305" s="11"/>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row>
    <row r="306" spans="1:60" ht="12.75" customHeight="1">
      <c r="A306" s="3"/>
      <c r="B306" s="1"/>
      <c r="C306" s="3"/>
      <c r="D306" s="11"/>
      <c r="E306" s="11"/>
      <c r="F306" s="11"/>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row>
    <row r="307" spans="1:60" ht="12.75" customHeight="1">
      <c r="A307" s="3"/>
      <c r="B307" s="1"/>
      <c r="C307" s="3"/>
      <c r="D307" s="11"/>
      <c r="E307" s="11"/>
      <c r="F307" s="11"/>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row>
    <row r="308" spans="1:60" ht="12.75" customHeight="1">
      <c r="A308" s="3"/>
      <c r="B308" s="1"/>
      <c r="C308" s="3"/>
      <c r="D308" s="11"/>
      <c r="E308" s="11"/>
      <c r="F308" s="11"/>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row>
    <row r="309" spans="1:60" ht="12.75" customHeight="1">
      <c r="A309" s="3"/>
      <c r="B309" s="1"/>
      <c r="C309" s="3"/>
      <c r="D309" s="11"/>
      <c r="E309" s="11"/>
      <c r="F309" s="11"/>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row>
    <row r="310" spans="1:60" ht="12.75" customHeight="1">
      <c r="A310" s="3"/>
      <c r="B310" s="1"/>
      <c r="C310" s="3"/>
      <c r="D310" s="11"/>
      <c r="E310" s="11"/>
      <c r="F310" s="11"/>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row>
    <row r="311" spans="1:60" ht="12.75" customHeight="1">
      <c r="A311" s="3"/>
      <c r="B311" s="1"/>
      <c r="C311" s="3"/>
      <c r="D311" s="11"/>
      <c r="E311" s="11"/>
      <c r="F311" s="11"/>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row>
    <row r="312" spans="1:60" ht="12.75" customHeight="1">
      <c r="A312" s="3"/>
      <c r="B312" s="1"/>
      <c r="C312" s="3"/>
      <c r="D312" s="11"/>
      <c r="E312" s="11"/>
      <c r="F312" s="11"/>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row>
    <row r="313" spans="1:60" ht="12.75" customHeight="1">
      <c r="A313" s="3"/>
      <c r="B313" s="1"/>
      <c r="C313" s="3"/>
      <c r="D313" s="11"/>
      <c r="E313" s="11"/>
      <c r="F313" s="11"/>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row>
    <row r="314" spans="1:60" ht="12.75" customHeight="1">
      <c r="A314" s="3"/>
      <c r="B314" s="1"/>
      <c r="C314" s="3"/>
      <c r="D314" s="11"/>
      <c r="E314" s="11"/>
      <c r="F314" s="11"/>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row>
    <row r="315" spans="1:60" ht="12.75" customHeight="1">
      <c r="A315" s="3"/>
      <c r="B315" s="1"/>
      <c r="C315" s="3"/>
      <c r="D315" s="11"/>
      <c r="E315" s="11"/>
      <c r="F315" s="11"/>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row>
    <row r="316" spans="1:60" ht="12.75" customHeight="1">
      <c r="A316" s="3"/>
      <c r="B316" s="1"/>
      <c r="C316" s="3"/>
      <c r="D316" s="11"/>
      <c r="E316" s="11"/>
      <c r="F316" s="11"/>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row>
    <row r="317" spans="1:60" ht="12.75" customHeight="1">
      <c r="A317" s="3"/>
      <c r="B317" s="1"/>
      <c r="C317" s="3"/>
      <c r="D317" s="11"/>
      <c r="E317" s="11"/>
      <c r="F317" s="11"/>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row>
    <row r="318" spans="1:60" ht="12.75" customHeight="1">
      <c r="A318" s="3"/>
      <c r="B318" s="1"/>
      <c r="C318" s="3"/>
      <c r="D318" s="11"/>
      <c r="E318" s="11"/>
      <c r="F318" s="11"/>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row>
    <row r="319" spans="1:60" ht="12.75" customHeight="1">
      <c r="A319" s="3"/>
      <c r="B319" s="1"/>
      <c r="C319" s="3"/>
      <c r="D319" s="11"/>
      <c r="E319" s="11"/>
      <c r="F319" s="11"/>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row>
    <row r="320" spans="1:60" ht="12.75" customHeight="1">
      <c r="A320" s="3"/>
      <c r="B320" s="1"/>
      <c r="C320" s="3"/>
      <c r="D320" s="11"/>
      <c r="E320" s="11"/>
      <c r="F320" s="11"/>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row>
    <row r="321" spans="1:60" ht="12.75" customHeight="1">
      <c r="A321" s="3"/>
      <c r="B321" s="1"/>
      <c r="C321" s="3"/>
      <c r="D321" s="11"/>
      <c r="E321" s="11"/>
      <c r="F321" s="11"/>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row>
    <row r="322" spans="1:60" ht="12.75" customHeight="1">
      <c r="A322" s="3"/>
      <c r="B322" s="1"/>
      <c r="C322" s="3"/>
      <c r="D322" s="11"/>
      <c r="E322" s="11"/>
      <c r="F322" s="11"/>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row>
    <row r="323" spans="1:60" ht="12.75" customHeight="1">
      <c r="A323" s="3"/>
      <c r="B323" s="1"/>
      <c r="C323" s="3"/>
      <c r="D323" s="11"/>
      <c r="E323" s="11"/>
      <c r="F323" s="11"/>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row>
    <row r="324" spans="1:60" ht="12.75" customHeight="1">
      <c r="A324" s="3"/>
      <c r="B324" s="1"/>
      <c r="C324" s="3"/>
      <c r="D324" s="11"/>
      <c r="E324" s="11"/>
      <c r="F324" s="11"/>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row>
    <row r="325" spans="1:60" ht="12.75" customHeight="1">
      <c r="A325" s="3"/>
      <c r="B325" s="1"/>
      <c r="C325" s="3"/>
      <c r="D325" s="11"/>
      <c r="E325" s="11"/>
      <c r="F325" s="11"/>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row>
    <row r="326" spans="1:60" ht="12.75" customHeight="1">
      <c r="A326" s="3"/>
      <c r="B326" s="1"/>
      <c r="C326" s="3"/>
      <c r="D326" s="11"/>
      <c r="E326" s="11"/>
      <c r="F326" s="11"/>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row>
    <row r="327" spans="1:60" ht="12.75" customHeight="1">
      <c r="A327" s="3"/>
      <c r="B327" s="1"/>
      <c r="C327" s="3"/>
      <c r="D327" s="11"/>
      <c r="E327" s="11"/>
      <c r="F327" s="11"/>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row>
    <row r="328" spans="1:60" ht="12.75" customHeight="1">
      <c r="A328" s="3"/>
      <c r="B328" s="1"/>
      <c r="C328" s="3"/>
      <c r="D328" s="11"/>
      <c r="E328" s="11"/>
      <c r="F328" s="11"/>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row>
    <row r="329" spans="1:60" ht="12.75" customHeight="1">
      <c r="A329" s="3"/>
      <c r="B329" s="1"/>
      <c r="C329" s="3"/>
      <c r="D329" s="11"/>
      <c r="E329" s="11"/>
      <c r="F329" s="11"/>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row>
    <row r="330" spans="1:60" ht="12.75" customHeight="1">
      <c r="A330" s="3"/>
      <c r="B330" s="1"/>
      <c r="C330" s="3"/>
      <c r="D330" s="11"/>
      <c r="E330" s="11"/>
      <c r="F330" s="11"/>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row>
    <row r="331" spans="1:60" ht="12.75" customHeight="1">
      <c r="A331" s="3"/>
      <c r="B331" s="1"/>
      <c r="C331" s="3"/>
      <c r="D331" s="11"/>
      <c r="E331" s="11"/>
      <c r="F331" s="11"/>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row>
    <row r="332" spans="1:60" ht="12.75" customHeight="1">
      <c r="A332" s="3"/>
      <c r="B332" s="1"/>
      <c r="C332" s="3"/>
      <c r="D332" s="11"/>
      <c r="E332" s="11"/>
      <c r="F332" s="11"/>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row>
    <row r="333" spans="1:60" ht="12.75" customHeight="1">
      <c r="A333" s="3"/>
      <c r="B333" s="1"/>
      <c r="C333" s="3"/>
      <c r="D333" s="11"/>
      <c r="E333" s="11"/>
      <c r="F333" s="11"/>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row>
    <row r="334" spans="1:60" ht="12.75" customHeight="1">
      <c r="A334" s="3"/>
      <c r="B334" s="1"/>
      <c r="C334" s="3"/>
      <c r="D334" s="11"/>
      <c r="E334" s="11"/>
      <c r="F334" s="11"/>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row>
    <row r="335" spans="1:60" ht="12.75" customHeight="1">
      <c r="A335" s="3"/>
      <c r="B335" s="1"/>
      <c r="C335" s="3"/>
      <c r="D335" s="11"/>
      <c r="E335" s="11"/>
      <c r="F335" s="11"/>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row>
    <row r="336" spans="1:60" ht="12.75" customHeight="1">
      <c r="A336" s="3"/>
      <c r="B336" s="1"/>
      <c r="C336" s="3"/>
      <c r="D336" s="11"/>
      <c r="E336" s="11"/>
      <c r="F336" s="11"/>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row>
    <row r="337" spans="1:60" ht="12.75" customHeight="1">
      <c r="A337" s="3"/>
      <c r="B337" s="1"/>
      <c r="C337" s="3"/>
      <c r="D337" s="11"/>
      <c r="E337" s="11"/>
      <c r="F337" s="11"/>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row>
    <row r="338" spans="1:60" ht="12.75" customHeight="1">
      <c r="A338" s="3"/>
      <c r="B338" s="1"/>
      <c r="C338" s="3"/>
      <c r="D338" s="11"/>
      <c r="E338" s="11"/>
      <c r="F338" s="11"/>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row>
    <row r="339" spans="1:60" ht="12.75" customHeight="1">
      <c r="A339" s="3"/>
      <c r="B339" s="1"/>
      <c r="C339" s="3"/>
      <c r="D339" s="11"/>
      <c r="E339" s="11"/>
      <c r="F339" s="11"/>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row>
    <row r="340" spans="1:60" ht="12.75" customHeight="1">
      <c r="A340" s="3"/>
      <c r="B340" s="1"/>
      <c r="C340" s="3"/>
      <c r="D340" s="11"/>
      <c r="E340" s="11"/>
      <c r="F340" s="11"/>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row>
    <row r="341" spans="1:60" ht="12.75" customHeight="1">
      <c r="A341" s="3"/>
      <c r="B341" s="1"/>
      <c r="C341" s="3"/>
      <c r="D341" s="11"/>
      <c r="E341" s="11"/>
      <c r="F341" s="11"/>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row>
    <row r="342" spans="1:60" ht="12.75" customHeight="1">
      <c r="A342" s="3"/>
      <c r="B342" s="1"/>
      <c r="C342" s="3"/>
      <c r="D342" s="11"/>
      <c r="E342" s="11"/>
      <c r="F342" s="11"/>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row>
    <row r="343" spans="1:60" ht="12.75" customHeight="1">
      <c r="A343" s="3"/>
      <c r="B343" s="1"/>
      <c r="C343" s="3"/>
      <c r="D343" s="11"/>
      <c r="E343" s="11"/>
      <c r="F343" s="11"/>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row>
    <row r="344" spans="1:60" ht="12.75" customHeight="1">
      <c r="A344" s="3"/>
      <c r="B344" s="1"/>
      <c r="C344" s="3"/>
      <c r="D344" s="11"/>
      <c r="E344" s="11"/>
      <c r="F344" s="11"/>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row>
    <row r="345" spans="1:60" ht="12.75" customHeight="1">
      <c r="A345" s="3"/>
      <c r="B345" s="1"/>
      <c r="C345" s="3"/>
      <c r="D345" s="11"/>
      <c r="E345" s="11"/>
      <c r="F345" s="11"/>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row>
    <row r="346" spans="1:60" ht="12.75" customHeight="1">
      <c r="A346" s="3"/>
      <c r="B346" s="1"/>
      <c r="C346" s="3"/>
      <c r="D346" s="11"/>
      <c r="E346" s="11"/>
      <c r="F346" s="11"/>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row>
    <row r="347" spans="1:60" ht="12.75" customHeight="1">
      <c r="A347" s="3"/>
      <c r="B347" s="1"/>
      <c r="C347" s="3"/>
      <c r="D347" s="11"/>
      <c r="E347" s="11"/>
      <c r="F347" s="11"/>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row>
    <row r="348" spans="1:60" ht="12.75" customHeight="1">
      <c r="A348" s="3"/>
      <c r="B348" s="1"/>
      <c r="C348" s="3"/>
      <c r="D348" s="11"/>
      <c r="E348" s="11"/>
      <c r="F348" s="11"/>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row>
    <row r="349" spans="1:60" ht="12.75" customHeight="1">
      <c r="A349" s="3"/>
      <c r="B349" s="1"/>
      <c r="C349" s="3"/>
      <c r="D349" s="11"/>
      <c r="E349" s="11"/>
      <c r="F349" s="11"/>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row>
    <row r="350" spans="1:60" ht="12.75" customHeight="1">
      <c r="A350" s="3"/>
      <c r="B350" s="1"/>
      <c r="C350" s="3"/>
      <c r="D350" s="11"/>
      <c r="E350" s="11"/>
      <c r="F350" s="11"/>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row>
    <row r="351" spans="1:60" ht="12.75" customHeight="1">
      <c r="A351" s="3"/>
      <c r="B351" s="1"/>
      <c r="C351" s="3"/>
      <c r="D351" s="11"/>
      <c r="E351" s="11"/>
      <c r="F351" s="11"/>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row>
    <row r="352" spans="1:60" ht="12.75" customHeight="1">
      <c r="A352" s="3"/>
      <c r="B352" s="1"/>
      <c r="C352" s="3"/>
      <c r="D352" s="11"/>
      <c r="E352" s="11"/>
      <c r="F352" s="11"/>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row>
    <row r="353" spans="1:60" ht="12.75" customHeight="1">
      <c r="A353" s="3"/>
      <c r="B353" s="1"/>
      <c r="C353" s="3"/>
      <c r="D353" s="11"/>
      <c r="E353" s="11"/>
      <c r="F353" s="11"/>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row>
    <row r="354" spans="1:60" ht="12.75" customHeight="1">
      <c r="A354" s="3"/>
      <c r="B354" s="1"/>
      <c r="C354" s="3"/>
      <c r="D354" s="11"/>
      <c r="E354" s="11"/>
      <c r="F354" s="11"/>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row>
    <row r="355" spans="1:60" ht="12.75" customHeight="1">
      <c r="A355" s="3"/>
      <c r="B355" s="1"/>
      <c r="C355" s="3"/>
      <c r="D355" s="11"/>
      <c r="E355" s="11"/>
      <c r="F355" s="11"/>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row>
    <row r="356" spans="1:60" ht="12.75" customHeight="1">
      <c r="A356" s="3"/>
      <c r="B356" s="1"/>
      <c r="C356" s="3"/>
      <c r="D356" s="11"/>
      <c r="E356" s="11"/>
      <c r="F356" s="11"/>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row>
    <row r="357" spans="1:60" ht="12.75" customHeight="1">
      <c r="A357" s="3"/>
      <c r="B357" s="1"/>
      <c r="C357" s="3"/>
      <c r="D357" s="11"/>
      <c r="E357" s="11"/>
      <c r="F357" s="11"/>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row>
    <row r="358" spans="1:60" ht="12.75" customHeight="1">
      <c r="A358" s="3"/>
      <c r="B358" s="1"/>
      <c r="C358" s="3"/>
      <c r="D358" s="11"/>
      <c r="E358" s="11"/>
      <c r="F358" s="11"/>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row>
    <row r="359" spans="1:60" ht="12.75" customHeight="1">
      <c r="A359" s="3"/>
      <c r="B359" s="1"/>
      <c r="C359" s="3"/>
      <c r="D359" s="11"/>
      <c r="E359" s="11"/>
      <c r="F359" s="11"/>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row>
    <row r="360" spans="1:60" ht="12.75" customHeight="1">
      <c r="A360" s="3"/>
      <c r="B360" s="1"/>
      <c r="C360" s="3"/>
      <c r="D360" s="11"/>
      <c r="E360" s="11"/>
      <c r="F360" s="11"/>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row>
    <row r="361" spans="1:60" ht="12.75" customHeight="1">
      <c r="A361" s="3"/>
      <c r="B361" s="1"/>
      <c r="C361" s="3"/>
      <c r="D361" s="11"/>
      <c r="E361" s="11"/>
      <c r="F361" s="11"/>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row>
    <row r="362" spans="1:60" ht="12.75" customHeight="1">
      <c r="A362" s="3"/>
      <c r="B362" s="1"/>
      <c r="C362" s="3"/>
      <c r="D362" s="11"/>
      <c r="E362" s="11"/>
      <c r="F362" s="11"/>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row>
    <row r="363" spans="1:60" ht="12.75" customHeight="1">
      <c r="A363" s="3"/>
      <c r="B363" s="1"/>
      <c r="C363" s="3"/>
      <c r="D363" s="11"/>
      <c r="E363" s="11"/>
      <c r="F363" s="11"/>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row>
    <row r="364" spans="1:60" ht="12.75" customHeight="1">
      <c r="A364" s="3"/>
      <c r="B364" s="1"/>
      <c r="C364" s="3"/>
      <c r="D364" s="11"/>
      <c r="E364" s="11"/>
      <c r="F364" s="11"/>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row>
    <row r="365" spans="1:60" ht="12.75" customHeight="1">
      <c r="A365" s="3"/>
      <c r="B365" s="1"/>
      <c r="C365" s="3"/>
      <c r="D365" s="11"/>
      <c r="E365" s="11"/>
      <c r="F365" s="11"/>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row>
    <row r="366" spans="1:60" ht="12.75" customHeight="1">
      <c r="A366" s="3"/>
      <c r="B366" s="1"/>
      <c r="C366" s="3"/>
      <c r="D366" s="11"/>
      <c r="E366" s="11"/>
      <c r="F366" s="11"/>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row>
    <row r="367" spans="1:60" ht="12.75" customHeight="1">
      <c r="A367" s="3"/>
      <c r="B367" s="1"/>
      <c r="C367" s="3"/>
      <c r="D367" s="11"/>
      <c r="E367" s="11"/>
      <c r="F367" s="11"/>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row>
    <row r="368" spans="1:60" ht="12.75" customHeight="1">
      <c r="A368" s="3"/>
      <c r="B368" s="1"/>
      <c r="C368" s="3"/>
      <c r="D368" s="11"/>
      <c r="E368" s="11"/>
      <c r="F368" s="11"/>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row>
    <row r="369" spans="1:60" ht="12.75" customHeight="1">
      <c r="A369" s="3"/>
      <c r="B369" s="1"/>
      <c r="C369" s="3"/>
      <c r="D369" s="11"/>
      <c r="E369" s="11"/>
      <c r="F369" s="11"/>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row>
    <row r="370" spans="1:60" ht="12.75" customHeight="1">
      <c r="A370" s="3"/>
      <c r="B370" s="1"/>
      <c r="C370" s="3"/>
      <c r="D370" s="11"/>
      <c r="E370" s="11"/>
      <c r="F370" s="11"/>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row>
    <row r="371" spans="1:60" ht="12.75" customHeight="1">
      <c r="A371" s="3"/>
      <c r="B371" s="1"/>
      <c r="C371" s="3"/>
      <c r="D371" s="11"/>
      <c r="E371" s="11"/>
      <c r="F371" s="11"/>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row>
    <row r="372" spans="1:60" ht="12.75" customHeight="1">
      <c r="A372" s="3"/>
      <c r="B372" s="1"/>
      <c r="C372" s="3"/>
      <c r="D372" s="11"/>
      <c r="E372" s="11"/>
      <c r="F372" s="11"/>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row>
    <row r="373" spans="1:60" ht="12.75" customHeight="1">
      <c r="A373" s="3"/>
      <c r="B373" s="1"/>
      <c r="C373" s="3"/>
      <c r="D373" s="11"/>
      <c r="E373" s="11"/>
      <c r="F373" s="11"/>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row>
    <row r="374" spans="1:60" ht="12.75" customHeight="1">
      <c r="A374" s="3"/>
      <c r="B374" s="1"/>
      <c r="C374" s="3"/>
      <c r="D374" s="11"/>
      <c r="E374" s="11"/>
      <c r="F374" s="11"/>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row>
    <row r="375" spans="1:60" ht="12.75" customHeight="1">
      <c r="A375" s="3"/>
      <c r="B375" s="1"/>
      <c r="C375" s="3"/>
      <c r="D375" s="11"/>
      <c r="E375" s="11"/>
      <c r="F375" s="11"/>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row>
    <row r="376" spans="1:60" ht="12.75" customHeight="1">
      <c r="A376" s="3"/>
      <c r="B376" s="1"/>
      <c r="C376" s="3"/>
      <c r="D376" s="11"/>
      <c r="E376" s="11"/>
      <c r="F376" s="11"/>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row>
    <row r="377" spans="1:60" ht="12.75" customHeight="1">
      <c r="A377" s="3"/>
      <c r="B377" s="1"/>
      <c r="C377" s="3"/>
      <c r="D377" s="11"/>
      <c r="E377" s="11"/>
      <c r="F377" s="11"/>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row>
    <row r="378" spans="1:60" ht="12.75" customHeight="1">
      <c r="A378" s="3"/>
      <c r="B378" s="1"/>
      <c r="C378" s="3"/>
      <c r="D378" s="11"/>
      <c r="E378" s="11"/>
      <c r="F378" s="11"/>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row>
    <row r="379" spans="1:60" ht="12.75" customHeight="1">
      <c r="A379" s="3"/>
      <c r="B379" s="1"/>
      <c r="C379" s="3"/>
      <c r="D379" s="11"/>
      <c r="E379" s="11"/>
      <c r="F379" s="11"/>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row>
    <row r="380" spans="1:60" ht="12.75" customHeight="1">
      <c r="A380" s="3"/>
      <c r="B380" s="1"/>
      <c r="C380" s="3"/>
      <c r="D380" s="11"/>
      <c r="E380" s="11"/>
      <c r="F380" s="11"/>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row>
    <row r="381" spans="1:60" ht="12.75" customHeight="1">
      <c r="A381" s="3"/>
      <c r="B381" s="1"/>
      <c r="C381" s="3"/>
      <c r="D381" s="11"/>
      <c r="E381" s="11"/>
      <c r="F381" s="11"/>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row>
    <row r="382" spans="1:60" ht="12.75" customHeight="1">
      <c r="A382" s="3"/>
      <c r="B382" s="1"/>
      <c r="C382" s="3"/>
      <c r="D382" s="11"/>
      <c r="E382" s="11"/>
      <c r="F382" s="11"/>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row>
    <row r="383" spans="1:60" ht="12.75" customHeight="1">
      <c r="A383" s="3"/>
      <c r="B383" s="1"/>
      <c r="C383" s="3"/>
      <c r="D383" s="11"/>
      <c r="E383" s="11"/>
      <c r="F383" s="11"/>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row>
    <row r="384" spans="1:60" ht="12.75" customHeight="1">
      <c r="A384" s="3"/>
      <c r="B384" s="1"/>
      <c r="C384" s="3"/>
      <c r="D384" s="11"/>
      <c r="E384" s="11"/>
      <c r="F384" s="11"/>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row>
    <row r="385" spans="1:60" ht="12.75" customHeight="1">
      <c r="A385" s="3"/>
      <c r="B385" s="1"/>
      <c r="C385" s="3"/>
      <c r="D385" s="11"/>
      <c r="E385" s="11"/>
      <c r="F385" s="11"/>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row>
    <row r="386" spans="1:60" ht="12.75" customHeight="1">
      <c r="A386" s="3"/>
      <c r="B386" s="1"/>
      <c r="C386" s="3"/>
      <c r="D386" s="11"/>
      <c r="E386" s="11"/>
      <c r="F386" s="11"/>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row>
    <row r="387" spans="1:60" ht="12.75" customHeight="1">
      <c r="A387" s="3"/>
      <c r="B387" s="1"/>
      <c r="C387" s="3"/>
      <c r="D387" s="11"/>
      <c r="E387" s="11"/>
      <c r="F387" s="11"/>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row>
    <row r="388" spans="1:60" ht="12.75" customHeight="1">
      <c r="A388" s="3"/>
      <c r="B388" s="1"/>
      <c r="C388" s="3"/>
      <c r="D388" s="11"/>
      <c r="E388" s="11"/>
      <c r="F388" s="11"/>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row>
    <row r="389" spans="1:60" ht="12.75" customHeight="1">
      <c r="A389" s="3"/>
      <c r="B389" s="1"/>
      <c r="C389" s="3"/>
      <c r="D389" s="11"/>
      <c r="E389" s="11"/>
      <c r="F389" s="11"/>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row>
    <row r="390" spans="1:60" ht="12.75" customHeight="1">
      <c r="A390" s="3"/>
      <c r="B390" s="1"/>
      <c r="C390" s="3"/>
      <c r="D390" s="11"/>
      <c r="E390" s="11"/>
      <c r="F390" s="11"/>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row>
    <row r="391" spans="1:60" ht="12.75" customHeight="1">
      <c r="A391" s="3"/>
      <c r="B391" s="1"/>
      <c r="C391" s="3"/>
      <c r="D391" s="11"/>
      <c r="E391" s="11"/>
      <c r="F391" s="11"/>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row>
    <row r="392" spans="1:60" ht="12.75" customHeight="1">
      <c r="A392" s="3"/>
      <c r="B392" s="1"/>
      <c r="C392" s="3"/>
      <c r="D392" s="11"/>
      <c r="E392" s="11"/>
      <c r="F392" s="11"/>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row>
    <row r="393" spans="1:60" ht="12.75" customHeight="1">
      <c r="A393" s="3"/>
      <c r="B393" s="1"/>
      <c r="C393" s="3"/>
      <c r="D393" s="11"/>
      <c r="E393" s="11"/>
      <c r="F393" s="11"/>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row>
    <row r="394" spans="1:60" ht="12.75" customHeight="1">
      <c r="A394" s="3"/>
      <c r="B394" s="1"/>
      <c r="C394" s="3"/>
      <c r="D394" s="11"/>
      <c r="E394" s="11"/>
      <c r="F394" s="11"/>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row>
    <row r="395" spans="1:60" ht="12.75" customHeight="1">
      <c r="A395" s="3"/>
      <c r="B395" s="1"/>
      <c r="C395" s="3"/>
      <c r="D395" s="11"/>
      <c r="E395" s="11"/>
      <c r="F395" s="11"/>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row>
    <row r="396" spans="1:60" ht="12.75" customHeight="1">
      <c r="A396" s="3"/>
      <c r="B396" s="1"/>
      <c r="C396" s="3"/>
      <c r="D396" s="11"/>
      <c r="E396" s="11"/>
      <c r="F396" s="11"/>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row>
    <row r="397" spans="1:60" ht="12.75" customHeight="1">
      <c r="A397" s="3"/>
      <c r="B397" s="1"/>
      <c r="C397" s="3"/>
      <c r="D397" s="11"/>
      <c r="E397" s="11"/>
      <c r="F397" s="11"/>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row>
    <row r="398" spans="1:60" ht="12.75" customHeight="1">
      <c r="A398" s="3"/>
      <c r="B398" s="1"/>
      <c r="C398" s="3"/>
      <c r="D398" s="11"/>
      <c r="E398" s="11"/>
      <c r="F398" s="11"/>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row>
    <row r="399" spans="1:60" ht="12.75" customHeight="1">
      <c r="A399" s="3"/>
      <c r="B399" s="1"/>
      <c r="C399" s="3"/>
      <c r="D399" s="11"/>
      <c r="E399" s="11"/>
      <c r="F399" s="11"/>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row>
    <row r="400" spans="1:60" ht="12.75" customHeight="1">
      <c r="A400" s="3"/>
      <c r="B400" s="1"/>
      <c r="C400" s="3"/>
      <c r="D400" s="11"/>
      <c r="E400" s="11"/>
      <c r="F400" s="11"/>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row>
    <row r="401" spans="1:60" ht="12.75" customHeight="1">
      <c r="A401" s="3"/>
      <c r="B401" s="1"/>
      <c r="C401" s="3"/>
      <c r="D401" s="11"/>
      <c r="E401" s="11"/>
      <c r="F401" s="11"/>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row>
    <row r="402" spans="1:60" ht="12.75" customHeight="1">
      <c r="A402" s="3"/>
      <c r="B402" s="1"/>
      <c r="C402" s="3"/>
      <c r="D402" s="11"/>
      <c r="E402" s="11"/>
      <c r="F402" s="11"/>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row>
    <row r="403" spans="1:60" ht="12.75" customHeight="1">
      <c r="A403" s="3"/>
      <c r="B403" s="1"/>
      <c r="C403" s="3"/>
      <c r="D403" s="11"/>
      <c r="E403" s="11"/>
      <c r="F403" s="11"/>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row>
    <row r="404" spans="1:60" ht="12.75" customHeight="1">
      <c r="A404" s="3"/>
      <c r="B404" s="1"/>
      <c r="C404" s="3"/>
      <c r="D404" s="11"/>
      <c r="E404" s="11"/>
      <c r="F404" s="11"/>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row>
    <row r="405" spans="1:60" ht="12.75" customHeight="1">
      <c r="A405" s="3"/>
      <c r="B405" s="1"/>
      <c r="C405" s="3"/>
      <c r="D405" s="11"/>
      <c r="E405" s="11"/>
      <c r="F405" s="11"/>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row>
    <row r="406" spans="1:60" ht="12.75" customHeight="1">
      <c r="A406" s="3"/>
      <c r="B406" s="1"/>
      <c r="C406" s="3"/>
      <c r="D406" s="11"/>
      <c r="E406" s="11"/>
      <c r="F406" s="11"/>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row>
    <row r="407" spans="1:60" ht="12.75" customHeight="1">
      <c r="A407" s="3"/>
      <c r="B407" s="1"/>
      <c r="C407" s="3"/>
      <c r="D407" s="11"/>
      <c r="E407" s="11"/>
      <c r="F407" s="11"/>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row>
    <row r="408" spans="1:60" ht="12.75" customHeight="1">
      <c r="A408" s="3"/>
      <c r="B408" s="1"/>
      <c r="C408" s="3"/>
      <c r="D408" s="11"/>
      <c r="E408" s="11"/>
      <c r="F408" s="11"/>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row>
    <row r="409" spans="1:60" ht="12.75" customHeight="1">
      <c r="A409" s="3"/>
      <c r="B409" s="1"/>
      <c r="C409" s="3"/>
      <c r="D409" s="11"/>
      <c r="E409" s="11"/>
      <c r="F409" s="11"/>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row>
    <row r="410" spans="1:60" ht="12.75" customHeight="1">
      <c r="A410" s="3"/>
      <c r="B410" s="1"/>
      <c r="C410" s="3"/>
      <c r="D410" s="11"/>
      <c r="E410" s="11"/>
      <c r="F410" s="11"/>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row>
    <row r="411" spans="1:60" ht="12.75" customHeight="1">
      <c r="A411" s="3"/>
      <c r="B411" s="1"/>
      <c r="C411" s="3"/>
      <c r="D411" s="11"/>
      <c r="E411" s="11"/>
      <c r="F411" s="11"/>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row>
    <row r="412" spans="1:60" ht="12.75" customHeight="1">
      <c r="A412" s="3"/>
      <c r="B412" s="1"/>
      <c r="C412" s="3"/>
      <c r="D412" s="11"/>
      <c r="E412" s="11"/>
      <c r="F412" s="11"/>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row>
    <row r="413" spans="1:60" ht="12.75" customHeight="1">
      <c r="A413" s="3"/>
      <c r="B413" s="1"/>
      <c r="C413" s="3"/>
      <c r="D413" s="11"/>
      <c r="E413" s="11"/>
      <c r="F413" s="11"/>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row>
    <row r="414" spans="1:60" ht="12.75" customHeight="1">
      <c r="A414" s="3"/>
      <c r="B414" s="1"/>
      <c r="C414" s="3"/>
      <c r="D414" s="11"/>
      <c r="E414" s="11"/>
      <c r="F414" s="11"/>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row>
    <row r="415" spans="1:60" ht="12.75" customHeight="1">
      <c r="A415" s="3"/>
      <c r="B415" s="1"/>
      <c r="C415" s="3"/>
      <c r="D415" s="11"/>
      <c r="E415" s="11"/>
      <c r="F415" s="11"/>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row>
    <row r="416" spans="1:60" ht="12.75" customHeight="1">
      <c r="A416" s="3"/>
      <c r="B416" s="1"/>
      <c r="C416" s="3"/>
      <c r="D416" s="11"/>
      <c r="E416" s="11"/>
      <c r="F416" s="11"/>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row>
    <row r="417" spans="1:60" ht="12.75" customHeight="1">
      <c r="A417" s="3"/>
      <c r="B417" s="1"/>
      <c r="C417" s="3"/>
      <c r="D417" s="11"/>
      <c r="E417" s="11"/>
      <c r="F417" s="11"/>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row>
    <row r="418" spans="1:60" ht="12.75" customHeight="1">
      <c r="A418" s="3"/>
      <c r="B418" s="1"/>
      <c r="C418" s="3"/>
      <c r="D418" s="11"/>
      <c r="E418" s="11"/>
      <c r="F418" s="11"/>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row>
    <row r="419" spans="1:60" ht="12.75" customHeight="1">
      <c r="A419" s="3"/>
      <c r="B419" s="1"/>
      <c r="C419" s="3"/>
      <c r="D419" s="11"/>
      <c r="E419" s="11"/>
      <c r="F419" s="11"/>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row>
    <row r="420" spans="1:60" ht="12.75" customHeight="1">
      <c r="A420" s="3"/>
      <c r="B420" s="1"/>
      <c r="C420" s="3"/>
      <c r="D420" s="11"/>
      <c r="E420" s="11"/>
      <c r="F420" s="11"/>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row>
    <row r="421" spans="1:60" ht="12.75" customHeight="1">
      <c r="A421" s="3"/>
      <c r="B421" s="1"/>
      <c r="C421" s="3"/>
      <c r="D421" s="11"/>
      <c r="E421" s="11"/>
      <c r="F421" s="11"/>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row>
    <row r="422" spans="1:60" ht="12.75" customHeight="1">
      <c r="A422" s="3"/>
      <c r="B422" s="1"/>
      <c r="C422" s="3"/>
      <c r="D422" s="11"/>
      <c r="E422" s="11"/>
      <c r="F422" s="11"/>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row>
    <row r="423" spans="1:60" ht="12.75" customHeight="1">
      <c r="A423" s="3"/>
      <c r="B423" s="1"/>
      <c r="C423" s="3"/>
      <c r="D423" s="11"/>
      <c r="E423" s="11"/>
      <c r="F423" s="11"/>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row>
    <row r="424" spans="1:60" ht="12.75" customHeight="1">
      <c r="A424" s="3"/>
      <c r="B424" s="1"/>
      <c r="C424" s="3"/>
      <c r="D424" s="11"/>
      <c r="E424" s="11"/>
      <c r="F424" s="11"/>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row>
    <row r="425" spans="1:60" ht="12.75" customHeight="1">
      <c r="A425" s="3"/>
      <c r="B425" s="1"/>
      <c r="C425" s="3"/>
      <c r="D425" s="11"/>
      <c r="E425" s="11"/>
      <c r="F425" s="11"/>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row>
    <row r="426" spans="1:60" ht="12.75" customHeight="1">
      <c r="A426" s="3"/>
      <c r="B426" s="1"/>
      <c r="C426" s="3"/>
      <c r="D426" s="11"/>
      <c r="E426" s="11"/>
      <c r="F426" s="11"/>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row>
    <row r="427" spans="1:60" ht="12.75" customHeight="1">
      <c r="A427" s="3"/>
      <c r="B427" s="1"/>
      <c r="C427" s="3"/>
      <c r="D427" s="11"/>
      <c r="E427" s="11"/>
      <c r="F427" s="11"/>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row>
    <row r="428" spans="1:60" ht="12.75" customHeight="1">
      <c r="A428" s="3"/>
      <c r="B428" s="1"/>
      <c r="C428" s="3"/>
      <c r="D428" s="11"/>
      <c r="E428" s="11"/>
      <c r="F428" s="11"/>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row>
    <row r="429" spans="1:60" ht="12.75" customHeight="1">
      <c r="A429" s="3"/>
      <c r="B429" s="1"/>
      <c r="C429" s="3"/>
      <c r="D429" s="11"/>
      <c r="E429" s="11"/>
      <c r="F429" s="11"/>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row>
    <row r="430" spans="1:60" ht="12.75" customHeight="1">
      <c r="A430" s="3"/>
      <c r="B430" s="1"/>
      <c r="C430" s="3"/>
      <c r="D430" s="11"/>
      <c r="E430" s="11"/>
      <c r="F430" s="11"/>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row>
    <row r="431" spans="1:60" ht="12.75" customHeight="1">
      <c r="A431" s="3"/>
      <c r="B431" s="1"/>
      <c r="C431" s="3"/>
      <c r="D431" s="11"/>
      <c r="E431" s="11"/>
      <c r="F431" s="11"/>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row>
    <row r="432" spans="1:60" ht="12.75" customHeight="1">
      <c r="A432" s="3"/>
      <c r="B432" s="1"/>
      <c r="C432" s="3"/>
      <c r="D432" s="11"/>
      <c r="E432" s="11"/>
      <c r="F432" s="11"/>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row>
    <row r="433" spans="1:60" ht="12.75" customHeight="1">
      <c r="A433" s="3"/>
      <c r="B433" s="1"/>
      <c r="C433" s="3"/>
      <c r="D433" s="11"/>
      <c r="E433" s="11"/>
      <c r="F433" s="11"/>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row>
    <row r="434" spans="1:60" ht="12.75" customHeight="1">
      <c r="A434" s="3"/>
      <c r="B434" s="1"/>
      <c r="C434" s="3"/>
      <c r="D434" s="11"/>
      <c r="E434" s="11"/>
      <c r="F434" s="11"/>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row>
    <row r="435" spans="1:60" ht="12.75" customHeight="1">
      <c r="A435" s="3"/>
      <c r="B435" s="1"/>
      <c r="C435" s="3"/>
      <c r="D435" s="11"/>
      <c r="E435" s="11"/>
      <c r="F435" s="11"/>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row>
    <row r="436" spans="1:60" ht="12.75" customHeight="1">
      <c r="A436" s="3"/>
      <c r="B436" s="1"/>
      <c r="C436" s="3"/>
      <c r="D436" s="11"/>
      <c r="E436" s="11"/>
      <c r="F436" s="11"/>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row>
    <row r="437" spans="1:60" ht="12.75" customHeight="1">
      <c r="A437" s="3"/>
      <c r="B437" s="1"/>
      <c r="C437" s="3"/>
      <c r="D437" s="11"/>
      <c r="E437" s="11"/>
      <c r="F437" s="11"/>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row>
    <row r="438" spans="1:60" ht="12.75" customHeight="1">
      <c r="A438" s="3"/>
      <c r="B438" s="1"/>
      <c r="C438" s="3"/>
      <c r="D438" s="11"/>
      <c r="E438" s="11"/>
      <c r="F438" s="11"/>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row>
    <row r="439" spans="1:60" ht="12.75" customHeight="1">
      <c r="A439" s="3"/>
      <c r="B439" s="1"/>
      <c r="C439" s="3"/>
      <c r="D439" s="11"/>
      <c r="E439" s="11"/>
      <c r="F439" s="11"/>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row>
    <row r="440" spans="1:60" ht="12.75" customHeight="1">
      <c r="A440" s="3"/>
      <c r="B440" s="1"/>
      <c r="C440" s="3"/>
      <c r="D440" s="11"/>
      <c r="E440" s="11"/>
      <c r="F440" s="11"/>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row>
    <row r="441" spans="1:60" ht="12.75" customHeight="1">
      <c r="A441" s="3"/>
      <c r="B441" s="1"/>
      <c r="C441" s="3"/>
      <c r="D441" s="11"/>
      <c r="E441" s="11"/>
      <c r="F441" s="11"/>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row>
    <row r="442" spans="1:60" ht="12.75" customHeight="1">
      <c r="A442" s="3"/>
      <c r="B442" s="1"/>
      <c r="C442" s="3"/>
      <c r="D442" s="11"/>
      <c r="E442" s="11"/>
      <c r="F442" s="11"/>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row>
    <row r="443" spans="1:60" ht="12.75" customHeight="1">
      <c r="A443" s="3"/>
      <c r="B443" s="1"/>
      <c r="C443" s="3"/>
      <c r="D443" s="11"/>
      <c r="E443" s="11"/>
      <c r="F443" s="11"/>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row>
    <row r="444" spans="1:60" ht="12.75" customHeight="1">
      <c r="A444" s="3"/>
      <c r="B444" s="1"/>
      <c r="C444" s="3"/>
      <c r="D444" s="11"/>
      <c r="E444" s="11"/>
      <c r="F444" s="11"/>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row>
    <row r="445" spans="1:60" ht="12.75" customHeight="1">
      <c r="A445" s="3"/>
      <c r="B445" s="1"/>
      <c r="C445" s="3"/>
      <c r="D445" s="11"/>
      <c r="E445" s="11"/>
      <c r="F445" s="11"/>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row>
    <row r="446" spans="1:60" ht="12.75" customHeight="1">
      <c r="A446" s="3"/>
      <c r="B446" s="1"/>
      <c r="C446" s="3"/>
      <c r="D446" s="11"/>
      <c r="E446" s="11"/>
      <c r="F446" s="11"/>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row>
    <row r="447" spans="1:60" ht="12.75" customHeight="1">
      <c r="A447" s="3"/>
      <c r="B447" s="1"/>
      <c r="C447" s="3"/>
      <c r="D447" s="11"/>
      <c r="E447" s="11"/>
      <c r="F447" s="11"/>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row>
    <row r="448" spans="1:60" ht="12.75" customHeight="1">
      <c r="A448" s="3"/>
      <c r="B448" s="1"/>
      <c r="C448" s="3"/>
      <c r="D448" s="11"/>
      <c r="E448" s="11"/>
      <c r="F448" s="11"/>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row>
    <row r="449" spans="1:60" ht="12.75" customHeight="1">
      <c r="A449" s="3"/>
      <c r="B449" s="1"/>
      <c r="C449" s="3"/>
      <c r="D449" s="11"/>
      <c r="E449" s="11"/>
      <c r="F449" s="11"/>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row>
    <row r="450" spans="1:60" ht="12.75" customHeight="1">
      <c r="A450" s="3"/>
      <c r="B450" s="1"/>
      <c r="C450" s="3"/>
      <c r="D450" s="11"/>
      <c r="E450" s="11"/>
      <c r="F450" s="11"/>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row>
    <row r="451" spans="1:60" ht="12.75" customHeight="1">
      <c r="A451" s="3"/>
      <c r="B451" s="1"/>
      <c r="C451" s="3"/>
      <c r="D451" s="11"/>
      <c r="E451" s="11"/>
      <c r="F451" s="11"/>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row>
    <row r="452" spans="1:60" ht="12.75" customHeight="1">
      <c r="A452" s="3"/>
      <c r="B452" s="1"/>
      <c r="C452" s="3"/>
      <c r="D452" s="11"/>
      <c r="E452" s="11"/>
      <c r="F452" s="11"/>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row>
    <row r="453" spans="1:60" ht="12.75" customHeight="1">
      <c r="A453" s="3"/>
      <c r="B453" s="1"/>
      <c r="C453" s="3"/>
      <c r="D453" s="11"/>
      <c r="E453" s="11"/>
      <c r="F453" s="11"/>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row>
    <row r="454" spans="1:60" ht="12.75" customHeight="1">
      <c r="A454" s="3"/>
      <c r="B454" s="1"/>
      <c r="C454" s="3"/>
      <c r="D454" s="11"/>
      <c r="E454" s="11"/>
      <c r="F454" s="11"/>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row>
    <row r="455" spans="1:60" ht="12.75" customHeight="1">
      <c r="A455" s="3"/>
      <c r="B455" s="1"/>
      <c r="C455" s="3"/>
      <c r="D455" s="11"/>
      <c r="E455" s="11"/>
      <c r="F455" s="11"/>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row>
    <row r="456" spans="1:60" ht="12.75" customHeight="1">
      <c r="A456" s="3"/>
      <c r="B456" s="1"/>
      <c r="C456" s="3"/>
      <c r="D456" s="11"/>
      <c r="E456" s="11"/>
      <c r="F456" s="11"/>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row>
    <row r="457" spans="1:60" ht="12.75" customHeight="1">
      <c r="A457" s="3"/>
      <c r="B457" s="1"/>
      <c r="C457" s="3"/>
      <c r="D457" s="11"/>
      <c r="E457" s="11"/>
      <c r="F457" s="11"/>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row>
    <row r="458" spans="1:60" ht="12.75" customHeight="1">
      <c r="A458" s="3"/>
      <c r="B458" s="1"/>
      <c r="C458" s="3"/>
      <c r="D458" s="11"/>
      <c r="E458" s="11"/>
      <c r="F458" s="11"/>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row>
    <row r="459" spans="1:60" ht="12.75" customHeight="1">
      <c r="A459" s="3"/>
      <c r="B459" s="1"/>
      <c r="C459" s="3"/>
      <c r="D459" s="11"/>
      <c r="E459" s="11"/>
      <c r="F459" s="11"/>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row>
    <row r="460" spans="1:60" ht="12.75" customHeight="1">
      <c r="A460" s="3"/>
      <c r="B460" s="1"/>
      <c r="C460" s="3"/>
      <c r="D460" s="11"/>
      <c r="E460" s="11"/>
      <c r="F460" s="11"/>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row>
    <row r="461" spans="1:60" ht="12.75" customHeight="1">
      <c r="A461" s="3"/>
      <c r="B461" s="1"/>
      <c r="C461" s="3"/>
      <c r="D461" s="11"/>
      <c r="E461" s="11"/>
      <c r="F461" s="11"/>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row>
    <row r="462" spans="1:60" ht="12.75" customHeight="1">
      <c r="A462" s="3"/>
      <c r="B462" s="1"/>
      <c r="C462" s="3"/>
      <c r="D462" s="11"/>
      <c r="E462" s="11"/>
      <c r="F462" s="11"/>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row>
    <row r="463" spans="1:60" ht="12.75" customHeight="1">
      <c r="A463" s="3"/>
      <c r="B463" s="1"/>
      <c r="C463" s="3"/>
      <c r="D463" s="11"/>
      <c r="E463" s="11"/>
      <c r="F463" s="11"/>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row>
    <row r="464" spans="1:60" ht="12.75" customHeight="1">
      <c r="A464" s="3"/>
      <c r="B464" s="1"/>
      <c r="C464" s="3"/>
      <c r="D464" s="11"/>
      <c r="E464" s="11"/>
      <c r="F464" s="11"/>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row>
    <row r="465" spans="1:60" ht="12.75" customHeight="1">
      <c r="A465" s="3"/>
      <c r="B465" s="1"/>
      <c r="C465" s="3"/>
      <c r="D465" s="11"/>
      <c r="E465" s="11"/>
      <c r="F465" s="11"/>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row>
    <row r="466" spans="1:60" ht="12.75" customHeight="1">
      <c r="A466" s="3"/>
      <c r="B466" s="1"/>
      <c r="C466" s="3"/>
      <c r="D466" s="11"/>
      <c r="E466" s="11"/>
      <c r="F466" s="11"/>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row>
    <row r="467" spans="1:60" ht="12.75" customHeight="1">
      <c r="A467" s="3"/>
      <c r="B467" s="1"/>
      <c r="C467" s="3"/>
      <c r="D467" s="11"/>
      <c r="E467" s="11"/>
      <c r="F467" s="11"/>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row>
    <row r="468" spans="1:60" ht="12.75" customHeight="1">
      <c r="A468" s="3"/>
      <c r="B468" s="1"/>
      <c r="C468" s="3"/>
      <c r="D468" s="11"/>
      <c r="E468" s="11"/>
      <c r="F468" s="11"/>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row>
    <row r="469" spans="1:60" ht="12.75" customHeight="1">
      <c r="A469" s="3"/>
      <c r="B469" s="1"/>
      <c r="C469" s="3"/>
      <c r="D469" s="11"/>
      <c r="E469" s="11"/>
      <c r="F469" s="11"/>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row>
    <row r="470" spans="1:60" ht="12.75" customHeight="1">
      <c r="A470" s="3"/>
      <c r="B470" s="1"/>
      <c r="C470" s="3"/>
      <c r="D470" s="11"/>
      <c r="E470" s="11"/>
      <c r="F470" s="11"/>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row>
    <row r="471" spans="1:60" ht="12.75" customHeight="1">
      <c r="A471" s="3"/>
      <c r="B471" s="1"/>
      <c r="C471" s="3"/>
      <c r="D471" s="11"/>
      <c r="E471" s="11"/>
      <c r="F471" s="11"/>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row>
    <row r="472" spans="1:60" ht="12.75" customHeight="1">
      <c r="A472" s="3"/>
      <c r="B472" s="1"/>
      <c r="C472" s="3"/>
      <c r="D472" s="11"/>
      <c r="E472" s="11"/>
      <c r="F472" s="11"/>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row>
    <row r="473" spans="1:60" ht="12.75" customHeight="1">
      <c r="A473" s="3"/>
      <c r="B473" s="1"/>
      <c r="C473" s="3"/>
      <c r="D473" s="11"/>
      <c r="E473" s="11"/>
      <c r="F473" s="11"/>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row>
    <row r="474" spans="1:60" ht="12.75" customHeight="1">
      <c r="A474" s="3"/>
      <c r="B474" s="1"/>
      <c r="C474" s="3"/>
      <c r="D474" s="11"/>
      <c r="E474" s="11"/>
      <c r="F474" s="11"/>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row>
    <row r="475" spans="1:60" ht="12.75" customHeight="1">
      <c r="A475" s="3"/>
      <c r="B475" s="1"/>
      <c r="C475" s="3"/>
      <c r="D475" s="11"/>
      <c r="E475" s="11"/>
      <c r="F475" s="11"/>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row>
    <row r="476" spans="1:60" ht="12.75" customHeight="1">
      <c r="A476" s="3"/>
      <c r="B476" s="1"/>
      <c r="C476" s="3"/>
      <c r="D476" s="11"/>
      <c r="E476" s="11"/>
      <c r="F476" s="11"/>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row>
    <row r="477" spans="1:60" ht="12.75" customHeight="1">
      <c r="A477" s="3"/>
      <c r="B477" s="1"/>
      <c r="C477" s="3"/>
      <c r="D477" s="11"/>
      <c r="E477" s="11"/>
      <c r="F477" s="11"/>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row>
    <row r="478" spans="1:60" ht="12.75" customHeight="1">
      <c r="A478" s="3"/>
      <c r="B478" s="1"/>
      <c r="C478" s="3"/>
      <c r="D478" s="11"/>
      <c r="E478" s="11"/>
      <c r="F478" s="11"/>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row>
    <row r="479" spans="1:60" ht="12.75" customHeight="1">
      <c r="A479" s="3"/>
      <c r="B479" s="1"/>
      <c r="C479" s="3"/>
      <c r="D479" s="11"/>
      <c r="E479" s="11"/>
      <c r="F479" s="11"/>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row>
    <row r="480" spans="1:60" ht="12.75" customHeight="1">
      <c r="A480" s="3"/>
      <c r="B480" s="1"/>
      <c r="C480" s="3"/>
      <c r="D480" s="11"/>
      <c r="E480" s="11"/>
      <c r="F480" s="11"/>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row>
    <row r="481" spans="1:60" ht="12.75" customHeight="1">
      <c r="A481" s="3"/>
      <c r="B481" s="1"/>
      <c r="C481" s="3"/>
      <c r="D481" s="11"/>
      <c r="E481" s="11"/>
      <c r="F481" s="11"/>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row>
    <row r="482" spans="1:60" ht="12.75" customHeight="1">
      <c r="A482" s="3"/>
      <c r="B482" s="1"/>
      <c r="C482" s="3"/>
      <c r="D482" s="11"/>
      <c r="E482" s="11"/>
      <c r="F482" s="11"/>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row>
    <row r="483" spans="1:60" ht="12.75" customHeight="1">
      <c r="A483" s="3"/>
      <c r="B483" s="1"/>
      <c r="C483" s="3"/>
      <c r="D483" s="11"/>
      <c r="E483" s="11"/>
      <c r="F483" s="11"/>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row>
    <row r="484" spans="1:60" ht="12.75" customHeight="1">
      <c r="A484" s="3"/>
      <c r="B484" s="1"/>
      <c r="C484" s="3"/>
      <c r="D484" s="11"/>
      <c r="E484" s="11"/>
      <c r="F484" s="11"/>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row>
    <row r="485" spans="1:60" ht="12.75" customHeight="1">
      <c r="A485" s="3"/>
      <c r="B485" s="1"/>
      <c r="C485" s="3"/>
      <c r="D485" s="11"/>
      <c r="E485" s="11"/>
      <c r="F485" s="11"/>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row>
    <row r="486" spans="1:60" ht="12.75" customHeight="1">
      <c r="A486" s="3"/>
      <c r="B486" s="1"/>
      <c r="C486" s="3"/>
      <c r="D486" s="11"/>
      <c r="E486" s="11"/>
      <c r="F486" s="11"/>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row>
    <row r="487" spans="1:60" ht="12.75" customHeight="1">
      <c r="A487" s="3"/>
      <c r="B487" s="1"/>
      <c r="C487" s="3"/>
      <c r="D487" s="11"/>
      <c r="E487" s="11"/>
      <c r="F487" s="11"/>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row>
    <row r="488" spans="1:60" ht="12.75" customHeight="1">
      <c r="A488" s="3"/>
      <c r="B488" s="1"/>
      <c r="C488" s="3"/>
      <c r="D488" s="11"/>
      <c r="E488" s="11"/>
      <c r="F488" s="11"/>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row>
    <row r="489" spans="1:60" ht="12.75" customHeight="1">
      <c r="A489" s="3"/>
      <c r="B489" s="1"/>
      <c r="C489" s="3"/>
      <c r="D489" s="11"/>
      <c r="E489" s="11"/>
      <c r="F489" s="11"/>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row>
    <row r="490" spans="1:60" ht="12.75" customHeight="1">
      <c r="A490" s="3"/>
      <c r="B490" s="1"/>
      <c r="C490" s="3"/>
      <c r="D490" s="11"/>
      <c r="E490" s="11"/>
      <c r="F490" s="11"/>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row>
    <row r="491" spans="1:60" ht="12.75" customHeight="1">
      <c r="A491" s="3"/>
      <c r="B491" s="1"/>
      <c r="C491" s="3"/>
      <c r="D491" s="11"/>
      <c r="E491" s="11"/>
      <c r="F491" s="11"/>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row>
    <row r="492" spans="1:60" ht="12.75" customHeight="1">
      <c r="A492" s="3"/>
      <c r="B492" s="1"/>
      <c r="C492" s="3"/>
      <c r="D492" s="11"/>
      <c r="E492" s="11"/>
      <c r="F492" s="11"/>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row>
    <row r="493" spans="1:60" ht="12.75" customHeight="1">
      <c r="A493" s="3"/>
      <c r="B493" s="1"/>
      <c r="C493" s="3"/>
      <c r="D493" s="11"/>
      <c r="E493" s="11"/>
      <c r="F493" s="11"/>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row>
    <row r="494" spans="1:60" ht="12.75" customHeight="1">
      <c r="A494" s="3"/>
      <c r="B494" s="1"/>
      <c r="C494" s="3"/>
      <c r="D494" s="11"/>
      <c r="E494" s="11"/>
      <c r="F494" s="11"/>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row>
    <row r="495" spans="1:60" ht="12.75" customHeight="1">
      <c r="A495" s="3"/>
      <c r="B495" s="1"/>
      <c r="C495" s="3"/>
      <c r="D495" s="11"/>
      <c r="E495" s="11"/>
      <c r="F495" s="11"/>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row>
    <row r="496" spans="1:60" ht="12.75" customHeight="1">
      <c r="A496" s="3"/>
      <c r="B496" s="1"/>
      <c r="C496" s="3"/>
      <c r="D496" s="11"/>
      <c r="E496" s="11"/>
      <c r="F496" s="11"/>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row>
    <row r="497" spans="1:60" ht="12.75" customHeight="1">
      <c r="A497" s="3"/>
      <c r="B497" s="1"/>
      <c r="C497" s="3"/>
      <c r="D497" s="11"/>
      <c r="E497" s="11"/>
      <c r="F497" s="11"/>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row>
    <row r="498" spans="1:60" ht="12.75" customHeight="1">
      <c r="A498" s="3"/>
      <c r="B498" s="1"/>
      <c r="C498" s="3"/>
      <c r="D498" s="11"/>
      <c r="E498" s="11"/>
      <c r="F498" s="11"/>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row>
    <row r="499" spans="1:60" ht="12.75" customHeight="1">
      <c r="A499" s="3"/>
      <c r="B499" s="1"/>
      <c r="C499" s="3"/>
      <c r="D499" s="11"/>
      <c r="E499" s="11"/>
      <c r="F499" s="11"/>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row>
    <row r="500" spans="1:60" ht="12.75" customHeight="1">
      <c r="A500" s="3"/>
      <c r="B500" s="1"/>
      <c r="C500" s="3"/>
      <c r="D500" s="11"/>
      <c r="E500" s="11"/>
      <c r="F500" s="11"/>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row>
    <row r="501" spans="1:60" ht="12.75" customHeight="1">
      <c r="A501" s="3"/>
      <c r="B501" s="1"/>
      <c r="C501" s="3"/>
      <c r="D501" s="11"/>
      <c r="E501" s="11"/>
      <c r="F501" s="11"/>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row>
    <row r="502" spans="1:60" ht="12.75" customHeight="1">
      <c r="A502" s="3"/>
      <c r="B502" s="1"/>
      <c r="C502" s="3"/>
      <c r="D502" s="11"/>
      <c r="E502" s="11"/>
      <c r="F502" s="11"/>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row>
    <row r="503" spans="1:60" ht="12.75" customHeight="1">
      <c r="A503" s="3"/>
      <c r="B503" s="1"/>
      <c r="C503" s="3"/>
      <c r="D503" s="11"/>
      <c r="E503" s="11"/>
      <c r="F503" s="11"/>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row>
    <row r="504" spans="1:60" ht="12.75" customHeight="1">
      <c r="A504" s="3"/>
      <c r="B504" s="1"/>
      <c r="C504" s="3"/>
      <c r="D504" s="11"/>
      <c r="E504" s="11"/>
      <c r="F504" s="11"/>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row>
    <row r="505" spans="1:60" ht="12.75" customHeight="1">
      <c r="A505" s="3"/>
      <c r="B505" s="1"/>
      <c r="C505" s="3"/>
      <c r="D505" s="11"/>
      <c r="E505" s="11"/>
      <c r="F505" s="11"/>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row>
    <row r="506" spans="1:60" ht="12.75" customHeight="1">
      <c r="A506" s="3"/>
      <c r="B506" s="1"/>
      <c r="C506" s="3"/>
      <c r="D506" s="11"/>
      <c r="E506" s="11"/>
      <c r="F506" s="11"/>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row>
    <row r="507" spans="1:60" ht="12.75" customHeight="1">
      <c r="A507" s="3"/>
      <c r="B507" s="1"/>
      <c r="C507" s="3"/>
      <c r="D507" s="11"/>
      <c r="E507" s="11"/>
      <c r="F507" s="11"/>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row>
    <row r="508" spans="1:60" ht="12.75" customHeight="1">
      <c r="A508" s="3"/>
      <c r="B508" s="1"/>
      <c r="C508" s="3"/>
      <c r="D508" s="11"/>
      <c r="E508" s="11"/>
      <c r="F508" s="11"/>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row>
    <row r="509" spans="1:60" ht="12.75" customHeight="1">
      <c r="A509" s="3"/>
      <c r="B509" s="1"/>
      <c r="C509" s="3"/>
      <c r="D509" s="11"/>
      <c r="E509" s="11"/>
      <c r="F509" s="11"/>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row>
    <row r="510" spans="1:60" ht="12.75" customHeight="1">
      <c r="A510" s="3"/>
      <c r="B510" s="1"/>
      <c r="C510" s="3"/>
      <c r="D510" s="11"/>
      <c r="E510" s="11"/>
      <c r="F510" s="11"/>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row>
    <row r="511" spans="1:60" ht="12.75" customHeight="1">
      <c r="A511" s="3"/>
      <c r="B511" s="1"/>
      <c r="C511" s="3"/>
      <c r="D511" s="11"/>
      <c r="E511" s="11"/>
      <c r="F511" s="11"/>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row>
    <row r="512" spans="1:60" ht="12.75" customHeight="1">
      <c r="A512" s="3"/>
      <c r="B512" s="1"/>
      <c r="C512" s="3"/>
      <c r="D512" s="11"/>
      <c r="E512" s="11"/>
      <c r="F512" s="11"/>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row>
    <row r="513" spans="1:60" ht="12.75" customHeight="1">
      <c r="A513" s="3"/>
      <c r="B513" s="1"/>
      <c r="C513" s="3"/>
      <c r="D513" s="11"/>
      <c r="E513" s="11"/>
      <c r="F513" s="11"/>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row>
    <row r="514" spans="1:60" ht="12.75" customHeight="1">
      <c r="A514" s="3"/>
      <c r="B514" s="1"/>
      <c r="C514" s="3"/>
      <c r="D514" s="11"/>
      <c r="E514" s="11"/>
      <c r="F514" s="11"/>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row>
    <row r="515" spans="1:60" ht="12.75" customHeight="1">
      <c r="A515" s="3"/>
      <c r="B515" s="1"/>
      <c r="C515" s="3"/>
      <c r="D515" s="11"/>
      <c r="E515" s="11"/>
      <c r="F515" s="11"/>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row>
    <row r="516" spans="1:60" ht="12.75" customHeight="1">
      <c r="A516" s="3"/>
      <c r="B516" s="1"/>
      <c r="C516" s="3"/>
      <c r="D516" s="11"/>
      <c r="E516" s="11"/>
      <c r="F516" s="11"/>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row>
    <row r="517" spans="1:60" ht="12.75" customHeight="1">
      <c r="A517" s="3"/>
      <c r="B517" s="1"/>
      <c r="C517" s="3"/>
      <c r="D517" s="11"/>
      <c r="E517" s="11"/>
      <c r="F517" s="11"/>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row>
    <row r="518" spans="1:60" ht="12.75" customHeight="1">
      <c r="A518" s="3"/>
      <c r="B518" s="1"/>
      <c r="C518" s="3"/>
      <c r="D518" s="11"/>
      <c r="E518" s="11"/>
      <c r="F518" s="11"/>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row>
    <row r="519" spans="1:60" ht="12.75" customHeight="1">
      <c r="A519" s="3"/>
      <c r="B519" s="1"/>
      <c r="C519" s="3"/>
      <c r="D519" s="11"/>
      <c r="E519" s="11"/>
      <c r="F519" s="11"/>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row>
    <row r="520" spans="1:60" ht="12.75" customHeight="1">
      <c r="A520" s="3"/>
      <c r="B520" s="1"/>
      <c r="C520" s="3"/>
      <c r="D520" s="11"/>
      <c r="E520" s="11"/>
      <c r="F520" s="11"/>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row>
    <row r="521" spans="1:60" ht="12.75" customHeight="1">
      <c r="A521" s="3"/>
      <c r="B521" s="1"/>
      <c r="C521" s="3"/>
      <c r="D521" s="11"/>
      <c r="E521" s="11"/>
      <c r="F521" s="11"/>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row>
    <row r="522" spans="1:60" ht="12.75" customHeight="1">
      <c r="A522" s="3"/>
      <c r="B522" s="1"/>
      <c r="C522" s="3"/>
      <c r="D522" s="11"/>
      <c r="E522" s="11"/>
      <c r="F522" s="11"/>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row>
    <row r="523" spans="1:60" ht="12.75" customHeight="1">
      <c r="A523" s="3"/>
      <c r="B523" s="1"/>
      <c r="C523" s="3"/>
      <c r="D523" s="11"/>
      <c r="E523" s="11"/>
      <c r="F523" s="11"/>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row>
    <row r="524" spans="1:60" ht="12.75" customHeight="1">
      <c r="A524" s="3"/>
      <c r="B524" s="1"/>
      <c r="C524" s="3"/>
      <c r="D524" s="11"/>
      <c r="E524" s="11"/>
      <c r="F524" s="11"/>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row>
    <row r="525" spans="1:60" ht="12.75" customHeight="1">
      <c r="A525" s="3"/>
      <c r="B525" s="1"/>
      <c r="C525" s="3"/>
      <c r="D525" s="11"/>
      <c r="E525" s="11"/>
      <c r="F525" s="11"/>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row>
    <row r="526" spans="1:60" ht="12.75" customHeight="1">
      <c r="A526" s="3"/>
      <c r="B526" s="1"/>
      <c r="C526" s="3"/>
      <c r="D526" s="11"/>
      <c r="E526" s="11"/>
      <c r="F526" s="11"/>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row>
    <row r="527" spans="1:60" ht="12.75" customHeight="1">
      <c r="A527" s="3"/>
      <c r="B527" s="1"/>
      <c r="C527" s="3"/>
      <c r="D527" s="11"/>
      <c r="E527" s="11"/>
      <c r="F527" s="11"/>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row>
    <row r="528" spans="1:60" ht="12.75" customHeight="1">
      <c r="A528" s="3"/>
      <c r="B528" s="1"/>
      <c r="C528" s="3"/>
      <c r="D528" s="11"/>
      <c r="E528" s="11"/>
      <c r="F528" s="11"/>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row>
    <row r="529" spans="1:60" ht="12.75" customHeight="1">
      <c r="A529" s="3"/>
      <c r="B529" s="1"/>
      <c r="C529" s="3"/>
      <c r="D529" s="11"/>
      <c r="E529" s="11"/>
      <c r="F529" s="11"/>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row>
    <row r="530" spans="1:60" ht="12.75" customHeight="1">
      <c r="A530" s="3"/>
      <c r="B530" s="1"/>
      <c r="C530" s="3"/>
      <c r="D530" s="11"/>
      <c r="E530" s="11"/>
      <c r="F530" s="11"/>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row>
    <row r="531" spans="1:60" ht="12.75" customHeight="1">
      <c r="A531" s="3"/>
      <c r="B531" s="1"/>
      <c r="C531" s="3"/>
      <c r="D531" s="11"/>
      <c r="E531" s="11"/>
      <c r="F531" s="11"/>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row>
    <row r="532" spans="1:60" ht="12.75" customHeight="1">
      <c r="A532" s="3"/>
      <c r="B532" s="1"/>
      <c r="C532" s="3"/>
      <c r="D532" s="11"/>
      <c r="E532" s="11"/>
      <c r="F532" s="11"/>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row>
    <row r="533" spans="1:60" ht="12.75" customHeight="1">
      <c r="A533" s="3"/>
      <c r="B533" s="1"/>
      <c r="C533" s="3"/>
      <c r="D533" s="11"/>
      <c r="E533" s="11"/>
      <c r="F533" s="11"/>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row>
    <row r="534" spans="1:60" ht="12.75" customHeight="1">
      <c r="A534" s="3"/>
      <c r="B534" s="1"/>
      <c r="C534" s="3"/>
      <c r="D534" s="11"/>
      <c r="E534" s="11"/>
      <c r="F534" s="11"/>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row>
    <row r="535" spans="1:60" ht="12.75" customHeight="1">
      <c r="A535" s="3"/>
      <c r="B535" s="1"/>
      <c r="C535" s="3"/>
      <c r="D535" s="11"/>
      <c r="E535" s="11"/>
      <c r="F535" s="11"/>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row>
    <row r="536" spans="1:60" ht="12.75" customHeight="1">
      <c r="A536" s="3"/>
      <c r="B536" s="1"/>
      <c r="C536" s="3"/>
      <c r="D536" s="11"/>
      <c r="E536" s="11"/>
      <c r="F536" s="11"/>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row>
    <row r="537" spans="1:60" ht="12.75" customHeight="1">
      <c r="A537" s="3"/>
      <c r="B537" s="1"/>
      <c r="C537" s="3"/>
      <c r="D537" s="11"/>
      <c r="E537" s="11"/>
      <c r="F537" s="11"/>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row>
    <row r="538" spans="1:60" ht="12.75" customHeight="1">
      <c r="A538" s="3"/>
      <c r="B538" s="1"/>
      <c r="C538" s="3"/>
      <c r="D538" s="11"/>
      <c r="E538" s="11"/>
      <c r="F538" s="11"/>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row>
    <row r="539" spans="1:60" ht="12.75" customHeight="1">
      <c r="A539" s="3"/>
      <c r="B539" s="1"/>
      <c r="C539" s="3"/>
      <c r="D539" s="11"/>
      <c r="E539" s="11"/>
      <c r="F539" s="11"/>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row>
    <row r="540" spans="1:60" ht="12.75" customHeight="1">
      <c r="A540" s="3"/>
      <c r="B540" s="1"/>
      <c r="C540" s="3"/>
      <c r="D540" s="11"/>
      <c r="E540" s="11"/>
      <c r="F540" s="11"/>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row>
    <row r="541" spans="1:60" ht="12.75" customHeight="1">
      <c r="A541" s="3"/>
      <c r="B541" s="1"/>
      <c r="C541" s="3"/>
      <c r="D541" s="11"/>
      <c r="E541" s="11"/>
      <c r="F541" s="11"/>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row>
    <row r="542" spans="1:60" ht="12.75" customHeight="1">
      <c r="A542" s="3"/>
      <c r="B542" s="1"/>
      <c r="C542" s="3"/>
      <c r="D542" s="11"/>
      <c r="E542" s="11"/>
      <c r="F542" s="11"/>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row>
    <row r="543" spans="1:60" ht="12.75" customHeight="1">
      <c r="A543" s="3"/>
      <c r="B543" s="1"/>
      <c r="C543" s="3"/>
      <c r="D543" s="11"/>
      <c r="E543" s="11"/>
      <c r="F543" s="11"/>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row>
    <row r="544" spans="1:60" ht="12.75" customHeight="1">
      <c r="A544" s="3"/>
      <c r="B544" s="1"/>
      <c r="C544" s="3"/>
      <c r="D544" s="11"/>
      <c r="E544" s="11"/>
      <c r="F544" s="11"/>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row>
    <row r="545" spans="1:60" ht="12.75" customHeight="1">
      <c r="A545" s="3"/>
      <c r="B545" s="1"/>
      <c r="C545" s="3"/>
      <c r="D545" s="11"/>
      <c r="E545" s="11"/>
      <c r="F545" s="11"/>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row>
    <row r="546" spans="1:60" ht="12.75" customHeight="1">
      <c r="A546" s="3"/>
      <c r="B546" s="1"/>
      <c r="C546" s="3"/>
      <c r="D546" s="11"/>
      <c r="E546" s="11"/>
      <c r="F546" s="11"/>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row>
    <row r="547" spans="1:60" ht="12.75" customHeight="1">
      <c r="A547" s="3"/>
      <c r="B547" s="1"/>
      <c r="C547" s="3"/>
      <c r="D547" s="11"/>
      <c r="E547" s="11"/>
      <c r="F547" s="11"/>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row>
    <row r="548" spans="1:60" ht="12.75" customHeight="1">
      <c r="A548" s="3"/>
      <c r="B548" s="1"/>
      <c r="C548" s="3"/>
      <c r="D548" s="11"/>
      <c r="E548" s="11"/>
      <c r="F548" s="11"/>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row>
    <row r="549" spans="1:60" ht="12.75" customHeight="1">
      <c r="A549" s="3"/>
      <c r="B549" s="1"/>
      <c r="C549" s="3"/>
      <c r="D549" s="11"/>
      <c r="E549" s="11"/>
      <c r="F549" s="11"/>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row>
    <row r="550" spans="1:60" ht="12.75" customHeight="1">
      <c r="A550" s="3"/>
      <c r="B550" s="1"/>
      <c r="C550" s="3"/>
      <c r="D550" s="11"/>
      <c r="E550" s="11"/>
      <c r="F550" s="11"/>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row>
    <row r="551" spans="1:60" ht="12.75" customHeight="1">
      <c r="A551" s="3"/>
      <c r="B551" s="1"/>
      <c r="C551" s="3"/>
      <c r="D551" s="11"/>
      <c r="E551" s="11"/>
      <c r="F551" s="11"/>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row>
    <row r="552" spans="1:60" ht="12.75" customHeight="1">
      <c r="A552" s="3"/>
      <c r="B552" s="1"/>
      <c r="C552" s="3"/>
      <c r="D552" s="11"/>
      <c r="E552" s="11"/>
      <c r="F552" s="11"/>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row>
    <row r="553" spans="1:60" ht="12.75" customHeight="1">
      <c r="A553" s="3"/>
      <c r="B553" s="1"/>
      <c r="C553" s="3"/>
      <c r="D553" s="11"/>
      <c r="E553" s="11"/>
      <c r="F553" s="11"/>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row>
    <row r="554" spans="1:60" ht="12.75" customHeight="1">
      <c r="A554" s="3"/>
      <c r="B554" s="1"/>
      <c r="C554" s="3"/>
      <c r="D554" s="11"/>
      <c r="E554" s="11"/>
      <c r="F554" s="11"/>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row>
    <row r="555" spans="1:60" ht="12.75" customHeight="1">
      <c r="A555" s="3"/>
      <c r="B555" s="1"/>
      <c r="C555" s="3"/>
      <c r="D555" s="11"/>
      <c r="E555" s="11"/>
      <c r="F555" s="11"/>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row>
    <row r="556" spans="1:60" ht="12.75" customHeight="1">
      <c r="A556" s="3"/>
      <c r="B556" s="1"/>
      <c r="C556" s="3"/>
      <c r="D556" s="11"/>
      <c r="E556" s="11"/>
      <c r="F556" s="11"/>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row>
    <row r="557" spans="1:60" ht="12.75" customHeight="1">
      <c r="A557" s="3"/>
      <c r="B557" s="1"/>
      <c r="C557" s="3"/>
      <c r="D557" s="11"/>
      <c r="E557" s="11"/>
      <c r="F557" s="11"/>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row>
    <row r="558" spans="1:60" ht="12.75" customHeight="1">
      <c r="A558" s="3"/>
      <c r="B558" s="1"/>
      <c r="C558" s="3"/>
      <c r="D558" s="11"/>
      <c r="E558" s="11"/>
      <c r="F558" s="11"/>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row>
    <row r="559" spans="1:60" ht="12.75" customHeight="1">
      <c r="A559" s="3"/>
      <c r="B559" s="1"/>
      <c r="C559" s="3"/>
      <c r="D559" s="11"/>
      <c r="E559" s="11"/>
      <c r="F559" s="11"/>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row>
    <row r="560" spans="1:60" ht="12.75" customHeight="1">
      <c r="A560" s="3"/>
      <c r="B560" s="1"/>
      <c r="C560" s="3"/>
      <c r="D560" s="11"/>
      <c r="E560" s="11"/>
      <c r="F560" s="11"/>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row>
    <row r="561" spans="1:60" ht="12.75" customHeight="1">
      <c r="A561" s="3"/>
      <c r="B561" s="1"/>
      <c r="C561" s="3"/>
      <c r="D561" s="11"/>
      <c r="E561" s="11"/>
      <c r="F561" s="11"/>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row>
    <row r="562" spans="1:60" ht="12.75" customHeight="1">
      <c r="A562" s="3"/>
      <c r="B562" s="1"/>
      <c r="C562" s="3"/>
      <c r="D562" s="11"/>
      <c r="E562" s="11"/>
      <c r="F562" s="11"/>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row>
    <row r="563" spans="1:60" ht="12.75" customHeight="1">
      <c r="A563" s="3"/>
      <c r="B563" s="1"/>
      <c r="C563" s="3"/>
      <c r="D563" s="11"/>
      <c r="E563" s="11"/>
      <c r="F563" s="11"/>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row>
    <row r="564" spans="1:60" ht="12.75" customHeight="1">
      <c r="A564" s="3"/>
      <c r="B564" s="1"/>
      <c r="C564" s="3"/>
      <c r="D564" s="11"/>
      <c r="E564" s="11"/>
      <c r="F564" s="11"/>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row>
    <row r="565" spans="1:60" ht="12.75" customHeight="1">
      <c r="A565" s="3"/>
      <c r="B565" s="1"/>
      <c r="C565" s="3"/>
      <c r="D565" s="11"/>
      <c r="E565" s="11"/>
      <c r="F565" s="11"/>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row>
    <row r="566" spans="1:60" ht="12.75" customHeight="1">
      <c r="A566" s="3"/>
      <c r="B566" s="1"/>
      <c r="C566" s="3"/>
      <c r="D566" s="11"/>
      <c r="E566" s="11"/>
      <c r="F566" s="11"/>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row>
    <row r="567" spans="1:60" ht="12.75" customHeight="1">
      <c r="A567" s="3"/>
      <c r="B567" s="1"/>
      <c r="C567" s="3"/>
      <c r="D567" s="11"/>
      <c r="E567" s="11"/>
      <c r="F567" s="11"/>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row>
    <row r="568" spans="1:60" ht="12.75" customHeight="1">
      <c r="A568" s="3"/>
      <c r="B568" s="1"/>
      <c r="C568" s="3"/>
      <c r="D568" s="11"/>
      <c r="E568" s="11"/>
      <c r="F568" s="11"/>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row>
    <row r="569" spans="1:60" ht="12.75" customHeight="1">
      <c r="A569" s="3"/>
      <c r="B569" s="1"/>
      <c r="C569" s="3"/>
      <c r="D569" s="11"/>
      <c r="E569" s="11"/>
      <c r="F569" s="11"/>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row>
    <row r="570" spans="1:60" ht="12.75" customHeight="1">
      <c r="A570" s="3"/>
      <c r="B570" s="1"/>
      <c r="C570" s="3"/>
      <c r="D570" s="11"/>
      <c r="E570" s="11"/>
      <c r="F570" s="11"/>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row>
    <row r="571" spans="1:60" ht="12.75" customHeight="1">
      <c r="A571" s="3"/>
      <c r="B571" s="1"/>
      <c r="C571" s="3"/>
      <c r="D571" s="11"/>
      <c r="E571" s="11"/>
      <c r="F571" s="11"/>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row>
    <row r="572" spans="1:60" ht="12.75" customHeight="1">
      <c r="A572" s="3"/>
      <c r="B572" s="1"/>
      <c r="C572" s="3"/>
      <c r="D572" s="11"/>
      <c r="E572" s="11"/>
      <c r="F572" s="11"/>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row>
    <row r="573" spans="1:60" ht="12.75" customHeight="1">
      <c r="A573" s="3"/>
      <c r="B573" s="1"/>
      <c r="C573" s="3"/>
      <c r="D573" s="11"/>
      <c r="E573" s="11"/>
      <c r="F573" s="11"/>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row>
    <row r="574" spans="1:60" ht="12.75" customHeight="1">
      <c r="A574" s="3"/>
      <c r="B574" s="1"/>
      <c r="C574" s="3"/>
      <c r="D574" s="11"/>
      <c r="E574" s="11"/>
      <c r="F574" s="11"/>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row>
    <row r="575" spans="1:60" ht="12.75" customHeight="1">
      <c r="A575" s="3"/>
      <c r="B575" s="1"/>
      <c r="C575" s="3"/>
      <c r="D575" s="11"/>
      <c r="E575" s="11"/>
      <c r="F575" s="11"/>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row>
    <row r="576" spans="1:60" ht="12.75" customHeight="1">
      <c r="A576" s="3"/>
      <c r="B576" s="1"/>
      <c r="C576" s="3"/>
      <c r="D576" s="11"/>
      <c r="E576" s="11"/>
      <c r="F576" s="11"/>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row>
    <row r="577" spans="1:60" ht="12.75" customHeight="1">
      <c r="A577" s="3"/>
      <c r="B577" s="1"/>
      <c r="C577" s="3"/>
      <c r="D577" s="11"/>
      <c r="E577" s="11"/>
      <c r="F577" s="11"/>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row>
    <row r="578" spans="1:60" ht="12.75" customHeight="1">
      <c r="A578" s="3"/>
      <c r="B578" s="1"/>
      <c r="C578" s="3"/>
      <c r="D578" s="11"/>
      <c r="E578" s="11"/>
      <c r="F578" s="11"/>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row>
    <row r="579" spans="1:60" ht="12.75" customHeight="1">
      <c r="A579" s="3"/>
      <c r="B579" s="1"/>
      <c r="C579" s="3"/>
      <c r="D579" s="11"/>
      <c r="E579" s="11"/>
      <c r="F579" s="11"/>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row>
    <row r="580" spans="1:60" ht="12.75" customHeight="1">
      <c r="A580" s="3"/>
      <c r="B580" s="1"/>
      <c r="C580" s="3"/>
      <c r="D580" s="11"/>
      <c r="E580" s="11"/>
      <c r="F580" s="11"/>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row>
    <row r="581" spans="1:60" ht="12.75" customHeight="1">
      <c r="A581" s="3"/>
      <c r="B581" s="1"/>
      <c r="C581" s="3"/>
      <c r="D581" s="11"/>
      <c r="E581" s="11"/>
      <c r="F581" s="11"/>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row>
    <row r="582" spans="1:60" ht="12.75" customHeight="1">
      <c r="A582" s="3"/>
      <c r="B582" s="1"/>
      <c r="C582" s="3"/>
      <c r="D582" s="11"/>
      <c r="E582" s="11"/>
      <c r="F582" s="11"/>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row>
    <row r="583" spans="1:60" ht="12.75" customHeight="1">
      <c r="A583" s="3"/>
      <c r="B583" s="1"/>
      <c r="C583" s="3"/>
      <c r="D583" s="11"/>
      <c r="E583" s="11"/>
      <c r="F583" s="11"/>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row>
    <row r="584" spans="1:60" ht="12.75" customHeight="1">
      <c r="A584" s="3"/>
      <c r="B584" s="1"/>
      <c r="C584" s="3"/>
      <c r="D584" s="11"/>
      <c r="E584" s="11"/>
      <c r="F584" s="11"/>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row>
    <row r="585" spans="1:60" ht="12.75" customHeight="1">
      <c r="A585" s="3"/>
      <c r="B585" s="1"/>
      <c r="C585" s="3"/>
      <c r="D585" s="11"/>
      <c r="E585" s="11"/>
      <c r="F585" s="11"/>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row>
    <row r="586" spans="1:60" ht="12.75" customHeight="1">
      <c r="A586" s="3"/>
      <c r="B586" s="1"/>
      <c r="C586" s="3"/>
      <c r="D586" s="11"/>
      <c r="E586" s="11"/>
      <c r="F586" s="11"/>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row>
    <row r="587" spans="1:60" ht="12.75" customHeight="1">
      <c r="A587" s="3"/>
      <c r="B587" s="1"/>
      <c r="C587" s="3"/>
      <c r="D587" s="11"/>
      <c r="E587" s="11"/>
      <c r="F587" s="11"/>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row>
    <row r="588" spans="1:60" ht="12.75" customHeight="1">
      <c r="A588" s="3"/>
      <c r="B588" s="1"/>
      <c r="C588" s="3"/>
      <c r="D588" s="11"/>
      <c r="E588" s="11"/>
      <c r="F588" s="11"/>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row>
    <row r="589" spans="1:60" ht="12.75" customHeight="1">
      <c r="A589" s="3"/>
      <c r="B589" s="1"/>
      <c r="C589" s="3"/>
      <c r="D589" s="11"/>
      <c r="E589" s="11"/>
      <c r="F589" s="11"/>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row>
    <row r="590" spans="1:60" ht="12.75" customHeight="1">
      <c r="A590" s="3"/>
      <c r="B590" s="1"/>
      <c r="C590" s="3"/>
      <c r="D590" s="11"/>
      <c r="E590" s="11"/>
      <c r="F590" s="11"/>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row>
    <row r="591" spans="1:60" ht="12.75" customHeight="1">
      <c r="A591" s="3"/>
      <c r="B591" s="1"/>
      <c r="C591" s="3"/>
      <c r="D591" s="11"/>
      <c r="E591" s="11"/>
      <c r="F591" s="11"/>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row>
    <row r="592" spans="1:60" ht="12.75" customHeight="1">
      <c r="A592" s="3"/>
      <c r="B592" s="1"/>
      <c r="C592" s="3"/>
      <c r="D592" s="11"/>
      <c r="E592" s="11"/>
      <c r="F592" s="11"/>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row>
    <row r="593" spans="1:60" ht="12.75" customHeight="1">
      <c r="A593" s="3"/>
      <c r="B593" s="1"/>
      <c r="C593" s="3"/>
      <c r="D593" s="11"/>
      <c r="E593" s="11"/>
      <c r="F593" s="11"/>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row>
    <row r="594" spans="1:60" ht="12.75" customHeight="1">
      <c r="A594" s="3"/>
      <c r="B594" s="1"/>
      <c r="C594" s="3"/>
      <c r="D594" s="11"/>
      <c r="E594" s="11"/>
      <c r="F594" s="11"/>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row>
    <row r="595" spans="1:60" ht="12.75" customHeight="1">
      <c r="A595" s="3"/>
      <c r="B595" s="1"/>
      <c r="C595" s="3"/>
      <c r="D595" s="11"/>
      <c r="E595" s="11"/>
      <c r="F595" s="11"/>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row>
    <row r="596" spans="1:60" ht="12.75" customHeight="1">
      <c r="A596" s="3"/>
      <c r="B596" s="1"/>
      <c r="C596" s="3"/>
      <c r="D596" s="11"/>
      <c r="E596" s="11"/>
      <c r="F596" s="11"/>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row>
    <row r="597" spans="1:60" ht="12.75" customHeight="1">
      <c r="A597" s="3"/>
      <c r="B597" s="1"/>
      <c r="C597" s="3"/>
      <c r="D597" s="11"/>
      <c r="E597" s="11"/>
      <c r="F597" s="11"/>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row>
    <row r="598" spans="1:60" ht="12.75" customHeight="1">
      <c r="A598" s="3"/>
      <c r="B598" s="1"/>
      <c r="C598" s="3"/>
      <c r="D598" s="11"/>
      <c r="E598" s="11"/>
      <c r="F598" s="11"/>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row>
    <row r="599" spans="1:60" ht="12.75" customHeight="1">
      <c r="A599" s="3"/>
      <c r="B599" s="1"/>
      <c r="C599" s="3"/>
      <c r="D599" s="11"/>
      <c r="E599" s="11"/>
      <c r="F599" s="11"/>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row>
    <row r="600" spans="1:60" ht="12.75" customHeight="1">
      <c r="A600" s="3"/>
      <c r="B600" s="1"/>
      <c r="C600" s="3"/>
      <c r="D600" s="11"/>
      <c r="E600" s="11"/>
      <c r="F600" s="11"/>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row>
    <row r="601" spans="1:60" ht="12.75" customHeight="1">
      <c r="A601" s="3"/>
      <c r="B601" s="1"/>
      <c r="C601" s="3"/>
      <c r="D601" s="11"/>
      <c r="E601" s="11"/>
      <c r="F601" s="11"/>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row>
    <row r="602" spans="1:60" ht="12.75" customHeight="1">
      <c r="A602" s="3"/>
      <c r="B602" s="1"/>
      <c r="C602" s="3"/>
      <c r="D602" s="11"/>
      <c r="E602" s="11"/>
      <c r="F602" s="11"/>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row>
    <row r="603" spans="1:60" ht="12.75" customHeight="1">
      <c r="A603" s="3"/>
      <c r="B603" s="1"/>
      <c r="C603" s="3"/>
      <c r="D603" s="11"/>
      <c r="E603" s="11"/>
      <c r="F603" s="11"/>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row>
    <row r="604" spans="1:60" ht="12.75" customHeight="1">
      <c r="A604" s="3"/>
      <c r="B604" s="1"/>
      <c r="C604" s="3"/>
      <c r="D604" s="11"/>
      <c r="E604" s="11"/>
      <c r="F604" s="11"/>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row>
    <row r="605" spans="1:60" ht="12.75" customHeight="1">
      <c r="A605" s="3"/>
      <c r="B605" s="1"/>
      <c r="C605" s="3"/>
      <c r="D605" s="11"/>
      <c r="E605" s="11"/>
      <c r="F605" s="11"/>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row>
    <row r="606" spans="1:60" ht="12.75" customHeight="1">
      <c r="A606" s="3"/>
      <c r="B606" s="1"/>
      <c r="C606" s="3"/>
      <c r="D606" s="11"/>
      <c r="E606" s="11"/>
      <c r="F606" s="11"/>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row>
    <row r="607" spans="1:60" ht="12.75" customHeight="1">
      <c r="A607" s="3"/>
      <c r="B607" s="1"/>
      <c r="C607" s="3"/>
      <c r="D607" s="11"/>
      <c r="E607" s="11"/>
      <c r="F607" s="11"/>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row>
    <row r="608" spans="1:60" ht="12.75" customHeight="1">
      <c r="A608" s="3"/>
      <c r="B608" s="1"/>
      <c r="C608" s="3"/>
      <c r="D608" s="11"/>
      <c r="E608" s="11"/>
      <c r="F608" s="11"/>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row>
    <row r="609" spans="1:60" ht="12.75" customHeight="1">
      <c r="A609" s="3"/>
      <c r="B609" s="1"/>
      <c r="C609" s="3"/>
      <c r="D609" s="11"/>
      <c r="E609" s="11"/>
      <c r="F609" s="11"/>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row>
    <row r="610" spans="1:60" ht="12.75" customHeight="1">
      <c r="A610" s="3"/>
      <c r="B610" s="1"/>
      <c r="C610" s="3"/>
      <c r="D610" s="11"/>
      <c r="E610" s="11"/>
      <c r="F610" s="11"/>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row>
    <row r="611" spans="1:60" ht="12.75" customHeight="1">
      <c r="A611" s="3"/>
      <c r="B611" s="1"/>
      <c r="C611" s="3"/>
      <c r="D611" s="11"/>
      <c r="E611" s="11"/>
      <c r="F611" s="11"/>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row>
    <row r="612" spans="1:60" ht="12.75" customHeight="1">
      <c r="A612" s="3"/>
      <c r="B612" s="1"/>
      <c r="C612" s="3"/>
      <c r="D612" s="11"/>
      <c r="E612" s="11"/>
      <c r="F612" s="11"/>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row>
    <row r="613" spans="1:60" ht="12.75" customHeight="1">
      <c r="A613" s="3"/>
      <c r="B613" s="1"/>
      <c r="C613" s="3"/>
      <c r="D613" s="11"/>
      <c r="E613" s="11"/>
      <c r="F613" s="11"/>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row>
    <row r="614" spans="1:60" ht="12.75" customHeight="1">
      <c r="A614" s="3"/>
      <c r="B614" s="1"/>
      <c r="C614" s="3"/>
      <c r="D614" s="11"/>
      <c r="E614" s="11"/>
      <c r="F614" s="11"/>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row>
    <row r="615" spans="1:60" ht="12.75" customHeight="1">
      <c r="A615" s="3"/>
      <c r="B615" s="1"/>
      <c r="C615" s="3"/>
      <c r="D615" s="11"/>
      <c r="E615" s="11"/>
      <c r="F615" s="11"/>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row>
    <row r="616" spans="1:60" ht="12.75" customHeight="1">
      <c r="A616" s="3"/>
      <c r="B616" s="1"/>
      <c r="C616" s="3"/>
      <c r="D616" s="11"/>
      <c r="E616" s="11"/>
      <c r="F616" s="11"/>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row>
    <row r="617" spans="1:60" ht="12.75" customHeight="1">
      <c r="A617" s="3"/>
      <c r="B617" s="1"/>
      <c r="C617" s="3"/>
      <c r="D617" s="11"/>
      <c r="E617" s="11"/>
      <c r="F617" s="11"/>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row>
    <row r="618" spans="1:60" ht="12.75" customHeight="1">
      <c r="A618" s="3"/>
      <c r="B618" s="1"/>
      <c r="C618" s="3"/>
      <c r="D618" s="11"/>
      <c r="E618" s="11"/>
      <c r="F618" s="11"/>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row>
    <row r="619" spans="1:60" ht="12.75" customHeight="1">
      <c r="A619" s="3"/>
      <c r="B619" s="1"/>
      <c r="C619" s="3"/>
      <c r="D619" s="11"/>
      <c r="E619" s="11"/>
      <c r="F619" s="11"/>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row>
    <row r="620" spans="1:60" ht="12.75" customHeight="1">
      <c r="A620" s="3"/>
      <c r="B620" s="1"/>
      <c r="C620" s="3"/>
      <c r="D620" s="11"/>
      <c r="E620" s="11"/>
      <c r="F620" s="11"/>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row>
    <row r="621" spans="1:60" ht="12.75" customHeight="1">
      <c r="A621" s="3"/>
      <c r="B621" s="1"/>
      <c r="C621" s="3"/>
      <c r="D621" s="11"/>
      <c r="E621" s="11"/>
      <c r="F621" s="11"/>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row>
    <row r="622" spans="1:60" ht="12.75" customHeight="1">
      <c r="A622" s="3"/>
      <c r="B622" s="1"/>
      <c r="C622" s="3"/>
      <c r="D622" s="11"/>
      <c r="E622" s="11"/>
      <c r="F622" s="11"/>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row>
    <row r="623" spans="1:60" ht="12.75" customHeight="1">
      <c r="A623" s="3"/>
      <c r="B623" s="1"/>
      <c r="C623" s="3"/>
      <c r="D623" s="11"/>
      <c r="E623" s="11"/>
      <c r="F623" s="11"/>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row>
    <row r="624" spans="1:60" ht="12.75" customHeight="1">
      <c r="A624" s="3"/>
      <c r="B624" s="1"/>
      <c r="C624" s="3"/>
      <c r="D624" s="11"/>
      <c r="E624" s="11"/>
      <c r="F624" s="11"/>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row>
    <row r="625" spans="1:60" ht="12.75" customHeight="1">
      <c r="A625" s="3"/>
      <c r="B625" s="1"/>
      <c r="C625" s="3"/>
      <c r="D625" s="11"/>
      <c r="E625" s="11"/>
      <c r="F625" s="11"/>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row>
    <row r="626" spans="1:60" ht="12.75" customHeight="1">
      <c r="A626" s="3"/>
      <c r="B626" s="1"/>
      <c r="C626" s="3"/>
      <c r="D626" s="11"/>
      <c r="E626" s="11"/>
      <c r="F626" s="11"/>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row>
    <row r="627" spans="1:60" ht="12.75" customHeight="1">
      <c r="A627" s="3"/>
      <c r="B627" s="1"/>
      <c r="C627" s="3"/>
      <c r="D627" s="11"/>
      <c r="E627" s="11"/>
      <c r="F627" s="11"/>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row>
    <row r="628" spans="1:60" ht="12.75" customHeight="1">
      <c r="A628" s="3"/>
      <c r="B628" s="1"/>
      <c r="C628" s="3"/>
      <c r="D628" s="11"/>
      <c r="E628" s="11"/>
      <c r="F628" s="11"/>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row>
    <row r="629" spans="1:60" ht="12.75" customHeight="1">
      <c r="A629" s="3"/>
      <c r="B629" s="1"/>
      <c r="C629" s="3"/>
      <c r="D629" s="11"/>
      <c r="E629" s="11"/>
      <c r="F629" s="11"/>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row>
    <row r="630" spans="1:60" ht="12.75" customHeight="1">
      <c r="A630" s="3"/>
      <c r="B630" s="1"/>
      <c r="C630" s="3"/>
      <c r="D630" s="11"/>
      <c r="E630" s="11"/>
      <c r="F630" s="11"/>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row>
    <row r="631" spans="1:60" ht="12.75" customHeight="1">
      <c r="A631" s="3"/>
      <c r="B631" s="1"/>
      <c r="C631" s="3"/>
      <c r="D631" s="11"/>
      <c r="E631" s="11"/>
      <c r="F631" s="11"/>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row>
    <row r="632" spans="1:60" ht="12.75" customHeight="1">
      <c r="A632" s="3"/>
      <c r="B632" s="1"/>
      <c r="C632" s="3"/>
      <c r="D632" s="11"/>
      <c r="E632" s="11"/>
      <c r="F632" s="11"/>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row>
    <row r="633" spans="1:60" ht="12.75" customHeight="1">
      <c r="A633" s="3"/>
      <c r="B633" s="1"/>
      <c r="C633" s="3"/>
      <c r="D633" s="11"/>
      <c r="E633" s="11"/>
      <c r="F633" s="11"/>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row>
    <row r="634" spans="1:60" ht="12.75" customHeight="1">
      <c r="A634" s="3"/>
      <c r="B634" s="1"/>
      <c r="C634" s="3"/>
      <c r="D634" s="11"/>
      <c r="E634" s="11"/>
      <c r="F634" s="11"/>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row>
    <row r="635" spans="1:60" ht="12.75" customHeight="1">
      <c r="A635" s="3"/>
      <c r="B635" s="1"/>
      <c r="C635" s="3"/>
      <c r="D635" s="11"/>
      <c r="E635" s="11"/>
      <c r="F635" s="11"/>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row>
    <row r="636" spans="1:60" ht="12.75" customHeight="1">
      <c r="A636" s="3"/>
      <c r="B636" s="1"/>
      <c r="C636" s="3"/>
      <c r="D636" s="11"/>
      <c r="E636" s="11"/>
      <c r="F636" s="11"/>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row>
    <row r="637" spans="1:60" ht="12.75" customHeight="1">
      <c r="A637" s="3"/>
      <c r="B637" s="1"/>
      <c r="C637" s="3"/>
      <c r="D637" s="11"/>
      <c r="E637" s="11"/>
      <c r="F637" s="11"/>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row>
    <row r="638" spans="1:60" ht="12.75" customHeight="1">
      <c r="A638" s="3"/>
      <c r="B638" s="1"/>
      <c r="C638" s="3"/>
      <c r="D638" s="11"/>
      <c r="E638" s="11"/>
      <c r="F638" s="11"/>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row>
    <row r="639" spans="1:60" ht="12.75" customHeight="1">
      <c r="A639" s="3"/>
      <c r="B639" s="1"/>
      <c r="C639" s="3"/>
      <c r="D639" s="11"/>
      <c r="E639" s="11"/>
      <c r="F639" s="11"/>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row>
    <row r="640" spans="1:60" ht="12.75" customHeight="1">
      <c r="A640" s="3"/>
      <c r="B640" s="1"/>
      <c r="C640" s="3"/>
      <c r="D640" s="11"/>
      <c r="E640" s="11"/>
      <c r="F640" s="11"/>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row>
    <row r="641" spans="1:60" ht="12.75" customHeight="1">
      <c r="A641" s="3"/>
      <c r="B641" s="1"/>
      <c r="C641" s="3"/>
      <c r="D641" s="11"/>
      <c r="E641" s="11"/>
      <c r="F641" s="11"/>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row>
    <row r="642" spans="1:60" ht="12.75" customHeight="1">
      <c r="A642" s="3"/>
      <c r="B642" s="1"/>
      <c r="C642" s="3"/>
      <c r="D642" s="11"/>
      <c r="E642" s="11"/>
      <c r="F642" s="11"/>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row>
    <row r="643" spans="1:60" ht="12.75" customHeight="1">
      <c r="A643" s="3"/>
      <c r="B643" s="1"/>
      <c r="C643" s="3"/>
      <c r="D643" s="11"/>
      <c r="E643" s="11"/>
      <c r="F643" s="11"/>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row>
    <row r="644" spans="1:60" ht="12.75" customHeight="1">
      <c r="A644" s="3"/>
      <c r="B644" s="1"/>
      <c r="C644" s="3"/>
      <c r="D644" s="11"/>
      <c r="E644" s="11"/>
      <c r="F644" s="11"/>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row>
    <row r="645" spans="1:60" ht="12.75" customHeight="1">
      <c r="A645" s="3"/>
      <c r="B645" s="1"/>
      <c r="C645" s="3"/>
      <c r="D645" s="11"/>
      <c r="E645" s="11"/>
      <c r="F645" s="11"/>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row>
    <row r="646" spans="1:60" ht="12.75" customHeight="1">
      <c r="A646" s="3"/>
      <c r="B646" s="1"/>
      <c r="C646" s="3"/>
      <c r="D646" s="11"/>
      <c r="E646" s="11"/>
      <c r="F646" s="11"/>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row>
    <row r="647" spans="1:60" ht="12.75" customHeight="1">
      <c r="A647" s="3"/>
      <c r="B647" s="1"/>
      <c r="C647" s="3"/>
      <c r="D647" s="11"/>
      <c r="E647" s="11"/>
      <c r="F647" s="11"/>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row>
    <row r="648" spans="1:60" ht="12.75" customHeight="1">
      <c r="A648" s="3"/>
      <c r="B648" s="1"/>
      <c r="C648" s="3"/>
      <c r="D648" s="11"/>
      <c r="E648" s="11"/>
      <c r="F648" s="11"/>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row>
    <row r="649" spans="1:60" ht="12.75" customHeight="1">
      <c r="A649" s="3"/>
      <c r="B649" s="1"/>
      <c r="C649" s="3"/>
      <c r="D649" s="11"/>
      <c r="E649" s="11"/>
      <c r="F649" s="11"/>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row>
    <row r="650" spans="1:60" ht="12.75" customHeight="1">
      <c r="A650" s="3"/>
      <c r="B650" s="1"/>
      <c r="C650" s="3"/>
      <c r="D650" s="11"/>
      <c r="E650" s="11"/>
      <c r="F650" s="11"/>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row>
    <row r="651" spans="1:60" ht="12.75" customHeight="1">
      <c r="A651" s="3"/>
      <c r="B651" s="1"/>
      <c r="C651" s="3"/>
      <c r="D651" s="11"/>
      <c r="E651" s="11"/>
      <c r="F651" s="11"/>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row>
    <row r="652" spans="1:60" ht="12.75" customHeight="1">
      <c r="A652" s="3"/>
      <c r="B652" s="1"/>
      <c r="C652" s="3"/>
      <c r="D652" s="11"/>
      <c r="E652" s="11"/>
      <c r="F652" s="11"/>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row>
    <row r="653" spans="1:60" ht="12.75" customHeight="1">
      <c r="A653" s="3"/>
      <c r="B653" s="1"/>
      <c r="C653" s="3"/>
      <c r="D653" s="11"/>
      <c r="E653" s="11"/>
      <c r="F653" s="11"/>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row>
    <row r="654" spans="1:60" ht="12.75" customHeight="1">
      <c r="A654" s="3"/>
      <c r="B654" s="1"/>
      <c r="C654" s="3"/>
      <c r="D654" s="11"/>
      <c r="E654" s="11"/>
      <c r="F654" s="11"/>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row>
    <row r="655" spans="1:60" ht="12.75" customHeight="1">
      <c r="A655" s="3"/>
      <c r="B655" s="1"/>
      <c r="C655" s="3"/>
      <c r="D655" s="11"/>
      <c r="E655" s="11"/>
      <c r="F655" s="11"/>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row>
    <row r="656" spans="1:60" ht="12.75" customHeight="1">
      <c r="A656" s="3"/>
      <c r="B656" s="1"/>
      <c r="C656" s="3"/>
      <c r="D656" s="11"/>
      <c r="E656" s="11"/>
      <c r="F656" s="11"/>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row>
    <row r="657" spans="1:60" ht="12.75" customHeight="1">
      <c r="A657" s="3"/>
      <c r="B657" s="1"/>
      <c r="C657" s="3"/>
      <c r="D657" s="11"/>
      <c r="E657" s="11"/>
      <c r="F657" s="11"/>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row>
    <row r="658" spans="1:60" ht="12.75" customHeight="1">
      <c r="A658" s="3"/>
      <c r="B658" s="1"/>
      <c r="C658" s="3"/>
      <c r="D658" s="11"/>
      <c r="E658" s="11"/>
      <c r="F658" s="11"/>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row>
    <row r="659" spans="1:60" ht="12.75" customHeight="1">
      <c r="A659" s="3"/>
      <c r="B659" s="1"/>
      <c r="C659" s="3"/>
      <c r="D659" s="11"/>
      <c r="E659" s="11"/>
      <c r="F659" s="11"/>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row>
    <row r="660" spans="1:60" ht="12.75" customHeight="1">
      <c r="A660" s="3"/>
      <c r="B660" s="1"/>
      <c r="C660" s="3"/>
      <c r="D660" s="11"/>
      <c r="E660" s="11"/>
      <c r="F660" s="11"/>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row>
    <row r="661" spans="1:60" ht="12.75" customHeight="1">
      <c r="A661" s="3"/>
      <c r="B661" s="1"/>
      <c r="C661" s="3"/>
      <c r="D661" s="11"/>
      <c r="E661" s="11"/>
      <c r="F661" s="11"/>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row>
    <row r="662" spans="1:60" ht="12.75" customHeight="1">
      <c r="A662" s="3"/>
      <c r="B662" s="1"/>
      <c r="C662" s="3"/>
      <c r="D662" s="11"/>
      <c r="E662" s="11"/>
      <c r="F662" s="11"/>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row>
    <row r="663" spans="1:60" ht="12.75" customHeight="1">
      <c r="A663" s="3"/>
      <c r="B663" s="1"/>
      <c r="C663" s="3"/>
      <c r="D663" s="11"/>
      <c r="E663" s="11"/>
      <c r="F663" s="11"/>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row>
    <row r="664" spans="1:60" ht="12.75" customHeight="1">
      <c r="A664" s="3"/>
      <c r="B664" s="1"/>
      <c r="C664" s="3"/>
      <c r="D664" s="11"/>
      <c r="E664" s="11"/>
      <c r="F664" s="11"/>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row>
    <row r="665" spans="1:60" ht="12.75" customHeight="1">
      <c r="A665" s="3"/>
      <c r="B665" s="1"/>
      <c r="C665" s="3"/>
      <c r="D665" s="11"/>
      <c r="E665" s="11"/>
      <c r="F665" s="11"/>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row>
    <row r="666" spans="1:60" ht="12.75" customHeight="1">
      <c r="A666" s="3"/>
      <c r="B666" s="1"/>
      <c r="C666" s="3"/>
      <c r="D666" s="11"/>
      <c r="E666" s="11"/>
      <c r="F666" s="11"/>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row>
    <row r="667" spans="1:60" ht="12.75" customHeight="1">
      <c r="A667" s="3"/>
      <c r="B667" s="1"/>
      <c r="C667" s="3"/>
      <c r="D667" s="11"/>
      <c r="E667" s="11"/>
      <c r="F667" s="11"/>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row>
    <row r="668" spans="1:60" ht="12.75" customHeight="1">
      <c r="A668" s="3"/>
      <c r="B668" s="1"/>
      <c r="C668" s="3"/>
      <c r="D668" s="11"/>
      <c r="E668" s="11"/>
      <c r="F668" s="11"/>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row>
    <row r="669" spans="1:60" ht="12.75" customHeight="1">
      <c r="A669" s="3"/>
      <c r="B669" s="1"/>
      <c r="C669" s="3"/>
      <c r="D669" s="11"/>
      <c r="E669" s="11"/>
      <c r="F669" s="11"/>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row>
    <row r="670" spans="1:60" ht="12.75" customHeight="1">
      <c r="A670" s="3"/>
      <c r="B670" s="1"/>
      <c r="C670" s="3"/>
      <c r="D670" s="11"/>
      <c r="E670" s="11"/>
      <c r="F670" s="11"/>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row>
    <row r="671" spans="1:60" ht="12.75" customHeight="1">
      <c r="A671" s="3"/>
      <c r="B671" s="1"/>
      <c r="C671" s="3"/>
      <c r="D671" s="11"/>
      <c r="E671" s="11"/>
      <c r="F671" s="11"/>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row>
    <row r="672" spans="1:60" ht="12.75" customHeight="1">
      <c r="A672" s="3"/>
      <c r="B672" s="1"/>
      <c r="C672" s="3"/>
      <c r="D672" s="11"/>
      <c r="E672" s="11"/>
      <c r="F672" s="11"/>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row>
    <row r="673" spans="1:60" ht="12.75" customHeight="1">
      <c r="A673" s="3"/>
      <c r="B673" s="1"/>
      <c r="C673" s="3"/>
      <c r="D673" s="11"/>
      <c r="E673" s="11"/>
      <c r="F673" s="11"/>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row>
    <row r="674" spans="1:60" ht="12.75" customHeight="1">
      <c r="A674" s="3"/>
      <c r="B674" s="1"/>
      <c r="C674" s="3"/>
      <c r="D674" s="11"/>
      <c r="E674" s="11"/>
      <c r="F674" s="11"/>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row>
    <row r="675" spans="1:60" ht="12.75" customHeight="1">
      <c r="A675" s="3"/>
      <c r="B675" s="1"/>
      <c r="C675" s="3"/>
      <c r="D675" s="11"/>
      <c r="E675" s="11"/>
      <c r="F675" s="11"/>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row>
    <row r="676" spans="1:60" ht="12.75" customHeight="1">
      <c r="A676" s="3"/>
      <c r="B676" s="1"/>
      <c r="C676" s="3"/>
      <c r="D676" s="11"/>
      <c r="E676" s="11"/>
      <c r="F676" s="11"/>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row>
    <row r="677" spans="1:60" ht="12.75" customHeight="1">
      <c r="A677" s="3"/>
      <c r="B677" s="1"/>
      <c r="C677" s="3"/>
      <c r="D677" s="11"/>
      <c r="E677" s="11"/>
      <c r="F677" s="11"/>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row>
    <row r="678" spans="1:60" ht="12.75" customHeight="1">
      <c r="A678" s="3"/>
      <c r="B678" s="1"/>
      <c r="C678" s="3"/>
      <c r="D678" s="11"/>
      <c r="E678" s="11"/>
      <c r="F678" s="11"/>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row>
    <row r="679" spans="1:60" ht="12.75" customHeight="1">
      <c r="A679" s="3"/>
      <c r="B679" s="1"/>
      <c r="C679" s="3"/>
      <c r="D679" s="11"/>
      <c r="E679" s="11"/>
      <c r="F679" s="11"/>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row>
    <row r="680" spans="1:60" ht="12.75" customHeight="1">
      <c r="A680" s="3"/>
      <c r="B680" s="1"/>
      <c r="C680" s="3"/>
      <c r="D680" s="11"/>
      <c r="E680" s="11"/>
      <c r="F680" s="11"/>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row>
    <row r="681" spans="1:60" ht="12.75" customHeight="1">
      <c r="A681" s="3"/>
      <c r="B681" s="1"/>
      <c r="C681" s="3"/>
      <c r="D681" s="11"/>
      <c r="E681" s="11"/>
      <c r="F681" s="11"/>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row>
    <row r="682" spans="1:60" ht="12.75" customHeight="1">
      <c r="A682" s="3"/>
      <c r="B682" s="1"/>
      <c r="C682" s="3"/>
      <c r="D682" s="11"/>
      <c r="E682" s="11"/>
      <c r="F682" s="11"/>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row>
    <row r="683" spans="1:60" ht="12.75" customHeight="1">
      <c r="A683" s="3"/>
      <c r="B683" s="1"/>
      <c r="C683" s="3"/>
      <c r="D683" s="11"/>
      <c r="E683" s="11"/>
      <c r="F683" s="11"/>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row>
    <row r="684" spans="1:60" ht="12.75" customHeight="1">
      <c r="A684" s="3"/>
      <c r="B684" s="1"/>
      <c r="C684" s="3"/>
      <c r="D684" s="11"/>
      <c r="E684" s="11"/>
      <c r="F684" s="11"/>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row>
    <row r="685" spans="1:60" ht="12.75" customHeight="1">
      <c r="A685" s="3"/>
      <c r="B685" s="1"/>
      <c r="C685" s="3"/>
      <c r="D685" s="11"/>
      <c r="E685" s="11"/>
      <c r="F685" s="11"/>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row>
    <row r="686" spans="1:60" ht="12.75" customHeight="1">
      <c r="A686" s="3"/>
      <c r="B686" s="1"/>
      <c r="C686" s="3"/>
      <c r="D686" s="11"/>
      <c r="E686" s="11"/>
      <c r="F686" s="11"/>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row>
    <row r="687" spans="1:60" ht="12.75" customHeight="1">
      <c r="A687" s="3"/>
      <c r="B687" s="1"/>
      <c r="C687" s="3"/>
      <c r="D687" s="11"/>
      <c r="E687" s="11"/>
      <c r="F687" s="11"/>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row>
    <row r="688" spans="1:60" ht="12.75" customHeight="1">
      <c r="A688" s="3"/>
      <c r="B688" s="1"/>
      <c r="C688" s="3"/>
      <c r="D688" s="11"/>
      <c r="E688" s="11"/>
      <c r="F688" s="11"/>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row>
    <row r="689" spans="1:60" ht="12.75" customHeight="1">
      <c r="A689" s="3"/>
      <c r="B689" s="1"/>
      <c r="C689" s="3"/>
      <c r="D689" s="11"/>
      <c r="E689" s="11"/>
      <c r="F689" s="11"/>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row>
    <row r="690" spans="1:60" ht="12.75" customHeight="1">
      <c r="A690" s="3"/>
      <c r="B690" s="1"/>
      <c r="C690" s="3"/>
      <c r="D690" s="11"/>
      <c r="E690" s="11"/>
      <c r="F690" s="11"/>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row>
    <row r="691" spans="1:60" ht="12.75" customHeight="1">
      <c r="A691" s="3"/>
      <c r="B691" s="1"/>
      <c r="C691" s="3"/>
      <c r="D691" s="11"/>
      <c r="E691" s="11"/>
      <c r="F691" s="11"/>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row>
    <row r="692" spans="1:60" ht="12.75" customHeight="1">
      <c r="A692" s="3"/>
      <c r="B692" s="1"/>
      <c r="C692" s="3"/>
      <c r="D692" s="11"/>
      <c r="E692" s="11"/>
      <c r="F692" s="11"/>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row>
    <row r="693" spans="1:60" ht="12.75" customHeight="1">
      <c r="A693" s="3"/>
      <c r="B693" s="1"/>
      <c r="C693" s="3"/>
      <c r="D693" s="11"/>
      <c r="E693" s="11"/>
      <c r="F693" s="11"/>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row>
    <row r="694" spans="1:60" ht="12.75" customHeight="1">
      <c r="A694" s="3"/>
      <c r="B694" s="1"/>
      <c r="C694" s="3"/>
      <c r="D694" s="11"/>
      <c r="E694" s="11"/>
      <c r="F694" s="11"/>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row>
    <row r="695" spans="1:60" ht="12.75" customHeight="1">
      <c r="A695" s="3"/>
      <c r="B695" s="1"/>
      <c r="C695" s="3"/>
      <c r="D695" s="11"/>
      <c r="E695" s="11"/>
      <c r="F695" s="11"/>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row>
    <row r="696" spans="1:60" ht="12.75" customHeight="1">
      <c r="A696" s="3"/>
      <c r="B696" s="1"/>
      <c r="C696" s="3"/>
      <c r="D696" s="11"/>
      <c r="E696" s="11"/>
      <c r="F696" s="11"/>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row>
    <row r="697" spans="1:60" ht="12.75" customHeight="1">
      <c r="A697" s="3"/>
      <c r="B697" s="1"/>
      <c r="C697" s="3"/>
      <c r="D697" s="11"/>
      <c r="E697" s="11"/>
      <c r="F697" s="11"/>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row>
    <row r="698" spans="1:60" ht="12.75" customHeight="1">
      <c r="A698" s="3"/>
      <c r="B698" s="1"/>
      <c r="C698" s="3"/>
      <c r="D698" s="11"/>
      <c r="E698" s="11"/>
      <c r="F698" s="11"/>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row>
    <row r="699" spans="1:60" ht="12.75" customHeight="1">
      <c r="A699" s="3"/>
      <c r="B699" s="1"/>
      <c r="C699" s="3"/>
      <c r="D699" s="11"/>
      <c r="E699" s="11"/>
      <c r="F699" s="11"/>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row>
    <row r="700" spans="1:60" ht="12.75" customHeight="1">
      <c r="A700" s="3"/>
      <c r="B700" s="1"/>
      <c r="C700" s="3"/>
      <c r="D700" s="11"/>
      <c r="E700" s="11"/>
      <c r="F700" s="11"/>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row>
    <row r="701" spans="1:60" ht="12.75" customHeight="1">
      <c r="A701" s="3"/>
      <c r="B701" s="1"/>
      <c r="C701" s="3"/>
      <c r="D701" s="11"/>
      <c r="E701" s="11"/>
      <c r="F701" s="11"/>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row>
    <row r="702" spans="1:60" ht="12.75" customHeight="1">
      <c r="A702" s="3"/>
      <c r="B702" s="1"/>
      <c r="C702" s="3"/>
      <c r="D702" s="11"/>
      <c r="E702" s="11"/>
      <c r="F702" s="11"/>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row>
    <row r="703" spans="1:60" ht="12.75" customHeight="1">
      <c r="A703" s="3"/>
      <c r="B703" s="1"/>
      <c r="C703" s="3"/>
      <c r="D703" s="11"/>
      <c r="E703" s="11"/>
      <c r="F703" s="11"/>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row>
    <row r="704" spans="1:60" ht="12.75" customHeight="1">
      <c r="A704" s="3"/>
      <c r="B704" s="1"/>
      <c r="C704" s="3"/>
      <c r="D704" s="11"/>
      <c r="E704" s="11"/>
      <c r="F704" s="11"/>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row>
    <row r="705" spans="1:60" ht="12.75" customHeight="1">
      <c r="A705" s="3"/>
      <c r="B705" s="1"/>
      <c r="C705" s="3"/>
      <c r="D705" s="11"/>
      <c r="E705" s="11"/>
      <c r="F705" s="11"/>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row>
    <row r="706" spans="1:60" ht="12.75" customHeight="1">
      <c r="A706" s="3"/>
      <c r="B706" s="1"/>
      <c r="C706" s="3"/>
      <c r="D706" s="11"/>
      <c r="E706" s="11"/>
      <c r="F706" s="11"/>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row>
    <row r="707" spans="1:60" ht="12.75" customHeight="1">
      <c r="A707" s="3"/>
      <c r="B707" s="1"/>
      <c r="C707" s="3"/>
      <c r="D707" s="11"/>
      <c r="E707" s="11"/>
      <c r="F707" s="11"/>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row>
    <row r="708" spans="1:60" ht="12.75" customHeight="1">
      <c r="A708" s="3"/>
      <c r="B708" s="1"/>
      <c r="C708" s="3"/>
      <c r="D708" s="11"/>
      <c r="E708" s="11"/>
      <c r="F708" s="11"/>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row>
    <row r="709" spans="1:60" ht="12.75" customHeight="1">
      <c r="A709" s="3"/>
      <c r="B709" s="1"/>
      <c r="C709" s="3"/>
      <c r="D709" s="11"/>
      <c r="E709" s="11"/>
      <c r="F709" s="11"/>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row>
    <row r="710" spans="1:60" ht="12.75" customHeight="1">
      <c r="A710" s="3"/>
      <c r="B710" s="1"/>
      <c r="C710" s="3"/>
      <c r="D710" s="11"/>
      <c r="E710" s="11"/>
      <c r="F710" s="11"/>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row>
    <row r="711" spans="1:60" ht="12.75" customHeight="1">
      <c r="A711" s="3"/>
      <c r="B711" s="1"/>
      <c r="C711" s="3"/>
      <c r="D711" s="11"/>
      <c r="E711" s="11"/>
      <c r="F711" s="11"/>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row>
    <row r="712" spans="1:60" ht="12.75" customHeight="1">
      <c r="A712" s="3"/>
      <c r="B712" s="1"/>
      <c r="C712" s="3"/>
      <c r="D712" s="11"/>
      <c r="E712" s="11"/>
      <c r="F712" s="11"/>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row>
    <row r="713" spans="1:60" ht="12.75" customHeight="1">
      <c r="A713" s="3"/>
      <c r="B713" s="1"/>
      <c r="C713" s="3"/>
      <c r="D713" s="11"/>
      <c r="E713" s="11"/>
      <c r="F713" s="11"/>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row>
    <row r="714" spans="1:60" ht="12.75" customHeight="1">
      <c r="A714" s="3"/>
      <c r="B714" s="1"/>
      <c r="C714" s="3"/>
      <c r="D714" s="11"/>
      <c r="E714" s="11"/>
      <c r="F714" s="11"/>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row>
    <row r="715" spans="1:60" ht="12.75" customHeight="1">
      <c r="A715" s="3"/>
      <c r="B715" s="1"/>
      <c r="C715" s="3"/>
      <c r="D715" s="11"/>
      <c r="E715" s="11"/>
      <c r="F715" s="11"/>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row>
    <row r="716" spans="1:60" ht="12.75" customHeight="1">
      <c r="A716" s="3"/>
      <c r="B716" s="1"/>
      <c r="C716" s="3"/>
      <c r="D716" s="11"/>
      <c r="E716" s="11"/>
      <c r="F716" s="11"/>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row>
    <row r="717" spans="1:60" ht="12.75" customHeight="1">
      <c r="A717" s="3"/>
      <c r="B717" s="1"/>
      <c r="C717" s="3"/>
      <c r="D717" s="11"/>
      <c r="E717" s="11"/>
      <c r="F717" s="11"/>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row>
    <row r="718" spans="1:60" ht="12.75" customHeight="1">
      <c r="A718" s="3"/>
      <c r="B718" s="1"/>
      <c r="C718" s="3"/>
      <c r="D718" s="11"/>
      <c r="E718" s="11"/>
      <c r="F718" s="11"/>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row>
    <row r="719" spans="1:60" ht="12.75" customHeight="1">
      <c r="A719" s="3"/>
      <c r="B719" s="1"/>
      <c r="C719" s="3"/>
      <c r="D719" s="11"/>
      <c r="E719" s="11"/>
      <c r="F719" s="11"/>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row>
    <row r="720" spans="1:60" ht="12.75" customHeight="1">
      <c r="A720" s="3"/>
      <c r="B720" s="1"/>
      <c r="C720" s="3"/>
      <c r="D720" s="11"/>
      <c r="E720" s="11"/>
      <c r="F720" s="11"/>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row>
    <row r="721" spans="1:60" ht="12.75" customHeight="1">
      <c r="A721" s="3"/>
      <c r="B721" s="1"/>
      <c r="C721" s="3"/>
      <c r="D721" s="11"/>
      <c r="E721" s="11"/>
      <c r="F721" s="11"/>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row>
    <row r="722" spans="1:60" ht="12.75" customHeight="1">
      <c r="A722" s="3"/>
      <c r="B722" s="1"/>
      <c r="C722" s="3"/>
      <c r="D722" s="11"/>
      <c r="E722" s="11"/>
      <c r="F722" s="11"/>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row>
    <row r="723" spans="1:60" ht="12.75" customHeight="1">
      <c r="A723" s="3"/>
      <c r="B723" s="1"/>
      <c r="C723" s="3"/>
      <c r="D723" s="11"/>
      <c r="E723" s="11"/>
      <c r="F723" s="11"/>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row>
    <row r="724" spans="1:60" ht="12.75" customHeight="1">
      <c r="A724" s="3"/>
      <c r="B724" s="1"/>
      <c r="C724" s="3"/>
      <c r="D724" s="11"/>
      <c r="E724" s="11"/>
      <c r="F724" s="11"/>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row>
    <row r="725" spans="1:60" ht="12.75" customHeight="1">
      <c r="A725" s="3"/>
      <c r="B725" s="1"/>
      <c r="C725" s="3"/>
      <c r="D725" s="11"/>
      <c r="E725" s="11"/>
      <c r="F725" s="11"/>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row>
    <row r="726" spans="1:60" ht="12.75" customHeight="1">
      <c r="A726" s="3"/>
      <c r="B726" s="1"/>
      <c r="C726" s="3"/>
      <c r="D726" s="11"/>
      <c r="E726" s="11"/>
      <c r="F726" s="11"/>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row>
    <row r="727" spans="1:60" ht="12.75" customHeight="1">
      <c r="A727" s="3"/>
      <c r="B727" s="1"/>
      <c r="C727" s="3"/>
      <c r="D727" s="11"/>
      <c r="E727" s="11"/>
      <c r="F727" s="11"/>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row>
    <row r="728" spans="1:60" ht="12.75" customHeight="1">
      <c r="A728" s="3"/>
      <c r="B728" s="1"/>
      <c r="C728" s="3"/>
      <c r="D728" s="11"/>
      <c r="E728" s="11"/>
      <c r="F728" s="11"/>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row>
    <row r="729" spans="1:60" ht="12.75" customHeight="1">
      <c r="A729" s="3"/>
      <c r="B729" s="1"/>
      <c r="C729" s="3"/>
      <c r="D729" s="11"/>
      <c r="E729" s="11"/>
      <c r="F729" s="11"/>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row>
    <row r="730" spans="1:60" ht="12.75" customHeight="1">
      <c r="A730" s="3"/>
      <c r="B730" s="1"/>
      <c r="C730" s="3"/>
      <c r="D730" s="11"/>
      <c r="E730" s="11"/>
      <c r="F730" s="11"/>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row>
    <row r="731" spans="1:60" ht="12.75" customHeight="1">
      <c r="A731" s="3"/>
      <c r="B731" s="1"/>
      <c r="C731" s="3"/>
      <c r="D731" s="11"/>
      <c r="E731" s="11"/>
      <c r="F731" s="11"/>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row>
    <row r="732" spans="1:60" ht="12.75" customHeight="1">
      <c r="A732" s="3"/>
      <c r="B732" s="1"/>
      <c r="C732" s="3"/>
      <c r="D732" s="11"/>
      <c r="E732" s="11"/>
      <c r="F732" s="11"/>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row>
    <row r="733" spans="1:60" ht="12.75" customHeight="1">
      <c r="A733" s="3"/>
      <c r="B733" s="1"/>
      <c r="C733" s="3"/>
      <c r="D733" s="11"/>
      <c r="E733" s="11"/>
      <c r="F733" s="11"/>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row>
    <row r="734" spans="1:60" ht="12.75" customHeight="1">
      <c r="A734" s="3"/>
      <c r="B734" s="1"/>
      <c r="C734" s="3"/>
      <c r="D734" s="11"/>
      <c r="E734" s="11"/>
      <c r="F734" s="11"/>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row>
    <row r="735" spans="1:60" ht="12.75" customHeight="1">
      <c r="A735" s="3"/>
      <c r="B735" s="1"/>
      <c r="C735" s="3"/>
      <c r="D735" s="11"/>
      <c r="E735" s="11"/>
      <c r="F735" s="11"/>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row>
    <row r="736" spans="1:60" ht="12.75" customHeight="1">
      <c r="A736" s="3"/>
      <c r="B736" s="1"/>
      <c r="C736" s="3"/>
      <c r="D736" s="11"/>
      <c r="E736" s="11"/>
      <c r="F736" s="11"/>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row>
    <row r="737" spans="1:60" ht="12.75" customHeight="1">
      <c r="A737" s="3"/>
      <c r="B737" s="1"/>
      <c r="C737" s="3"/>
      <c r="D737" s="11"/>
      <c r="E737" s="11"/>
      <c r="F737" s="11"/>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row>
    <row r="738" spans="1:60" ht="12.75" customHeight="1">
      <c r="A738" s="3"/>
      <c r="B738" s="1"/>
      <c r="C738" s="3"/>
      <c r="D738" s="11"/>
      <c r="E738" s="11"/>
      <c r="F738" s="11"/>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row>
    <row r="739" spans="1:60" ht="12.75" customHeight="1">
      <c r="A739" s="3"/>
      <c r="B739" s="1"/>
      <c r="C739" s="3"/>
      <c r="D739" s="11"/>
      <c r="E739" s="11"/>
      <c r="F739" s="11"/>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row>
    <row r="740" spans="1:60" ht="12.75" customHeight="1">
      <c r="A740" s="3"/>
      <c r="B740" s="1"/>
      <c r="C740" s="3"/>
      <c r="D740" s="11"/>
      <c r="E740" s="11"/>
      <c r="F740" s="11"/>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row>
    <row r="741" spans="1:60" ht="12.75" customHeight="1">
      <c r="A741" s="3"/>
      <c r="B741" s="1"/>
      <c r="C741" s="3"/>
      <c r="D741" s="11"/>
      <c r="E741" s="11"/>
      <c r="F741" s="11"/>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row>
    <row r="742" spans="1:60" ht="12.75" customHeight="1">
      <c r="A742" s="3"/>
      <c r="B742" s="1"/>
      <c r="C742" s="3"/>
      <c r="D742" s="11"/>
      <c r="E742" s="11"/>
      <c r="F742" s="11"/>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row>
    <row r="743" spans="1:60" ht="12.75" customHeight="1">
      <c r="A743" s="3"/>
      <c r="B743" s="1"/>
      <c r="C743" s="3"/>
      <c r="D743" s="11"/>
      <c r="E743" s="11"/>
      <c r="F743" s="11"/>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row>
    <row r="744" spans="1:60" ht="12.75" customHeight="1">
      <c r="A744" s="3"/>
      <c r="B744" s="1"/>
      <c r="C744" s="3"/>
      <c r="D744" s="11"/>
      <c r="E744" s="11"/>
      <c r="F744" s="11"/>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row>
    <row r="745" spans="1:60" ht="12.75" customHeight="1">
      <c r="A745" s="3"/>
      <c r="B745" s="1"/>
      <c r="C745" s="3"/>
      <c r="D745" s="11"/>
      <c r="E745" s="11"/>
      <c r="F745" s="11"/>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row>
    <row r="746" spans="1:60" ht="12.75" customHeight="1">
      <c r="A746" s="3"/>
      <c r="B746" s="1"/>
      <c r="C746" s="3"/>
      <c r="D746" s="11"/>
      <c r="E746" s="11"/>
      <c r="F746" s="11"/>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row>
    <row r="747" spans="1:60" ht="12.75" customHeight="1">
      <c r="A747" s="3"/>
      <c r="B747" s="1"/>
      <c r="C747" s="3"/>
      <c r="D747" s="11"/>
      <c r="E747" s="11"/>
      <c r="F747" s="11"/>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row>
    <row r="748" spans="1:60" ht="12.75" customHeight="1">
      <c r="A748" s="3"/>
      <c r="B748" s="1"/>
      <c r="C748" s="3"/>
      <c r="D748" s="11"/>
      <c r="E748" s="11"/>
      <c r="F748" s="11"/>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row>
    <row r="749" spans="1:60" ht="12.75" customHeight="1">
      <c r="A749" s="3"/>
      <c r="B749" s="1"/>
      <c r="C749" s="3"/>
      <c r="D749" s="11"/>
      <c r="E749" s="11"/>
      <c r="F749" s="11"/>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row>
    <row r="750" spans="1:60" ht="12.75" customHeight="1">
      <c r="A750" s="3"/>
      <c r="B750" s="1"/>
      <c r="C750" s="3"/>
      <c r="D750" s="11"/>
      <c r="E750" s="11"/>
      <c r="F750" s="11"/>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row>
    <row r="751" spans="1:60" ht="12.75" customHeight="1">
      <c r="A751" s="3"/>
      <c r="B751" s="1"/>
      <c r="C751" s="3"/>
      <c r="D751" s="11"/>
      <c r="E751" s="11"/>
      <c r="F751" s="11"/>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row>
    <row r="752" spans="1:60" ht="12.75" customHeight="1">
      <c r="A752" s="3"/>
      <c r="B752" s="1"/>
      <c r="C752" s="3"/>
      <c r="D752" s="11"/>
      <c r="E752" s="11"/>
      <c r="F752" s="11"/>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row>
    <row r="753" spans="1:60" ht="12.75" customHeight="1">
      <c r="A753" s="3"/>
      <c r="B753" s="1"/>
      <c r="C753" s="3"/>
      <c r="D753" s="11"/>
      <c r="E753" s="11"/>
      <c r="F753" s="11"/>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row>
    <row r="754" spans="1:60" ht="12.75" customHeight="1">
      <c r="A754" s="3"/>
      <c r="B754" s="1"/>
      <c r="C754" s="3"/>
      <c r="D754" s="11"/>
      <c r="E754" s="11"/>
      <c r="F754" s="11"/>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row>
    <row r="755" spans="1:60" ht="12.75" customHeight="1">
      <c r="A755" s="3"/>
      <c r="B755" s="1"/>
      <c r="C755" s="3"/>
      <c r="D755" s="11"/>
      <c r="E755" s="11"/>
      <c r="F755" s="11"/>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row>
    <row r="756" spans="1:60" ht="12.75" customHeight="1">
      <c r="A756" s="3"/>
      <c r="B756" s="1"/>
      <c r="C756" s="3"/>
      <c r="D756" s="11"/>
      <c r="E756" s="11"/>
      <c r="F756" s="11"/>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row>
    <row r="757" spans="1:60" ht="12.75" customHeight="1">
      <c r="A757" s="3"/>
      <c r="B757" s="1"/>
      <c r="C757" s="3"/>
      <c r="D757" s="11"/>
      <c r="E757" s="11"/>
      <c r="F757" s="11"/>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row>
    <row r="758" spans="1:60" ht="12.75" customHeight="1">
      <c r="A758" s="3"/>
      <c r="B758" s="1"/>
      <c r="C758" s="3"/>
      <c r="D758" s="11"/>
      <c r="E758" s="11"/>
      <c r="F758" s="11"/>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row>
    <row r="759" spans="1:60" ht="12.75" customHeight="1">
      <c r="A759" s="3"/>
      <c r="B759" s="1"/>
      <c r="C759" s="3"/>
      <c r="D759" s="11"/>
      <c r="E759" s="11"/>
      <c r="F759" s="11"/>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row>
    <row r="760" spans="1:60" ht="12.75" customHeight="1">
      <c r="A760" s="3"/>
      <c r="B760" s="1"/>
      <c r="C760" s="3"/>
      <c r="D760" s="11"/>
      <c r="E760" s="11"/>
      <c r="F760" s="11"/>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row>
    <row r="761" spans="1:60" ht="12.75" customHeight="1">
      <c r="A761" s="3"/>
      <c r="B761" s="1"/>
      <c r="C761" s="3"/>
      <c r="D761" s="11"/>
      <c r="E761" s="11"/>
      <c r="F761" s="11"/>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row>
    <row r="762" spans="1:60" ht="12.75" customHeight="1">
      <c r="A762" s="3"/>
      <c r="B762" s="1"/>
      <c r="C762" s="3"/>
      <c r="D762" s="11"/>
      <c r="E762" s="11"/>
      <c r="F762" s="11"/>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row>
    <row r="763" spans="1:60" ht="12.75" customHeight="1">
      <c r="A763" s="3"/>
      <c r="B763" s="1"/>
      <c r="C763" s="3"/>
      <c r="D763" s="11"/>
      <c r="E763" s="11"/>
      <c r="F763" s="11"/>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row>
    <row r="764" spans="1:60" ht="12.75" customHeight="1">
      <c r="A764" s="3"/>
      <c r="B764" s="1"/>
      <c r="C764" s="3"/>
      <c r="D764" s="11"/>
      <c r="E764" s="11"/>
      <c r="F764" s="11"/>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row>
    <row r="765" spans="1:60" ht="12.75" customHeight="1">
      <c r="A765" s="3"/>
      <c r="B765" s="1"/>
      <c r="C765" s="3"/>
      <c r="D765" s="11"/>
      <c r="E765" s="11"/>
      <c r="F765" s="11"/>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row>
    <row r="766" spans="1:60" ht="12.75" customHeight="1">
      <c r="A766" s="3"/>
      <c r="B766" s="1"/>
      <c r="C766" s="3"/>
      <c r="D766" s="11"/>
      <c r="E766" s="11"/>
      <c r="F766" s="11"/>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row>
    <row r="767" spans="1:60" ht="12.75" customHeight="1">
      <c r="A767" s="3"/>
      <c r="B767" s="1"/>
      <c r="C767" s="3"/>
      <c r="D767" s="11"/>
      <c r="E767" s="11"/>
      <c r="F767" s="11"/>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row>
    <row r="768" spans="1:60" ht="12.75" customHeight="1">
      <c r="A768" s="3"/>
      <c r="B768" s="1"/>
      <c r="C768" s="3"/>
      <c r="D768" s="11"/>
      <c r="E768" s="11"/>
      <c r="F768" s="11"/>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row>
    <row r="769" spans="1:60" ht="12.75" customHeight="1">
      <c r="A769" s="3"/>
      <c r="B769" s="1"/>
      <c r="C769" s="3"/>
      <c r="D769" s="11"/>
      <c r="E769" s="11"/>
      <c r="F769" s="11"/>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row>
    <row r="770" spans="1:60" ht="12.75" customHeight="1">
      <c r="A770" s="3"/>
      <c r="B770" s="1"/>
      <c r="C770" s="3"/>
      <c r="D770" s="11"/>
      <c r="E770" s="11"/>
      <c r="F770" s="11"/>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row>
    <row r="771" spans="1:60" ht="12.75" customHeight="1">
      <c r="A771" s="3"/>
      <c r="B771" s="1"/>
      <c r="C771" s="3"/>
      <c r="D771" s="11"/>
      <c r="E771" s="11"/>
      <c r="F771" s="11"/>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row>
    <row r="772" spans="1:60" ht="12.75" customHeight="1">
      <c r="A772" s="3"/>
      <c r="B772" s="1"/>
      <c r="C772" s="3"/>
      <c r="D772" s="11"/>
      <c r="E772" s="11"/>
      <c r="F772" s="11"/>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row>
    <row r="773" spans="1:60" ht="12.75" customHeight="1">
      <c r="A773" s="3"/>
      <c r="B773" s="1"/>
      <c r="C773" s="3"/>
      <c r="D773" s="11"/>
      <c r="E773" s="11"/>
      <c r="F773" s="11"/>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row>
    <row r="774" spans="1:60" ht="12.75" customHeight="1">
      <c r="A774" s="3"/>
      <c r="B774" s="1"/>
      <c r="C774" s="3"/>
      <c r="D774" s="11"/>
      <c r="E774" s="11"/>
      <c r="F774" s="11"/>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row>
    <row r="775" spans="1:60" ht="12.75" customHeight="1">
      <c r="A775" s="3"/>
      <c r="B775" s="1"/>
      <c r="C775" s="3"/>
      <c r="D775" s="11"/>
      <c r="E775" s="11"/>
      <c r="F775" s="11"/>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row>
    <row r="776" spans="1:60" ht="12.75" customHeight="1">
      <c r="A776" s="3"/>
      <c r="B776" s="1"/>
      <c r="C776" s="3"/>
      <c r="D776" s="11"/>
      <c r="E776" s="11"/>
      <c r="F776" s="11"/>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row>
    <row r="777" spans="1:60" ht="12.75" customHeight="1">
      <c r="A777" s="3"/>
      <c r="B777" s="1"/>
      <c r="C777" s="3"/>
      <c r="D777" s="11"/>
      <c r="E777" s="11"/>
      <c r="F777" s="11"/>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row>
    <row r="778" spans="1:60" ht="12.75" customHeight="1">
      <c r="A778" s="3"/>
      <c r="B778" s="1"/>
      <c r="C778" s="3"/>
      <c r="D778" s="11"/>
      <c r="E778" s="11"/>
      <c r="F778" s="11"/>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row>
    <row r="779" spans="1:60" ht="12.75" customHeight="1">
      <c r="A779" s="3"/>
      <c r="B779" s="1"/>
      <c r="C779" s="3"/>
      <c r="D779" s="11"/>
      <c r="E779" s="11"/>
      <c r="F779" s="11"/>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row>
    <row r="780" spans="1:60" ht="12.75" customHeight="1">
      <c r="A780" s="3"/>
      <c r="B780" s="1"/>
      <c r="C780" s="3"/>
      <c r="D780" s="11"/>
      <c r="E780" s="11"/>
      <c r="F780" s="11"/>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row>
    <row r="781" spans="1:60" ht="12.75" customHeight="1">
      <c r="A781" s="3"/>
      <c r="B781" s="1"/>
      <c r="C781" s="3"/>
      <c r="D781" s="11"/>
      <c r="E781" s="11"/>
      <c r="F781" s="11"/>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row>
    <row r="782" spans="1:60" ht="12.75" customHeight="1">
      <c r="A782" s="3"/>
      <c r="B782" s="1"/>
      <c r="C782" s="3"/>
      <c r="D782" s="11"/>
      <c r="E782" s="11"/>
      <c r="F782" s="11"/>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row>
    <row r="783" spans="1:60" ht="12.75" customHeight="1">
      <c r="A783" s="3"/>
      <c r="B783" s="1"/>
      <c r="C783" s="3"/>
      <c r="D783" s="11"/>
      <c r="E783" s="11"/>
      <c r="F783" s="11"/>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row>
    <row r="784" spans="1:60" ht="12.75" customHeight="1">
      <c r="A784" s="3"/>
      <c r="B784" s="1"/>
      <c r="C784" s="3"/>
      <c r="D784" s="11"/>
      <c r="E784" s="11"/>
      <c r="F784" s="11"/>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row>
    <row r="785" spans="1:60" ht="12.75" customHeight="1">
      <c r="A785" s="3"/>
      <c r="B785" s="1"/>
      <c r="C785" s="3"/>
      <c r="D785" s="11"/>
      <c r="E785" s="11"/>
      <c r="F785" s="11"/>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row>
    <row r="786" spans="1:60" ht="12.75" customHeight="1">
      <c r="A786" s="3"/>
      <c r="B786" s="1"/>
      <c r="C786" s="3"/>
      <c r="D786" s="11"/>
      <c r="E786" s="11"/>
      <c r="F786" s="11"/>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row>
    <row r="787" spans="1:60" ht="12.75" customHeight="1">
      <c r="A787" s="3"/>
      <c r="B787" s="1"/>
      <c r="C787" s="3"/>
      <c r="D787" s="11"/>
      <c r="E787" s="11"/>
      <c r="F787" s="11"/>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row>
    <row r="788" spans="1:60" ht="12.75" customHeight="1">
      <c r="A788" s="3"/>
      <c r="B788" s="1"/>
      <c r="C788" s="3"/>
      <c r="D788" s="11"/>
      <c r="E788" s="11"/>
      <c r="F788" s="11"/>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row>
    <row r="789" spans="1:60" ht="12.75" customHeight="1">
      <c r="A789" s="3"/>
      <c r="B789" s="1"/>
      <c r="C789" s="3"/>
      <c r="D789" s="11"/>
      <c r="E789" s="11"/>
      <c r="F789" s="11"/>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row>
    <row r="790" spans="1:60" ht="12.75" customHeight="1">
      <c r="A790" s="3"/>
      <c r="B790" s="1"/>
      <c r="C790" s="3"/>
      <c r="D790" s="11"/>
      <c r="E790" s="11"/>
      <c r="F790" s="11"/>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row>
    <row r="791" spans="1:60" ht="12.75" customHeight="1">
      <c r="A791" s="3"/>
      <c r="B791" s="1"/>
      <c r="C791" s="3"/>
      <c r="D791" s="11"/>
      <c r="E791" s="11"/>
      <c r="F791" s="11"/>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row>
    <row r="792" spans="1:60" ht="12.75" customHeight="1">
      <c r="A792" s="3"/>
      <c r="B792" s="1"/>
      <c r="C792" s="3"/>
      <c r="D792" s="11"/>
      <c r="E792" s="11"/>
      <c r="F792" s="11"/>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row>
    <row r="793" spans="1:60" ht="12.75" customHeight="1">
      <c r="A793" s="3"/>
      <c r="B793" s="1"/>
      <c r="C793" s="3"/>
      <c r="D793" s="11"/>
      <c r="E793" s="11"/>
      <c r="F793" s="11"/>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row>
    <row r="794" spans="1:60" ht="12.75" customHeight="1">
      <c r="A794" s="3"/>
      <c r="B794" s="1"/>
      <c r="C794" s="3"/>
      <c r="D794" s="11"/>
      <c r="E794" s="11"/>
      <c r="F794" s="11"/>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row>
    <row r="795" spans="1:60" ht="12.75" customHeight="1">
      <c r="A795" s="3"/>
      <c r="B795" s="1"/>
      <c r="C795" s="3"/>
      <c r="D795" s="11"/>
      <c r="E795" s="11"/>
      <c r="F795" s="11"/>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row>
    <row r="796" spans="1:60" ht="12.75" customHeight="1">
      <c r="A796" s="3"/>
      <c r="B796" s="1"/>
      <c r="C796" s="3"/>
      <c r="D796" s="11"/>
      <c r="E796" s="11"/>
      <c r="F796" s="11"/>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row>
    <row r="797" spans="1:60" ht="12.75" customHeight="1">
      <c r="A797" s="3"/>
      <c r="B797" s="1"/>
      <c r="C797" s="3"/>
      <c r="D797" s="11"/>
      <c r="E797" s="11"/>
      <c r="F797" s="11"/>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row>
    <row r="798" spans="1:60" ht="12.75" customHeight="1">
      <c r="A798" s="3"/>
      <c r="B798" s="1"/>
      <c r="C798" s="3"/>
      <c r="D798" s="11"/>
      <c r="E798" s="11"/>
      <c r="F798" s="11"/>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row>
    <row r="799" spans="1:60" ht="12.75" customHeight="1">
      <c r="A799" s="3"/>
      <c r="B799" s="1"/>
      <c r="C799" s="3"/>
      <c r="D799" s="11"/>
      <c r="E799" s="11"/>
      <c r="F799" s="11"/>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row>
    <row r="800" spans="1:60" ht="12.75" customHeight="1">
      <c r="A800" s="3"/>
      <c r="B800" s="1"/>
      <c r="C800" s="3"/>
      <c r="D800" s="11"/>
      <c r="E800" s="11"/>
      <c r="F800" s="11"/>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row>
    <row r="801" spans="1:60" ht="12.75" customHeight="1">
      <c r="A801" s="3"/>
      <c r="B801" s="1"/>
      <c r="C801" s="3"/>
      <c r="D801" s="11"/>
      <c r="E801" s="11"/>
      <c r="F801" s="11"/>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row>
    <row r="802" spans="1:60" ht="12.75" customHeight="1">
      <c r="A802" s="3"/>
      <c r="B802" s="1"/>
      <c r="C802" s="3"/>
      <c r="D802" s="11"/>
      <c r="E802" s="11"/>
      <c r="F802" s="11"/>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row>
    <row r="803" spans="1:60" ht="12.75" customHeight="1">
      <c r="A803" s="3"/>
      <c r="B803" s="1"/>
      <c r="C803" s="3"/>
      <c r="D803" s="11"/>
      <c r="E803" s="11"/>
      <c r="F803" s="11"/>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row>
    <row r="804" spans="1:60" ht="12.75" customHeight="1">
      <c r="A804" s="3"/>
      <c r="B804" s="1"/>
      <c r="C804" s="3"/>
      <c r="D804" s="11"/>
      <c r="E804" s="11"/>
      <c r="F804" s="11"/>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row>
    <row r="805" spans="1:60" ht="12.75" customHeight="1">
      <c r="A805" s="3"/>
      <c r="B805" s="1"/>
      <c r="C805" s="3"/>
      <c r="D805" s="11"/>
      <c r="E805" s="11"/>
      <c r="F805" s="11"/>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row>
    <row r="806" spans="1:60" ht="12.75" customHeight="1">
      <c r="A806" s="3"/>
      <c r="B806" s="1"/>
      <c r="C806" s="3"/>
      <c r="D806" s="11"/>
      <c r="E806" s="11"/>
      <c r="F806" s="11"/>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row>
    <row r="807" spans="1:60" ht="12.75" customHeight="1">
      <c r="A807" s="3"/>
      <c r="B807" s="1"/>
      <c r="C807" s="3"/>
      <c r="D807" s="11"/>
      <c r="E807" s="11"/>
      <c r="F807" s="11"/>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row>
    <row r="808" spans="1:60" ht="12.75" customHeight="1">
      <c r="A808" s="3"/>
      <c r="B808" s="1"/>
      <c r="C808" s="3"/>
      <c r="D808" s="11"/>
      <c r="E808" s="11"/>
      <c r="F808" s="11"/>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row>
    <row r="809" spans="1:60" ht="12.75" customHeight="1">
      <c r="A809" s="3"/>
      <c r="B809" s="1"/>
      <c r="C809" s="3"/>
      <c r="D809" s="11"/>
      <c r="E809" s="11"/>
      <c r="F809" s="11"/>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row>
    <row r="810" spans="1:60" ht="12.75" customHeight="1">
      <c r="A810" s="3"/>
      <c r="B810" s="1"/>
      <c r="C810" s="3"/>
      <c r="D810" s="11"/>
      <c r="E810" s="11"/>
      <c r="F810" s="11"/>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row>
    <row r="811" spans="1:60" ht="12.75" customHeight="1">
      <c r="A811" s="3"/>
      <c r="B811" s="1"/>
      <c r="C811" s="3"/>
      <c r="D811" s="11"/>
      <c r="E811" s="11"/>
      <c r="F811" s="11"/>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row>
    <row r="812" spans="1:60" ht="12.75" customHeight="1">
      <c r="A812" s="3"/>
      <c r="B812" s="1"/>
      <c r="C812" s="3"/>
      <c r="D812" s="11"/>
      <c r="E812" s="11"/>
      <c r="F812" s="11"/>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row>
    <row r="813" spans="1:60" ht="12.75" customHeight="1">
      <c r="A813" s="3"/>
      <c r="B813" s="1"/>
      <c r="C813" s="3"/>
      <c r="D813" s="11"/>
      <c r="E813" s="11"/>
      <c r="F813" s="11"/>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row>
    <row r="814" spans="1:60" ht="12.75" customHeight="1">
      <c r="A814" s="3"/>
      <c r="B814" s="1"/>
      <c r="C814" s="3"/>
      <c r="D814" s="11"/>
      <c r="E814" s="11"/>
      <c r="F814" s="11"/>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row>
    <row r="815" spans="1:60" ht="12.75" customHeight="1">
      <c r="A815" s="3"/>
      <c r="B815" s="1"/>
      <c r="C815" s="3"/>
      <c r="D815" s="11"/>
      <c r="E815" s="11"/>
      <c r="F815" s="11"/>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row>
    <row r="816" spans="1:60" ht="12.75" customHeight="1">
      <c r="A816" s="3"/>
      <c r="B816" s="1"/>
      <c r="C816" s="3"/>
      <c r="D816" s="11"/>
      <c r="E816" s="11"/>
      <c r="F816" s="11"/>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row>
    <row r="817" spans="1:60" ht="12.75" customHeight="1">
      <c r="A817" s="3"/>
      <c r="B817" s="1"/>
      <c r="C817" s="3"/>
      <c r="D817" s="11"/>
      <c r="E817" s="11"/>
      <c r="F817" s="11"/>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row>
    <row r="818" spans="1:60" ht="12.75" customHeight="1">
      <c r="A818" s="3"/>
      <c r="B818" s="1"/>
      <c r="C818" s="3"/>
      <c r="D818" s="11"/>
      <c r="E818" s="11"/>
      <c r="F818" s="11"/>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row>
    <row r="819" spans="1:60" ht="12.75" customHeight="1">
      <c r="A819" s="3"/>
      <c r="B819" s="1"/>
      <c r="C819" s="3"/>
      <c r="D819" s="11"/>
      <c r="E819" s="11"/>
      <c r="F819" s="11"/>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row>
    <row r="820" spans="1:60" ht="12.75" customHeight="1">
      <c r="A820" s="3"/>
      <c r="B820" s="1"/>
      <c r="C820" s="3"/>
      <c r="D820" s="11"/>
      <c r="E820" s="11"/>
      <c r="F820" s="11"/>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row>
    <row r="821" spans="1:60" ht="12.75" customHeight="1">
      <c r="A821" s="3"/>
      <c r="B821" s="1"/>
      <c r="C821" s="3"/>
      <c r="D821" s="11"/>
      <c r="E821" s="11"/>
      <c r="F821" s="11"/>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row>
    <row r="822" spans="1:60" ht="12.75" customHeight="1">
      <c r="A822" s="3"/>
      <c r="B822" s="1"/>
      <c r="C822" s="3"/>
      <c r="D822" s="11"/>
      <c r="E822" s="11"/>
      <c r="F822" s="11"/>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row>
    <row r="823" spans="1:60" ht="12.75" customHeight="1">
      <c r="A823" s="3"/>
      <c r="B823" s="1"/>
      <c r="C823" s="3"/>
      <c r="D823" s="11"/>
      <c r="E823" s="11"/>
      <c r="F823" s="11"/>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row>
    <row r="824" spans="1:60" ht="12.75" customHeight="1">
      <c r="A824" s="3"/>
      <c r="B824" s="1"/>
      <c r="C824" s="3"/>
      <c r="D824" s="11"/>
      <c r="E824" s="11"/>
      <c r="F824" s="11"/>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row>
    <row r="825" spans="1:60" ht="12.75" customHeight="1">
      <c r="A825" s="3"/>
      <c r="B825" s="1"/>
      <c r="C825" s="3"/>
      <c r="D825" s="11"/>
      <c r="E825" s="11"/>
      <c r="F825" s="11"/>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row>
    <row r="826" spans="1:60" ht="12.75" customHeight="1">
      <c r="A826" s="3"/>
      <c r="B826" s="1"/>
      <c r="C826" s="3"/>
      <c r="D826" s="11"/>
      <c r="E826" s="11"/>
      <c r="F826" s="11"/>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row>
    <row r="827" spans="1:60" ht="12.75" customHeight="1">
      <c r="A827" s="3"/>
      <c r="B827" s="1"/>
      <c r="C827" s="3"/>
      <c r="D827" s="11"/>
      <c r="E827" s="11"/>
      <c r="F827" s="11"/>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row>
    <row r="828" spans="1:60" ht="12.75" customHeight="1">
      <c r="A828" s="3"/>
      <c r="B828" s="1"/>
      <c r="C828" s="3"/>
      <c r="D828" s="11"/>
      <c r="E828" s="11"/>
      <c r="F828" s="11"/>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row>
    <row r="829" spans="1:60" ht="12.75" customHeight="1">
      <c r="A829" s="3"/>
      <c r="B829" s="1"/>
      <c r="C829" s="3"/>
      <c r="D829" s="11"/>
      <c r="E829" s="11"/>
      <c r="F829" s="11"/>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row>
    <row r="830" spans="1:60" ht="12.75" customHeight="1">
      <c r="A830" s="3"/>
      <c r="B830" s="1"/>
      <c r="C830" s="3"/>
      <c r="D830" s="11"/>
      <c r="E830" s="11"/>
      <c r="F830" s="11"/>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row>
    <row r="831" spans="1:60" ht="12.75" customHeight="1">
      <c r="A831" s="3"/>
      <c r="B831" s="1"/>
      <c r="C831" s="3"/>
      <c r="D831" s="11"/>
      <c r="E831" s="11"/>
      <c r="F831" s="11"/>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row>
    <row r="832" spans="1:60" ht="12.75" customHeight="1">
      <c r="A832" s="3"/>
      <c r="B832" s="1"/>
      <c r="C832" s="3"/>
      <c r="D832" s="11"/>
      <c r="E832" s="11"/>
      <c r="F832" s="11"/>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row>
    <row r="833" spans="1:60" ht="12.75" customHeight="1">
      <c r="A833" s="3"/>
      <c r="B833" s="1"/>
      <c r="C833" s="3"/>
      <c r="D833" s="11"/>
      <c r="E833" s="11"/>
      <c r="F833" s="11"/>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row>
    <row r="834" spans="1:60" ht="12.75" customHeight="1">
      <c r="A834" s="3"/>
      <c r="B834" s="1"/>
      <c r="C834" s="3"/>
      <c r="D834" s="11"/>
      <c r="E834" s="11"/>
      <c r="F834" s="11"/>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row>
    <row r="835" spans="1:60" ht="12.75" customHeight="1">
      <c r="A835" s="3"/>
      <c r="B835" s="1"/>
      <c r="C835" s="3"/>
      <c r="D835" s="11"/>
      <c r="E835" s="11"/>
      <c r="F835" s="11"/>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row>
    <row r="836" spans="1:60" ht="12.75" customHeight="1">
      <c r="A836" s="3"/>
      <c r="B836" s="1"/>
      <c r="C836" s="3"/>
      <c r="D836" s="11"/>
      <c r="E836" s="11"/>
      <c r="F836" s="11"/>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row>
    <row r="837" spans="1:60" ht="12.75" customHeight="1">
      <c r="A837" s="3"/>
      <c r="B837" s="1"/>
      <c r="C837" s="3"/>
      <c r="D837" s="11"/>
      <c r="E837" s="11"/>
      <c r="F837" s="11"/>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row>
    <row r="838" spans="1:60" ht="12.75" customHeight="1">
      <c r="A838" s="3"/>
      <c r="B838" s="1"/>
      <c r="C838" s="3"/>
      <c r="D838" s="11"/>
      <c r="E838" s="11"/>
      <c r="F838" s="11"/>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row>
    <row r="839" spans="1:60" ht="12.75" customHeight="1">
      <c r="A839" s="3"/>
      <c r="B839" s="1"/>
      <c r="C839" s="3"/>
      <c r="D839" s="11"/>
      <c r="E839" s="11"/>
      <c r="F839" s="11"/>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row>
    <row r="840" spans="1:60" ht="12.75" customHeight="1">
      <c r="A840" s="3"/>
      <c r="B840" s="1"/>
      <c r="C840" s="3"/>
      <c r="D840" s="11"/>
      <c r="E840" s="11"/>
      <c r="F840" s="11"/>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row>
    <row r="841" spans="1:60" ht="12.75" customHeight="1">
      <c r="A841" s="3"/>
      <c r="B841" s="1"/>
      <c r="C841" s="3"/>
      <c r="D841" s="11"/>
      <c r="E841" s="11"/>
      <c r="F841" s="11"/>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row>
    <row r="842" spans="1:60" ht="12.75" customHeight="1">
      <c r="A842" s="3"/>
      <c r="B842" s="1"/>
      <c r="C842" s="3"/>
      <c r="D842" s="11"/>
      <c r="E842" s="11"/>
      <c r="F842" s="11"/>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row>
    <row r="843" spans="1:60" ht="12.75" customHeight="1">
      <c r="A843" s="3"/>
      <c r="B843" s="1"/>
      <c r="C843" s="3"/>
      <c r="D843" s="11"/>
      <c r="E843" s="11"/>
      <c r="F843" s="11"/>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row>
    <row r="844" spans="1:60" ht="12.75" customHeight="1">
      <c r="A844" s="3"/>
      <c r="B844" s="1"/>
      <c r="C844" s="3"/>
      <c r="D844" s="11"/>
      <c r="E844" s="11"/>
      <c r="F844" s="11"/>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row>
    <row r="845" spans="1:60" ht="12.75" customHeight="1">
      <c r="A845" s="3"/>
      <c r="B845" s="1"/>
      <c r="C845" s="3"/>
      <c r="D845" s="11"/>
      <c r="E845" s="11"/>
      <c r="F845" s="11"/>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row>
    <row r="846" spans="1:60" ht="12.75" customHeight="1">
      <c r="A846" s="3"/>
      <c r="B846" s="1"/>
      <c r="C846" s="3"/>
      <c r="D846" s="11"/>
      <c r="E846" s="11"/>
      <c r="F846" s="11"/>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row>
    <row r="847" spans="1:60" ht="12.75" customHeight="1">
      <c r="A847" s="3"/>
      <c r="B847" s="1"/>
      <c r="C847" s="3"/>
      <c r="D847" s="11"/>
      <c r="E847" s="11"/>
      <c r="F847" s="11"/>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row>
    <row r="848" spans="1:60" ht="12.75" customHeight="1">
      <c r="A848" s="3"/>
      <c r="B848" s="1"/>
      <c r="C848" s="3"/>
      <c r="D848" s="11"/>
      <c r="E848" s="11"/>
      <c r="F848" s="11"/>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row>
    <row r="849" spans="1:60" ht="12.75" customHeight="1">
      <c r="A849" s="3"/>
      <c r="B849" s="1"/>
      <c r="C849" s="3"/>
      <c r="D849" s="11"/>
      <c r="E849" s="11"/>
      <c r="F849" s="11"/>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row>
    <row r="850" spans="1:60" ht="12.75" customHeight="1">
      <c r="A850" s="3"/>
      <c r="B850" s="1"/>
      <c r="C850" s="3"/>
      <c r="D850" s="11"/>
      <c r="E850" s="11"/>
      <c r="F850" s="11"/>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row>
    <row r="851" spans="1:60" ht="12.75" customHeight="1">
      <c r="A851" s="3"/>
      <c r="B851" s="1"/>
      <c r="C851" s="3"/>
      <c r="D851" s="11"/>
      <c r="E851" s="11"/>
      <c r="F851" s="11"/>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row>
    <row r="852" spans="1:60" ht="12.75" customHeight="1">
      <c r="A852" s="3"/>
      <c r="B852" s="1"/>
      <c r="C852" s="3"/>
      <c r="D852" s="11"/>
      <c r="E852" s="11"/>
      <c r="F852" s="11"/>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row>
    <row r="853" spans="1:60" ht="12.75" customHeight="1">
      <c r="A853" s="3"/>
      <c r="B853" s="1"/>
      <c r="C853" s="3"/>
      <c r="D853" s="11"/>
      <c r="E853" s="11"/>
      <c r="F853" s="11"/>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row>
    <row r="854" spans="1:60" ht="12.75" customHeight="1">
      <c r="A854" s="3"/>
      <c r="B854" s="1"/>
      <c r="C854" s="3"/>
      <c r="D854" s="11"/>
      <c r="E854" s="11"/>
      <c r="F854" s="11"/>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row>
    <row r="855" spans="1:60" ht="12.75" customHeight="1">
      <c r="A855" s="3"/>
      <c r="B855" s="1"/>
      <c r="C855" s="3"/>
      <c r="D855" s="11"/>
      <c r="E855" s="11"/>
      <c r="F855" s="11"/>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row>
    <row r="856" spans="1:60" ht="12.75" customHeight="1">
      <c r="A856" s="3"/>
      <c r="B856" s="1"/>
      <c r="C856" s="3"/>
      <c r="D856" s="11"/>
      <c r="E856" s="11"/>
      <c r="F856" s="11"/>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row>
    <row r="857" spans="1:60" ht="12.75" customHeight="1">
      <c r="A857" s="3"/>
      <c r="B857" s="1"/>
      <c r="C857" s="3"/>
      <c r="D857" s="11"/>
      <c r="E857" s="11"/>
      <c r="F857" s="11"/>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row>
    <row r="858" spans="1:60" ht="12.75" customHeight="1">
      <c r="A858" s="3"/>
      <c r="B858" s="1"/>
      <c r="C858" s="3"/>
      <c r="D858" s="11"/>
      <c r="E858" s="11"/>
      <c r="F858" s="11"/>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853"/>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4140625" defaultRowHeight="15.75" customHeight="1"/>
  <cols>
    <col min="1" max="1" width="13.33203125" customWidth="1"/>
    <col min="2" max="2" width="26.88671875" customWidth="1"/>
    <col min="3" max="3" width="14.109375" customWidth="1"/>
    <col min="4" max="4" width="14.88671875" customWidth="1"/>
    <col min="5" max="5" width="14.5546875" customWidth="1"/>
    <col min="6" max="6" width="14.109375" customWidth="1"/>
    <col min="7" max="7" width="14.33203125" customWidth="1"/>
    <col min="8" max="8" width="14.109375" customWidth="1"/>
    <col min="9" max="10" width="14" customWidth="1"/>
    <col min="11" max="11" width="13.5546875" customWidth="1"/>
    <col min="12" max="12" width="12.88671875" customWidth="1"/>
    <col min="13" max="13" width="13.88671875" customWidth="1"/>
    <col min="14" max="14" width="14" customWidth="1"/>
    <col min="15" max="15" width="14.33203125" customWidth="1"/>
    <col min="16" max="16" width="14" customWidth="1"/>
    <col min="17" max="17" width="12.6640625" customWidth="1"/>
    <col min="18" max="18" width="13" customWidth="1"/>
    <col min="19" max="20" width="12.44140625" customWidth="1"/>
    <col min="21" max="21" width="12.6640625" customWidth="1"/>
    <col min="22" max="23" width="12.44140625" customWidth="1"/>
  </cols>
  <sheetData>
    <row r="1" spans="1:23" ht="12.75" customHeight="1">
      <c r="A1" s="13"/>
      <c r="B1" s="7" t="s">
        <v>8</v>
      </c>
      <c r="C1" s="14" t="s">
        <v>15</v>
      </c>
      <c r="D1" s="16">
        <f t="shared" ref="D1:V1" si="0">C1+1</f>
        <v>2018</v>
      </c>
      <c r="E1" s="16">
        <f t="shared" si="0"/>
        <v>2019</v>
      </c>
      <c r="F1" s="16">
        <f t="shared" si="0"/>
        <v>2020</v>
      </c>
      <c r="G1" s="16">
        <f t="shared" si="0"/>
        <v>2021</v>
      </c>
      <c r="H1" s="16">
        <f t="shared" si="0"/>
        <v>2022</v>
      </c>
      <c r="I1" s="16">
        <f t="shared" si="0"/>
        <v>2023</v>
      </c>
      <c r="J1" s="16">
        <f t="shared" si="0"/>
        <v>2024</v>
      </c>
      <c r="K1" s="16">
        <f t="shared" si="0"/>
        <v>2025</v>
      </c>
      <c r="L1" s="16">
        <f t="shared" si="0"/>
        <v>2026</v>
      </c>
      <c r="M1" s="16">
        <f t="shared" si="0"/>
        <v>2027</v>
      </c>
      <c r="N1" s="16">
        <f t="shared" si="0"/>
        <v>2028</v>
      </c>
      <c r="O1" s="16">
        <f t="shared" si="0"/>
        <v>2029</v>
      </c>
      <c r="P1" s="16">
        <f t="shared" si="0"/>
        <v>2030</v>
      </c>
      <c r="Q1" s="16">
        <f t="shared" si="0"/>
        <v>2031</v>
      </c>
      <c r="R1" s="16">
        <f t="shared" si="0"/>
        <v>2032</v>
      </c>
      <c r="S1" s="16">
        <f t="shared" si="0"/>
        <v>2033</v>
      </c>
      <c r="T1" s="16">
        <f t="shared" si="0"/>
        <v>2034</v>
      </c>
      <c r="U1" s="16">
        <f t="shared" si="0"/>
        <v>2035</v>
      </c>
      <c r="V1" s="16">
        <f t="shared" si="0"/>
        <v>2036</v>
      </c>
      <c r="W1" s="20" t="s">
        <v>16</v>
      </c>
    </row>
    <row r="2" spans="1:23" ht="12.75" customHeight="1">
      <c r="A2" s="13"/>
      <c r="B2" s="1"/>
      <c r="C2" s="12"/>
      <c r="D2" s="12"/>
      <c r="E2" s="12"/>
      <c r="F2" s="12"/>
      <c r="G2" s="12"/>
      <c r="H2" s="12"/>
      <c r="I2" s="12"/>
      <c r="J2" s="12"/>
      <c r="K2" s="12"/>
      <c r="L2" s="12"/>
      <c r="M2" s="12"/>
      <c r="N2" s="12"/>
      <c r="O2" s="12"/>
      <c r="P2" s="12"/>
      <c r="Q2" s="12"/>
      <c r="R2" s="12"/>
      <c r="S2" s="12"/>
      <c r="T2" s="12"/>
      <c r="U2" s="12"/>
      <c r="V2" s="12"/>
      <c r="W2" s="12"/>
    </row>
    <row r="3" spans="1:23" ht="12.75" hidden="1" customHeight="1">
      <c r="A3" s="13"/>
      <c r="B3" s="1"/>
      <c r="C3" s="12"/>
      <c r="D3" s="12"/>
      <c r="E3" s="12"/>
      <c r="F3" s="12"/>
      <c r="G3" s="12"/>
      <c r="H3" s="12"/>
      <c r="I3" s="12"/>
      <c r="J3" s="12"/>
      <c r="K3" s="12"/>
      <c r="L3" s="12"/>
      <c r="M3" s="12"/>
      <c r="N3" s="12"/>
      <c r="O3" s="12"/>
      <c r="P3" s="12"/>
      <c r="Q3" s="12"/>
      <c r="R3" s="12"/>
      <c r="S3" s="12"/>
      <c r="T3" s="12"/>
      <c r="U3" s="12"/>
      <c r="V3" s="12"/>
      <c r="W3" s="12"/>
    </row>
    <row r="4" spans="1:23" ht="12.75" hidden="1" customHeight="1">
      <c r="A4" s="22" t="s">
        <v>14</v>
      </c>
      <c r="B4" s="17"/>
      <c r="C4" s="21"/>
      <c r="D4" s="21"/>
      <c r="E4" s="21"/>
      <c r="F4" s="21"/>
      <c r="G4" s="21"/>
      <c r="H4" s="21"/>
      <c r="I4" s="21"/>
      <c r="J4" s="21"/>
      <c r="K4" s="21"/>
      <c r="L4" s="21"/>
      <c r="M4" s="21"/>
      <c r="N4" s="21"/>
      <c r="O4" s="21"/>
      <c r="P4" s="21"/>
      <c r="Q4" s="21"/>
      <c r="R4" s="21"/>
      <c r="S4" s="21"/>
      <c r="T4" s="21"/>
      <c r="U4" s="21"/>
      <c r="V4" s="21"/>
      <c r="W4" s="21"/>
    </row>
    <row r="5" spans="1:23" ht="12.75" hidden="1" customHeight="1">
      <c r="A5" s="13"/>
      <c r="B5" s="23"/>
      <c r="C5" s="24"/>
      <c r="D5" s="24"/>
      <c r="E5" s="24"/>
      <c r="F5" s="24"/>
      <c r="G5" s="24"/>
      <c r="H5" s="24"/>
      <c r="I5" s="24"/>
      <c r="J5" s="24"/>
      <c r="K5" s="24"/>
      <c r="L5" s="24"/>
      <c r="M5" s="24"/>
      <c r="N5" s="24"/>
      <c r="O5" s="24"/>
      <c r="P5" s="24"/>
      <c r="Q5" s="24"/>
      <c r="R5" s="24"/>
      <c r="S5" s="24"/>
      <c r="T5" s="24"/>
      <c r="U5" s="24"/>
      <c r="V5" s="12"/>
      <c r="W5" s="12"/>
    </row>
    <row r="6" spans="1:23" ht="12.75" hidden="1" customHeight="1">
      <c r="A6" s="13"/>
      <c r="B6" s="23" t="s">
        <v>17</v>
      </c>
      <c r="C6" s="24">
        <v>355000</v>
      </c>
      <c r="D6" s="24">
        <v>355000</v>
      </c>
      <c r="E6" s="24">
        <v>350000</v>
      </c>
      <c r="F6" s="24">
        <v>350000</v>
      </c>
      <c r="G6" s="24">
        <v>350000</v>
      </c>
      <c r="H6" s="24">
        <v>350000</v>
      </c>
      <c r="I6" s="24">
        <v>350000</v>
      </c>
      <c r="J6" s="24">
        <v>350000</v>
      </c>
      <c r="K6" s="24">
        <v>350000</v>
      </c>
      <c r="L6" s="24">
        <v>350000</v>
      </c>
      <c r="M6" s="24">
        <v>350000</v>
      </c>
      <c r="N6" s="24">
        <v>350000</v>
      </c>
      <c r="O6" s="24">
        <v>350000</v>
      </c>
      <c r="P6" s="24">
        <v>100000</v>
      </c>
      <c r="Q6" s="24">
        <v>100000</v>
      </c>
      <c r="R6" s="25">
        <v>0</v>
      </c>
      <c r="S6" s="25">
        <v>0</v>
      </c>
      <c r="T6" s="25">
        <v>0</v>
      </c>
      <c r="U6" s="25">
        <v>0</v>
      </c>
      <c r="V6" s="12"/>
      <c r="W6" s="12">
        <f t="shared" ref="W6:W10" si="1">SUM(E6:V6)</f>
        <v>4050000</v>
      </c>
    </row>
    <row r="7" spans="1:23" ht="12.75" hidden="1" customHeight="1">
      <c r="A7" s="13"/>
      <c r="B7" s="23" t="s">
        <v>18</v>
      </c>
      <c r="C7" s="24">
        <v>260000</v>
      </c>
      <c r="D7" s="24">
        <v>255000</v>
      </c>
      <c r="E7" s="24">
        <v>245000</v>
      </c>
      <c r="F7" s="24">
        <v>240000</v>
      </c>
      <c r="G7" s="24">
        <v>235000</v>
      </c>
      <c r="H7" s="24">
        <v>230000</v>
      </c>
      <c r="I7" s="24">
        <v>220000</v>
      </c>
      <c r="J7" s="24">
        <v>215000</v>
      </c>
      <c r="K7" s="25">
        <v>0</v>
      </c>
      <c r="L7" s="25">
        <v>0</v>
      </c>
      <c r="M7" s="25">
        <v>0</v>
      </c>
      <c r="N7" s="25">
        <v>0</v>
      </c>
      <c r="O7" s="25">
        <v>0</v>
      </c>
      <c r="P7" s="25">
        <v>0</v>
      </c>
      <c r="Q7" s="25">
        <v>0</v>
      </c>
      <c r="R7" s="25">
        <v>0</v>
      </c>
      <c r="S7" s="25">
        <v>0</v>
      </c>
      <c r="T7" s="25">
        <v>0</v>
      </c>
      <c r="U7" s="25">
        <v>0</v>
      </c>
      <c r="V7" s="12"/>
      <c r="W7" s="12">
        <f t="shared" si="1"/>
        <v>1385000</v>
      </c>
    </row>
    <row r="8" spans="1:23" ht="12.75" hidden="1" customHeight="1">
      <c r="A8" s="13"/>
      <c r="B8" t="s">
        <v>19</v>
      </c>
      <c r="C8" s="24">
        <v>145000</v>
      </c>
      <c r="D8" s="24">
        <v>135000</v>
      </c>
      <c r="E8" s="24">
        <v>135000</v>
      </c>
      <c r="F8" s="24">
        <v>130000</v>
      </c>
      <c r="G8" s="24">
        <v>125000</v>
      </c>
      <c r="H8" s="24">
        <v>125000</v>
      </c>
      <c r="I8" s="24">
        <v>120000</v>
      </c>
      <c r="J8" s="24">
        <v>120000</v>
      </c>
      <c r="K8" s="24">
        <v>115000</v>
      </c>
      <c r="L8" s="25">
        <v>0</v>
      </c>
      <c r="M8" s="25">
        <v>0</v>
      </c>
      <c r="N8" s="25">
        <v>0</v>
      </c>
      <c r="O8" s="25">
        <v>0</v>
      </c>
      <c r="P8" s="25">
        <v>0</v>
      </c>
      <c r="Q8" s="25">
        <v>0</v>
      </c>
      <c r="R8" s="25">
        <v>0</v>
      </c>
      <c r="S8" s="25">
        <v>0</v>
      </c>
      <c r="T8" s="25">
        <v>0</v>
      </c>
      <c r="U8" s="25">
        <v>0</v>
      </c>
      <c r="V8" s="12"/>
      <c r="W8" s="12">
        <f t="shared" si="1"/>
        <v>870000</v>
      </c>
    </row>
    <row r="9" spans="1:23" ht="12.75" hidden="1" customHeight="1">
      <c r="A9" s="13"/>
      <c r="B9" t="s">
        <v>20</v>
      </c>
      <c r="C9" s="24">
        <v>120000</v>
      </c>
      <c r="D9" s="24">
        <v>120000</v>
      </c>
      <c r="E9" s="24">
        <v>125000</v>
      </c>
      <c r="F9" s="24">
        <v>125000</v>
      </c>
      <c r="G9" s="24">
        <v>130000</v>
      </c>
      <c r="H9" s="24">
        <v>135000</v>
      </c>
      <c r="I9" s="24">
        <v>140000</v>
      </c>
      <c r="J9" s="24">
        <v>145000</v>
      </c>
      <c r="K9" s="24">
        <v>150000</v>
      </c>
      <c r="L9" s="24">
        <v>155000</v>
      </c>
      <c r="M9" s="24">
        <v>155000</v>
      </c>
      <c r="N9" s="24">
        <v>165000</v>
      </c>
      <c r="O9" s="24">
        <v>170000</v>
      </c>
      <c r="P9" s="24">
        <v>175000</v>
      </c>
      <c r="Q9" s="24">
        <v>180000</v>
      </c>
      <c r="R9" s="24">
        <v>190000</v>
      </c>
      <c r="S9" s="24">
        <v>195000</v>
      </c>
      <c r="T9" s="24">
        <v>205000</v>
      </c>
      <c r="U9" s="25">
        <v>0</v>
      </c>
      <c r="V9" s="12"/>
      <c r="W9" s="12">
        <f t="shared" si="1"/>
        <v>2540000</v>
      </c>
    </row>
    <row r="10" spans="1:23" ht="12.75" hidden="1" customHeight="1">
      <c r="A10" s="13"/>
      <c r="B10" t="s">
        <v>21</v>
      </c>
      <c r="C10" s="24">
        <v>50000</v>
      </c>
      <c r="D10" s="24">
        <v>50000</v>
      </c>
      <c r="E10" s="24">
        <v>50000</v>
      </c>
      <c r="F10" s="24">
        <v>50000</v>
      </c>
      <c r="G10" s="24">
        <v>50000</v>
      </c>
      <c r="H10" s="24">
        <v>50000</v>
      </c>
      <c r="I10" s="24">
        <v>50000</v>
      </c>
      <c r="J10" s="24">
        <v>50000</v>
      </c>
      <c r="K10" s="24">
        <v>50000</v>
      </c>
      <c r="L10" s="24">
        <v>50000</v>
      </c>
      <c r="M10" s="24">
        <v>50000</v>
      </c>
      <c r="N10" s="24">
        <v>50000</v>
      </c>
      <c r="O10" s="24">
        <v>50000</v>
      </c>
      <c r="P10" s="24">
        <v>50000</v>
      </c>
      <c r="Q10" s="24">
        <v>50000</v>
      </c>
      <c r="R10" s="24">
        <v>50000</v>
      </c>
      <c r="S10" s="24">
        <v>50000</v>
      </c>
      <c r="T10" s="24">
        <v>50000</v>
      </c>
      <c r="U10" s="24">
        <v>50000</v>
      </c>
      <c r="V10" s="12"/>
      <c r="W10" s="12">
        <f t="shared" si="1"/>
        <v>850000</v>
      </c>
    </row>
    <row r="11" spans="1:23" ht="12.75" hidden="1" customHeight="1">
      <c r="A11" s="13"/>
      <c r="B11" s="1"/>
      <c r="C11" s="24"/>
      <c r="D11" s="24"/>
      <c r="E11" s="24"/>
      <c r="F11" s="24"/>
      <c r="G11" s="24"/>
      <c r="H11" s="24"/>
      <c r="I11" s="24"/>
      <c r="J11" s="24"/>
      <c r="K11" s="24"/>
      <c r="L11" s="24"/>
      <c r="M11" s="24"/>
      <c r="N11" s="24"/>
      <c r="O11" s="24"/>
      <c r="P11" s="24"/>
      <c r="Q11" s="24"/>
      <c r="R11" s="24"/>
      <c r="S11" s="24"/>
      <c r="T11" s="24"/>
      <c r="U11" s="24"/>
      <c r="V11" s="12"/>
      <c r="W11" s="12"/>
    </row>
    <row r="12" spans="1:23" ht="12.75" hidden="1" customHeight="1">
      <c r="A12" s="26"/>
      <c r="B12" s="27" t="s">
        <v>22</v>
      </c>
      <c r="C12" s="28">
        <f t="shared" ref="C12:V12" si="2">SUM(C6:C10)</f>
        <v>930000</v>
      </c>
      <c r="D12" s="28">
        <f t="shared" si="2"/>
        <v>915000</v>
      </c>
      <c r="E12" s="28">
        <f t="shared" si="2"/>
        <v>905000</v>
      </c>
      <c r="F12" s="28">
        <f t="shared" si="2"/>
        <v>895000</v>
      </c>
      <c r="G12" s="28">
        <f t="shared" si="2"/>
        <v>890000</v>
      </c>
      <c r="H12" s="28">
        <f t="shared" si="2"/>
        <v>890000</v>
      </c>
      <c r="I12" s="28">
        <f t="shared" si="2"/>
        <v>880000</v>
      </c>
      <c r="J12" s="28">
        <f t="shared" si="2"/>
        <v>880000</v>
      </c>
      <c r="K12" s="28">
        <f t="shared" si="2"/>
        <v>665000</v>
      </c>
      <c r="L12" s="28">
        <f t="shared" si="2"/>
        <v>555000</v>
      </c>
      <c r="M12" s="28">
        <f t="shared" si="2"/>
        <v>555000</v>
      </c>
      <c r="N12" s="28">
        <f t="shared" si="2"/>
        <v>565000</v>
      </c>
      <c r="O12" s="28">
        <f t="shared" si="2"/>
        <v>570000</v>
      </c>
      <c r="P12" s="28">
        <f t="shared" si="2"/>
        <v>325000</v>
      </c>
      <c r="Q12" s="28">
        <f t="shared" si="2"/>
        <v>330000</v>
      </c>
      <c r="R12" s="28">
        <f t="shared" si="2"/>
        <v>240000</v>
      </c>
      <c r="S12" s="28">
        <f t="shared" si="2"/>
        <v>245000</v>
      </c>
      <c r="T12" s="28">
        <f t="shared" si="2"/>
        <v>255000</v>
      </c>
      <c r="U12" s="28">
        <f t="shared" si="2"/>
        <v>50000</v>
      </c>
      <c r="V12" s="28">
        <f t="shared" si="2"/>
        <v>0</v>
      </c>
      <c r="W12" s="12">
        <f>SUM(E12:V12)</f>
        <v>9695000</v>
      </c>
    </row>
    <row r="13" spans="1:23" ht="12.75" hidden="1" customHeight="1">
      <c r="A13" s="13"/>
      <c r="B13" s="1"/>
      <c r="C13" s="12"/>
      <c r="D13" s="12"/>
      <c r="E13" s="12"/>
      <c r="F13" s="12"/>
      <c r="G13" s="12"/>
      <c r="H13" s="12"/>
      <c r="I13" s="12"/>
      <c r="J13" s="12"/>
      <c r="K13" s="12"/>
      <c r="L13" s="12"/>
      <c r="M13" s="12"/>
      <c r="N13" s="12"/>
      <c r="O13" s="12"/>
      <c r="P13" s="12"/>
      <c r="Q13" s="12"/>
      <c r="R13" s="12"/>
      <c r="S13" s="12"/>
      <c r="T13" s="12"/>
      <c r="U13" s="12"/>
      <c r="V13" s="12"/>
      <c r="W13" s="12"/>
    </row>
    <row r="14" spans="1:23" ht="12.75" hidden="1" customHeight="1">
      <c r="A14" s="22" t="s">
        <v>23</v>
      </c>
      <c r="B14" s="31"/>
      <c r="C14" s="32"/>
      <c r="D14" s="32"/>
      <c r="E14" s="32"/>
      <c r="F14" s="32"/>
      <c r="G14" s="32"/>
      <c r="H14" s="32"/>
      <c r="I14" s="32"/>
      <c r="J14" s="32"/>
      <c r="K14" s="32"/>
      <c r="L14" s="32"/>
      <c r="M14" s="32"/>
      <c r="N14" s="32"/>
      <c r="O14" s="32"/>
      <c r="P14" s="32"/>
      <c r="Q14" s="32"/>
      <c r="R14" s="32"/>
      <c r="S14" s="32"/>
      <c r="T14" s="32"/>
      <c r="U14" s="32"/>
      <c r="V14" s="21"/>
      <c r="W14" s="12"/>
    </row>
    <row r="15" spans="1:23" ht="12.75" hidden="1" customHeight="1">
      <c r="A15" s="13"/>
      <c r="B15" s="23"/>
      <c r="C15" s="24"/>
      <c r="D15" s="24"/>
      <c r="E15" s="24"/>
      <c r="F15" s="24"/>
      <c r="G15" s="24"/>
      <c r="H15" s="24"/>
      <c r="I15" s="24"/>
      <c r="J15" s="24"/>
      <c r="K15" s="24"/>
      <c r="L15" s="24"/>
      <c r="M15" s="24"/>
      <c r="N15" s="24"/>
      <c r="O15" s="24"/>
      <c r="P15" s="24"/>
      <c r="Q15" s="24"/>
      <c r="R15" s="24"/>
      <c r="S15" s="24"/>
      <c r="T15" s="24"/>
      <c r="U15" s="24"/>
      <c r="V15" s="12"/>
      <c r="W15" s="12"/>
    </row>
    <row r="16" spans="1:23" ht="12.75" hidden="1" customHeight="1">
      <c r="A16" s="13"/>
      <c r="B16" s="23" t="s">
        <v>17</v>
      </c>
      <c r="C16" s="24">
        <v>152463</v>
      </c>
      <c r="D16" s="24">
        <v>143644</v>
      </c>
      <c r="E16" s="24">
        <v>134013</v>
      </c>
      <c r="F16" s="24">
        <v>123888</v>
      </c>
      <c r="G16" s="24">
        <v>113513</v>
      </c>
      <c r="H16" s="24">
        <v>102700</v>
      </c>
      <c r="I16" s="24">
        <v>91475</v>
      </c>
      <c r="J16" s="24">
        <v>79844</v>
      </c>
      <c r="K16" s="24">
        <v>67750</v>
      </c>
      <c r="L16" s="24">
        <v>55219</v>
      </c>
      <c r="M16" s="24">
        <v>42250</v>
      </c>
      <c r="N16" s="24">
        <v>28844</v>
      </c>
      <c r="O16" s="24">
        <v>15000</v>
      </c>
      <c r="P16" s="24">
        <v>6000</v>
      </c>
      <c r="Q16" s="24">
        <v>2000</v>
      </c>
      <c r="R16" s="25">
        <v>0</v>
      </c>
      <c r="S16" s="25">
        <v>0</v>
      </c>
      <c r="T16" s="25">
        <v>0</v>
      </c>
      <c r="U16" s="25">
        <v>0</v>
      </c>
      <c r="V16" s="12"/>
      <c r="W16" s="12">
        <f t="shared" ref="W16:W20" si="3">SUM(E16:V16)</f>
        <v>862496</v>
      </c>
    </row>
    <row r="17" spans="1:23" ht="12.75" hidden="1" customHeight="1">
      <c r="A17" s="13"/>
      <c r="B17" s="23" t="s">
        <v>18</v>
      </c>
      <c r="C17" s="24">
        <v>35700</v>
      </c>
      <c r="D17" s="24">
        <v>30500</v>
      </c>
      <c r="E17" s="24">
        <v>25400</v>
      </c>
      <c r="F17" s="24">
        <v>20500</v>
      </c>
      <c r="G17" s="24">
        <v>15700</v>
      </c>
      <c r="H17" s="24">
        <v>12175</v>
      </c>
      <c r="I17" s="24">
        <v>8150</v>
      </c>
      <c r="J17" s="24">
        <v>4300</v>
      </c>
      <c r="K17" s="25">
        <v>0</v>
      </c>
      <c r="L17" s="25">
        <v>0</v>
      </c>
      <c r="M17" s="25">
        <v>0</v>
      </c>
      <c r="N17" s="25">
        <v>0</v>
      </c>
      <c r="O17" s="25">
        <v>0</v>
      </c>
      <c r="P17" s="25">
        <v>0</v>
      </c>
      <c r="Q17" s="25">
        <v>0</v>
      </c>
      <c r="R17" s="25">
        <v>0</v>
      </c>
      <c r="S17" s="25">
        <v>0</v>
      </c>
      <c r="T17" s="25">
        <v>0</v>
      </c>
      <c r="U17" s="25">
        <v>0</v>
      </c>
      <c r="V17" s="12"/>
      <c r="W17" s="12">
        <f t="shared" si="3"/>
        <v>86225</v>
      </c>
    </row>
    <row r="18" spans="1:23" ht="12.75" hidden="1" customHeight="1">
      <c r="A18" s="13"/>
      <c r="B18" t="s">
        <v>19</v>
      </c>
      <c r="C18" s="24">
        <v>21763</v>
      </c>
      <c r="D18" s="24">
        <v>18863</v>
      </c>
      <c r="E18" s="24">
        <v>16163</v>
      </c>
      <c r="F18" s="24">
        <v>13463</v>
      </c>
      <c r="G18" s="24">
        <v>10863</v>
      </c>
      <c r="H18" s="24">
        <v>8988</v>
      </c>
      <c r="I18" s="24">
        <v>6800</v>
      </c>
      <c r="J18" s="24">
        <v>4700</v>
      </c>
      <c r="K18" s="24">
        <v>2300</v>
      </c>
      <c r="L18" s="25">
        <v>0</v>
      </c>
      <c r="M18" s="25">
        <v>0</v>
      </c>
      <c r="N18" s="25">
        <v>0</v>
      </c>
      <c r="O18" s="25">
        <v>0</v>
      </c>
      <c r="P18" s="25">
        <v>0</v>
      </c>
      <c r="Q18" s="25">
        <v>0</v>
      </c>
      <c r="R18" s="25">
        <v>0</v>
      </c>
      <c r="S18" s="25">
        <v>0</v>
      </c>
      <c r="T18" s="25">
        <v>0</v>
      </c>
      <c r="U18" s="25">
        <v>0</v>
      </c>
      <c r="V18" s="12"/>
      <c r="W18" s="12">
        <f t="shared" si="3"/>
        <v>63277</v>
      </c>
    </row>
    <row r="19" spans="1:23" ht="12.75" hidden="1" customHeight="1">
      <c r="A19" s="13"/>
      <c r="B19" t="s">
        <v>20</v>
      </c>
      <c r="C19" s="24">
        <v>90148</v>
      </c>
      <c r="D19" s="24">
        <v>87148</v>
      </c>
      <c r="E19" s="24">
        <v>84098</v>
      </c>
      <c r="F19" s="24">
        <v>80973</v>
      </c>
      <c r="G19" s="24">
        <v>77148</v>
      </c>
      <c r="H19" s="24">
        <v>73173</v>
      </c>
      <c r="I19" s="24">
        <v>69048</v>
      </c>
      <c r="J19" s="24">
        <v>64773</v>
      </c>
      <c r="K19" s="24">
        <v>60348</v>
      </c>
      <c r="L19" s="24">
        <v>55773</v>
      </c>
      <c r="M19" s="24">
        <v>50929</v>
      </c>
      <c r="N19" s="24">
        <v>45729</v>
      </c>
      <c r="O19" s="24">
        <v>40030</v>
      </c>
      <c r="P19" s="24">
        <v>33906</v>
      </c>
      <c r="Q19" s="24">
        <v>27200</v>
      </c>
      <c r="R19" s="24">
        <v>19800</v>
      </c>
      <c r="S19" s="24">
        <v>12100</v>
      </c>
      <c r="T19" s="24">
        <v>4100</v>
      </c>
      <c r="U19" s="25">
        <v>0</v>
      </c>
      <c r="V19" s="12"/>
      <c r="W19" s="12">
        <f t="shared" si="3"/>
        <v>799128</v>
      </c>
    </row>
    <row r="20" spans="1:23" ht="12.75" hidden="1" customHeight="1">
      <c r="A20" s="13"/>
      <c r="B20" t="s">
        <v>21</v>
      </c>
      <c r="C20" s="24">
        <v>36125</v>
      </c>
      <c r="D20" s="24">
        <v>34625</v>
      </c>
      <c r="E20" s="24">
        <v>32625</v>
      </c>
      <c r="F20" s="24">
        <v>30125</v>
      </c>
      <c r="G20" s="24">
        <v>27625</v>
      </c>
      <c r="H20" s="24">
        <v>25125</v>
      </c>
      <c r="I20" s="24">
        <v>22625</v>
      </c>
      <c r="J20" s="24">
        <v>20125</v>
      </c>
      <c r="K20" s="24">
        <v>17625</v>
      </c>
      <c r="L20" s="24">
        <v>15125</v>
      </c>
      <c r="M20" s="24">
        <v>13625</v>
      </c>
      <c r="N20" s="24">
        <v>12125</v>
      </c>
      <c r="O20" s="24">
        <v>10625</v>
      </c>
      <c r="P20" s="24">
        <v>9125</v>
      </c>
      <c r="Q20" s="24">
        <v>7625</v>
      </c>
      <c r="R20" s="24">
        <v>6125</v>
      </c>
      <c r="S20" s="24">
        <v>4625</v>
      </c>
      <c r="T20" s="24">
        <v>3125</v>
      </c>
      <c r="U20" s="24">
        <v>1563</v>
      </c>
      <c r="V20" s="12"/>
      <c r="W20" s="12">
        <f t="shared" si="3"/>
        <v>259563</v>
      </c>
    </row>
    <row r="21" spans="1:23" ht="12.75" hidden="1" customHeight="1">
      <c r="A21" s="13"/>
      <c r="B21" s="1"/>
      <c r="C21" s="24"/>
      <c r="D21" s="24"/>
      <c r="E21" s="24"/>
      <c r="F21" s="24"/>
      <c r="G21" s="24"/>
      <c r="H21" s="24"/>
      <c r="I21" s="24"/>
      <c r="J21" s="24"/>
      <c r="K21" s="24"/>
      <c r="L21" s="24"/>
      <c r="M21" s="24"/>
      <c r="N21" s="24"/>
      <c r="O21" s="24"/>
      <c r="P21" s="24"/>
      <c r="Q21" s="24"/>
      <c r="R21" s="24"/>
      <c r="S21" s="24"/>
      <c r="T21" s="24"/>
      <c r="U21" s="24"/>
      <c r="V21" s="12"/>
      <c r="W21" s="12"/>
    </row>
    <row r="22" spans="1:23" ht="12.75" hidden="1" customHeight="1">
      <c r="A22" s="26"/>
      <c r="B22" s="27" t="s">
        <v>24</v>
      </c>
      <c r="C22" s="35">
        <f t="shared" ref="C22:V22" si="4">SUM(C16:C20)</f>
        <v>336199</v>
      </c>
      <c r="D22" s="35">
        <f t="shared" si="4"/>
        <v>314780</v>
      </c>
      <c r="E22" s="35">
        <f t="shared" si="4"/>
        <v>292299</v>
      </c>
      <c r="F22" s="35">
        <f t="shared" si="4"/>
        <v>268949</v>
      </c>
      <c r="G22" s="35">
        <f t="shared" si="4"/>
        <v>244849</v>
      </c>
      <c r="H22" s="35">
        <f t="shared" si="4"/>
        <v>222161</v>
      </c>
      <c r="I22" s="35">
        <f t="shared" si="4"/>
        <v>198098</v>
      </c>
      <c r="J22" s="35">
        <f t="shared" si="4"/>
        <v>173742</v>
      </c>
      <c r="K22" s="35">
        <f t="shared" si="4"/>
        <v>148023</v>
      </c>
      <c r="L22" s="35">
        <f t="shared" si="4"/>
        <v>126117</v>
      </c>
      <c r="M22" s="35">
        <f t="shared" si="4"/>
        <v>106804</v>
      </c>
      <c r="N22" s="35">
        <f t="shared" si="4"/>
        <v>86698</v>
      </c>
      <c r="O22" s="35">
        <f t="shared" si="4"/>
        <v>65655</v>
      </c>
      <c r="P22" s="35">
        <f t="shared" si="4"/>
        <v>49031</v>
      </c>
      <c r="Q22" s="35">
        <f t="shared" si="4"/>
        <v>36825</v>
      </c>
      <c r="R22" s="35">
        <f t="shared" si="4"/>
        <v>25925</v>
      </c>
      <c r="S22" s="35">
        <f t="shared" si="4"/>
        <v>16725</v>
      </c>
      <c r="T22" s="35">
        <f t="shared" si="4"/>
        <v>7225</v>
      </c>
      <c r="U22" s="35">
        <f t="shared" si="4"/>
        <v>1563</v>
      </c>
      <c r="V22" s="35">
        <f t="shared" si="4"/>
        <v>0</v>
      </c>
      <c r="W22" s="12">
        <f>SUM(E22:V22)</f>
        <v>2070689</v>
      </c>
    </row>
    <row r="23" spans="1:23" ht="12.75" hidden="1" customHeight="1">
      <c r="A23" s="13"/>
      <c r="B23" s="1"/>
      <c r="C23" s="12"/>
      <c r="D23" s="12"/>
      <c r="E23" s="12"/>
      <c r="F23" s="12"/>
      <c r="G23" s="12"/>
      <c r="H23" s="12"/>
      <c r="I23" s="12"/>
      <c r="J23" s="12"/>
      <c r="K23" s="12"/>
      <c r="L23" s="12"/>
      <c r="M23" s="12"/>
      <c r="N23" s="12"/>
      <c r="O23" s="12"/>
      <c r="P23" s="12"/>
      <c r="Q23" s="12"/>
      <c r="R23" s="12"/>
      <c r="S23" s="12"/>
      <c r="T23" s="12"/>
      <c r="U23" s="12"/>
      <c r="V23" s="12"/>
      <c r="W23" s="12"/>
    </row>
    <row r="24" spans="1:23" ht="12.75" customHeight="1">
      <c r="A24" s="13"/>
      <c r="B24" s="23"/>
      <c r="C24" s="12"/>
      <c r="D24" s="12"/>
      <c r="E24" s="12"/>
      <c r="F24" s="12"/>
      <c r="G24" s="12"/>
      <c r="H24" s="12"/>
      <c r="I24" s="12"/>
      <c r="J24" s="12"/>
      <c r="K24" s="12"/>
      <c r="L24" s="12"/>
      <c r="M24" s="12"/>
      <c r="N24" s="12"/>
      <c r="O24" s="12"/>
      <c r="P24" s="12"/>
      <c r="Q24" s="12"/>
      <c r="R24" s="12"/>
      <c r="S24" s="12"/>
      <c r="T24" s="12"/>
      <c r="U24" s="12"/>
      <c r="V24" s="12"/>
      <c r="W24" s="12"/>
    </row>
    <row r="25" spans="1:23" ht="12.75" customHeight="1">
      <c r="A25" s="36" t="s">
        <v>25</v>
      </c>
      <c r="B25" s="37" t="s">
        <v>17</v>
      </c>
      <c r="C25" s="38">
        <f t="shared" ref="C25:V25" si="5">C6+C16</f>
        <v>507463</v>
      </c>
      <c r="D25" s="38">
        <f t="shared" si="5"/>
        <v>498644</v>
      </c>
      <c r="E25" s="38">
        <f t="shared" si="5"/>
        <v>484013</v>
      </c>
      <c r="F25" s="38">
        <f t="shared" si="5"/>
        <v>473888</v>
      </c>
      <c r="G25" s="38">
        <f t="shared" si="5"/>
        <v>463513</v>
      </c>
      <c r="H25" s="38">
        <f t="shared" si="5"/>
        <v>452700</v>
      </c>
      <c r="I25" s="38">
        <f t="shared" si="5"/>
        <v>441475</v>
      </c>
      <c r="J25" s="38">
        <f t="shared" si="5"/>
        <v>429844</v>
      </c>
      <c r="K25" s="38">
        <f t="shared" si="5"/>
        <v>417750</v>
      </c>
      <c r="L25" s="38">
        <f t="shared" si="5"/>
        <v>405219</v>
      </c>
      <c r="M25" s="38">
        <f t="shared" si="5"/>
        <v>392250</v>
      </c>
      <c r="N25" s="38">
        <f t="shared" si="5"/>
        <v>378844</v>
      </c>
      <c r="O25" s="38">
        <f t="shared" si="5"/>
        <v>365000</v>
      </c>
      <c r="P25" s="38">
        <f t="shared" si="5"/>
        <v>106000</v>
      </c>
      <c r="Q25" s="38">
        <f t="shared" si="5"/>
        <v>102000</v>
      </c>
      <c r="R25" s="38">
        <f t="shared" si="5"/>
        <v>0</v>
      </c>
      <c r="S25" s="38">
        <f t="shared" si="5"/>
        <v>0</v>
      </c>
      <c r="T25" s="38">
        <f t="shared" si="5"/>
        <v>0</v>
      </c>
      <c r="U25" s="38">
        <f t="shared" si="5"/>
        <v>0</v>
      </c>
      <c r="V25" s="38">
        <f t="shared" si="5"/>
        <v>0</v>
      </c>
      <c r="W25" s="38">
        <f t="shared" ref="W25:W29" si="6">SUM(E25:V25)</f>
        <v>4912496</v>
      </c>
    </row>
    <row r="26" spans="1:23" ht="12.75" customHeight="1">
      <c r="A26" s="42"/>
      <c r="B26" s="37" t="s">
        <v>18</v>
      </c>
      <c r="C26" s="38">
        <f t="shared" ref="C26:V26" si="7">C7+C17</f>
        <v>295700</v>
      </c>
      <c r="D26" s="38">
        <f t="shared" si="7"/>
        <v>285500</v>
      </c>
      <c r="E26" s="38">
        <f t="shared" si="7"/>
        <v>270400</v>
      </c>
      <c r="F26" s="38">
        <f t="shared" si="7"/>
        <v>260500</v>
      </c>
      <c r="G26" s="38">
        <f t="shared" si="7"/>
        <v>250700</v>
      </c>
      <c r="H26" s="38">
        <f t="shared" si="7"/>
        <v>242175</v>
      </c>
      <c r="I26" s="38">
        <f t="shared" si="7"/>
        <v>228150</v>
      </c>
      <c r="J26" s="38">
        <f t="shared" si="7"/>
        <v>219300</v>
      </c>
      <c r="K26" s="38">
        <f t="shared" si="7"/>
        <v>0</v>
      </c>
      <c r="L26" s="38">
        <f t="shared" si="7"/>
        <v>0</v>
      </c>
      <c r="M26" s="38">
        <f t="shared" si="7"/>
        <v>0</v>
      </c>
      <c r="N26" s="38">
        <f t="shared" si="7"/>
        <v>0</v>
      </c>
      <c r="O26" s="38">
        <f t="shared" si="7"/>
        <v>0</v>
      </c>
      <c r="P26" s="38">
        <f t="shared" si="7"/>
        <v>0</v>
      </c>
      <c r="Q26" s="38">
        <f t="shared" si="7"/>
        <v>0</v>
      </c>
      <c r="R26" s="38">
        <f t="shared" si="7"/>
        <v>0</v>
      </c>
      <c r="S26" s="38">
        <f t="shared" si="7"/>
        <v>0</v>
      </c>
      <c r="T26" s="38">
        <f t="shared" si="7"/>
        <v>0</v>
      </c>
      <c r="U26" s="38">
        <f t="shared" si="7"/>
        <v>0</v>
      </c>
      <c r="V26" s="38">
        <f t="shared" si="7"/>
        <v>0</v>
      </c>
      <c r="W26" s="38">
        <f t="shared" si="6"/>
        <v>1471225</v>
      </c>
    </row>
    <row r="27" spans="1:23" ht="12.75" customHeight="1">
      <c r="A27" s="42"/>
      <c r="B27" s="47" t="s">
        <v>19</v>
      </c>
      <c r="C27" s="38">
        <f t="shared" ref="C27:V27" si="8">C8+C18</f>
        <v>166763</v>
      </c>
      <c r="D27" s="38">
        <f t="shared" si="8"/>
        <v>153863</v>
      </c>
      <c r="E27" s="38">
        <f t="shared" si="8"/>
        <v>151163</v>
      </c>
      <c r="F27" s="38">
        <f t="shared" si="8"/>
        <v>143463</v>
      </c>
      <c r="G27" s="38">
        <f t="shared" si="8"/>
        <v>135863</v>
      </c>
      <c r="H27" s="38">
        <f t="shared" si="8"/>
        <v>133988</v>
      </c>
      <c r="I27" s="38">
        <f t="shared" si="8"/>
        <v>126800</v>
      </c>
      <c r="J27" s="38">
        <f t="shared" si="8"/>
        <v>124700</v>
      </c>
      <c r="K27" s="38">
        <f t="shared" si="8"/>
        <v>117300</v>
      </c>
      <c r="L27" s="38">
        <f t="shared" si="8"/>
        <v>0</v>
      </c>
      <c r="M27" s="38">
        <f t="shared" si="8"/>
        <v>0</v>
      </c>
      <c r="N27" s="38">
        <f t="shared" si="8"/>
        <v>0</v>
      </c>
      <c r="O27" s="38">
        <f t="shared" si="8"/>
        <v>0</v>
      </c>
      <c r="P27" s="38">
        <f t="shared" si="8"/>
        <v>0</v>
      </c>
      <c r="Q27" s="38">
        <f t="shared" si="8"/>
        <v>0</v>
      </c>
      <c r="R27" s="38">
        <f t="shared" si="8"/>
        <v>0</v>
      </c>
      <c r="S27" s="38">
        <f t="shared" si="8"/>
        <v>0</v>
      </c>
      <c r="T27" s="38">
        <f t="shared" si="8"/>
        <v>0</v>
      </c>
      <c r="U27" s="38">
        <f t="shared" si="8"/>
        <v>0</v>
      </c>
      <c r="V27" s="38">
        <f t="shared" si="8"/>
        <v>0</v>
      </c>
      <c r="W27" s="38">
        <f t="shared" si="6"/>
        <v>933277</v>
      </c>
    </row>
    <row r="28" spans="1:23" ht="12.75" customHeight="1">
      <c r="A28" s="42"/>
      <c r="B28" s="47" t="s">
        <v>20</v>
      </c>
      <c r="C28" s="38">
        <f t="shared" ref="C28:V28" si="9">C9+C19</f>
        <v>210148</v>
      </c>
      <c r="D28" s="38">
        <f t="shared" si="9"/>
        <v>207148</v>
      </c>
      <c r="E28" s="38">
        <f t="shared" si="9"/>
        <v>209098</v>
      </c>
      <c r="F28" s="38">
        <f t="shared" si="9"/>
        <v>205973</v>
      </c>
      <c r="G28" s="38">
        <f t="shared" si="9"/>
        <v>207148</v>
      </c>
      <c r="H28" s="38">
        <f t="shared" si="9"/>
        <v>208173</v>
      </c>
      <c r="I28" s="38">
        <f t="shared" si="9"/>
        <v>209048</v>
      </c>
      <c r="J28" s="38">
        <f t="shared" si="9"/>
        <v>209773</v>
      </c>
      <c r="K28" s="38">
        <f t="shared" si="9"/>
        <v>210348</v>
      </c>
      <c r="L28" s="38">
        <f t="shared" si="9"/>
        <v>210773</v>
      </c>
      <c r="M28" s="38">
        <f t="shared" si="9"/>
        <v>205929</v>
      </c>
      <c r="N28" s="38">
        <f t="shared" si="9"/>
        <v>210729</v>
      </c>
      <c r="O28" s="38">
        <f t="shared" si="9"/>
        <v>210030</v>
      </c>
      <c r="P28" s="38">
        <f t="shared" si="9"/>
        <v>208906</v>
      </c>
      <c r="Q28" s="38">
        <f t="shared" si="9"/>
        <v>207200</v>
      </c>
      <c r="R28" s="38">
        <f t="shared" si="9"/>
        <v>209800</v>
      </c>
      <c r="S28" s="38">
        <f t="shared" si="9"/>
        <v>207100</v>
      </c>
      <c r="T28" s="38">
        <f t="shared" si="9"/>
        <v>209100</v>
      </c>
      <c r="U28" s="38">
        <f t="shared" si="9"/>
        <v>0</v>
      </c>
      <c r="V28" s="38">
        <f t="shared" si="9"/>
        <v>0</v>
      </c>
      <c r="W28" s="38">
        <f t="shared" si="6"/>
        <v>3339128</v>
      </c>
    </row>
    <row r="29" spans="1:23" ht="12.75" customHeight="1">
      <c r="A29" s="42"/>
      <c r="B29" s="47" t="s">
        <v>21</v>
      </c>
      <c r="C29" s="38">
        <f t="shared" ref="C29:V29" si="10">C10+C20</f>
        <v>86125</v>
      </c>
      <c r="D29" s="38">
        <f t="shared" si="10"/>
        <v>84625</v>
      </c>
      <c r="E29" s="38">
        <f t="shared" si="10"/>
        <v>82625</v>
      </c>
      <c r="F29" s="38">
        <f t="shared" si="10"/>
        <v>80125</v>
      </c>
      <c r="G29" s="38">
        <f t="shared" si="10"/>
        <v>77625</v>
      </c>
      <c r="H29" s="38">
        <f t="shared" si="10"/>
        <v>75125</v>
      </c>
      <c r="I29" s="38">
        <f t="shared" si="10"/>
        <v>72625</v>
      </c>
      <c r="J29" s="38">
        <f t="shared" si="10"/>
        <v>70125</v>
      </c>
      <c r="K29" s="38">
        <f t="shared" si="10"/>
        <v>67625</v>
      </c>
      <c r="L29" s="38">
        <f t="shared" si="10"/>
        <v>65125</v>
      </c>
      <c r="M29" s="38">
        <f t="shared" si="10"/>
        <v>63625</v>
      </c>
      <c r="N29" s="38">
        <f t="shared" si="10"/>
        <v>62125</v>
      </c>
      <c r="O29" s="38">
        <f t="shared" si="10"/>
        <v>60625</v>
      </c>
      <c r="P29" s="38">
        <f t="shared" si="10"/>
        <v>59125</v>
      </c>
      <c r="Q29" s="38">
        <f t="shared" si="10"/>
        <v>57625</v>
      </c>
      <c r="R29" s="38">
        <f t="shared" si="10"/>
        <v>56125</v>
      </c>
      <c r="S29" s="38">
        <f t="shared" si="10"/>
        <v>54625</v>
      </c>
      <c r="T29" s="38">
        <f t="shared" si="10"/>
        <v>53125</v>
      </c>
      <c r="U29" s="38">
        <f t="shared" si="10"/>
        <v>51563</v>
      </c>
      <c r="V29" s="38">
        <f t="shared" si="10"/>
        <v>0</v>
      </c>
      <c r="W29" s="38">
        <f t="shared" si="6"/>
        <v>1109563</v>
      </c>
    </row>
    <row r="30" spans="1:23" ht="12.75" customHeight="1">
      <c r="A30" s="13"/>
      <c r="B30" s="1"/>
      <c r="C30" s="12"/>
      <c r="D30" s="12"/>
      <c r="E30" s="12"/>
      <c r="F30" s="12"/>
      <c r="G30" s="12"/>
      <c r="H30" s="12"/>
      <c r="I30" s="12"/>
      <c r="J30" s="12"/>
      <c r="K30" s="12"/>
      <c r="L30" s="12"/>
      <c r="M30" s="12"/>
      <c r="N30" s="12"/>
      <c r="O30" s="12"/>
      <c r="P30" s="12"/>
      <c r="Q30" s="12"/>
      <c r="R30" s="12"/>
      <c r="S30" s="12"/>
      <c r="T30" s="12"/>
      <c r="U30" s="12"/>
      <c r="V30" s="12"/>
      <c r="W30" s="12"/>
    </row>
    <row r="31" spans="1:23" ht="12.75" customHeight="1">
      <c r="A31" s="55" t="s">
        <v>32</v>
      </c>
      <c r="B31" s="56" t="s">
        <v>33</v>
      </c>
      <c r="C31" s="38">
        <f t="shared" ref="C31:V31" si="11">SUM(C25:C29)</f>
        <v>1266199</v>
      </c>
      <c r="D31" s="38">
        <f t="shared" si="11"/>
        <v>1229780</v>
      </c>
      <c r="E31" s="38">
        <f t="shared" si="11"/>
        <v>1197299</v>
      </c>
      <c r="F31" s="38">
        <f t="shared" si="11"/>
        <v>1163949</v>
      </c>
      <c r="G31" s="38">
        <f t="shared" si="11"/>
        <v>1134849</v>
      </c>
      <c r="H31" s="38">
        <f t="shared" si="11"/>
        <v>1112161</v>
      </c>
      <c r="I31" s="38">
        <f t="shared" si="11"/>
        <v>1078098</v>
      </c>
      <c r="J31" s="38">
        <f t="shared" si="11"/>
        <v>1053742</v>
      </c>
      <c r="K31" s="38">
        <f t="shared" si="11"/>
        <v>813023</v>
      </c>
      <c r="L31" s="38">
        <f t="shared" si="11"/>
        <v>681117</v>
      </c>
      <c r="M31" s="38">
        <f t="shared" si="11"/>
        <v>661804</v>
      </c>
      <c r="N31" s="38">
        <f t="shared" si="11"/>
        <v>651698</v>
      </c>
      <c r="O31" s="38">
        <f t="shared" si="11"/>
        <v>635655</v>
      </c>
      <c r="P31" s="38">
        <f t="shared" si="11"/>
        <v>374031</v>
      </c>
      <c r="Q31" s="38">
        <f t="shared" si="11"/>
        <v>366825</v>
      </c>
      <c r="R31" s="38">
        <f t="shared" si="11"/>
        <v>265925</v>
      </c>
      <c r="S31" s="38">
        <f t="shared" si="11"/>
        <v>261725</v>
      </c>
      <c r="T31" s="38">
        <f t="shared" si="11"/>
        <v>262225</v>
      </c>
      <c r="U31" s="38">
        <f t="shared" si="11"/>
        <v>51563</v>
      </c>
      <c r="V31" s="38">
        <f t="shared" si="11"/>
        <v>0</v>
      </c>
      <c r="W31" s="38">
        <f>SUM(E31:V31)</f>
        <v>11765689</v>
      </c>
    </row>
    <row r="32" spans="1:23" ht="12.75" customHeight="1">
      <c r="A32" s="62"/>
      <c r="B32" s="64" t="s">
        <v>34</v>
      </c>
      <c r="C32" s="66"/>
      <c r="D32" s="67"/>
      <c r="E32" s="67">
        <v>198000</v>
      </c>
      <c r="F32" s="67">
        <v>198000</v>
      </c>
      <c r="G32" s="67">
        <v>66000</v>
      </c>
      <c r="H32" s="67">
        <v>66000</v>
      </c>
      <c r="I32" s="67">
        <v>66000</v>
      </c>
      <c r="J32" s="67">
        <v>66000</v>
      </c>
      <c r="K32" s="67">
        <v>66000</v>
      </c>
      <c r="L32" s="67">
        <v>66000</v>
      </c>
      <c r="M32" s="67">
        <v>66000</v>
      </c>
      <c r="N32" s="67">
        <v>66000</v>
      </c>
      <c r="O32" s="67">
        <v>66000</v>
      </c>
      <c r="P32" s="67">
        <v>66000</v>
      </c>
      <c r="Q32" s="67">
        <v>66000</v>
      </c>
      <c r="R32" s="67">
        <v>66000</v>
      </c>
      <c r="S32" s="67">
        <v>66000</v>
      </c>
      <c r="T32" s="67">
        <v>66000</v>
      </c>
      <c r="U32" s="67">
        <v>66000</v>
      </c>
      <c r="V32" s="67">
        <v>66000</v>
      </c>
      <c r="W32" s="67"/>
    </row>
    <row r="33" spans="1:23" ht="12.75" customHeight="1">
      <c r="A33" s="62"/>
      <c r="B33" s="64" t="s">
        <v>35</v>
      </c>
      <c r="C33" s="66"/>
      <c r="D33" s="67"/>
      <c r="E33" s="67">
        <v>198000</v>
      </c>
      <c r="F33" s="67">
        <v>198000</v>
      </c>
      <c r="G33" s="67">
        <v>66000</v>
      </c>
      <c r="H33" s="67">
        <v>66000</v>
      </c>
      <c r="I33" s="67">
        <v>66000</v>
      </c>
      <c r="J33" s="67">
        <v>66000</v>
      </c>
      <c r="K33" s="67">
        <v>66000</v>
      </c>
      <c r="L33" s="67">
        <v>66000</v>
      </c>
      <c r="M33" s="67">
        <v>66000</v>
      </c>
      <c r="N33" s="67">
        <v>66000</v>
      </c>
      <c r="O33" s="67">
        <v>66000</v>
      </c>
      <c r="P33" s="67">
        <v>66000</v>
      </c>
      <c r="Q33" s="67">
        <v>66000</v>
      </c>
      <c r="R33" s="67">
        <v>66000</v>
      </c>
      <c r="S33" s="67">
        <v>66000</v>
      </c>
      <c r="T33" s="67">
        <v>66000</v>
      </c>
      <c r="U33" s="67">
        <v>66000</v>
      </c>
      <c r="V33" s="67">
        <v>66000</v>
      </c>
      <c r="W33" s="67"/>
    </row>
    <row r="34" spans="1:23" ht="12.75" customHeight="1">
      <c r="A34" s="62"/>
      <c r="B34" s="64" t="s">
        <v>36</v>
      </c>
      <c r="C34" s="66"/>
      <c r="D34" s="67"/>
      <c r="E34" s="67">
        <v>90000</v>
      </c>
      <c r="F34" s="67">
        <v>90000</v>
      </c>
      <c r="G34" s="67">
        <v>90000</v>
      </c>
      <c r="H34" s="67">
        <v>90000</v>
      </c>
      <c r="I34" s="67">
        <v>90000</v>
      </c>
      <c r="J34" s="67">
        <v>90000</v>
      </c>
      <c r="K34" s="67">
        <v>90000</v>
      </c>
      <c r="L34" s="67">
        <v>90000</v>
      </c>
      <c r="M34" s="67">
        <v>90000</v>
      </c>
      <c r="N34" s="67">
        <v>90000</v>
      </c>
      <c r="O34" s="67">
        <v>90000</v>
      </c>
      <c r="P34" s="67">
        <v>90000</v>
      </c>
      <c r="Q34" s="67">
        <v>90000</v>
      </c>
      <c r="R34" s="67">
        <v>90000</v>
      </c>
      <c r="S34" s="67">
        <v>90000</v>
      </c>
      <c r="T34" s="67">
        <v>90000</v>
      </c>
      <c r="U34" s="67">
        <v>90000</v>
      </c>
      <c r="V34" s="67">
        <v>90000</v>
      </c>
      <c r="W34" s="67"/>
    </row>
    <row r="35" spans="1:23" ht="12.75" customHeight="1">
      <c r="A35" s="69"/>
      <c r="B35" s="70" t="s">
        <v>37</v>
      </c>
      <c r="C35" s="69"/>
      <c r="D35" s="69"/>
      <c r="E35" s="69">
        <f t="shared" ref="E35:V35" si="12">SUM(E31:E34)</f>
        <v>1683299</v>
      </c>
      <c r="F35" s="69">
        <f t="shared" si="12"/>
        <v>1649949</v>
      </c>
      <c r="G35" s="69">
        <f t="shared" si="12"/>
        <v>1356849</v>
      </c>
      <c r="H35" s="69">
        <f t="shared" si="12"/>
        <v>1334161</v>
      </c>
      <c r="I35" s="69">
        <f t="shared" si="12"/>
        <v>1300098</v>
      </c>
      <c r="J35" s="69">
        <f t="shared" si="12"/>
        <v>1275742</v>
      </c>
      <c r="K35" s="69">
        <f t="shared" si="12"/>
        <v>1035023</v>
      </c>
      <c r="L35" s="69">
        <f t="shared" si="12"/>
        <v>903117</v>
      </c>
      <c r="M35" s="69">
        <f t="shared" si="12"/>
        <v>883804</v>
      </c>
      <c r="N35" s="69">
        <f t="shared" si="12"/>
        <v>873698</v>
      </c>
      <c r="O35" s="69">
        <f t="shared" si="12"/>
        <v>857655</v>
      </c>
      <c r="P35" s="69">
        <f t="shared" si="12"/>
        <v>596031</v>
      </c>
      <c r="Q35" s="69">
        <f t="shared" si="12"/>
        <v>588825</v>
      </c>
      <c r="R35" s="69">
        <f t="shared" si="12"/>
        <v>487925</v>
      </c>
      <c r="S35" s="69">
        <f t="shared" si="12"/>
        <v>483725</v>
      </c>
      <c r="T35" s="69">
        <f t="shared" si="12"/>
        <v>484225</v>
      </c>
      <c r="U35" s="69">
        <f t="shared" si="12"/>
        <v>273563</v>
      </c>
      <c r="V35" s="69">
        <f t="shared" si="12"/>
        <v>222000</v>
      </c>
      <c r="W35" s="69"/>
    </row>
    <row r="36" spans="1:23" ht="12.75" customHeight="1">
      <c r="A36" s="73"/>
      <c r="B36" s="74"/>
      <c r="C36" s="75"/>
      <c r="D36" s="74"/>
      <c r="E36" s="25"/>
      <c r="F36" s="12"/>
      <c r="G36" s="12"/>
      <c r="H36" s="12"/>
      <c r="I36" s="12"/>
      <c r="J36" s="12"/>
      <c r="K36" s="12"/>
      <c r="L36" s="12"/>
      <c r="M36" s="12"/>
      <c r="N36" s="12"/>
      <c r="O36" s="12"/>
      <c r="P36" s="12"/>
      <c r="Q36" s="12"/>
      <c r="R36" s="12"/>
      <c r="S36" s="12"/>
      <c r="T36" s="12"/>
      <c r="U36" s="12"/>
      <c r="V36" s="12"/>
      <c r="W36" s="12"/>
    </row>
    <row r="37" spans="1:23" ht="12.75" customHeight="1">
      <c r="A37" s="76" t="s">
        <v>38</v>
      </c>
      <c r="B37" s="77" t="s">
        <v>39</v>
      </c>
      <c r="C37" s="79">
        <v>1844795.54</v>
      </c>
      <c r="D37" s="77">
        <v>1800000</v>
      </c>
      <c r="E37" s="81">
        <v>1800000</v>
      </c>
      <c r="F37" s="81">
        <v>1800000</v>
      </c>
      <c r="G37" s="77">
        <v>600000</v>
      </c>
      <c r="H37" s="77">
        <v>600000</v>
      </c>
      <c r="I37" s="77">
        <v>600000</v>
      </c>
      <c r="J37" s="77">
        <v>600000</v>
      </c>
      <c r="K37" s="77">
        <v>600000</v>
      </c>
      <c r="L37" s="77">
        <v>600000</v>
      </c>
      <c r="M37" s="77">
        <v>600000</v>
      </c>
      <c r="N37" s="77">
        <v>600000</v>
      </c>
      <c r="O37" s="77">
        <v>600000</v>
      </c>
      <c r="P37" s="77">
        <v>600000</v>
      </c>
      <c r="Q37" s="77">
        <v>600000</v>
      </c>
      <c r="R37" s="77">
        <v>600000</v>
      </c>
      <c r="S37" s="77">
        <v>600000</v>
      </c>
      <c r="T37" s="77">
        <v>600000</v>
      </c>
      <c r="U37" s="77">
        <v>600000</v>
      </c>
      <c r="V37" s="77">
        <v>600000</v>
      </c>
      <c r="W37" s="77"/>
    </row>
    <row r="38" spans="1:23" ht="12.75" customHeight="1">
      <c r="A38" s="82"/>
      <c r="B38" s="77" t="s">
        <v>40</v>
      </c>
      <c r="C38" s="83">
        <v>391958</v>
      </c>
      <c r="D38" s="77">
        <v>326000</v>
      </c>
      <c r="E38" s="81">
        <v>180000</v>
      </c>
      <c r="F38" s="81">
        <v>180000</v>
      </c>
      <c r="G38" s="77">
        <v>60000</v>
      </c>
      <c r="H38" s="77">
        <v>60000</v>
      </c>
      <c r="I38" s="77">
        <v>60000</v>
      </c>
      <c r="J38" s="77">
        <v>60000</v>
      </c>
      <c r="K38" s="77">
        <v>60000</v>
      </c>
      <c r="L38" s="77">
        <v>60000</v>
      </c>
      <c r="M38" s="77">
        <v>60000</v>
      </c>
      <c r="N38" s="77">
        <v>60000</v>
      </c>
      <c r="O38" s="77">
        <v>60000</v>
      </c>
      <c r="P38" s="77">
        <v>60000</v>
      </c>
      <c r="Q38" s="77">
        <v>60000</v>
      </c>
      <c r="R38" s="77">
        <v>60000</v>
      </c>
      <c r="S38" s="77">
        <v>60000</v>
      </c>
      <c r="T38" s="77">
        <v>60000</v>
      </c>
      <c r="U38" s="77">
        <v>60000</v>
      </c>
      <c r="V38" s="77">
        <v>60000</v>
      </c>
      <c r="W38" s="77"/>
    </row>
    <row r="39" spans="1:23" ht="12.75" customHeight="1">
      <c r="A39" s="84"/>
      <c r="B39" s="85" t="s">
        <v>42</v>
      </c>
      <c r="C39" s="82"/>
      <c r="D39" s="82"/>
      <c r="E39" s="82">
        <f t="shared" ref="E39:V39" si="13">E37+E38</f>
        <v>1980000</v>
      </c>
      <c r="F39" s="82">
        <f t="shared" si="13"/>
        <v>1980000</v>
      </c>
      <c r="G39" s="82">
        <f t="shared" si="13"/>
        <v>660000</v>
      </c>
      <c r="H39" s="82">
        <f t="shared" si="13"/>
        <v>660000</v>
      </c>
      <c r="I39" s="82">
        <f t="shared" si="13"/>
        <v>660000</v>
      </c>
      <c r="J39" s="82">
        <f t="shared" si="13"/>
        <v>660000</v>
      </c>
      <c r="K39" s="82">
        <f t="shared" si="13"/>
        <v>660000</v>
      </c>
      <c r="L39" s="82">
        <f t="shared" si="13"/>
        <v>660000</v>
      </c>
      <c r="M39" s="82">
        <f t="shared" si="13"/>
        <v>660000</v>
      </c>
      <c r="N39" s="82">
        <f t="shared" si="13"/>
        <v>660000</v>
      </c>
      <c r="O39" s="82">
        <f t="shared" si="13"/>
        <v>660000</v>
      </c>
      <c r="P39" s="82">
        <f t="shared" si="13"/>
        <v>660000</v>
      </c>
      <c r="Q39" s="82">
        <f t="shared" si="13"/>
        <v>660000</v>
      </c>
      <c r="R39" s="82">
        <f t="shared" si="13"/>
        <v>660000</v>
      </c>
      <c r="S39" s="82">
        <f t="shared" si="13"/>
        <v>660000</v>
      </c>
      <c r="T39" s="82">
        <f t="shared" si="13"/>
        <v>660000</v>
      </c>
      <c r="U39" s="82">
        <f t="shared" si="13"/>
        <v>660000</v>
      </c>
      <c r="V39" s="82">
        <f t="shared" si="13"/>
        <v>660000</v>
      </c>
      <c r="W39" s="82"/>
    </row>
    <row r="40" spans="1:23" ht="12.75" customHeight="1">
      <c r="A40" s="73"/>
      <c r="B40" s="12"/>
      <c r="C40" s="12"/>
      <c r="D40" s="12"/>
      <c r="E40" s="24"/>
      <c r="F40" s="12"/>
      <c r="G40" s="12"/>
      <c r="H40" s="12"/>
      <c r="I40" s="12"/>
      <c r="J40" s="12"/>
      <c r="K40" s="12"/>
      <c r="L40" s="12"/>
      <c r="M40" s="12"/>
      <c r="N40" s="12"/>
      <c r="O40" s="12"/>
      <c r="P40" s="12"/>
      <c r="Q40" s="12"/>
      <c r="R40" s="12"/>
      <c r="S40" s="12"/>
      <c r="T40" s="12"/>
      <c r="U40" s="12"/>
      <c r="V40" s="12"/>
      <c r="W40" s="12"/>
    </row>
    <row r="41" spans="1:23" ht="12.75" customHeight="1">
      <c r="A41" s="82"/>
      <c r="B41" s="76" t="s">
        <v>43</v>
      </c>
      <c r="C41" s="82"/>
      <c r="D41" s="82"/>
      <c r="E41" s="76">
        <v>3881000</v>
      </c>
      <c r="F41" s="82">
        <f t="shared" ref="F41:V41" si="14">E41+F43</f>
        <v>4211051</v>
      </c>
      <c r="G41" s="82">
        <f t="shared" si="14"/>
        <v>3514202</v>
      </c>
      <c r="H41" s="82">
        <f t="shared" si="14"/>
        <v>2840041</v>
      </c>
      <c r="I41" s="82">
        <f t="shared" si="14"/>
        <v>2199943</v>
      </c>
      <c r="J41" s="82">
        <f t="shared" si="14"/>
        <v>1584201</v>
      </c>
      <c r="K41" s="82">
        <f t="shared" si="14"/>
        <v>1209178</v>
      </c>
      <c r="L41" s="82">
        <f t="shared" si="14"/>
        <v>966061</v>
      </c>
      <c r="M41" s="82">
        <f t="shared" si="14"/>
        <v>742257</v>
      </c>
      <c r="N41" s="82">
        <f t="shared" si="14"/>
        <v>528559</v>
      </c>
      <c r="O41" s="82">
        <f t="shared" si="14"/>
        <v>330904</v>
      </c>
      <c r="P41" s="82">
        <f t="shared" si="14"/>
        <v>394873</v>
      </c>
      <c r="Q41" s="82">
        <f t="shared" si="14"/>
        <v>466048</v>
      </c>
      <c r="R41" s="82">
        <f t="shared" si="14"/>
        <v>638123</v>
      </c>
      <c r="S41" s="82">
        <f t="shared" si="14"/>
        <v>814398</v>
      </c>
      <c r="T41" s="82">
        <f t="shared" si="14"/>
        <v>990173</v>
      </c>
      <c r="U41" s="82">
        <f t="shared" si="14"/>
        <v>1376610</v>
      </c>
      <c r="V41" s="82">
        <f t="shared" si="14"/>
        <v>1814610</v>
      </c>
      <c r="W41" s="82"/>
    </row>
    <row r="42" spans="1:23" ht="12.75" customHeight="1">
      <c r="A42" s="73"/>
      <c r="B42" s="12"/>
      <c r="C42" s="12"/>
      <c r="D42" s="86"/>
      <c r="E42" s="12"/>
      <c r="F42" s="74"/>
      <c r="G42" s="74"/>
      <c r="H42" s="74"/>
      <c r="I42" s="12"/>
      <c r="J42" s="12"/>
      <c r="K42" s="12"/>
      <c r="L42" s="12"/>
      <c r="M42" s="12"/>
      <c r="N42" s="12"/>
      <c r="O42" s="12"/>
      <c r="P42" s="12"/>
      <c r="Q42" s="12"/>
      <c r="R42" s="12"/>
      <c r="S42" s="12"/>
      <c r="T42" s="12"/>
      <c r="U42" s="12"/>
      <c r="V42" s="12"/>
      <c r="W42" s="12"/>
    </row>
    <row r="43" spans="1:23" ht="12.75" customHeight="1">
      <c r="A43" s="73"/>
      <c r="B43" s="74" t="s">
        <v>44</v>
      </c>
      <c r="C43" s="12"/>
      <c r="D43" s="12">
        <f>SUM(D37:D38)</f>
        <v>2126000</v>
      </c>
      <c r="E43" s="12">
        <f t="shared" ref="E43:V43" si="15">E37+E38-E34-E33-E32-E31</f>
        <v>296701</v>
      </c>
      <c r="F43" s="12">
        <f t="shared" si="15"/>
        <v>330051</v>
      </c>
      <c r="G43" s="12">
        <f t="shared" si="15"/>
        <v>-696849</v>
      </c>
      <c r="H43" s="12">
        <f t="shared" si="15"/>
        <v>-674161</v>
      </c>
      <c r="I43" s="12">
        <f t="shared" si="15"/>
        <v>-640098</v>
      </c>
      <c r="J43" s="12">
        <f t="shared" si="15"/>
        <v>-615742</v>
      </c>
      <c r="K43" s="12">
        <f t="shared" si="15"/>
        <v>-375023</v>
      </c>
      <c r="L43" s="12">
        <f t="shared" si="15"/>
        <v>-243117</v>
      </c>
      <c r="M43" s="12">
        <f t="shared" si="15"/>
        <v>-223804</v>
      </c>
      <c r="N43" s="12">
        <f t="shared" si="15"/>
        <v>-213698</v>
      </c>
      <c r="O43" s="12">
        <f t="shared" si="15"/>
        <v>-197655</v>
      </c>
      <c r="P43" s="12">
        <f t="shared" si="15"/>
        <v>63969</v>
      </c>
      <c r="Q43" s="12">
        <f t="shared" si="15"/>
        <v>71175</v>
      </c>
      <c r="R43" s="12">
        <f t="shared" si="15"/>
        <v>172075</v>
      </c>
      <c r="S43" s="12">
        <f t="shared" si="15"/>
        <v>176275</v>
      </c>
      <c r="T43" s="12">
        <f t="shared" si="15"/>
        <v>175775</v>
      </c>
      <c r="U43" s="12">
        <f t="shared" si="15"/>
        <v>386437</v>
      </c>
      <c r="V43" s="12">
        <f t="shared" si="15"/>
        <v>438000</v>
      </c>
      <c r="W43" s="12"/>
    </row>
    <row r="44" spans="1:23" ht="12.75" customHeight="1">
      <c r="A44" s="13"/>
      <c r="B44" s="1"/>
      <c r="C44" s="12"/>
      <c r="D44" s="12"/>
      <c r="E44" s="12"/>
      <c r="F44" s="12"/>
      <c r="G44" s="12"/>
      <c r="H44" s="12"/>
      <c r="I44" s="12"/>
      <c r="J44" s="12"/>
      <c r="K44" s="12"/>
      <c r="L44" s="12"/>
      <c r="M44" s="12"/>
      <c r="N44" s="12"/>
      <c r="O44" s="12"/>
      <c r="P44" s="12"/>
      <c r="Q44" s="12"/>
      <c r="R44" s="12"/>
      <c r="S44" s="12"/>
      <c r="T44" s="12"/>
      <c r="U44" s="12"/>
      <c r="V44" s="12"/>
      <c r="W44" s="12"/>
    </row>
    <row r="45" spans="1:23" ht="12.75" customHeight="1">
      <c r="A45" s="13"/>
      <c r="B45" s="1"/>
      <c r="C45" s="12"/>
      <c r="D45" s="12"/>
      <c r="E45" s="12"/>
      <c r="F45" s="12"/>
      <c r="G45" s="12"/>
      <c r="H45" s="12"/>
      <c r="I45" s="12"/>
      <c r="J45" s="12"/>
      <c r="K45" s="12"/>
      <c r="L45" s="12"/>
      <c r="M45" s="12"/>
      <c r="N45" s="12"/>
      <c r="O45" s="12"/>
      <c r="P45" s="12"/>
      <c r="Q45" s="12"/>
      <c r="R45" s="12"/>
      <c r="S45" s="12"/>
      <c r="T45" s="12"/>
      <c r="U45" s="12"/>
      <c r="V45" s="12"/>
      <c r="W45" s="12"/>
    </row>
    <row r="46" spans="1:23" ht="12.75" customHeight="1">
      <c r="A46" s="13"/>
      <c r="B46" s="1"/>
      <c r="C46" s="12"/>
      <c r="D46" s="12"/>
      <c r="E46" s="12"/>
      <c r="F46" s="12"/>
      <c r="G46" s="12"/>
      <c r="H46" s="12"/>
      <c r="I46" s="12"/>
      <c r="J46" s="12"/>
      <c r="K46" s="12"/>
      <c r="L46" s="12"/>
      <c r="M46" s="12"/>
      <c r="N46" s="12"/>
      <c r="O46" s="12"/>
      <c r="P46" s="12"/>
      <c r="Q46" s="12"/>
      <c r="R46" s="12"/>
      <c r="S46" s="12"/>
      <c r="T46" s="12"/>
      <c r="U46" s="12"/>
      <c r="V46" s="12"/>
      <c r="W46" s="12"/>
    </row>
    <row r="47" spans="1:23" ht="12.75" customHeight="1">
      <c r="A47" s="13"/>
      <c r="B47" s="1"/>
      <c r="C47" s="12"/>
      <c r="D47" s="12"/>
      <c r="E47" s="12"/>
      <c r="F47" s="12"/>
      <c r="G47" s="12"/>
      <c r="H47" s="12"/>
      <c r="I47" s="12"/>
      <c r="J47" s="12"/>
      <c r="K47" s="12"/>
      <c r="L47" s="12"/>
      <c r="M47" s="12"/>
      <c r="N47" s="12"/>
      <c r="O47" s="12"/>
      <c r="P47" s="12"/>
      <c r="Q47" s="12"/>
      <c r="R47" s="12"/>
      <c r="S47" s="12"/>
      <c r="T47" s="12"/>
      <c r="U47" s="12"/>
      <c r="V47" s="12"/>
      <c r="W47" s="12"/>
    </row>
    <row r="48" spans="1:23" ht="12.75" customHeight="1">
      <c r="A48" s="13"/>
      <c r="B48" s="1"/>
      <c r="C48" s="12"/>
      <c r="D48" s="12"/>
      <c r="E48" s="12"/>
      <c r="F48" s="12"/>
      <c r="G48" s="12"/>
      <c r="H48" s="12"/>
      <c r="I48" s="12"/>
      <c r="J48" s="12"/>
      <c r="K48" s="12"/>
      <c r="L48" s="12"/>
      <c r="M48" s="12"/>
      <c r="N48" s="12"/>
      <c r="O48" s="12"/>
      <c r="P48" s="12"/>
      <c r="Q48" s="12"/>
      <c r="R48" s="12"/>
      <c r="S48" s="12"/>
      <c r="T48" s="12"/>
      <c r="U48" s="12"/>
      <c r="V48" s="12"/>
      <c r="W48" s="12"/>
    </row>
    <row r="49" spans="1:23" ht="12.75" customHeight="1">
      <c r="A49" s="13"/>
      <c r="B49" s="1"/>
      <c r="C49" s="12"/>
      <c r="D49" s="12"/>
      <c r="E49" s="12"/>
      <c r="F49" s="12"/>
      <c r="G49" s="12"/>
      <c r="H49" s="12"/>
      <c r="I49" s="12"/>
      <c r="J49" s="12"/>
      <c r="K49" s="12"/>
      <c r="L49" s="12"/>
      <c r="M49" s="12"/>
      <c r="N49" s="12"/>
      <c r="O49" s="12"/>
      <c r="P49" s="12"/>
      <c r="Q49" s="12"/>
      <c r="R49" s="12"/>
      <c r="S49" s="12"/>
      <c r="T49" s="12"/>
      <c r="U49" s="12"/>
      <c r="V49" s="12"/>
      <c r="W49" s="12"/>
    </row>
    <row r="50" spans="1:23" ht="12.75" customHeight="1">
      <c r="A50" s="13"/>
      <c r="B50" s="1"/>
      <c r="C50" s="12"/>
      <c r="D50" s="12"/>
      <c r="E50" s="12"/>
      <c r="F50" s="12"/>
      <c r="G50" s="12"/>
      <c r="H50" s="12"/>
      <c r="I50" s="12"/>
      <c r="J50" s="12"/>
      <c r="K50" s="12"/>
      <c r="L50" s="12"/>
      <c r="M50" s="12"/>
      <c r="N50" s="12"/>
      <c r="O50" s="12"/>
      <c r="P50" s="12"/>
      <c r="Q50" s="12"/>
      <c r="R50" s="12"/>
      <c r="S50" s="12"/>
      <c r="T50" s="12"/>
      <c r="U50" s="12"/>
      <c r="V50" s="12"/>
      <c r="W50" s="12"/>
    </row>
    <row r="51" spans="1:23" ht="12.75" customHeight="1">
      <c r="A51" s="13"/>
      <c r="B51" s="1"/>
      <c r="C51" s="12"/>
      <c r="D51" s="12"/>
      <c r="E51" s="12"/>
      <c r="F51" s="12"/>
      <c r="G51" s="12"/>
      <c r="H51" s="12"/>
      <c r="I51" s="12"/>
      <c r="J51" s="12"/>
      <c r="K51" s="12"/>
      <c r="L51" s="12"/>
      <c r="M51" s="12"/>
      <c r="N51" s="12"/>
      <c r="O51" s="12"/>
      <c r="P51" s="12"/>
      <c r="Q51" s="12"/>
      <c r="R51" s="12"/>
      <c r="S51" s="12"/>
      <c r="T51" s="12"/>
      <c r="U51" s="12"/>
      <c r="V51" s="12"/>
      <c r="W51" s="12"/>
    </row>
    <row r="52" spans="1:23" ht="12.75" customHeight="1">
      <c r="A52" s="13"/>
      <c r="B52" s="1"/>
      <c r="C52" s="12"/>
      <c r="D52" s="12"/>
      <c r="E52" s="12"/>
      <c r="F52" s="12"/>
      <c r="G52" s="12"/>
      <c r="H52" s="12"/>
      <c r="I52" s="12"/>
      <c r="J52" s="12"/>
      <c r="K52" s="12"/>
      <c r="L52" s="12"/>
      <c r="M52" s="12"/>
      <c r="N52" s="12"/>
      <c r="O52" s="12"/>
      <c r="P52" s="12"/>
      <c r="Q52" s="12"/>
      <c r="R52" s="12"/>
      <c r="S52" s="12"/>
      <c r="T52" s="12"/>
      <c r="U52" s="12"/>
      <c r="V52" s="12"/>
      <c r="W52" s="12"/>
    </row>
    <row r="53" spans="1:23" ht="12.75" customHeight="1">
      <c r="A53" s="13"/>
      <c r="B53" s="1"/>
      <c r="C53" s="12"/>
      <c r="D53" s="12"/>
      <c r="E53" s="12"/>
      <c r="F53" s="12"/>
      <c r="G53" s="12"/>
      <c r="H53" s="12"/>
      <c r="I53" s="12"/>
      <c r="J53" s="12"/>
      <c r="K53" s="12"/>
      <c r="L53" s="12"/>
      <c r="M53" s="12"/>
      <c r="N53" s="12"/>
      <c r="O53" s="12"/>
      <c r="P53" s="12"/>
      <c r="Q53" s="12"/>
      <c r="R53" s="12"/>
      <c r="S53" s="12"/>
      <c r="T53" s="12"/>
      <c r="U53" s="12"/>
      <c r="V53" s="12"/>
      <c r="W53" s="12"/>
    </row>
    <row r="54" spans="1:23" ht="12.75" customHeight="1">
      <c r="A54" s="13"/>
      <c r="B54" s="1"/>
      <c r="C54" s="12"/>
      <c r="D54" s="12"/>
      <c r="E54" s="12"/>
      <c r="F54" s="12"/>
      <c r="G54" s="12"/>
      <c r="H54" s="12"/>
      <c r="I54" s="12"/>
      <c r="J54" s="12"/>
      <c r="K54" s="12"/>
      <c r="L54" s="12"/>
      <c r="M54" s="12"/>
      <c r="N54" s="12"/>
      <c r="O54" s="12"/>
      <c r="P54" s="12"/>
      <c r="Q54" s="12"/>
      <c r="R54" s="12"/>
      <c r="S54" s="12"/>
      <c r="T54" s="12"/>
      <c r="U54" s="12"/>
      <c r="V54" s="12"/>
      <c r="W54" s="12"/>
    </row>
    <row r="55" spans="1:23" ht="12.75" customHeight="1">
      <c r="A55" s="13"/>
      <c r="B55" s="1"/>
      <c r="C55" s="12"/>
      <c r="D55" s="12"/>
      <c r="E55" s="12"/>
      <c r="F55" s="12"/>
      <c r="G55" s="12"/>
      <c r="H55" s="12"/>
      <c r="I55" s="12"/>
      <c r="J55" s="12"/>
      <c r="K55" s="12"/>
      <c r="L55" s="12"/>
      <c r="M55" s="12"/>
      <c r="N55" s="12"/>
      <c r="O55" s="12"/>
      <c r="P55" s="12"/>
      <c r="Q55" s="12"/>
      <c r="R55" s="12"/>
      <c r="S55" s="12"/>
      <c r="T55" s="12"/>
      <c r="U55" s="12"/>
      <c r="V55" s="12"/>
      <c r="W55" s="12"/>
    </row>
    <row r="56" spans="1:23" ht="12.75" customHeight="1">
      <c r="A56" s="13"/>
      <c r="B56" s="1"/>
      <c r="C56" s="12"/>
      <c r="D56" s="12"/>
      <c r="E56" s="12"/>
      <c r="F56" s="12"/>
      <c r="G56" s="12"/>
      <c r="H56" s="12"/>
      <c r="I56" s="12"/>
      <c r="J56" s="12"/>
      <c r="K56" s="12"/>
      <c r="L56" s="12"/>
      <c r="M56" s="12"/>
      <c r="N56" s="12"/>
      <c r="O56" s="12"/>
      <c r="P56" s="12"/>
      <c r="Q56" s="12"/>
      <c r="R56" s="12"/>
      <c r="S56" s="12"/>
      <c r="T56" s="12"/>
      <c r="U56" s="12"/>
      <c r="V56" s="12"/>
      <c r="W56" s="12"/>
    </row>
    <row r="57" spans="1:23" ht="12.75" customHeight="1">
      <c r="A57" s="13"/>
      <c r="B57" s="1"/>
      <c r="C57" s="12"/>
      <c r="D57" s="12"/>
      <c r="E57" s="12"/>
      <c r="F57" s="12"/>
      <c r="G57" s="12"/>
      <c r="H57" s="12"/>
      <c r="I57" s="12"/>
      <c r="J57" s="12"/>
      <c r="K57" s="12"/>
      <c r="L57" s="12"/>
      <c r="M57" s="12"/>
      <c r="N57" s="12"/>
      <c r="O57" s="12"/>
      <c r="P57" s="12"/>
      <c r="Q57" s="12"/>
      <c r="R57" s="12"/>
      <c r="S57" s="12"/>
      <c r="T57" s="12"/>
      <c r="U57" s="12"/>
      <c r="V57" s="12"/>
      <c r="W57" s="12"/>
    </row>
    <row r="58" spans="1:23" ht="12.75" customHeight="1">
      <c r="A58" s="13"/>
      <c r="B58" s="1"/>
      <c r="C58" s="12"/>
      <c r="D58" s="12"/>
      <c r="E58" s="12"/>
      <c r="F58" s="12"/>
      <c r="G58" s="12"/>
      <c r="H58" s="12"/>
      <c r="I58" s="12"/>
      <c r="J58" s="12"/>
      <c r="K58" s="12"/>
      <c r="L58" s="12"/>
      <c r="M58" s="12"/>
      <c r="N58" s="12"/>
      <c r="O58" s="12"/>
      <c r="P58" s="12"/>
      <c r="Q58" s="12"/>
      <c r="R58" s="12"/>
      <c r="S58" s="12"/>
      <c r="T58" s="12"/>
      <c r="U58" s="12"/>
      <c r="V58" s="12"/>
      <c r="W58" s="12"/>
    </row>
    <row r="59" spans="1:23" ht="12.75" customHeight="1">
      <c r="A59" s="13"/>
      <c r="B59" s="1"/>
      <c r="C59" s="12"/>
      <c r="D59" s="12"/>
      <c r="E59" s="12"/>
      <c r="F59" s="12"/>
      <c r="G59" s="12"/>
      <c r="H59" s="12"/>
      <c r="I59" s="12"/>
      <c r="J59" s="12"/>
      <c r="K59" s="12"/>
      <c r="L59" s="12"/>
      <c r="M59" s="12"/>
      <c r="N59" s="12"/>
      <c r="O59" s="12"/>
      <c r="P59" s="12"/>
      <c r="Q59" s="12"/>
      <c r="R59" s="12"/>
      <c r="S59" s="12"/>
      <c r="T59" s="12"/>
      <c r="U59" s="12"/>
      <c r="V59" s="12"/>
      <c r="W59" s="12"/>
    </row>
    <row r="60" spans="1:23" ht="12.75" customHeight="1">
      <c r="A60" s="13"/>
      <c r="B60" s="1"/>
      <c r="C60" s="12"/>
      <c r="D60" s="12"/>
      <c r="E60" s="12"/>
      <c r="F60" s="12"/>
      <c r="G60" s="12"/>
      <c r="H60" s="12"/>
      <c r="I60" s="12"/>
      <c r="J60" s="12"/>
      <c r="K60" s="12"/>
      <c r="L60" s="12"/>
      <c r="M60" s="12"/>
      <c r="N60" s="12"/>
      <c r="O60" s="12"/>
      <c r="P60" s="12"/>
      <c r="Q60" s="12"/>
      <c r="R60" s="12"/>
      <c r="S60" s="12"/>
      <c r="T60" s="12"/>
      <c r="U60" s="12"/>
      <c r="V60" s="12"/>
      <c r="W60" s="12"/>
    </row>
    <row r="61" spans="1:23" ht="12.75" customHeight="1">
      <c r="A61" s="13"/>
      <c r="B61" s="1"/>
      <c r="C61" s="12"/>
      <c r="D61" s="12"/>
      <c r="E61" s="12"/>
      <c r="F61" s="12"/>
      <c r="G61" s="12"/>
      <c r="H61" s="12"/>
      <c r="I61" s="12"/>
      <c r="J61" s="12"/>
      <c r="K61" s="12"/>
      <c r="L61" s="12"/>
      <c r="M61" s="12"/>
      <c r="N61" s="12"/>
      <c r="O61" s="12"/>
      <c r="P61" s="12"/>
      <c r="Q61" s="12"/>
      <c r="R61" s="12"/>
      <c r="S61" s="12"/>
      <c r="T61" s="12"/>
      <c r="U61" s="12"/>
      <c r="V61" s="12"/>
      <c r="W61" s="12"/>
    </row>
    <row r="62" spans="1:23" ht="12.75" customHeight="1">
      <c r="A62" s="13"/>
      <c r="B62" s="1"/>
      <c r="C62" s="12"/>
      <c r="D62" s="12"/>
      <c r="E62" s="12"/>
      <c r="F62" s="12"/>
      <c r="G62" s="12"/>
      <c r="H62" s="12"/>
      <c r="I62" s="12"/>
      <c r="J62" s="12"/>
      <c r="K62" s="12"/>
      <c r="L62" s="12"/>
      <c r="M62" s="12"/>
      <c r="N62" s="12"/>
      <c r="O62" s="12"/>
      <c r="P62" s="12"/>
      <c r="Q62" s="12"/>
      <c r="R62" s="12"/>
      <c r="S62" s="12"/>
      <c r="T62" s="12"/>
      <c r="U62" s="12"/>
      <c r="V62" s="12"/>
      <c r="W62" s="12"/>
    </row>
    <row r="63" spans="1:23" ht="12.75" customHeight="1">
      <c r="A63" s="13"/>
      <c r="B63" s="1"/>
      <c r="C63" s="12"/>
      <c r="D63" s="12"/>
      <c r="E63" s="12"/>
      <c r="F63" s="12"/>
      <c r="G63" s="12"/>
      <c r="H63" s="12"/>
      <c r="I63" s="12"/>
      <c r="J63" s="12"/>
      <c r="K63" s="12"/>
      <c r="L63" s="12"/>
      <c r="M63" s="12"/>
      <c r="N63" s="12"/>
      <c r="O63" s="12"/>
      <c r="P63" s="12"/>
      <c r="Q63" s="12"/>
      <c r="R63" s="12"/>
      <c r="S63" s="12"/>
      <c r="T63" s="12"/>
      <c r="U63" s="12"/>
      <c r="V63" s="12"/>
      <c r="W63" s="12"/>
    </row>
    <row r="64" spans="1:23" ht="12.75" customHeight="1">
      <c r="A64" s="13"/>
      <c r="B64" s="1"/>
      <c r="C64" s="12"/>
      <c r="D64" s="12"/>
      <c r="E64" s="12"/>
      <c r="F64" s="12"/>
      <c r="G64" s="12"/>
      <c r="H64" s="12"/>
      <c r="I64" s="12"/>
      <c r="J64" s="12"/>
      <c r="K64" s="12"/>
      <c r="L64" s="12"/>
      <c r="M64" s="12"/>
      <c r="N64" s="12"/>
      <c r="O64" s="12"/>
      <c r="P64" s="12"/>
      <c r="Q64" s="12"/>
      <c r="R64" s="12"/>
      <c r="S64" s="12"/>
      <c r="T64" s="12"/>
      <c r="U64" s="12"/>
      <c r="V64" s="12"/>
      <c r="W64" s="12"/>
    </row>
    <row r="65" spans="1:23" ht="12.75" customHeight="1">
      <c r="A65" s="13"/>
      <c r="B65" s="1"/>
      <c r="C65" s="12"/>
      <c r="D65" s="12"/>
      <c r="E65" s="12"/>
      <c r="F65" s="12"/>
      <c r="G65" s="12"/>
      <c r="H65" s="12"/>
      <c r="I65" s="12"/>
      <c r="J65" s="12"/>
      <c r="K65" s="12"/>
      <c r="L65" s="12"/>
      <c r="M65" s="12"/>
      <c r="N65" s="12"/>
      <c r="O65" s="12"/>
      <c r="P65" s="12"/>
      <c r="Q65" s="12"/>
      <c r="R65" s="12"/>
      <c r="S65" s="12"/>
      <c r="T65" s="12"/>
      <c r="U65" s="12"/>
      <c r="V65" s="12"/>
      <c r="W65" s="12"/>
    </row>
    <row r="66" spans="1:23" ht="12.75" customHeight="1">
      <c r="A66" s="13"/>
      <c r="B66" s="1"/>
      <c r="C66" s="12"/>
      <c r="D66" s="12"/>
      <c r="E66" s="12"/>
      <c r="F66" s="12"/>
      <c r="G66" s="12"/>
      <c r="H66" s="12"/>
      <c r="I66" s="12"/>
      <c r="J66" s="12"/>
      <c r="K66" s="12"/>
      <c r="L66" s="12"/>
      <c r="M66" s="12"/>
      <c r="N66" s="12"/>
      <c r="O66" s="12"/>
      <c r="P66" s="12"/>
      <c r="Q66" s="12"/>
      <c r="R66" s="12"/>
      <c r="S66" s="12"/>
      <c r="T66" s="12"/>
      <c r="U66" s="12"/>
      <c r="V66" s="12"/>
      <c r="W66" s="12"/>
    </row>
    <row r="67" spans="1:23" ht="12.75" customHeight="1">
      <c r="A67" s="13"/>
      <c r="B67" s="1"/>
      <c r="C67" s="12"/>
      <c r="D67" s="12"/>
      <c r="E67" s="12"/>
      <c r="F67" s="12"/>
      <c r="G67" s="12"/>
      <c r="H67" s="12"/>
      <c r="I67" s="12"/>
      <c r="J67" s="12"/>
      <c r="K67" s="12"/>
      <c r="L67" s="12"/>
      <c r="M67" s="12"/>
      <c r="N67" s="12"/>
      <c r="O67" s="12"/>
      <c r="P67" s="12"/>
      <c r="Q67" s="12"/>
      <c r="R67" s="12"/>
      <c r="S67" s="12"/>
      <c r="T67" s="12"/>
      <c r="U67" s="12"/>
      <c r="V67" s="12"/>
      <c r="W67" s="12"/>
    </row>
    <row r="68" spans="1:23" ht="12.75" customHeight="1">
      <c r="A68" s="13"/>
      <c r="B68" s="1"/>
      <c r="C68" s="12"/>
      <c r="D68" s="12"/>
      <c r="E68" s="12"/>
      <c r="F68" s="12"/>
      <c r="G68" s="12"/>
      <c r="H68" s="12"/>
      <c r="I68" s="12"/>
      <c r="J68" s="12"/>
      <c r="K68" s="12"/>
      <c r="L68" s="12"/>
      <c r="M68" s="12"/>
      <c r="N68" s="12"/>
      <c r="O68" s="12"/>
      <c r="P68" s="12"/>
      <c r="Q68" s="12"/>
      <c r="R68" s="12"/>
      <c r="S68" s="12"/>
      <c r="T68" s="12"/>
      <c r="U68" s="12"/>
      <c r="V68" s="12"/>
      <c r="W68" s="12"/>
    </row>
    <row r="69" spans="1:23" ht="12.75" customHeight="1">
      <c r="A69" s="13"/>
      <c r="B69" s="1"/>
      <c r="C69" s="12"/>
      <c r="D69" s="12"/>
      <c r="E69" s="12"/>
      <c r="F69" s="12"/>
      <c r="G69" s="12"/>
      <c r="H69" s="12"/>
      <c r="I69" s="12"/>
      <c r="J69" s="12"/>
      <c r="K69" s="12"/>
      <c r="L69" s="12"/>
      <c r="M69" s="12"/>
      <c r="N69" s="12"/>
      <c r="O69" s="12"/>
      <c r="P69" s="12"/>
      <c r="Q69" s="12"/>
      <c r="R69" s="12"/>
      <c r="S69" s="12"/>
      <c r="T69" s="12"/>
      <c r="U69" s="12"/>
      <c r="V69" s="12"/>
      <c r="W69" s="12"/>
    </row>
    <row r="70" spans="1:23" ht="12.75" customHeight="1">
      <c r="A70" s="13"/>
      <c r="B70" s="1"/>
      <c r="C70" s="12"/>
      <c r="D70" s="12"/>
      <c r="E70" s="12"/>
      <c r="F70" s="12"/>
      <c r="G70" s="12"/>
      <c r="H70" s="12"/>
      <c r="I70" s="12"/>
      <c r="J70" s="12"/>
      <c r="K70" s="12"/>
      <c r="L70" s="12"/>
      <c r="M70" s="12"/>
      <c r="N70" s="12"/>
      <c r="O70" s="12"/>
      <c r="P70" s="12"/>
      <c r="Q70" s="12"/>
      <c r="R70" s="12"/>
      <c r="S70" s="12"/>
      <c r="T70" s="12"/>
      <c r="U70" s="12"/>
      <c r="V70" s="12"/>
      <c r="W70" s="12"/>
    </row>
    <row r="71" spans="1:23" ht="12.75" customHeight="1">
      <c r="A71" s="13"/>
      <c r="B71" s="1"/>
      <c r="C71" s="12"/>
      <c r="D71" s="12"/>
      <c r="E71" s="12"/>
      <c r="F71" s="12"/>
      <c r="G71" s="12"/>
      <c r="H71" s="12"/>
      <c r="I71" s="12"/>
      <c r="J71" s="12"/>
      <c r="K71" s="12"/>
      <c r="L71" s="12"/>
      <c r="M71" s="12"/>
      <c r="N71" s="12"/>
      <c r="O71" s="12"/>
      <c r="P71" s="12"/>
      <c r="Q71" s="12"/>
      <c r="R71" s="12"/>
      <c r="S71" s="12"/>
      <c r="T71" s="12"/>
      <c r="U71" s="12"/>
      <c r="V71" s="12"/>
      <c r="W71" s="12"/>
    </row>
    <row r="72" spans="1:23" ht="12.75" customHeight="1">
      <c r="A72" s="13"/>
      <c r="B72" s="1"/>
      <c r="C72" s="12"/>
      <c r="D72" s="12"/>
      <c r="E72" s="12"/>
      <c r="F72" s="12"/>
      <c r="G72" s="12"/>
      <c r="H72" s="12"/>
      <c r="I72" s="12"/>
      <c r="J72" s="12"/>
      <c r="K72" s="12"/>
      <c r="L72" s="12"/>
      <c r="M72" s="12"/>
      <c r="N72" s="12"/>
      <c r="O72" s="12"/>
      <c r="P72" s="12"/>
      <c r="Q72" s="12"/>
      <c r="R72" s="12"/>
      <c r="S72" s="12"/>
      <c r="T72" s="12"/>
      <c r="U72" s="12"/>
      <c r="V72" s="12"/>
      <c r="W72" s="12"/>
    </row>
    <row r="73" spans="1:23" ht="12.75" customHeight="1">
      <c r="A73" s="13"/>
      <c r="B73" s="1"/>
      <c r="C73" s="12"/>
      <c r="D73" s="12"/>
      <c r="E73" s="12"/>
      <c r="F73" s="12"/>
      <c r="G73" s="12"/>
      <c r="H73" s="12"/>
      <c r="I73" s="12"/>
      <c r="J73" s="12"/>
      <c r="K73" s="12"/>
      <c r="L73" s="12"/>
      <c r="M73" s="12"/>
      <c r="N73" s="12"/>
      <c r="O73" s="12"/>
      <c r="P73" s="12"/>
      <c r="Q73" s="12"/>
      <c r="R73" s="12"/>
      <c r="S73" s="12"/>
      <c r="T73" s="12"/>
      <c r="U73" s="12"/>
      <c r="V73" s="12"/>
      <c r="W73" s="12"/>
    </row>
    <row r="74" spans="1:23" ht="12.75" customHeight="1">
      <c r="A74" s="13"/>
      <c r="B74" s="1"/>
      <c r="C74" s="12"/>
      <c r="D74" s="12"/>
      <c r="E74" s="12"/>
      <c r="F74" s="12"/>
      <c r="G74" s="12"/>
      <c r="H74" s="12"/>
      <c r="I74" s="12"/>
      <c r="J74" s="12"/>
      <c r="K74" s="12"/>
      <c r="L74" s="12"/>
      <c r="M74" s="12"/>
      <c r="N74" s="12"/>
      <c r="O74" s="12"/>
      <c r="P74" s="12"/>
      <c r="Q74" s="12"/>
      <c r="R74" s="12"/>
      <c r="S74" s="12"/>
      <c r="T74" s="12"/>
      <c r="U74" s="12"/>
      <c r="V74" s="12"/>
      <c r="W74" s="12"/>
    </row>
    <row r="75" spans="1:23" ht="12.75" customHeight="1">
      <c r="A75" s="13"/>
      <c r="B75" s="1"/>
      <c r="C75" s="12"/>
      <c r="D75" s="12"/>
      <c r="E75" s="12"/>
      <c r="F75" s="12"/>
      <c r="G75" s="12"/>
      <c r="H75" s="12"/>
      <c r="I75" s="12"/>
      <c r="J75" s="12"/>
      <c r="K75" s="12"/>
      <c r="L75" s="12"/>
      <c r="M75" s="12"/>
      <c r="N75" s="12"/>
      <c r="O75" s="12"/>
      <c r="P75" s="12"/>
      <c r="Q75" s="12"/>
      <c r="R75" s="12"/>
      <c r="S75" s="12"/>
      <c r="T75" s="12"/>
      <c r="U75" s="12"/>
      <c r="V75" s="12"/>
      <c r="W75" s="12"/>
    </row>
    <row r="76" spans="1:23" ht="12.75" customHeight="1">
      <c r="A76" s="13"/>
      <c r="B76" s="1"/>
      <c r="C76" s="12"/>
      <c r="D76" s="12"/>
      <c r="E76" s="12"/>
      <c r="F76" s="12"/>
      <c r="G76" s="12"/>
      <c r="H76" s="12"/>
      <c r="I76" s="12"/>
      <c r="J76" s="12"/>
      <c r="K76" s="12"/>
      <c r="L76" s="12"/>
      <c r="M76" s="12"/>
      <c r="N76" s="12"/>
      <c r="O76" s="12"/>
      <c r="P76" s="12"/>
      <c r="Q76" s="12"/>
      <c r="R76" s="12"/>
      <c r="S76" s="12"/>
      <c r="T76" s="12"/>
      <c r="U76" s="12"/>
      <c r="V76" s="12"/>
      <c r="W76" s="12"/>
    </row>
    <row r="77" spans="1:23" ht="12.75" customHeight="1">
      <c r="A77" s="13"/>
      <c r="B77" s="1"/>
      <c r="C77" s="12"/>
      <c r="D77" s="12"/>
      <c r="E77" s="12"/>
      <c r="F77" s="12"/>
      <c r="G77" s="12"/>
      <c r="H77" s="12"/>
      <c r="I77" s="12"/>
      <c r="J77" s="12"/>
      <c r="K77" s="12"/>
      <c r="L77" s="12"/>
      <c r="M77" s="12"/>
      <c r="N77" s="12"/>
      <c r="O77" s="12"/>
      <c r="P77" s="12"/>
      <c r="Q77" s="12"/>
      <c r="R77" s="12"/>
      <c r="S77" s="12"/>
      <c r="T77" s="12"/>
      <c r="U77" s="12"/>
      <c r="V77" s="12"/>
      <c r="W77" s="12"/>
    </row>
    <row r="78" spans="1:23" ht="12.75" customHeight="1">
      <c r="A78" s="13"/>
      <c r="B78" s="1"/>
      <c r="C78" s="12"/>
      <c r="D78" s="12"/>
      <c r="E78" s="12"/>
      <c r="F78" s="12"/>
      <c r="G78" s="12"/>
      <c r="H78" s="12"/>
      <c r="I78" s="12"/>
      <c r="J78" s="12"/>
      <c r="K78" s="12"/>
      <c r="L78" s="12"/>
      <c r="M78" s="12"/>
      <c r="N78" s="12"/>
      <c r="O78" s="12"/>
      <c r="P78" s="12"/>
      <c r="Q78" s="12"/>
      <c r="R78" s="12"/>
      <c r="S78" s="12"/>
      <c r="T78" s="12"/>
      <c r="U78" s="12"/>
      <c r="V78" s="12"/>
      <c r="W78" s="12"/>
    </row>
    <row r="79" spans="1:23" ht="12.75" customHeight="1">
      <c r="A79" s="13"/>
      <c r="B79" s="1"/>
      <c r="C79" s="12"/>
      <c r="D79" s="12"/>
      <c r="E79" s="12"/>
      <c r="F79" s="12"/>
      <c r="G79" s="12"/>
      <c r="H79" s="12"/>
      <c r="I79" s="12"/>
      <c r="J79" s="12"/>
      <c r="K79" s="12"/>
      <c r="L79" s="12"/>
      <c r="M79" s="12"/>
      <c r="N79" s="12"/>
      <c r="O79" s="12"/>
      <c r="P79" s="12"/>
      <c r="Q79" s="12"/>
      <c r="R79" s="12"/>
      <c r="S79" s="12"/>
      <c r="T79" s="12"/>
      <c r="U79" s="12"/>
      <c r="V79" s="12"/>
      <c r="W79" s="12"/>
    </row>
    <row r="80" spans="1:23" ht="12.75" customHeight="1">
      <c r="A80" s="13"/>
      <c r="B80" s="1"/>
      <c r="C80" s="12"/>
      <c r="D80" s="12"/>
      <c r="E80" s="12"/>
      <c r="F80" s="12"/>
      <c r="G80" s="12"/>
      <c r="H80" s="12"/>
      <c r="I80" s="12"/>
      <c r="J80" s="12"/>
      <c r="K80" s="12"/>
      <c r="L80" s="12"/>
      <c r="M80" s="12"/>
      <c r="N80" s="12"/>
      <c r="O80" s="12"/>
      <c r="P80" s="12"/>
      <c r="Q80" s="12"/>
      <c r="R80" s="12"/>
      <c r="S80" s="12"/>
      <c r="T80" s="12"/>
      <c r="U80" s="12"/>
      <c r="V80" s="12"/>
      <c r="W80" s="12"/>
    </row>
    <row r="81" spans="1:23" ht="12.75" customHeight="1">
      <c r="A81" s="13"/>
      <c r="B81" s="1"/>
      <c r="C81" s="12"/>
      <c r="D81" s="12"/>
      <c r="E81" s="12"/>
      <c r="F81" s="12"/>
      <c r="G81" s="12"/>
      <c r="H81" s="12"/>
      <c r="I81" s="12"/>
      <c r="J81" s="12"/>
      <c r="K81" s="12"/>
      <c r="L81" s="12"/>
      <c r="M81" s="12"/>
      <c r="N81" s="12"/>
      <c r="O81" s="12"/>
      <c r="P81" s="12"/>
      <c r="Q81" s="12"/>
      <c r="R81" s="12"/>
      <c r="S81" s="12"/>
      <c r="T81" s="12"/>
      <c r="U81" s="12"/>
      <c r="V81" s="12"/>
      <c r="W81" s="12"/>
    </row>
    <row r="82" spans="1:23" ht="12.75" customHeight="1">
      <c r="A82" s="13"/>
      <c r="B82" s="1"/>
      <c r="C82" s="12"/>
      <c r="D82" s="12"/>
      <c r="E82" s="12"/>
      <c r="F82" s="12"/>
      <c r="G82" s="12"/>
      <c r="H82" s="12"/>
      <c r="I82" s="12"/>
      <c r="J82" s="12"/>
      <c r="K82" s="12"/>
      <c r="L82" s="12"/>
      <c r="M82" s="12"/>
      <c r="N82" s="12"/>
      <c r="O82" s="12"/>
      <c r="P82" s="12"/>
      <c r="Q82" s="12"/>
      <c r="R82" s="12"/>
      <c r="S82" s="12"/>
      <c r="T82" s="12"/>
      <c r="U82" s="12"/>
      <c r="V82" s="12"/>
      <c r="W82" s="12"/>
    </row>
    <row r="83" spans="1:23" ht="12.75" customHeight="1">
      <c r="A83" s="13"/>
      <c r="B83" s="1"/>
      <c r="C83" s="12"/>
      <c r="D83" s="12"/>
      <c r="E83" s="12"/>
      <c r="F83" s="12"/>
      <c r="G83" s="12"/>
      <c r="H83" s="12"/>
      <c r="I83" s="12"/>
      <c r="J83" s="12"/>
      <c r="K83" s="12"/>
      <c r="L83" s="12"/>
      <c r="M83" s="12"/>
      <c r="N83" s="12"/>
      <c r="O83" s="12"/>
      <c r="P83" s="12"/>
      <c r="Q83" s="12"/>
      <c r="R83" s="12"/>
      <c r="S83" s="12"/>
      <c r="T83" s="12"/>
      <c r="U83" s="12"/>
      <c r="V83" s="12"/>
      <c r="W83" s="12"/>
    </row>
    <row r="84" spans="1:23" ht="12.75" customHeight="1">
      <c r="A84" s="13"/>
      <c r="B84" s="1"/>
      <c r="C84" s="12"/>
      <c r="D84" s="12"/>
      <c r="E84" s="12"/>
      <c r="F84" s="12"/>
      <c r="G84" s="12"/>
      <c r="H84" s="12"/>
      <c r="I84" s="12"/>
      <c r="J84" s="12"/>
      <c r="K84" s="12"/>
      <c r="L84" s="12"/>
      <c r="M84" s="12"/>
      <c r="N84" s="12"/>
      <c r="O84" s="12"/>
      <c r="P84" s="12"/>
      <c r="Q84" s="12"/>
      <c r="R84" s="12"/>
      <c r="S84" s="12"/>
      <c r="T84" s="12"/>
      <c r="U84" s="12"/>
      <c r="V84" s="12"/>
      <c r="W84" s="12"/>
    </row>
    <row r="85" spans="1:23" ht="12.75" customHeight="1">
      <c r="A85" s="13"/>
      <c r="B85" s="1"/>
      <c r="C85" s="12"/>
      <c r="D85" s="12"/>
      <c r="E85" s="12"/>
      <c r="F85" s="12"/>
      <c r="G85" s="12"/>
      <c r="H85" s="12"/>
      <c r="I85" s="12"/>
      <c r="J85" s="12"/>
      <c r="K85" s="12"/>
      <c r="L85" s="12"/>
      <c r="M85" s="12"/>
      <c r="N85" s="12"/>
      <c r="O85" s="12"/>
      <c r="P85" s="12"/>
      <c r="Q85" s="12"/>
      <c r="R85" s="12"/>
      <c r="S85" s="12"/>
      <c r="T85" s="12"/>
      <c r="U85" s="12"/>
      <c r="V85" s="12"/>
      <c r="W85" s="12"/>
    </row>
    <row r="86" spans="1:23" ht="12.75" customHeight="1">
      <c r="A86" s="13"/>
      <c r="B86" s="1"/>
      <c r="C86" s="12"/>
      <c r="D86" s="12"/>
      <c r="E86" s="12"/>
      <c r="F86" s="12"/>
      <c r="G86" s="12"/>
      <c r="H86" s="12"/>
      <c r="I86" s="12"/>
      <c r="J86" s="12"/>
      <c r="K86" s="12"/>
      <c r="L86" s="12"/>
      <c r="M86" s="12"/>
      <c r="N86" s="12"/>
      <c r="O86" s="12"/>
      <c r="P86" s="12"/>
      <c r="Q86" s="12"/>
      <c r="R86" s="12"/>
      <c r="S86" s="12"/>
      <c r="T86" s="12"/>
      <c r="U86" s="12"/>
      <c r="V86" s="12"/>
      <c r="W86" s="12"/>
    </row>
    <row r="87" spans="1:23" ht="12.75" customHeight="1">
      <c r="A87" s="13"/>
      <c r="B87" s="1"/>
      <c r="C87" s="12"/>
      <c r="D87" s="12"/>
      <c r="E87" s="12"/>
      <c r="F87" s="12"/>
      <c r="G87" s="12"/>
      <c r="H87" s="12"/>
      <c r="I87" s="12"/>
      <c r="J87" s="12"/>
      <c r="K87" s="12"/>
      <c r="L87" s="12"/>
      <c r="M87" s="12"/>
      <c r="N87" s="12"/>
      <c r="O87" s="12"/>
      <c r="P87" s="12"/>
      <c r="Q87" s="12"/>
      <c r="R87" s="12"/>
      <c r="S87" s="12"/>
      <c r="T87" s="12"/>
      <c r="U87" s="12"/>
      <c r="V87" s="12"/>
      <c r="W87" s="12"/>
    </row>
    <row r="88" spans="1:23" ht="12.75" customHeight="1">
      <c r="A88" s="13"/>
      <c r="B88" s="1"/>
      <c r="C88" s="12"/>
      <c r="D88" s="12"/>
      <c r="E88" s="12"/>
      <c r="F88" s="12"/>
      <c r="G88" s="12"/>
      <c r="H88" s="12"/>
      <c r="I88" s="12"/>
      <c r="J88" s="12"/>
      <c r="K88" s="12"/>
      <c r="L88" s="12"/>
      <c r="M88" s="12"/>
      <c r="N88" s="12"/>
      <c r="O88" s="12"/>
      <c r="P88" s="12"/>
      <c r="Q88" s="12"/>
      <c r="R88" s="12"/>
      <c r="S88" s="12"/>
      <c r="T88" s="12"/>
      <c r="U88" s="12"/>
      <c r="V88" s="12"/>
      <c r="W88" s="12"/>
    </row>
    <row r="89" spans="1:23" ht="12.75" customHeight="1">
      <c r="A89" s="13"/>
      <c r="B89" s="1"/>
      <c r="C89" s="12"/>
      <c r="D89" s="12"/>
      <c r="E89" s="12"/>
      <c r="F89" s="12"/>
      <c r="G89" s="12"/>
      <c r="H89" s="12"/>
      <c r="I89" s="12"/>
      <c r="J89" s="12"/>
      <c r="K89" s="12"/>
      <c r="L89" s="12"/>
      <c r="M89" s="12"/>
      <c r="N89" s="12"/>
      <c r="O89" s="12"/>
      <c r="P89" s="12"/>
      <c r="Q89" s="12"/>
      <c r="R89" s="12"/>
      <c r="S89" s="12"/>
      <c r="T89" s="12"/>
      <c r="U89" s="12"/>
      <c r="V89" s="12"/>
      <c r="W89" s="12"/>
    </row>
    <row r="90" spans="1:23" ht="12.75" customHeight="1">
      <c r="A90" s="13"/>
      <c r="B90" s="1"/>
      <c r="C90" s="12"/>
      <c r="D90" s="12"/>
      <c r="E90" s="12"/>
      <c r="F90" s="12"/>
      <c r="G90" s="12"/>
      <c r="H90" s="12"/>
      <c r="I90" s="12"/>
      <c r="J90" s="12"/>
      <c r="K90" s="12"/>
      <c r="L90" s="12"/>
      <c r="M90" s="12"/>
      <c r="N90" s="12"/>
      <c r="O90" s="12"/>
      <c r="P90" s="12"/>
      <c r="Q90" s="12"/>
      <c r="R90" s="12"/>
      <c r="S90" s="12"/>
      <c r="T90" s="12"/>
      <c r="U90" s="12"/>
      <c r="V90" s="12"/>
      <c r="W90" s="12"/>
    </row>
    <row r="91" spans="1:23" ht="12.75" customHeight="1">
      <c r="A91" s="13"/>
      <c r="B91" s="1"/>
      <c r="C91" s="12"/>
      <c r="D91" s="12"/>
      <c r="E91" s="12"/>
      <c r="F91" s="12"/>
      <c r="G91" s="12"/>
      <c r="H91" s="12"/>
      <c r="I91" s="12"/>
      <c r="J91" s="12"/>
      <c r="K91" s="12"/>
      <c r="L91" s="12"/>
      <c r="M91" s="12"/>
      <c r="N91" s="12"/>
      <c r="O91" s="12"/>
      <c r="P91" s="12"/>
      <c r="Q91" s="12"/>
      <c r="R91" s="12"/>
      <c r="S91" s="12"/>
      <c r="T91" s="12"/>
      <c r="U91" s="12"/>
      <c r="V91" s="12"/>
      <c r="W91" s="12"/>
    </row>
    <row r="92" spans="1:23" ht="12.75" customHeight="1">
      <c r="A92" s="13"/>
      <c r="B92" s="1"/>
      <c r="C92" s="12"/>
      <c r="D92" s="12"/>
      <c r="E92" s="12"/>
      <c r="F92" s="12"/>
      <c r="G92" s="12"/>
      <c r="H92" s="12"/>
      <c r="I92" s="12"/>
      <c r="J92" s="12"/>
      <c r="K92" s="12"/>
      <c r="L92" s="12"/>
      <c r="M92" s="12"/>
      <c r="N92" s="12"/>
      <c r="O92" s="12"/>
      <c r="P92" s="12"/>
      <c r="Q92" s="12"/>
      <c r="R92" s="12"/>
      <c r="S92" s="12"/>
      <c r="T92" s="12"/>
      <c r="U92" s="12"/>
      <c r="V92" s="12"/>
      <c r="W92" s="12"/>
    </row>
    <row r="93" spans="1:23" ht="12.75" customHeight="1">
      <c r="A93" s="13"/>
      <c r="B93" s="1"/>
      <c r="C93" s="12"/>
      <c r="D93" s="12"/>
      <c r="E93" s="12"/>
      <c r="F93" s="12"/>
      <c r="G93" s="12"/>
      <c r="H93" s="12"/>
      <c r="I93" s="12"/>
      <c r="J93" s="12"/>
      <c r="K93" s="12"/>
      <c r="L93" s="12"/>
      <c r="M93" s="12"/>
      <c r="N93" s="12"/>
      <c r="O93" s="12"/>
      <c r="P93" s="12"/>
      <c r="Q93" s="12"/>
      <c r="R93" s="12"/>
      <c r="S93" s="12"/>
      <c r="T93" s="12"/>
      <c r="U93" s="12"/>
      <c r="V93" s="12"/>
      <c r="W93" s="12"/>
    </row>
    <row r="94" spans="1:23" ht="12.75" customHeight="1">
      <c r="A94" s="13"/>
      <c r="B94" s="1"/>
      <c r="C94" s="12"/>
      <c r="D94" s="12"/>
      <c r="E94" s="12"/>
      <c r="F94" s="12"/>
      <c r="G94" s="12"/>
      <c r="H94" s="12"/>
      <c r="I94" s="12"/>
      <c r="J94" s="12"/>
      <c r="K94" s="12"/>
      <c r="L94" s="12"/>
      <c r="M94" s="12"/>
      <c r="N94" s="12"/>
      <c r="O94" s="12"/>
      <c r="P94" s="12"/>
      <c r="Q94" s="12"/>
      <c r="R94" s="12"/>
      <c r="S94" s="12"/>
      <c r="T94" s="12"/>
      <c r="U94" s="12"/>
      <c r="V94" s="12"/>
      <c r="W94" s="12"/>
    </row>
    <row r="95" spans="1:23" ht="12.75" customHeight="1">
      <c r="A95" s="13"/>
      <c r="B95" s="1"/>
      <c r="C95" s="12"/>
      <c r="D95" s="12"/>
      <c r="E95" s="12"/>
      <c r="F95" s="12"/>
      <c r="G95" s="12"/>
      <c r="H95" s="12"/>
      <c r="I95" s="12"/>
      <c r="J95" s="12"/>
      <c r="K95" s="12"/>
      <c r="L95" s="12"/>
      <c r="M95" s="12"/>
      <c r="N95" s="12"/>
      <c r="O95" s="12"/>
      <c r="P95" s="12"/>
      <c r="Q95" s="12"/>
      <c r="R95" s="12"/>
      <c r="S95" s="12"/>
      <c r="T95" s="12"/>
      <c r="U95" s="12"/>
      <c r="V95" s="12"/>
      <c r="W95" s="12"/>
    </row>
    <row r="96" spans="1:23" ht="12.75" customHeight="1">
      <c r="A96" s="13"/>
      <c r="B96" s="1"/>
      <c r="C96" s="12"/>
      <c r="D96" s="12"/>
      <c r="E96" s="12"/>
      <c r="F96" s="12"/>
      <c r="G96" s="12"/>
      <c r="H96" s="12"/>
      <c r="I96" s="12"/>
      <c r="J96" s="12"/>
      <c r="K96" s="12"/>
      <c r="L96" s="12"/>
      <c r="M96" s="12"/>
      <c r="N96" s="12"/>
      <c r="O96" s="12"/>
      <c r="P96" s="12"/>
      <c r="Q96" s="12"/>
      <c r="R96" s="12"/>
      <c r="S96" s="12"/>
      <c r="T96" s="12"/>
      <c r="U96" s="12"/>
      <c r="V96" s="12"/>
      <c r="W96" s="12"/>
    </row>
    <row r="97" spans="1:23" ht="12.75" customHeight="1">
      <c r="A97" s="13"/>
      <c r="B97" s="1"/>
      <c r="C97" s="12"/>
      <c r="D97" s="12"/>
      <c r="E97" s="12"/>
      <c r="F97" s="12"/>
      <c r="G97" s="12"/>
      <c r="H97" s="12"/>
      <c r="I97" s="12"/>
      <c r="J97" s="12"/>
      <c r="K97" s="12"/>
      <c r="L97" s="12"/>
      <c r="M97" s="12"/>
      <c r="N97" s="12"/>
      <c r="O97" s="12"/>
      <c r="P97" s="12"/>
      <c r="Q97" s="12"/>
      <c r="R97" s="12"/>
      <c r="S97" s="12"/>
      <c r="T97" s="12"/>
      <c r="U97" s="12"/>
      <c r="V97" s="12"/>
      <c r="W97" s="12"/>
    </row>
    <row r="98" spans="1:23" ht="12.75" customHeight="1">
      <c r="A98" s="13"/>
      <c r="B98" s="1"/>
      <c r="C98" s="12"/>
      <c r="D98" s="12"/>
      <c r="E98" s="12"/>
      <c r="F98" s="12"/>
      <c r="G98" s="12"/>
      <c r="H98" s="12"/>
      <c r="I98" s="12"/>
      <c r="J98" s="12"/>
      <c r="K98" s="12"/>
      <c r="L98" s="12"/>
      <c r="M98" s="12"/>
      <c r="N98" s="12"/>
      <c r="O98" s="12"/>
      <c r="P98" s="12"/>
      <c r="Q98" s="12"/>
      <c r="R98" s="12"/>
      <c r="S98" s="12"/>
      <c r="T98" s="12"/>
      <c r="U98" s="12"/>
      <c r="V98" s="12"/>
      <c r="W98" s="12"/>
    </row>
    <row r="99" spans="1:23" ht="12.75" customHeight="1">
      <c r="A99" s="13"/>
      <c r="B99" s="1"/>
      <c r="C99" s="12"/>
      <c r="D99" s="12"/>
      <c r="E99" s="12"/>
      <c r="F99" s="12"/>
      <c r="G99" s="12"/>
      <c r="H99" s="12"/>
      <c r="I99" s="12"/>
      <c r="J99" s="12"/>
      <c r="K99" s="12"/>
      <c r="L99" s="12"/>
      <c r="M99" s="12"/>
      <c r="N99" s="12"/>
      <c r="O99" s="12"/>
      <c r="P99" s="12"/>
      <c r="Q99" s="12"/>
      <c r="R99" s="12"/>
      <c r="S99" s="12"/>
      <c r="T99" s="12"/>
      <c r="U99" s="12"/>
      <c r="V99" s="12"/>
      <c r="W99" s="12"/>
    </row>
    <row r="100" spans="1:23" ht="12.75" customHeight="1">
      <c r="A100" s="13"/>
      <c r="B100" s="1"/>
      <c r="C100" s="12"/>
      <c r="D100" s="12"/>
      <c r="E100" s="12"/>
      <c r="F100" s="12"/>
      <c r="G100" s="12"/>
      <c r="H100" s="12"/>
      <c r="I100" s="12"/>
      <c r="J100" s="12"/>
      <c r="K100" s="12"/>
      <c r="L100" s="12"/>
      <c r="M100" s="12"/>
      <c r="N100" s="12"/>
      <c r="O100" s="12"/>
      <c r="P100" s="12"/>
      <c r="Q100" s="12"/>
      <c r="R100" s="12"/>
      <c r="S100" s="12"/>
      <c r="T100" s="12"/>
      <c r="U100" s="12"/>
      <c r="V100" s="12"/>
      <c r="W100" s="12"/>
    </row>
    <row r="101" spans="1:23" ht="12.75" customHeight="1">
      <c r="A101" s="13"/>
      <c r="B101" s="1"/>
      <c r="C101" s="12"/>
      <c r="D101" s="12"/>
      <c r="E101" s="12"/>
      <c r="F101" s="12"/>
      <c r="G101" s="12"/>
      <c r="H101" s="12"/>
      <c r="I101" s="12"/>
      <c r="J101" s="12"/>
      <c r="K101" s="12"/>
      <c r="L101" s="12"/>
      <c r="M101" s="12"/>
      <c r="N101" s="12"/>
      <c r="O101" s="12"/>
      <c r="P101" s="12"/>
      <c r="Q101" s="12"/>
      <c r="R101" s="12"/>
      <c r="S101" s="12"/>
      <c r="T101" s="12"/>
      <c r="U101" s="12"/>
      <c r="V101" s="12"/>
      <c r="W101" s="12"/>
    </row>
    <row r="102" spans="1:23" ht="12.75" customHeight="1">
      <c r="A102" s="13"/>
      <c r="B102" s="1"/>
      <c r="C102" s="12"/>
      <c r="D102" s="12"/>
      <c r="E102" s="12"/>
      <c r="F102" s="12"/>
      <c r="G102" s="12"/>
      <c r="H102" s="12"/>
      <c r="I102" s="12"/>
      <c r="J102" s="12"/>
      <c r="K102" s="12"/>
      <c r="L102" s="12"/>
      <c r="M102" s="12"/>
      <c r="N102" s="12"/>
      <c r="O102" s="12"/>
      <c r="P102" s="12"/>
      <c r="Q102" s="12"/>
      <c r="R102" s="12"/>
      <c r="S102" s="12"/>
      <c r="T102" s="12"/>
      <c r="U102" s="12"/>
      <c r="V102" s="12"/>
      <c r="W102" s="12"/>
    </row>
    <row r="103" spans="1:23" ht="12.75" customHeight="1">
      <c r="A103" s="13"/>
      <c r="B103" s="1"/>
      <c r="C103" s="12"/>
      <c r="D103" s="12"/>
      <c r="E103" s="12"/>
      <c r="F103" s="12"/>
      <c r="G103" s="12"/>
      <c r="H103" s="12"/>
      <c r="I103" s="12"/>
      <c r="J103" s="12"/>
      <c r="K103" s="12"/>
      <c r="L103" s="12"/>
      <c r="M103" s="12"/>
      <c r="N103" s="12"/>
      <c r="O103" s="12"/>
      <c r="P103" s="12"/>
      <c r="Q103" s="12"/>
      <c r="R103" s="12"/>
      <c r="S103" s="12"/>
      <c r="T103" s="12"/>
      <c r="U103" s="12"/>
      <c r="V103" s="12"/>
      <c r="W103" s="12"/>
    </row>
    <row r="104" spans="1:23" ht="12.75" customHeight="1">
      <c r="A104" s="13"/>
      <c r="B104" s="1"/>
      <c r="C104" s="12"/>
      <c r="D104" s="12"/>
      <c r="E104" s="12"/>
      <c r="F104" s="12"/>
      <c r="G104" s="12"/>
      <c r="H104" s="12"/>
      <c r="I104" s="12"/>
      <c r="J104" s="12"/>
      <c r="K104" s="12"/>
      <c r="L104" s="12"/>
      <c r="M104" s="12"/>
      <c r="N104" s="12"/>
      <c r="O104" s="12"/>
      <c r="P104" s="12"/>
      <c r="Q104" s="12"/>
      <c r="R104" s="12"/>
      <c r="S104" s="12"/>
      <c r="T104" s="12"/>
      <c r="U104" s="12"/>
      <c r="V104" s="12"/>
      <c r="W104" s="12"/>
    </row>
    <row r="105" spans="1:23" ht="12.75" customHeight="1">
      <c r="A105" s="13"/>
      <c r="B105" s="1"/>
      <c r="C105" s="12"/>
      <c r="D105" s="12"/>
      <c r="E105" s="12"/>
      <c r="F105" s="12"/>
      <c r="G105" s="12"/>
      <c r="H105" s="12"/>
      <c r="I105" s="12"/>
      <c r="J105" s="12"/>
      <c r="K105" s="12"/>
      <c r="L105" s="12"/>
      <c r="M105" s="12"/>
      <c r="N105" s="12"/>
      <c r="O105" s="12"/>
      <c r="P105" s="12"/>
      <c r="Q105" s="12"/>
      <c r="R105" s="12"/>
      <c r="S105" s="12"/>
      <c r="T105" s="12"/>
      <c r="U105" s="12"/>
      <c r="V105" s="12"/>
      <c r="W105" s="12"/>
    </row>
    <row r="106" spans="1:23" ht="12.75" customHeight="1">
      <c r="A106" s="13"/>
      <c r="B106" s="1"/>
      <c r="C106" s="12"/>
      <c r="D106" s="12"/>
      <c r="E106" s="12"/>
      <c r="F106" s="12"/>
      <c r="G106" s="12"/>
      <c r="H106" s="12"/>
      <c r="I106" s="12"/>
      <c r="J106" s="12"/>
      <c r="K106" s="12"/>
      <c r="L106" s="12"/>
      <c r="M106" s="12"/>
      <c r="N106" s="12"/>
      <c r="O106" s="12"/>
      <c r="P106" s="12"/>
      <c r="Q106" s="12"/>
      <c r="R106" s="12"/>
      <c r="S106" s="12"/>
      <c r="T106" s="12"/>
      <c r="U106" s="12"/>
      <c r="V106" s="12"/>
      <c r="W106" s="12"/>
    </row>
    <row r="107" spans="1:23" ht="12.75" customHeight="1">
      <c r="A107" s="13"/>
      <c r="B107" s="1"/>
      <c r="C107" s="12"/>
      <c r="D107" s="12"/>
      <c r="E107" s="12"/>
      <c r="F107" s="12"/>
      <c r="G107" s="12"/>
      <c r="H107" s="12"/>
      <c r="I107" s="12"/>
      <c r="J107" s="12"/>
      <c r="K107" s="12"/>
      <c r="L107" s="12"/>
      <c r="M107" s="12"/>
      <c r="N107" s="12"/>
      <c r="O107" s="12"/>
      <c r="P107" s="12"/>
      <c r="Q107" s="12"/>
      <c r="R107" s="12"/>
      <c r="S107" s="12"/>
      <c r="T107" s="12"/>
      <c r="U107" s="12"/>
      <c r="V107" s="12"/>
      <c r="W107" s="12"/>
    </row>
    <row r="108" spans="1:23" ht="12.75" customHeight="1">
      <c r="A108" s="13"/>
      <c r="B108" s="1"/>
      <c r="C108" s="12"/>
      <c r="D108" s="12"/>
      <c r="E108" s="12"/>
      <c r="F108" s="12"/>
      <c r="G108" s="12"/>
      <c r="H108" s="12"/>
      <c r="I108" s="12"/>
      <c r="J108" s="12"/>
      <c r="K108" s="12"/>
      <c r="L108" s="12"/>
      <c r="M108" s="12"/>
      <c r="N108" s="12"/>
      <c r="O108" s="12"/>
      <c r="P108" s="12"/>
      <c r="Q108" s="12"/>
      <c r="R108" s="12"/>
      <c r="S108" s="12"/>
      <c r="T108" s="12"/>
      <c r="U108" s="12"/>
      <c r="V108" s="12"/>
      <c r="W108" s="12"/>
    </row>
    <row r="109" spans="1:23" ht="12.75" customHeight="1">
      <c r="A109" s="13"/>
      <c r="B109" s="1"/>
      <c r="C109" s="12"/>
      <c r="D109" s="12"/>
      <c r="E109" s="12"/>
      <c r="F109" s="12"/>
      <c r="G109" s="12"/>
      <c r="H109" s="12"/>
      <c r="I109" s="12"/>
      <c r="J109" s="12"/>
      <c r="K109" s="12"/>
      <c r="L109" s="12"/>
      <c r="M109" s="12"/>
      <c r="N109" s="12"/>
      <c r="O109" s="12"/>
      <c r="P109" s="12"/>
      <c r="Q109" s="12"/>
      <c r="R109" s="12"/>
      <c r="S109" s="12"/>
      <c r="T109" s="12"/>
      <c r="U109" s="12"/>
      <c r="V109" s="12"/>
      <c r="W109" s="12"/>
    </row>
    <row r="110" spans="1:23" ht="12.75" customHeight="1">
      <c r="A110" s="13"/>
      <c r="B110" s="1"/>
      <c r="C110" s="12"/>
      <c r="D110" s="12"/>
      <c r="E110" s="12"/>
      <c r="F110" s="12"/>
      <c r="G110" s="12"/>
      <c r="H110" s="12"/>
      <c r="I110" s="12"/>
      <c r="J110" s="12"/>
      <c r="K110" s="12"/>
      <c r="L110" s="12"/>
      <c r="M110" s="12"/>
      <c r="N110" s="12"/>
      <c r="O110" s="12"/>
      <c r="P110" s="12"/>
      <c r="Q110" s="12"/>
      <c r="R110" s="12"/>
      <c r="S110" s="12"/>
      <c r="T110" s="12"/>
      <c r="U110" s="12"/>
      <c r="V110" s="12"/>
      <c r="W110" s="12"/>
    </row>
    <row r="111" spans="1:23" ht="12.75" customHeight="1">
      <c r="A111" s="13"/>
      <c r="B111" s="1"/>
      <c r="C111" s="12"/>
      <c r="D111" s="12"/>
      <c r="E111" s="12"/>
      <c r="F111" s="12"/>
      <c r="G111" s="12"/>
      <c r="H111" s="12"/>
      <c r="I111" s="12"/>
      <c r="J111" s="12"/>
      <c r="K111" s="12"/>
      <c r="L111" s="12"/>
      <c r="M111" s="12"/>
      <c r="N111" s="12"/>
      <c r="O111" s="12"/>
      <c r="P111" s="12"/>
      <c r="Q111" s="12"/>
      <c r="R111" s="12"/>
      <c r="S111" s="12"/>
      <c r="T111" s="12"/>
      <c r="U111" s="12"/>
      <c r="V111" s="12"/>
      <c r="W111" s="12"/>
    </row>
    <row r="112" spans="1:23" ht="12.75" customHeight="1">
      <c r="A112" s="13"/>
      <c r="B112" s="1"/>
      <c r="C112" s="12"/>
      <c r="D112" s="12"/>
      <c r="E112" s="12"/>
      <c r="F112" s="12"/>
      <c r="G112" s="12"/>
      <c r="H112" s="12"/>
      <c r="I112" s="12"/>
      <c r="J112" s="12"/>
      <c r="K112" s="12"/>
      <c r="L112" s="12"/>
      <c r="M112" s="12"/>
      <c r="N112" s="12"/>
      <c r="O112" s="12"/>
      <c r="P112" s="12"/>
      <c r="Q112" s="12"/>
      <c r="R112" s="12"/>
      <c r="S112" s="12"/>
      <c r="T112" s="12"/>
      <c r="U112" s="12"/>
      <c r="V112" s="12"/>
      <c r="W112" s="12"/>
    </row>
    <row r="113" spans="1:23" ht="12.75" customHeight="1">
      <c r="A113" s="13"/>
      <c r="B113" s="1"/>
      <c r="C113" s="12"/>
      <c r="D113" s="12"/>
      <c r="E113" s="12"/>
      <c r="F113" s="12"/>
      <c r="G113" s="12"/>
      <c r="H113" s="12"/>
      <c r="I113" s="12"/>
      <c r="J113" s="12"/>
      <c r="K113" s="12"/>
      <c r="L113" s="12"/>
      <c r="M113" s="12"/>
      <c r="N113" s="12"/>
      <c r="O113" s="12"/>
      <c r="P113" s="12"/>
      <c r="Q113" s="12"/>
      <c r="R113" s="12"/>
      <c r="S113" s="12"/>
      <c r="T113" s="12"/>
      <c r="U113" s="12"/>
      <c r="V113" s="12"/>
      <c r="W113" s="12"/>
    </row>
    <row r="114" spans="1:23" ht="12.75" customHeight="1">
      <c r="A114" s="13"/>
      <c r="B114" s="1"/>
      <c r="C114" s="12"/>
      <c r="D114" s="12"/>
      <c r="E114" s="12"/>
      <c r="F114" s="12"/>
      <c r="G114" s="12"/>
      <c r="H114" s="12"/>
      <c r="I114" s="12"/>
      <c r="J114" s="12"/>
      <c r="K114" s="12"/>
      <c r="L114" s="12"/>
      <c r="M114" s="12"/>
      <c r="N114" s="12"/>
      <c r="O114" s="12"/>
      <c r="P114" s="12"/>
      <c r="Q114" s="12"/>
      <c r="R114" s="12"/>
      <c r="S114" s="12"/>
      <c r="T114" s="12"/>
      <c r="U114" s="12"/>
      <c r="V114" s="12"/>
      <c r="W114" s="12"/>
    </row>
    <row r="115" spans="1:23" ht="12.75" customHeight="1">
      <c r="A115" s="13"/>
      <c r="B115" s="1"/>
      <c r="C115" s="12"/>
      <c r="D115" s="12"/>
      <c r="E115" s="12"/>
      <c r="F115" s="12"/>
      <c r="G115" s="12"/>
      <c r="H115" s="12"/>
      <c r="I115" s="12"/>
      <c r="J115" s="12"/>
      <c r="K115" s="12"/>
      <c r="L115" s="12"/>
      <c r="M115" s="12"/>
      <c r="N115" s="12"/>
      <c r="O115" s="12"/>
      <c r="P115" s="12"/>
      <c r="Q115" s="12"/>
      <c r="R115" s="12"/>
      <c r="S115" s="12"/>
      <c r="T115" s="12"/>
      <c r="U115" s="12"/>
      <c r="V115" s="12"/>
      <c r="W115" s="12"/>
    </row>
    <row r="116" spans="1:23" ht="12.75" customHeight="1">
      <c r="A116" s="13"/>
      <c r="B116" s="1"/>
      <c r="C116" s="12"/>
      <c r="D116" s="12"/>
      <c r="E116" s="12"/>
      <c r="F116" s="12"/>
      <c r="G116" s="12"/>
      <c r="H116" s="12"/>
      <c r="I116" s="12"/>
      <c r="J116" s="12"/>
      <c r="K116" s="12"/>
      <c r="L116" s="12"/>
      <c r="M116" s="12"/>
      <c r="N116" s="12"/>
      <c r="O116" s="12"/>
      <c r="P116" s="12"/>
      <c r="Q116" s="12"/>
      <c r="R116" s="12"/>
      <c r="S116" s="12"/>
      <c r="T116" s="12"/>
      <c r="U116" s="12"/>
      <c r="V116" s="12"/>
      <c r="W116" s="12"/>
    </row>
    <row r="117" spans="1:23" ht="12.75" customHeight="1">
      <c r="A117" s="13"/>
      <c r="B117" s="1"/>
      <c r="C117" s="12"/>
      <c r="D117" s="12"/>
      <c r="E117" s="12"/>
      <c r="F117" s="12"/>
      <c r="G117" s="12"/>
      <c r="H117" s="12"/>
      <c r="I117" s="12"/>
      <c r="J117" s="12"/>
      <c r="K117" s="12"/>
      <c r="L117" s="12"/>
      <c r="M117" s="12"/>
      <c r="N117" s="12"/>
      <c r="O117" s="12"/>
      <c r="P117" s="12"/>
      <c r="Q117" s="12"/>
      <c r="R117" s="12"/>
      <c r="S117" s="12"/>
      <c r="T117" s="12"/>
      <c r="U117" s="12"/>
      <c r="V117" s="12"/>
      <c r="W117" s="12"/>
    </row>
    <row r="118" spans="1:23" ht="12.75" customHeight="1">
      <c r="A118" s="13"/>
      <c r="B118" s="1"/>
      <c r="C118" s="12"/>
      <c r="D118" s="12"/>
      <c r="E118" s="12"/>
      <c r="F118" s="12"/>
      <c r="G118" s="12"/>
      <c r="H118" s="12"/>
      <c r="I118" s="12"/>
      <c r="J118" s="12"/>
      <c r="K118" s="12"/>
      <c r="L118" s="12"/>
      <c r="M118" s="12"/>
      <c r="N118" s="12"/>
      <c r="O118" s="12"/>
      <c r="P118" s="12"/>
      <c r="Q118" s="12"/>
      <c r="R118" s="12"/>
      <c r="S118" s="12"/>
      <c r="T118" s="12"/>
      <c r="U118" s="12"/>
      <c r="V118" s="12"/>
      <c r="W118" s="12"/>
    </row>
    <row r="119" spans="1:23" ht="12.75" customHeight="1">
      <c r="A119" s="13"/>
      <c r="B119" s="1"/>
      <c r="C119" s="12"/>
      <c r="D119" s="12"/>
      <c r="E119" s="12"/>
      <c r="F119" s="12"/>
      <c r="G119" s="12"/>
      <c r="H119" s="12"/>
      <c r="I119" s="12"/>
      <c r="J119" s="12"/>
      <c r="K119" s="12"/>
      <c r="L119" s="12"/>
      <c r="M119" s="12"/>
      <c r="N119" s="12"/>
      <c r="O119" s="12"/>
      <c r="P119" s="12"/>
      <c r="Q119" s="12"/>
      <c r="R119" s="12"/>
      <c r="S119" s="12"/>
      <c r="T119" s="12"/>
      <c r="U119" s="12"/>
      <c r="V119" s="12"/>
      <c r="W119" s="12"/>
    </row>
    <row r="120" spans="1:23" ht="12.75" customHeight="1">
      <c r="A120" s="13"/>
      <c r="B120" s="1"/>
      <c r="C120" s="12"/>
      <c r="D120" s="12"/>
      <c r="E120" s="12"/>
      <c r="F120" s="12"/>
      <c r="G120" s="12"/>
      <c r="H120" s="12"/>
      <c r="I120" s="12"/>
      <c r="J120" s="12"/>
      <c r="K120" s="12"/>
      <c r="L120" s="12"/>
      <c r="M120" s="12"/>
      <c r="N120" s="12"/>
      <c r="O120" s="12"/>
      <c r="P120" s="12"/>
      <c r="Q120" s="12"/>
      <c r="R120" s="12"/>
      <c r="S120" s="12"/>
      <c r="T120" s="12"/>
      <c r="U120" s="12"/>
      <c r="V120" s="12"/>
      <c r="W120" s="12"/>
    </row>
    <row r="121" spans="1:23" ht="12.75" customHeight="1">
      <c r="A121" s="13"/>
      <c r="B121" s="1"/>
      <c r="C121" s="12"/>
      <c r="D121" s="12"/>
      <c r="E121" s="12"/>
      <c r="F121" s="12"/>
      <c r="G121" s="12"/>
      <c r="H121" s="12"/>
      <c r="I121" s="12"/>
      <c r="J121" s="12"/>
      <c r="K121" s="12"/>
      <c r="L121" s="12"/>
      <c r="M121" s="12"/>
      <c r="N121" s="12"/>
      <c r="O121" s="12"/>
      <c r="P121" s="12"/>
      <c r="Q121" s="12"/>
      <c r="R121" s="12"/>
      <c r="S121" s="12"/>
      <c r="T121" s="12"/>
      <c r="U121" s="12"/>
      <c r="V121" s="12"/>
      <c r="W121" s="12"/>
    </row>
    <row r="122" spans="1:23" ht="12.75" customHeight="1">
      <c r="A122" s="13"/>
      <c r="B122" s="1"/>
      <c r="C122" s="12"/>
      <c r="D122" s="12"/>
      <c r="E122" s="12"/>
      <c r="F122" s="12"/>
      <c r="G122" s="12"/>
      <c r="H122" s="12"/>
      <c r="I122" s="12"/>
      <c r="J122" s="12"/>
      <c r="K122" s="12"/>
      <c r="L122" s="12"/>
      <c r="M122" s="12"/>
      <c r="N122" s="12"/>
      <c r="O122" s="12"/>
      <c r="P122" s="12"/>
      <c r="Q122" s="12"/>
      <c r="R122" s="12"/>
      <c r="S122" s="12"/>
      <c r="T122" s="12"/>
      <c r="U122" s="12"/>
      <c r="V122" s="12"/>
      <c r="W122" s="12"/>
    </row>
    <row r="123" spans="1:23" ht="12.75" customHeight="1">
      <c r="A123" s="13"/>
      <c r="B123" s="1"/>
      <c r="C123" s="12"/>
      <c r="D123" s="12"/>
      <c r="E123" s="12"/>
      <c r="F123" s="12"/>
      <c r="G123" s="12"/>
      <c r="H123" s="12"/>
      <c r="I123" s="12"/>
      <c r="J123" s="12"/>
      <c r="K123" s="12"/>
      <c r="L123" s="12"/>
      <c r="M123" s="12"/>
      <c r="N123" s="12"/>
      <c r="O123" s="12"/>
      <c r="P123" s="12"/>
      <c r="Q123" s="12"/>
      <c r="R123" s="12"/>
      <c r="S123" s="12"/>
      <c r="T123" s="12"/>
      <c r="U123" s="12"/>
      <c r="V123" s="12"/>
      <c r="W123" s="12"/>
    </row>
    <row r="124" spans="1:23" ht="12.75" customHeight="1">
      <c r="A124" s="13"/>
      <c r="B124" s="1"/>
      <c r="C124" s="12"/>
      <c r="D124" s="12"/>
      <c r="E124" s="12"/>
      <c r="F124" s="12"/>
      <c r="G124" s="12"/>
      <c r="H124" s="12"/>
      <c r="I124" s="12"/>
      <c r="J124" s="12"/>
      <c r="K124" s="12"/>
      <c r="L124" s="12"/>
      <c r="M124" s="12"/>
      <c r="N124" s="12"/>
      <c r="O124" s="12"/>
      <c r="P124" s="12"/>
      <c r="Q124" s="12"/>
      <c r="R124" s="12"/>
      <c r="S124" s="12"/>
      <c r="T124" s="12"/>
      <c r="U124" s="12"/>
      <c r="V124" s="12"/>
      <c r="W124" s="12"/>
    </row>
    <row r="125" spans="1:23" ht="12.75" customHeight="1">
      <c r="A125" s="13"/>
      <c r="B125" s="1"/>
      <c r="C125" s="12"/>
      <c r="D125" s="12"/>
      <c r="E125" s="12"/>
      <c r="F125" s="12"/>
      <c r="G125" s="12"/>
      <c r="H125" s="12"/>
      <c r="I125" s="12"/>
      <c r="J125" s="12"/>
      <c r="K125" s="12"/>
      <c r="L125" s="12"/>
      <c r="M125" s="12"/>
      <c r="N125" s="12"/>
      <c r="O125" s="12"/>
      <c r="P125" s="12"/>
      <c r="Q125" s="12"/>
      <c r="R125" s="12"/>
      <c r="S125" s="12"/>
      <c r="T125" s="12"/>
      <c r="U125" s="12"/>
      <c r="V125" s="12"/>
      <c r="W125" s="12"/>
    </row>
    <row r="126" spans="1:23" ht="12.75" customHeight="1">
      <c r="A126" s="13"/>
      <c r="B126" s="1"/>
      <c r="C126" s="12"/>
      <c r="D126" s="12"/>
      <c r="E126" s="12"/>
      <c r="F126" s="12"/>
      <c r="G126" s="12"/>
      <c r="H126" s="12"/>
      <c r="I126" s="12"/>
      <c r="J126" s="12"/>
      <c r="K126" s="12"/>
      <c r="L126" s="12"/>
      <c r="M126" s="12"/>
      <c r="N126" s="12"/>
      <c r="O126" s="12"/>
      <c r="P126" s="12"/>
      <c r="Q126" s="12"/>
      <c r="R126" s="12"/>
      <c r="S126" s="12"/>
      <c r="T126" s="12"/>
      <c r="U126" s="12"/>
      <c r="V126" s="12"/>
      <c r="W126" s="12"/>
    </row>
    <row r="127" spans="1:23" ht="12.75" customHeight="1">
      <c r="A127" s="13"/>
      <c r="B127" s="1"/>
      <c r="C127" s="12"/>
      <c r="D127" s="12"/>
      <c r="E127" s="12"/>
      <c r="F127" s="12"/>
      <c r="G127" s="12"/>
      <c r="H127" s="12"/>
      <c r="I127" s="12"/>
      <c r="J127" s="12"/>
      <c r="K127" s="12"/>
      <c r="L127" s="12"/>
      <c r="M127" s="12"/>
      <c r="N127" s="12"/>
      <c r="O127" s="12"/>
      <c r="P127" s="12"/>
      <c r="Q127" s="12"/>
      <c r="R127" s="12"/>
      <c r="S127" s="12"/>
      <c r="T127" s="12"/>
      <c r="U127" s="12"/>
      <c r="V127" s="12"/>
      <c r="W127" s="12"/>
    </row>
    <row r="128" spans="1:23" ht="12.75" customHeight="1">
      <c r="A128" s="13"/>
      <c r="B128" s="1"/>
      <c r="C128" s="12"/>
      <c r="D128" s="12"/>
      <c r="E128" s="12"/>
      <c r="F128" s="12"/>
      <c r="G128" s="12"/>
      <c r="H128" s="12"/>
      <c r="I128" s="12"/>
      <c r="J128" s="12"/>
      <c r="K128" s="12"/>
      <c r="L128" s="12"/>
      <c r="M128" s="12"/>
      <c r="N128" s="12"/>
      <c r="O128" s="12"/>
      <c r="P128" s="12"/>
      <c r="Q128" s="12"/>
      <c r="R128" s="12"/>
      <c r="S128" s="12"/>
      <c r="T128" s="12"/>
      <c r="U128" s="12"/>
      <c r="V128" s="12"/>
      <c r="W128" s="12"/>
    </row>
    <row r="129" spans="1:23" ht="12.75" customHeight="1">
      <c r="A129" s="13"/>
      <c r="B129" s="1"/>
      <c r="C129" s="12"/>
      <c r="D129" s="12"/>
      <c r="E129" s="12"/>
      <c r="F129" s="12"/>
      <c r="G129" s="12"/>
      <c r="H129" s="12"/>
      <c r="I129" s="12"/>
      <c r="J129" s="12"/>
      <c r="K129" s="12"/>
      <c r="L129" s="12"/>
      <c r="M129" s="12"/>
      <c r="N129" s="12"/>
      <c r="O129" s="12"/>
      <c r="P129" s="12"/>
      <c r="Q129" s="12"/>
      <c r="R129" s="12"/>
      <c r="S129" s="12"/>
      <c r="T129" s="12"/>
      <c r="U129" s="12"/>
      <c r="V129" s="12"/>
      <c r="W129" s="12"/>
    </row>
    <row r="130" spans="1:23" ht="12.75" customHeight="1">
      <c r="A130" s="13"/>
      <c r="B130" s="1"/>
      <c r="C130" s="12"/>
      <c r="D130" s="12"/>
      <c r="E130" s="12"/>
      <c r="F130" s="12"/>
      <c r="G130" s="12"/>
      <c r="H130" s="12"/>
      <c r="I130" s="12"/>
      <c r="J130" s="12"/>
      <c r="K130" s="12"/>
      <c r="L130" s="12"/>
      <c r="M130" s="12"/>
      <c r="N130" s="12"/>
      <c r="O130" s="12"/>
      <c r="P130" s="12"/>
      <c r="Q130" s="12"/>
      <c r="R130" s="12"/>
      <c r="S130" s="12"/>
      <c r="T130" s="12"/>
      <c r="U130" s="12"/>
      <c r="V130" s="12"/>
      <c r="W130" s="12"/>
    </row>
    <row r="131" spans="1:23" ht="12.75" customHeight="1">
      <c r="A131" s="13"/>
      <c r="B131" s="1"/>
      <c r="C131" s="12"/>
      <c r="D131" s="12"/>
      <c r="E131" s="12"/>
      <c r="F131" s="12"/>
      <c r="G131" s="12"/>
      <c r="H131" s="12"/>
      <c r="I131" s="12"/>
      <c r="J131" s="12"/>
      <c r="K131" s="12"/>
      <c r="L131" s="12"/>
      <c r="M131" s="12"/>
      <c r="N131" s="12"/>
      <c r="O131" s="12"/>
      <c r="P131" s="12"/>
      <c r="Q131" s="12"/>
      <c r="R131" s="12"/>
      <c r="S131" s="12"/>
      <c r="T131" s="12"/>
      <c r="U131" s="12"/>
      <c r="V131" s="12"/>
      <c r="W131" s="12"/>
    </row>
    <row r="132" spans="1:23" ht="12.75" customHeight="1">
      <c r="A132" s="13"/>
      <c r="B132" s="1"/>
      <c r="C132" s="12"/>
      <c r="D132" s="12"/>
      <c r="E132" s="12"/>
      <c r="F132" s="12"/>
      <c r="G132" s="12"/>
      <c r="H132" s="12"/>
      <c r="I132" s="12"/>
      <c r="J132" s="12"/>
      <c r="K132" s="12"/>
      <c r="L132" s="12"/>
      <c r="M132" s="12"/>
      <c r="N132" s="12"/>
      <c r="O132" s="12"/>
      <c r="P132" s="12"/>
      <c r="Q132" s="12"/>
      <c r="R132" s="12"/>
      <c r="S132" s="12"/>
      <c r="T132" s="12"/>
      <c r="U132" s="12"/>
      <c r="V132" s="12"/>
      <c r="W132" s="12"/>
    </row>
    <row r="133" spans="1:23" ht="12.75" customHeight="1">
      <c r="A133" s="13"/>
      <c r="B133" s="1"/>
      <c r="C133" s="12"/>
      <c r="D133" s="12"/>
      <c r="E133" s="12"/>
      <c r="F133" s="12"/>
      <c r="G133" s="12"/>
      <c r="H133" s="12"/>
      <c r="I133" s="12"/>
      <c r="J133" s="12"/>
      <c r="K133" s="12"/>
      <c r="L133" s="12"/>
      <c r="M133" s="12"/>
      <c r="N133" s="12"/>
      <c r="O133" s="12"/>
      <c r="P133" s="12"/>
      <c r="Q133" s="12"/>
      <c r="R133" s="12"/>
      <c r="S133" s="12"/>
      <c r="T133" s="12"/>
      <c r="U133" s="12"/>
      <c r="V133" s="12"/>
      <c r="W133" s="12"/>
    </row>
    <row r="134" spans="1:23" ht="12.75" customHeight="1">
      <c r="A134" s="13"/>
      <c r="B134" s="1"/>
      <c r="C134" s="12"/>
      <c r="D134" s="12"/>
      <c r="E134" s="12"/>
      <c r="F134" s="12"/>
      <c r="G134" s="12"/>
      <c r="H134" s="12"/>
      <c r="I134" s="12"/>
      <c r="J134" s="12"/>
      <c r="K134" s="12"/>
      <c r="L134" s="12"/>
      <c r="M134" s="12"/>
      <c r="N134" s="12"/>
      <c r="O134" s="12"/>
      <c r="P134" s="12"/>
      <c r="Q134" s="12"/>
      <c r="R134" s="12"/>
      <c r="S134" s="12"/>
      <c r="T134" s="12"/>
      <c r="U134" s="12"/>
      <c r="V134" s="12"/>
      <c r="W134" s="12"/>
    </row>
    <row r="135" spans="1:23" ht="12.75" customHeight="1">
      <c r="A135" s="13"/>
      <c r="B135" s="1"/>
      <c r="C135" s="12"/>
      <c r="D135" s="12"/>
      <c r="E135" s="12"/>
      <c r="F135" s="12"/>
      <c r="G135" s="12"/>
      <c r="H135" s="12"/>
      <c r="I135" s="12"/>
      <c r="J135" s="12"/>
      <c r="K135" s="12"/>
      <c r="L135" s="12"/>
      <c r="M135" s="12"/>
      <c r="N135" s="12"/>
      <c r="O135" s="12"/>
      <c r="P135" s="12"/>
      <c r="Q135" s="12"/>
      <c r="R135" s="12"/>
      <c r="S135" s="12"/>
      <c r="T135" s="12"/>
      <c r="U135" s="12"/>
      <c r="V135" s="12"/>
      <c r="W135" s="12"/>
    </row>
    <row r="136" spans="1:23" ht="12.75" customHeight="1">
      <c r="A136" s="13"/>
      <c r="B136" s="1"/>
      <c r="C136" s="12"/>
      <c r="D136" s="12"/>
      <c r="E136" s="12"/>
      <c r="F136" s="12"/>
      <c r="G136" s="12"/>
      <c r="H136" s="12"/>
      <c r="I136" s="12"/>
      <c r="J136" s="12"/>
      <c r="K136" s="12"/>
      <c r="L136" s="12"/>
      <c r="M136" s="12"/>
      <c r="N136" s="12"/>
      <c r="O136" s="12"/>
      <c r="P136" s="12"/>
      <c r="Q136" s="12"/>
      <c r="R136" s="12"/>
      <c r="S136" s="12"/>
      <c r="T136" s="12"/>
      <c r="U136" s="12"/>
      <c r="V136" s="12"/>
      <c r="W136" s="12"/>
    </row>
    <row r="137" spans="1:23" ht="12.75" customHeight="1">
      <c r="A137" s="13"/>
      <c r="B137" s="1"/>
      <c r="C137" s="12"/>
      <c r="D137" s="12"/>
      <c r="E137" s="12"/>
      <c r="F137" s="12"/>
      <c r="G137" s="12"/>
      <c r="H137" s="12"/>
      <c r="I137" s="12"/>
      <c r="J137" s="12"/>
      <c r="K137" s="12"/>
      <c r="L137" s="12"/>
      <c r="M137" s="12"/>
      <c r="N137" s="12"/>
      <c r="O137" s="12"/>
      <c r="P137" s="12"/>
      <c r="Q137" s="12"/>
      <c r="R137" s="12"/>
      <c r="S137" s="12"/>
      <c r="T137" s="12"/>
      <c r="U137" s="12"/>
      <c r="V137" s="12"/>
      <c r="W137" s="12"/>
    </row>
    <row r="138" spans="1:23" ht="12.75" customHeight="1">
      <c r="A138" s="13"/>
      <c r="B138" s="1"/>
      <c r="C138" s="12"/>
      <c r="D138" s="12"/>
      <c r="E138" s="12"/>
      <c r="F138" s="12"/>
      <c r="G138" s="12"/>
      <c r="H138" s="12"/>
      <c r="I138" s="12"/>
      <c r="J138" s="12"/>
      <c r="K138" s="12"/>
      <c r="L138" s="12"/>
      <c r="M138" s="12"/>
      <c r="N138" s="12"/>
      <c r="O138" s="12"/>
      <c r="P138" s="12"/>
      <c r="Q138" s="12"/>
      <c r="R138" s="12"/>
      <c r="S138" s="12"/>
      <c r="T138" s="12"/>
      <c r="U138" s="12"/>
      <c r="V138" s="12"/>
      <c r="W138" s="12"/>
    </row>
    <row r="139" spans="1:23" ht="12.75" customHeight="1">
      <c r="A139" s="13"/>
      <c r="B139" s="1"/>
      <c r="C139" s="12"/>
      <c r="D139" s="12"/>
      <c r="E139" s="12"/>
      <c r="F139" s="12"/>
      <c r="G139" s="12"/>
      <c r="H139" s="12"/>
      <c r="I139" s="12"/>
      <c r="J139" s="12"/>
      <c r="K139" s="12"/>
      <c r="L139" s="12"/>
      <c r="M139" s="12"/>
      <c r="N139" s="12"/>
      <c r="O139" s="12"/>
      <c r="P139" s="12"/>
      <c r="Q139" s="12"/>
      <c r="R139" s="12"/>
      <c r="S139" s="12"/>
      <c r="T139" s="12"/>
      <c r="U139" s="12"/>
      <c r="V139" s="12"/>
      <c r="W139" s="12"/>
    </row>
    <row r="140" spans="1:23" ht="12.75" customHeight="1">
      <c r="A140" s="13"/>
      <c r="B140" s="1"/>
      <c r="C140" s="12"/>
      <c r="D140" s="12"/>
      <c r="E140" s="12"/>
      <c r="F140" s="12"/>
      <c r="G140" s="12"/>
      <c r="H140" s="12"/>
      <c r="I140" s="12"/>
      <c r="J140" s="12"/>
      <c r="K140" s="12"/>
      <c r="L140" s="12"/>
      <c r="M140" s="12"/>
      <c r="N140" s="12"/>
      <c r="O140" s="12"/>
      <c r="P140" s="12"/>
      <c r="Q140" s="12"/>
      <c r="R140" s="12"/>
      <c r="S140" s="12"/>
      <c r="T140" s="12"/>
      <c r="U140" s="12"/>
      <c r="V140" s="12"/>
      <c r="W140" s="12"/>
    </row>
    <row r="141" spans="1:23" ht="12.75" customHeight="1">
      <c r="A141" s="13"/>
      <c r="B141" s="1"/>
      <c r="C141" s="12"/>
      <c r="D141" s="12"/>
      <c r="E141" s="12"/>
      <c r="F141" s="12"/>
      <c r="G141" s="12"/>
      <c r="H141" s="12"/>
      <c r="I141" s="12"/>
      <c r="J141" s="12"/>
      <c r="K141" s="12"/>
      <c r="L141" s="12"/>
      <c r="M141" s="12"/>
      <c r="N141" s="12"/>
      <c r="O141" s="12"/>
      <c r="P141" s="12"/>
      <c r="Q141" s="12"/>
      <c r="R141" s="12"/>
      <c r="S141" s="12"/>
      <c r="T141" s="12"/>
      <c r="U141" s="12"/>
      <c r="V141" s="12"/>
      <c r="W141" s="12"/>
    </row>
    <row r="142" spans="1:23" ht="12.75" customHeight="1">
      <c r="A142" s="13"/>
      <c r="B142" s="1"/>
      <c r="C142" s="12"/>
      <c r="D142" s="12"/>
      <c r="E142" s="12"/>
      <c r="F142" s="12"/>
      <c r="G142" s="12"/>
      <c r="H142" s="12"/>
      <c r="I142" s="12"/>
      <c r="J142" s="12"/>
      <c r="K142" s="12"/>
      <c r="L142" s="12"/>
      <c r="M142" s="12"/>
      <c r="N142" s="12"/>
      <c r="O142" s="12"/>
      <c r="P142" s="12"/>
      <c r="Q142" s="12"/>
      <c r="R142" s="12"/>
      <c r="S142" s="12"/>
      <c r="T142" s="12"/>
      <c r="U142" s="12"/>
      <c r="V142" s="12"/>
      <c r="W142" s="12"/>
    </row>
    <row r="143" spans="1:23" ht="12.75" customHeight="1">
      <c r="A143" s="13"/>
      <c r="B143" s="1"/>
      <c r="C143" s="12"/>
      <c r="D143" s="12"/>
      <c r="E143" s="12"/>
      <c r="F143" s="12"/>
      <c r="G143" s="12"/>
      <c r="H143" s="12"/>
      <c r="I143" s="12"/>
      <c r="J143" s="12"/>
      <c r="K143" s="12"/>
      <c r="L143" s="12"/>
      <c r="M143" s="12"/>
      <c r="N143" s="12"/>
      <c r="O143" s="12"/>
      <c r="P143" s="12"/>
      <c r="Q143" s="12"/>
      <c r="R143" s="12"/>
      <c r="S143" s="12"/>
      <c r="T143" s="12"/>
      <c r="U143" s="12"/>
      <c r="V143" s="12"/>
      <c r="W143" s="12"/>
    </row>
    <row r="144" spans="1:23" ht="12.75" customHeight="1">
      <c r="A144" s="13"/>
      <c r="B144" s="1"/>
      <c r="C144" s="12"/>
      <c r="D144" s="12"/>
      <c r="E144" s="12"/>
      <c r="F144" s="12"/>
      <c r="G144" s="12"/>
      <c r="H144" s="12"/>
      <c r="I144" s="12"/>
      <c r="J144" s="12"/>
      <c r="K144" s="12"/>
      <c r="L144" s="12"/>
      <c r="M144" s="12"/>
      <c r="N144" s="12"/>
      <c r="O144" s="12"/>
      <c r="P144" s="12"/>
      <c r="Q144" s="12"/>
      <c r="R144" s="12"/>
      <c r="S144" s="12"/>
      <c r="T144" s="12"/>
      <c r="U144" s="12"/>
      <c r="V144" s="12"/>
      <c r="W144" s="12"/>
    </row>
    <row r="145" spans="1:23" ht="12.75" customHeight="1">
      <c r="A145" s="13"/>
      <c r="B145" s="1"/>
      <c r="C145" s="12"/>
      <c r="D145" s="12"/>
      <c r="E145" s="12"/>
      <c r="F145" s="12"/>
      <c r="G145" s="12"/>
      <c r="H145" s="12"/>
      <c r="I145" s="12"/>
      <c r="J145" s="12"/>
      <c r="K145" s="12"/>
      <c r="L145" s="12"/>
      <c r="M145" s="12"/>
      <c r="N145" s="12"/>
      <c r="O145" s="12"/>
      <c r="P145" s="12"/>
      <c r="Q145" s="12"/>
      <c r="R145" s="12"/>
      <c r="S145" s="12"/>
      <c r="T145" s="12"/>
      <c r="U145" s="12"/>
      <c r="V145" s="12"/>
      <c r="W145" s="12"/>
    </row>
    <row r="146" spans="1:23" ht="12.75" customHeight="1">
      <c r="A146" s="13"/>
      <c r="B146" s="1"/>
      <c r="C146" s="12"/>
      <c r="D146" s="12"/>
      <c r="E146" s="12"/>
      <c r="F146" s="12"/>
      <c r="G146" s="12"/>
      <c r="H146" s="12"/>
      <c r="I146" s="12"/>
      <c r="J146" s="12"/>
      <c r="K146" s="12"/>
      <c r="L146" s="12"/>
      <c r="M146" s="12"/>
      <c r="N146" s="12"/>
      <c r="O146" s="12"/>
      <c r="P146" s="12"/>
      <c r="Q146" s="12"/>
      <c r="R146" s="12"/>
      <c r="S146" s="12"/>
      <c r="T146" s="12"/>
      <c r="U146" s="12"/>
      <c r="V146" s="12"/>
      <c r="W146" s="12"/>
    </row>
    <row r="147" spans="1:23" ht="12.75" customHeight="1">
      <c r="A147" s="13"/>
      <c r="B147" s="1"/>
      <c r="C147" s="12"/>
      <c r="D147" s="12"/>
      <c r="E147" s="12"/>
      <c r="F147" s="12"/>
      <c r="G147" s="12"/>
      <c r="H147" s="12"/>
      <c r="I147" s="12"/>
      <c r="J147" s="12"/>
      <c r="K147" s="12"/>
      <c r="L147" s="12"/>
      <c r="M147" s="12"/>
      <c r="N147" s="12"/>
      <c r="O147" s="12"/>
      <c r="P147" s="12"/>
      <c r="Q147" s="12"/>
      <c r="R147" s="12"/>
      <c r="S147" s="12"/>
      <c r="T147" s="12"/>
      <c r="U147" s="12"/>
      <c r="V147" s="12"/>
      <c r="W147" s="12"/>
    </row>
    <row r="148" spans="1:23" ht="12.75" customHeight="1">
      <c r="A148" s="13"/>
      <c r="B148" s="1"/>
      <c r="C148" s="12"/>
      <c r="D148" s="12"/>
      <c r="E148" s="12"/>
      <c r="F148" s="12"/>
      <c r="G148" s="12"/>
      <c r="H148" s="12"/>
      <c r="I148" s="12"/>
      <c r="J148" s="12"/>
      <c r="K148" s="12"/>
      <c r="L148" s="12"/>
      <c r="M148" s="12"/>
      <c r="N148" s="12"/>
      <c r="O148" s="12"/>
      <c r="P148" s="12"/>
      <c r="Q148" s="12"/>
      <c r="R148" s="12"/>
      <c r="S148" s="12"/>
      <c r="T148" s="12"/>
      <c r="U148" s="12"/>
      <c r="V148" s="12"/>
      <c r="W148" s="12"/>
    </row>
    <row r="149" spans="1:23" ht="12.75" customHeight="1">
      <c r="A149" s="13"/>
      <c r="B149" s="1"/>
      <c r="C149" s="12"/>
      <c r="D149" s="12"/>
      <c r="E149" s="12"/>
      <c r="F149" s="12"/>
      <c r="G149" s="12"/>
      <c r="H149" s="12"/>
      <c r="I149" s="12"/>
      <c r="J149" s="12"/>
      <c r="K149" s="12"/>
      <c r="L149" s="12"/>
      <c r="M149" s="12"/>
      <c r="N149" s="12"/>
      <c r="O149" s="12"/>
      <c r="P149" s="12"/>
      <c r="Q149" s="12"/>
      <c r="R149" s="12"/>
      <c r="S149" s="12"/>
      <c r="T149" s="12"/>
      <c r="U149" s="12"/>
      <c r="V149" s="12"/>
      <c r="W149" s="12"/>
    </row>
    <row r="150" spans="1:23" ht="12.75" customHeight="1">
      <c r="A150" s="13"/>
      <c r="B150" s="1"/>
      <c r="C150" s="12"/>
      <c r="D150" s="12"/>
      <c r="E150" s="12"/>
      <c r="F150" s="12"/>
      <c r="G150" s="12"/>
      <c r="H150" s="12"/>
      <c r="I150" s="12"/>
      <c r="J150" s="12"/>
      <c r="K150" s="12"/>
      <c r="L150" s="12"/>
      <c r="M150" s="12"/>
      <c r="N150" s="12"/>
      <c r="O150" s="12"/>
      <c r="P150" s="12"/>
      <c r="Q150" s="12"/>
      <c r="R150" s="12"/>
      <c r="S150" s="12"/>
      <c r="T150" s="12"/>
      <c r="U150" s="12"/>
      <c r="V150" s="12"/>
      <c r="W150" s="12"/>
    </row>
    <row r="151" spans="1:23" ht="12.75" customHeight="1">
      <c r="A151" s="13"/>
      <c r="B151" s="1"/>
      <c r="C151" s="12"/>
      <c r="D151" s="12"/>
      <c r="E151" s="12"/>
      <c r="F151" s="12"/>
      <c r="G151" s="12"/>
      <c r="H151" s="12"/>
      <c r="I151" s="12"/>
      <c r="J151" s="12"/>
      <c r="K151" s="12"/>
      <c r="L151" s="12"/>
      <c r="M151" s="12"/>
      <c r="N151" s="12"/>
      <c r="O151" s="12"/>
      <c r="P151" s="12"/>
      <c r="Q151" s="12"/>
      <c r="R151" s="12"/>
      <c r="S151" s="12"/>
      <c r="T151" s="12"/>
      <c r="U151" s="12"/>
      <c r="V151" s="12"/>
      <c r="W151" s="12"/>
    </row>
    <row r="152" spans="1:23" ht="12.75" customHeight="1">
      <c r="A152" s="13"/>
      <c r="B152" s="1"/>
      <c r="C152" s="12"/>
      <c r="D152" s="12"/>
      <c r="E152" s="12"/>
      <c r="F152" s="12"/>
      <c r="G152" s="12"/>
      <c r="H152" s="12"/>
      <c r="I152" s="12"/>
      <c r="J152" s="12"/>
      <c r="K152" s="12"/>
      <c r="L152" s="12"/>
      <c r="M152" s="12"/>
      <c r="N152" s="12"/>
      <c r="O152" s="12"/>
      <c r="P152" s="12"/>
      <c r="Q152" s="12"/>
      <c r="R152" s="12"/>
      <c r="S152" s="12"/>
      <c r="T152" s="12"/>
      <c r="U152" s="12"/>
      <c r="V152" s="12"/>
      <c r="W152" s="12"/>
    </row>
    <row r="153" spans="1:23" ht="12.75" customHeight="1">
      <c r="A153" s="13"/>
      <c r="B153" s="1"/>
      <c r="C153" s="12"/>
      <c r="D153" s="12"/>
      <c r="E153" s="12"/>
      <c r="F153" s="12"/>
      <c r="G153" s="12"/>
      <c r="H153" s="12"/>
      <c r="I153" s="12"/>
      <c r="J153" s="12"/>
      <c r="K153" s="12"/>
      <c r="L153" s="12"/>
      <c r="M153" s="12"/>
      <c r="N153" s="12"/>
      <c r="O153" s="12"/>
      <c r="P153" s="12"/>
      <c r="Q153" s="12"/>
      <c r="R153" s="12"/>
      <c r="S153" s="12"/>
      <c r="T153" s="12"/>
      <c r="U153" s="12"/>
      <c r="V153" s="12"/>
      <c r="W153" s="12"/>
    </row>
    <row r="154" spans="1:23" ht="12.75" customHeight="1">
      <c r="A154" s="13"/>
      <c r="B154" s="1"/>
      <c r="C154" s="12"/>
      <c r="D154" s="12"/>
      <c r="E154" s="12"/>
      <c r="F154" s="12"/>
      <c r="G154" s="12"/>
      <c r="H154" s="12"/>
      <c r="I154" s="12"/>
      <c r="J154" s="12"/>
      <c r="K154" s="12"/>
      <c r="L154" s="12"/>
      <c r="M154" s="12"/>
      <c r="N154" s="12"/>
      <c r="O154" s="12"/>
      <c r="P154" s="12"/>
      <c r="Q154" s="12"/>
      <c r="R154" s="12"/>
      <c r="S154" s="12"/>
      <c r="T154" s="12"/>
      <c r="U154" s="12"/>
      <c r="V154" s="12"/>
      <c r="W154" s="12"/>
    </row>
    <row r="155" spans="1:23" ht="12.75" customHeight="1">
      <c r="A155" s="13"/>
      <c r="B155" s="1"/>
      <c r="C155" s="12"/>
      <c r="D155" s="12"/>
      <c r="E155" s="12"/>
      <c r="F155" s="12"/>
      <c r="G155" s="12"/>
      <c r="H155" s="12"/>
      <c r="I155" s="12"/>
      <c r="J155" s="12"/>
      <c r="K155" s="12"/>
      <c r="L155" s="12"/>
      <c r="M155" s="12"/>
      <c r="N155" s="12"/>
      <c r="O155" s="12"/>
      <c r="P155" s="12"/>
      <c r="Q155" s="12"/>
      <c r="R155" s="12"/>
      <c r="S155" s="12"/>
      <c r="T155" s="12"/>
      <c r="U155" s="12"/>
      <c r="V155" s="12"/>
      <c r="W155" s="12"/>
    </row>
    <row r="156" spans="1:23" ht="12.75" customHeight="1">
      <c r="A156" s="13"/>
      <c r="B156" s="1"/>
      <c r="C156" s="12"/>
      <c r="D156" s="12"/>
      <c r="E156" s="12"/>
      <c r="F156" s="12"/>
      <c r="G156" s="12"/>
      <c r="H156" s="12"/>
      <c r="I156" s="12"/>
      <c r="J156" s="12"/>
      <c r="K156" s="12"/>
      <c r="L156" s="12"/>
      <c r="M156" s="12"/>
      <c r="N156" s="12"/>
      <c r="O156" s="12"/>
      <c r="P156" s="12"/>
      <c r="Q156" s="12"/>
      <c r="R156" s="12"/>
      <c r="S156" s="12"/>
      <c r="T156" s="12"/>
      <c r="U156" s="12"/>
      <c r="V156" s="12"/>
      <c r="W156" s="12"/>
    </row>
    <row r="157" spans="1:23" ht="12.75" customHeight="1">
      <c r="A157" s="13"/>
      <c r="B157" s="1"/>
      <c r="C157" s="12"/>
      <c r="D157" s="12"/>
      <c r="E157" s="12"/>
      <c r="F157" s="12"/>
      <c r="G157" s="12"/>
      <c r="H157" s="12"/>
      <c r="I157" s="12"/>
      <c r="J157" s="12"/>
      <c r="K157" s="12"/>
      <c r="L157" s="12"/>
      <c r="M157" s="12"/>
      <c r="N157" s="12"/>
      <c r="O157" s="12"/>
      <c r="P157" s="12"/>
      <c r="Q157" s="12"/>
      <c r="R157" s="12"/>
      <c r="S157" s="12"/>
      <c r="T157" s="12"/>
      <c r="U157" s="12"/>
      <c r="V157" s="12"/>
      <c r="W157" s="12"/>
    </row>
    <row r="158" spans="1:23" ht="12.75" customHeight="1">
      <c r="A158" s="13"/>
      <c r="B158" s="1"/>
      <c r="C158" s="12"/>
      <c r="D158" s="12"/>
      <c r="E158" s="12"/>
      <c r="F158" s="12"/>
      <c r="G158" s="12"/>
      <c r="H158" s="12"/>
      <c r="I158" s="12"/>
      <c r="J158" s="12"/>
      <c r="K158" s="12"/>
      <c r="L158" s="12"/>
      <c r="M158" s="12"/>
      <c r="N158" s="12"/>
      <c r="O158" s="12"/>
      <c r="P158" s="12"/>
      <c r="Q158" s="12"/>
      <c r="R158" s="12"/>
      <c r="S158" s="12"/>
      <c r="T158" s="12"/>
      <c r="U158" s="12"/>
      <c r="V158" s="12"/>
      <c r="W158" s="12"/>
    </row>
    <row r="159" spans="1:23" ht="12.75" customHeight="1">
      <c r="A159" s="13"/>
      <c r="B159" s="1"/>
      <c r="C159" s="12"/>
      <c r="D159" s="12"/>
      <c r="E159" s="12"/>
      <c r="F159" s="12"/>
      <c r="G159" s="12"/>
      <c r="H159" s="12"/>
      <c r="I159" s="12"/>
      <c r="J159" s="12"/>
      <c r="K159" s="12"/>
      <c r="L159" s="12"/>
      <c r="M159" s="12"/>
      <c r="N159" s="12"/>
      <c r="O159" s="12"/>
      <c r="P159" s="12"/>
      <c r="Q159" s="12"/>
      <c r="R159" s="12"/>
      <c r="S159" s="12"/>
      <c r="T159" s="12"/>
      <c r="U159" s="12"/>
      <c r="V159" s="12"/>
      <c r="W159" s="12"/>
    </row>
    <row r="160" spans="1:23" ht="12.75" customHeight="1">
      <c r="A160" s="13"/>
      <c r="B160" s="1"/>
      <c r="C160" s="12"/>
      <c r="D160" s="12"/>
      <c r="E160" s="12"/>
      <c r="F160" s="12"/>
      <c r="G160" s="12"/>
      <c r="H160" s="12"/>
      <c r="I160" s="12"/>
      <c r="J160" s="12"/>
      <c r="K160" s="12"/>
      <c r="L160" s="12"/>
      <c r="M160" s="12"/>
      <c r="N160" s="12"/>
      <c r="O160" s="12"/>
      <c r="P160" s="12"/>
      <c r="Q160" s="12"/>
      <c r="R160" s="12"/>
      <c r="S160" s="12"/>
      <c r="T160" s="12"/>
      <c r="U160" s="12"/>
      <c r="V160" s="12"/>
      <c r="W160" s="12"/>
    </row>
    <row r="161" spans="1:23" ht="12.75" customHeight="1">
      <c r="A161" s="13"/>
      <c r="B161" s="1"/>
      <c r="C161" s="12"/>
      <c r="D161" s="12"/>
      <c r="E161" s="12"/>
      <c r="F161" s="12"/>
      <c r="G161" s="12"/>
      <c r="H161" s="12"/>
      <c r="I161" s="12"/>
      <c r="J161" s="12"/>
      <c r="K161" s="12"/>
      <c r="L161" s="12"/>
      <c r="M161" s="12"/>
      <c r="N161" s="12"/>
      <c r="O161" s="12"/>
      <c r="P161" s="12"/>
      <c r="Q161" s="12"/>
      <c r="R161" s="12"/>
      <c r="S161" s="12"/>
      <c r="T161" s="12"/>
      <c r="U161" s="12"/>
      <c r="V161" s="12"/>
      <c r="W161" s="12"/>
    </row>
    <row r="162" spans="1:23" ht="12.75" customHeight="1">
      <c r="A162" s="13"/>
      <c r="B162" s="1"/>
      <c r="C162" s="12"/>
      <c r="D162" s="12"/>
      <c r="E162" s="12"/>
      <c r="F162" s="12"/>
      <c r="G162" s="12"/>
      <c r="H162" s="12"/>
      <c r="I162" s="12"/>
      <c r="J162" s="12"/>
      <c r="K162" s="12"/>
      <c r="L162" s="12"/>
      <c r="M162" s="12"/>
      <c r="N162" s="12"/>
      <c r="O162" s="12"/>
      <c r="P162" s="12"/>
      <c r="Q162" s="12"/>
      <c r="R162" s="12"/>
      <c r="S162" s="12"/>
      <c r="T162" s="12"/>
      <c r="U162" s="12"/>
      <c r="V162" s="12"/>
      <c r="W162" s="12"/>
    </row>
    <row r="163" spans="1:23" ht="12.75" customHeight="1">
      <c r="A163" s="13"/>
      <c r="B163" s="1"/>
      <c r="C163" s="12"/>
      <c r="D163" s="12"/>
      <c r="E163" s="12"/>
      <c r="F163" s="12"/>
      <c r="G163" s="12"/>
      <c r="H163" s="12"/>
      <c r="I163" s="12"/>
      <c r="J163" s="12"/>
      <c r="K163" s="12"/>
      <c r="L163" s="12"/>
      <c r="M163" s="12"/>
      <c r="N163" s="12"/>
      <c r="O163" s="12"/>
      <c r="P163" s="12"/>
      <c r="Q163" s="12"/>
      <c r="R163" s="12"/>
      <c r="S163" s="12"/>
      <c r="T163" s="12"/>
      <c r="U163" s="12"/>
      <c r="V163" s="12"/>
      <c r="W163" s="12"/>
    </row>
    <row r="164" spans="1:23" ht="12.75" customHeight="1">
      <c r="A164" s="13"/>
      <c r="B164" s="1"/>
      <c r="C164" s="12"/>
      <c r="D164" s="12"/>
      <c r="E164" s="12"/>
      <c r="F164" s="12"/>
      <c r="G164" s="12"/>
      <c r="H164" s="12"/>
      <c r="I164" s="12"/>
      <c r="J164" s="12"/>
      <c r="K164" s="12"/>
      <c r="L164" s="12"/>
      <c r="M164" s="12"/>
      <c r="N164" s="12"/>
      <c r="O164" s="12"/>
      <c r="P164" s="12"/>
      <c r="Q164" s="12"/>
      <c r="R164" s="12"/>
      <c r="S164" s="12"/>
      <c r="T164" s="12"/>
      <c r="U164" s="12"/>
      <c r="V164" s="12"/>
      <c r="W164" s="12"/>
    </row>
    <row r="165" spans="1:23" ht="12.75" customHeight="1">
      <c r="A165" s="13"/>
      <c r="B165" s="1"/>
      <c r="C165" s="12"/>
      <c r="D165" s="12"/>
      <c r="E165" s="12"/>
      <c r="F165" s="12"/>
      <c r="G165" s="12"/>
      <c r="H165" s="12"/>
      <c r="I165" s="12"/>
      <c r="J165" s="12"/>
      <c r="K165" s="12"/>
      <c r="L165" s="12"/>
      <c r="M165" s="12"/>
      <c r="N165" s="12"/>
      <c r="O165" s="12"/>
      <c r="P165" s="12"/>
      <c r="Q165" s="12"/>
      <c r="R165" s="12"/>
      <c r="S165" s="12"/>
      <c r="T165" s="12"/>
      <c r="U165" s="12"/>
      <c r="V165" s="12"/>
      <c r="W165" s="12"/>
    </row>
    <row r="166" spans="1:23" ht="12.75" customHeight="1">
      <c r="A166" s="13"/>
      <c r="B166" s="1"/>
      <c r="C166" s="12"/>
      <c r="D166" s="12"/>
      <c r="E166" s="12"/>
      <c r="F166" s="12"/>
      <c r="G166" s="12"/>
      <c r="H166" s="12"/>
      <c r="I166" s="12"/>
      <c r="J166" s="12"/>
      <c r="K166" s="12"/>
      <c r="L166" s="12"/>
      <c r="M166" s="12"/>
      <c r="N166" s="12"/>
      <c r="O166" s="12"/>
      <c r="P166" s="12"/>
      <c r="Q166" s="12"/>
      <c r="R166" s="12"/>
      <c r="S166" s="12"/>
      <c r="T166" s="12"/>
      <c r="U166" s="12"/>
      <c r="V166" s="12"/>
      <c r="W166" s="12"/>
    </row>
    <row r="167" spans="1:23" ht="12.75" customHeight="1">
      <c r="A167" s="13"/>
      <c r="B167" s="1"/>
      <c r="C167" s="12"/>
      <c r="D167" s="12"/>
      <c r="E167" s="12"/>
      <c r="F167" s="12"/>
      <c r="G167" s="12"/>
      <c r="H167" s="12"/>
      <c r="I167" s="12"/>
      <c r="J167" s="12"/>
      <c r="K167" s="12"/>
      <c r="L167" s="12"/>
      <c r="M167" s="12"/>
      <c r="N167" s="12"/>
      <c r="O167" s="12"/>
      <c r="P167" s="12"/>
      <c r="Q167" s="12"/>
      <c r="R167" s="12"/>
      <c r="S167" s="12"/>
      <c r="T167" s="12"/>
      <c r="U167" s="12"/>
      <c r="V167" s="12"/>
      <c r="W167" s="12"/>
    </row>
    <row r="168" spans="1:23" ht="12.75" customHeight="1">
      <c r="A168" s="13"/>
      <c r="B168" s="1"/>
      <c r="C168" s="12"/>
      <c r="D168" s="12"/>
      <c r="E168" s="12"/>
      <c r="F168" s="12"/>
      <c r="G168" s="12"/>
      <c r="H168" s="12"/>
      <c r="I168" s="12"/>
      <c r="J168" s="12"/>
      <c r="K168" s="12"/>
      <c r="L168" s="12"/>
      <c r="M168" s="12"/>
      <c r="N168" s="12"/>
      <c r="O168" s="12"/>
      <c r="P168" s="12"/>
      <c r="Q168" s="12"/>
      <c r="R168" s="12"/>
      <c r="S168" s="12"/>
      <c r="T168" s="12"/>
      <c r="U168" s="12"/>
      <c r="V168" s="12"/>
      <c r="W168" s="12"/>
    </row>
    <row r="169" spans="1:23" ht="12.75" customHeight="1">
      <c r="A169" s="13"/>
      <c r="B169" s="1"/>
      <c r="C169" s="12"/>
      <c r="D169" s="12"/>
      <c r="E169" s="12"/>
      <c r="F169" s="12"/>
      <c r="G169" s="12"/>
      <c r="H169" s="12"/>
      <c r="I169" s="12"/>
      <c r="J169" s="12"/>
      <c r="K169" s="12"/>
      <c r="L169" s="12"/>
      <c r="M169" s="12"/>
      <c r="N169" s="12"/>
      <c r="O169" s="12"/>
      <c r="P169" s="12"/>
      <c r="Q169" s="12"/>
      <c r="R169" s="12"/>
      <c r="S169" s="12"/>
      <c r="T169" s="12"/>
      <c r="U169" s="12"/>
      <c r="V169" s="12"/>
      <c r="W169" s="12"/>
    </row>
    <row r="170" spans="1:23" ht="12.75" customHeight="1">
      <c r="A170" s="13"/>
      <c r="B170" s="1"/>
      <c r="C170" s="12"/>
      <c r="D170" s="12"/>
      <c r="E170" s="12"/>
      <c r="F170" s="12"/>
      <c r="G170" s="12"/>
      <c r="H170" s="12"/>
      <c r="I170" s="12"/>
      <c r="J170" s="12"/>
      <c r="K170" s="12"/>
      <c r="L170" s="12"/>
      <c r="M170" s="12"/>
      <c r="N170" s="12"/>
      <c r="O170" s="12"/>
      <c r="P170" s="12"/>
      <c r="Q170" s="12"/>
      <c r="R170" s="12"/>
      <c r="S170" s="12"/>
      <c r="T170" s="12"/>
      <c r="U170" s="12"/>
      <c r="V170" s="12"/>
      <c r="W170" s="12"/>
    </row>
    <row r="171" spans="1:23" ht="12.75" customHeight="1">
      <c r="A171" s="13"/>
      <c r="B171" s="1"/>
      <c r="C171" s="12"/>
      <c r="D171" s="12"/>
      <c r="E171" s="12"/>
      <c r="F171" s="12"/>
      <c r="G171" s="12"/>
      <c r="H171" s="12"/>
      <c r="I171" s="12"/>
      <c r="J171" s="12"/>
      <c r="K171" s="12"/>
      <c r="L171" s="12"/>
      <c r="M171" s="12"/>
      <c r="N171" s="12"/>
      <c r="O171" s="12"/>
      <c r="P171" s="12"/>
      <c r="Q171" s="12"/>
      <c r="R171" s="12"/>
      <c r="S171" s="12"/>
      <c r="T171" s="12"/>
      <c r="U171" s="12"/>
      <c r="V171" s="12"/>
      <c r="W171" s="12"/>
    </row>
    <row r="172" spans="1:23" ht="12.75" customHeight="1">
      <c r="A172" s="13"/>
      <c r="B172" s="1"/>
      <c r="C172" s="12"/>
      <c r="D172" s="12"/>
      <c r="E172" s="12"/>
      <c r="F172" s="12"/>
      <c r="G172" s="12"/>
      <c r="H172" s="12"/>
      <c r="I172" s="12"/>
      <c r="J172" s="12"/>
      <c r="K172" s="12"/>
      <c r="L172" s="12"/>
      <c r="M172" s="12"/>
      <c r="N172" s="12"/>
      <c r="O172" s="12"/>
      <c r="P172" s="12"/>
      <c r="Q172" s="12"/>
      <c r="R172" s="12"/>
      <c r="S172" s="12"/>
      <c r="T172" s="12"/>
      <c r="U172" s="12"/>
      <c r="V172" s="12"/>
      <c r="W172" s="12"/>
    </row>
    <row r="173" spans="1:23" ht="12.75" customHeight="1">
      <c r="A173" s="13"/>
      <c r="B173" s="1"/>
      <c r="C173" s="12"/>
      <c r="D173" s="12"/>
      <c r="E173" s="12"/>
      <c r="F173" s="12"/>
      <c r="G173" s="12"/>
      <c r="H173" s="12"/>
      <c r="I173" s="12"/>
      <c r="J173" s="12"/>
      <c r="K173" s="12"/>
      <c r="L173" s="12"/>
      <c r="M173" s="12"/>
      <c r="N173" s="12"/>
      <c r="O173" s="12"/>
      <c r="P173" s="12"/>
      <c r="Q173" s="12"/>
      <c r="R173" s="12"/>
      <c r="S173" s="12"/>
      <c r="T173" s="12"/>
      <c r="U173" s="12"/>
      <c r="V173" s="12"/>
      <c r="W173" s="12"/>
    </row>
    <row r="174" spans="1:23" ht="12.75" customHeight="1">
      <c r="A174" s="13"/>
      <c r="B174" s="1"/>
      <c r="C174" s="12"/>
      <c r="D174" s="12"/>
      <c r="E174" s="12"/>
      <c r="F174" s="12"/>
      <c r="G174" s="12"/>
      <c r="H174" s="12"/>
      <c r="I174" s="12"/>
      <c r="J174" s="12"/>
      <c r="K174" s="12"/>
      <c r="L174" s="12"/>
      <c r="M174" s="12"/>
      <c r="N174" s="12"/>
      <c r="O174" s="12"/>
      <c r="P174" s="12"/>
      <c r="Q174" s="12"/>
      <c r="R174" s="12"/>
      <c r="S174" s="12"/>
      <c r="T174" s="12"/>
      <c r="U174" s="12"/>
      <c r="V174" s="12"/>
      <c r="W174" s="12"/>
    </row>
    <row r="175" spans="1:23" ht="12.75" customHeight="1">
      <c r="A175" s="13"/>
      <c r="B175" s="1"/>
      <c r="C175" s="12"/>
      <c r="D175" s="12"/>
      <c r="E175" s="12"/>
      <c r="F175" s="12"/>
      <c r="G175" s="12"/>
      <c r="H175" s="12"/>
      <c r="I175" s="12"/>
      <c r="J175" s="12"/>
      <c r="K175" s="12"/>
      <c r="L175" s="12"/>
      <c r="M175" s="12"/>
      <c r="N175" s="12"/>
      <c r="O175" s="12"/>
      <c r="P175" s="12"/>
      <c r="Q175" s="12"/>
      <c r="R175" s="12"/>
      <c r="S175" s="12"/>
      <c r="T175" s="12"/>
      <c r="U175" s="12"/>
      <c r="V175" s="12"/>
      <c r="W175" s="12"/>
    </row>
    <row r="176" spans="1:23" ht="12.75" customHeight="1">
      <c r="A176" s="13"/>
      <c r="B176" s="1"/>
      <c r="C176" s="12"/>
      <c r="D176" s="12"/>
      <c r="E176" s="12"/>
      <c r="F176" s="12"/>
      <c r="G176" s="12"/>
      <c r="H176" s="12"/>
      <c r="I176" s="12"/>
      <c r="J176" s="12"/>
      <c r="K176" s="12"/>
      <c r="L176" s="12"/>
      <c r="M176" s="12"/>
      <c r="N176" s="12"/>
      <c r="O176" s="12"/>
      <c r="P176" s="12"/>
      <c r="Q176" s="12"/>
      <c r="R176" s="12"/>
      <c r="S176" s="12"/>
      <c r="T176" s="12"/>
      <c r="U176" s="12"/>
      <c r="V176" s="12"/>
      <c r="W176" s="12"/>
    </row>
    <row r="177" spans="1:23" ht="12.75" customHeight="1">
      <c r="A177" s="13"/>
      <c r="B177" s="1"/>
      <c r="C177" s="12"/>
      <c r="D177" s="12"/>
      <c r="E177" s="12"/>
      <c r="F177" s="12"/>
      <c r="G177" s="12"/>
      <c r="H177" s="12"/>
      <c r="I177" s="12"/>
      <c r="J177" s="12"/>
      <c r="K177" s="12"/>
      <c r="L177" s="12"/>
      <c r="M177" s="12"/>
      <c r="N177" s="12"/>
      <c r="O177" s="12"/>
      <c r="P177" s="12"/>
      <c r="Q177" s="12"/>
      <c r="R177" s="12"/>
      <c r="S177" s="12"/>
      <c r="T177" s="12"/>
      <c r="U177" s="12"/>
      <c r="V177" s="12"/>
      <c r="W177" s="12"/>
    </row>
    <row r="178" spans="1:23" ht="12.75" customHeight="1">
      <c r="A178" s="13"/>
      <c r="B178" s="1"/>
      <c r="C178" s="12"/>
      <c r="D178" s="12"/>
      <c r="E178" s="12"/>
      <c r="F178" s="12"/>
      <c r="G178" s="12"/>
      <c r="H178" s="12"/>
      <c r="I178" s="12"/>
      <c r="J178" s="12"/>
      <c r="K178" s="12"/>
      <c r="L178" s="12"/>
      <c r="M178" s="12"/>
      <c r="N178" s="12"/>
      <c r="O178" s="12"/>
      <c r="P178" s="12"/>
      <c r="Q178" s="12"/>
      <c r="R178" s="12"/>
      <c r="S178" s="12"/>
      <c r="T178" s="12"/>
      <c r="U178" s="12"/>
      <c r="V178" s="12"/>
      <c r="W178" s="12"/>
    </row>
    <row r="179" spans="1:23" ht="12.75" customHeight="1">
      <c r="A179" s="13"/>
      <c r="B179" s="1"/>
      <c r="C179" s="12"/>
      <c r="D179" s="12"/>
      <c r="E179" s="12"/>
      <c r="F179" s="12"/>
      <c r="G179" s="12"/>
      <c r="H179" s="12"/>
      <c r="I179" s="12"/>
      <c r="J179" s="12"/>
      <c r="K179" s="12"/>
      <c r="L179" s="12"/>
      <c r="M179" s="12"/>
      <c r="N179" s="12"/>
      <c r="O179" s="12"/>
      <c r="P179" s="12"/>
      <c r="Q179" s="12"/>
      <c r="R179" s="12"/>
      <c r="S179" s="12"/>
      <c r="T179" s="12"/>
      <c r="U179" s="12"/>
      <c r="V179" s="12"/>
      <c r="W179" s="12"/>
    </row>
    <row r="180" spans="1:23" ht="12.75" customHeight="1">
      <c r="A180" s="13"/>
      <c r="B180" s="1"/>
      <c r="C180" s="12"/>
      <c r="D180" s="12"/>
      <c r="E180" s="12"/>
      <c r="F180" s="12"/>
      <c r="G180" s="12"/>
      <c r="H180" s="12"/>
      <c r="I180" s="12"/>
      <c r="J180" s="12"/>
      <c r="K180" s="12"/>
      <c r="L180" s="12"/>
      <c r="M180" s="12"/>
      <c r="N180" s="12"/>
      <c r="O180" s="12"/>
      <c r="P180" s="12"/>
      <c r="Q180" s="12"/>
      <c r="R180" s="12"/>
      <c r="S180" s="12"/>
      <c r="T180" s="12"/>
      <c r="U180" s="12"/>
      <c r="V180" s="12"/>
      <c r="W180" s="12"/>
    </row>
    <row r="181" spans="1:23" ht="12.75" customHeight="1">
      <c r="A181" s="13"/>
      <c r="B181" s="1"/>
      <c r="C181" s="12"/>
      <c r="D181" s="12"/>
      <c r="E181" s="12"/>
      <c r="F181" s="12"/>
      <c r="G181" s="12"/>
      <c r="H181" s="12"/>
      <c r="I181" s="12"/>
      <c r="J181" s="12"/>
      <c r="K181" s="12"/>
      <c r="L181" s="12"/>
      <c r="M181" s="12"/>
      <c r="N181" s="12"/>
      <c r="O181" s="12"/>
      <c r="P181" s="12"/>
      <c r="Q181" s="12"/>
      <c r="R181" s="12"/>
      <c r="S181" s="12"/>
      <c r="T181" s="12"/>
      <c r="U181" s="12"/>
      <c r="V181" s="12"/>
      <c r="W181" s="12"/>
    </row>
    <row r="182" spans="1:23" ht="12.75" customHeight="1">
      <c r="A182" s="13"/>
      <c r="B182" s="1"/>
      <c r="C182" s="12"/>
      <c r="D182" s="12"/>
      <c r="E182" s="12"/>
      <c r="F182" s="12"/>
      <c r="G182" s="12"/>
      <c r="H182" s="12"/>
      <c r="I182" s="12"/>
      <c r="J182" s="12"/>
      <c r="K182" s="12"/>
      <c r="L182" s="12"/>
      <c r="M182" s="12"/>
      <c r="N182" s="12"/>
      <c r="O182" s="12"/>
      <c r="P182" s="12"/>
      <c r="Q182" s="12"/>
      <c r="R182" s="12"/>
      <c r="S182" s="12"/>
      <c r="T182" s="12"/>
      <c r="U182" s="12"/>
      <c r="V182" s="12"/>
      <c r="W182" s="12"/>
    </row>
    <row r="183" spans="1:23" ht="12.75" customHeight="1">
      <c r="A183" s="13"/>
      <c r="B183" s="1"/>
      <c r="C183" s="12"/>
      <c r="D183" s="12"/>
      <c r="E183" s="12"/>
      <c r="F183" s="12"/>
      <c r="G183" s="12"/>
      <c r="H183" s="12"/>
      <c r="I183" s="12"/>
      <c r="J183" s="12"/>
      <c r="K183" s="12"/>
      <c r="L183" s="12"/>
      <c r="M183" s="12"/>
      <c r="N183" s="12"/>
      <c r="O183" s="12"/>
      <c r="P183" s="12"/>
      <c r="Q183" s="12"/>
      <c r="R183" s="12"/>
      <c r="S183" s="12"/>
      <c r="T183" s="12"/>
      <c r="U183" s="12"/>
      <c r="V183" s="12"/>
      <c r="W183" s="12"/>
    </row>
    <row r="184" spans="1:23" ht="12.75" customHeight="1">
      <c r="A184" s="13"/>
      <c r="B184" s="1"/>
      <c r="C184" s="12"/>
      <c r="D184" s="12"/>
      <c r="E184" s="12"/>
      <c r="F184" s="12"/>
      <c r="G184" s="12"/>
      <c r="H184" s="12"/>
      <c r="I184" s="12"/>
      <c r="J184" s="12"/>
      <c r="K184" s="12"/>
      <c r="L184" s="12"/>
      <c r="M184" s="12"/>
      <c r="N184" s="12"/>
      <c r="O184" s="12"/>
      <c r="P184" s="12"/>
      <c r="Q184" s="12"/>
      <c r="R184" s="12"/>
      <c r="S184" s="12"/>
      <c r="T184" s="12"/>
      <c r="U184" s="12"/>
      <c r="V184" s="12"/>
      <c r="W184" s="12"/>
    </row>
    <row r="185" spans="1:23" ht="12.75" customHeight="1">
      <c r="A185" s="13"/>
      <c r="B185" s="1"/>
      <c r="C185" s="12"/>
      <c r="D185" s="12"/>
      <c r="E185" s="12"/>
      <c r="F185" s="12"/>
      <c r="G185" s="12"/>
      <c r="H185" s="12"/>
      <c r="I185" s="12"/>
      <c r="J185" s="12"/>
      <c r="K185" s="12"/>
      <c r="L185" s="12"/>
      <c r="M185" s="12"/>
      <c r="N185" s="12"/>
      <c r="O185" s="12"/>
      <c r="P185" s="12"/>
      <c r="Q185" s="12"/>
      <c r="R185" s="12"/>
      <c r="S185" s="12"/>
      <c r="T185" s="12"/>
      <c r="U185" s="12"/>
      <c r="V185" s="12"/>
      <c r="W185" s="12"/>
    </row>
    <row r="186" spans="1:23" ht="12.75" customHeight="1">
      <c r="A186" s="13"/>
      <c r="B186" s="1"/>
      <c r="C186" s="12"/>
      <c r="D186" s="12"/>
      <c r="E186" s="12"/>
      <c r="F186" s="12"/>
      <c r="G186" s="12"/>
      <c r="H186" s="12"/>
      <c r="I186" s="12"/>
      <c r="J186" s="12"/>
      <c r="K186" s="12"/>
      <c r="L186" s="12"/>
      <c r="M186" s="12"/>
      <c r="N186" s="12"/>
      <c r="O186" s="12"/>
      <c r="P186" s="12"/>
      <c r="Q186" s="12"/>
      <c r="R186" s="12"/>
      <c r="S186" s="12"/>
      <c r="T186" s="12"/>
      <c r="U186" s="12"/>
      <c r="V186" s="12"/>
      <c r="W186" s="12"/>
    </row>
    <row r="187" spans="1:23" ht="12.75" customHeight="1">
      <c r="A187" s="13"/>
      <c r="B187" s="1"/>
      <c r="C187" s="12"/>
      <c r="D187" s="12"/>
      <c r="E187" s="12"/>
      <c r="F187" s="12"/>
      <c r="G187" s="12"/>
      <c r="H187" s="12"/>
      <c r="I187" s="12"/>
      <c r="J187" s="12"/>
      <c r="K187" s="12"/>
      <c r="L187" s="12"/>
      <c r="M187" s="12"/>
      <c r="N187" s="12"/>
      <c r="O187" s="12"/>
      <c r="P187" s="12"/>
      <c r="Q187" s="12"/>
      <c r="R187" s="12"/>
      <c r="S187" s="12"/>
      <c r="T187" s="12"/>
      <c r="U187" s="12"/>
      <c r="V187" s="12"/>
      <c r="W187" s="12"/>
    </row>
    <row r="188" spans="1:23" ht="12.75" customHeight="1">
      <c r="A188" s="13"/>
      <c r="B188" s="1"/>
      <c r="C188" s="12"/>
      <c r="D188" s="12"/>
      <c r="E188" s="12"/>
      <c r="F188" s="12"/>
      <c r="G188" s="12"/>
      <c r="H188" s="12"/>
      <c r="I188" s="12"/>
      <c r="J188" s="12"/>
      <c r="K188" s="12"/>
      <c r="L188" s="12"/>
      <c r="M188" s="12"/>
      <c r="N188" s="12"/>
      <c r="O188" s="12"/>
      <c r="P188" s="12"/>
      <c r="Q188" s="12"/>
      <c r="R188" s="12"/>
      <c r="S188" s="12"/>
      <c r="T188" s="12"/>
      <c r="U188" s="12"/>
      <c r="V188" s="12"/>
      <c r="W188" s="12"/>
    </row>
    <row r="189" spans="1:23" ht="12.75" customHeight="1">
      <c r="A189" s="13"/>
      <c r="B189" s="1"/>
      <c r="C189" s="12"/>
      <c r="D189" s="12"/>
      <c r="E189" s="12"/>
      <c r="F189" s="12"/>
      <c r="G189" s="12"/>
      <c r="H189" s="12"/>
      <c r="I189" s="12"/>
      <c r="J189" s="12"/>
      <c r="K189" s="12"/>
      <c r="L189" s="12"/>
      <c r="M189" s="12"/>
      <c r="N189" s="12"/>
      <c r="O189" s="12"/>
      <c r="P189" s="12"/>
      <c r="Q189" s="12"/>
      <c r="R189" s="12"/>
      <c r="S189" s="12"/>
      <c r="T189" s="12"/>
      <c r="U189" s="12"/>
      <c r="V189" s="12"/>
      <c r="W189" s="12"/>
    </row>
    <row r="190" spans="1:23" ht="12.75" customHeight="1">
      <c r="A190" s="13"/>
      <c r="B190" s="1"/>
      <c r="C190" s="12"/>
      <c r="D190" s="12"/>
      <c r="E190" s="12"/>
      <c r="F190" s="12"/>
      <c r="G190" s="12"/>
      <c r="H190" s="12"/>
      <c r="I190" s="12"/>
      <c r="J190" s="12"/>
      <c r="K190" s="12"/>
      <c r="L190" s="12"/>
      <c r="M190" s="12"/>
      <c r="N190" s="12"/>
      <c r="O190" s="12"/>
      <c r="P190" s="12"/>
      <c r="Q190" s="12"/>
      <c r="R190" s="12"/>
      <c r="S190" s="12"/>
      <c r="T190" s="12"/>
      <c r="U190" s="12"/>
      <c r="V190" s="12"/>
      <c r="W190" s="12"/>
    </row>
    <row r="191" spans="1:23" ht="12.75" customHeight="1">
      <c r="A191" s="13"/>
      <c r="B191" s="1"/>
      <c r="C191" s="12"/>
      <c r="D191" s="12"/>
      <c r="E191" s="12"/>
      <c r="F191" s="12"/>
      <c r="G191" s="12"/>
      <c r="H191" s="12"/>
      <c r="I191" s="12"/>
      <c r="J191" s="12"/>
      <c r="K191" s="12"/>
      <c r="L191" s="12"/>
      <c r="M191" s="12"/>
      <c r="N191" s="12"/>
      <c r="O191" s="12"/>
      <c r="P191" s="12"/>
      <c r="Q191" s="12"/>
      <c r="R191" s="12"/>
      <c r="S191" s="12"/>
      <c r="T191" s="12"/>
      <c r="U191" s="12"/>
      <c r="V191" s="12"/>
      <c r="W191" s="12"/>
    </row>
    <row r="192" spans="1:23" ht="12.75" customHeight="1">
      <c r="A192" s="13"/>
      <c r="B192" s="1"/>
      <c r="C192" s="12"/>
      <c r="D192" s="12"/>
      <c r="E192" s="12"/>
      <c r="F192" s="12"/>
      <c r="G192" s="12"/>
      <c r="H192" s="12"/>
      <c r="I192" s="12"/>
      <c r="J192" s="12"/>
      <c r="K192" s="12"/>
      <c r="L192" s="12"/>
      <c r="M192" s="12"/>
      <c r="N192" s="12"/>
      <c r="O192" s="12"/>
      <c r="P192" s="12"/>
      <c r="Q192" s="12"/>
      <c r="R192" s="12"/>
      <c r="S192" s="12"/>
      <c r="T192" s="12"/>
      <c r="U192" s="12"/>
      <c r="V192" s="12"/>
      <c r="W192" s="12"/>
    </row>
    <row r="193" spans="1:23" ht="12.75" customHeight="1">
      <c r="A193" s="13"/>
      <c r="B193" s="1"/>
      <c r="C193" s="12"/>
      <c r="D193" s="12"/>
      <c r="E193" s="12"/>
      <c r="F193" s="12"/>
      <c r="G193" s="12"/>
      <c r="H193" s="12"/>
      <c r="I193" s="12"/>
      <c r="J193" s="12"/>
      <c r="K193" s="12"/>
      <c r="L193" s="12"/>
      <c r="M193" s="12"/>
      <c r="N193" s="12"/>
      <c r="O193" s="12"/>
      <c r="P193" s="12"/>
      <c r="Q193" s="12"/>
      <c r="R193" s="12"/>
      <c r="S193" s="12"/>
      <c r="T193" s="12"/>
      <c r="U193" s="12"/>
      <c r="V193" s="12"/>
      <c r="W193" s="12"/>
    </row>
    <row r="194" spans="1:23" ht="12.75" customHeight="1">
      <c r="A194" s="13"/>
      <c r="B194" s="1"/>
      <c r="C194" s="12"/>
      <c r="D194" s="12"/>
      <c r="E194" s="12"/>
      <c r="F194" s="12"/>
      <c r="G194" s="12"/>
      <c r="H194" s="12"/>
      <c r="I194" s="12"/>
      <c r="J194" s="12"/>
      <c r="K194" s="12"/>
      <c r="L194" s="12"/>
      <c r="M194" s="12"/>
      <c r="N194" s="12"/>
      <c r="O194" s="12"/>
      <c r="P194" s="12"/>
      <c r="Q194" s="12"/>
      <c r="R194" s="12"/>
      <c r="S194" s="12"/>
      <c r="T194" s="12"/>
      <c r="U194" s="12"/>
      <c r="V194" s="12"/>
      <c r="W194" s="12"/>
    </row>
    <row r="195" spans="1:23" ht="12.75" customHeight="1">
      <c r="A195" s="13"/>
      <c r="B195" s="1"/>
      <c r="C195" s="12"/>
      <c r="D195" s="12"/>
      <c r="E195" s="12"/>
      <c r="F195" s="12"/>
      <c r="G195" s="12"/>
      <c r="H195" s="12"/>
      <c r="I195" s="12"/>
      <c r="J195" s="12"/>
      <c r="K195" s="12"/>
      <c r="L195" s="12"/>
      <c r="M195" s="12"/>
      <c r="N195" s="12"/>
      <c r="O195" s="12"/>
      <c r="P195" s="12"/>
      <c r="Q195" s="12"/>
      <c r="R195" s="12"/>
      <c r="S195" s="12"/>
      <c r="T195" s="12"/>
      <c r="U195" s="12"/>
      <c r="V195" s="12"/>
      <c r="W195" s="12"/>
    </row>
    <row r="196" spans="1:23" ht="12.75" customHeight="1">
      <c r="A196" s="13"/>
      <c r="B196" s="1"/>
      <c r="C196" s="12"/>
      <c r="D196" s="12"/>
      <c r="E196" s="12"/>
      <c r="F196" s="12"/>
      <c r="G196" s="12"/>
      <c r="H196" s="12"/>
      <c r="I196" s="12"/>
      <c r="J196" s="12"/>
      <c r="K196" s="12"/>
      <c r="L196" s="12"/>
      <c r="M196" s="12"/>
      <c r="N196" s="12"/>
      <c r="O196" s="12"/>
      <c r="P196" s="12"/>
      <c r="Q196" s="12"/>
      <c r="R196" s="12"/>
      <c r="S196" s="12"/>
      <c r="T196" s="12"/>
      <c r="U196" s="12"/>
      <c r="V196" s="12"/>
      <c r="W196" s="12"/>
    </row>
    <row r="197" spans="1:23" ht="12.75" customHeight="1">
      <c r="A197" s="13"/>
      <c r="B197" s="1"/>
      <c r="C197" s="12"/>
      <c r="D197" s="12"/>
      <c r="E197" s="12"/>
      <c r="F197" s="12"/>
      <c r="G197" s="12"/>
      <c r="H197" s="12"/>
      <c r="I197" s="12"/>
      <c r="J197" s="12"/>
      <c r="K197" s="12"/>
      <c r="L197" s="12"/>
      <c r="M197" s="12"/>
      <c r="N197" s="12"/>
      <c r="O197" s="12"/>
      <c r="P197" s="12"/>
      <c r="Q197" s="12"/>
      <c r="R197" s="12"/>
      <c r="S197" s="12"/>
      <c r="T197" s="12"/>
      <c r="U197" s="12"/>
      <c r="V197" s="12"/>
      <c r="W197" s="12"/>
    </row>
    <row r="198" spans="1:23" ht="12.75" customHeight="1">
      <c r="A198" s="13"/>
      <c r="B198" s="1"/>
      <c r="C198" s="12"/>
      <c r="D198" s="12"/>
      <c r="E198" s="12"/>
      <c r="F198" s="12"/>
      <c r="G198" s="12"/>
      <c r="H198" s="12"/>
      <c r="I198" s="12"/>
      <c r="J198" s="12"/>
      <c r="K198" s="12"/>
      <c r="L198" s="12"/>
      <c r="M198" s="12"/>
      <c r="N198" s="12"/>
      <c r="O198" s="12"/>
      <c r="P198" s="12"/>
      <c r="Q198" s="12"/>
      <c r="R198" s="12"/>
      <c r="S198" s="12"/>
      <c r="T198" s="12"/>
      <c r="U198" s="12"/>
      <c r="V198" s="12"/>
      <c r="W198" s="12"/>
    </row>
    <row r="199" spans="1:23" ht="12.75" customHeight="1">
      <c r="A199" s="13"/>
      <c r="B199" s="1"/>
      <c r="C199" s="12"/>
      <c r="D199" s="12"/>
      <c r="E199" s="12"/>
      <c r="F199" s="12"/>
      <c r="G199" s="12"/>
      <c r="H199" s="12"/>
      <c r="I199" s="12"/>
      <c r="J199" s="12"/>
      <c r="K199" s="12"/>
      <c r="L199" s="12"/>
      <c r="M199" s="12"/>
      <c r="N199" s="12"/>
      <c r="O199" s="12"/>
      <c r="P199" s="12"/>
      <c r="Q199" s="12"/>
      <c r="R199" s="12"/>
      <c r="S199" s="12"/>
      <c r="T199" s="12"/>
      <c r="U199" s="12"/>
      <c r="V199" s="12"/>
      <c r="W199" s="12"/>
    </row>
    <row r="200" spans="1:23" ht="12.75" customHeight="1">
      <c r="A200" s="13"/>
      <c r="B200" s="1"/>
      <c r="C200" s="12"/>
      <c r="D200" s="12"/>
      <c r="E200" s="12"/>
      <c r="F200" s="12"/>
      <c r="G200" s="12"/>
      <c r="H200" s="12"/>
      <c r="I200" s="12"/>
      <c r="J200" s="12"/>
      <c r="K200" s="12"/>
      <c r="L200" s="12"/>
      <c r="M200" s="12"/>
      <c r="N200" s="12"/>
      <c r="O200" s="12"/>
      <c r="P200" s="12"/>
      <c r="Q200" s="12"/>
      <c r="R200" s="12"/>
      <c r="S200" s="12"/>
      <c r="T200" s="12"/>
      <c r="U200" s="12"/>
      <c r="V200" s="12"/>
      <c r="W200" s="12"/>
    </row>
    <row r="201" spans="1:23" ht="12.75" customHeight="1">
      <c r="A201" s="13"/>
      <c r="B201" s="1"/>
      <c r="C201" s="12"/>
      <c r="D201" s="12"/>
      <c r="E201" s="12"/>
      <c r="F201" s="12"/>
      <c r="G201" s="12"/>
      <c r="H201" s="12"/>
      <c r="I201" s="12"/>
      <c r="J201" s="12"/>
      <c r="K201" s="12"/>
      <c r="L201" s="12"/>
      <c r="M201" s="12"/>
      <c r="N201" s="12"/>
      <c r="O201" s="12"/>
      <c r="P201" s="12"/>
      <c r="Q201" s="12"/>
      <c r="R201" s="12"/>
      <c r="S201" s="12"/>
      <c r="T201" s="12"/>
      <c r="U201" s="12"/>
      <c r="V201" s="12"/>
      <c r="W201" s="12"/>
    </row>
    <row r="202" spans="1:23" ht="12.75" customHeight="1">
      <c r="A202" s="13"/>
      <c r="B202" s="1"/>
      <c r="C202" s="12"/>
      <c r="D202" s="12"/>
      <c r="E202" s="12"/>
      <c r="F202" s="12"/>
      <c r="G202" s="12"/>
      <c r="H202" s="12"/>
      <c r="I202" s="12"/>
      <c r="J202" s="12"/>
      <c r="K202" s="12"/>
      <c r="L202" s="12"/>
      <c r="M202" s="12"/>
      <c r="N202" s="12"/>
      <c r="O202" s="12"/>
      <c r="P202" s="12"/>
      <c r="Q202" s="12"/>
      <c r="R202" s="12"/>
      <c r="S202" s="12"/>
      <c r="T202" s="12"/>
      <c r="U202" s="12"/>
      <c r="V202" s="12"/>
      <c r="W202" s="12"/>
    </row>
    <row r="203" spans="1:23" ht="12.75" customHeight="1">
      <c r="A203" s="13"/>
      <c r="B203" s="1"/>
      <c r="C203" s="12"/>
      <c r="D203" s="12"/>
      <c r="E203" s="12"/>
      <c r="F203" s="12"/>
      <c r="G203" s="12"/>
      <c r="H203" s="12"/>
      <c r="I203" s="12"/>
      <c r="J203" s="12"/>
      <c r="K203" s="12"/>
      <c r="L203" s="12"/>
      <c r="M203" s="12"/>
      <c r="N203" s="12"/>
      <c r="O203" s="12"/>
      <c r="P203" s="12"/>
      <c r="Q203" s="12"/>
      <c r="R203" s="12"/>
      <c r="S203" s="12"/>
      <c r="T203" s="12"/>
      <c r="U203" s="12"/>
      <c r="V203" s="12"/>
      <c r="W203" s="12"/>
    </row>
    <row r="204" spans="1:23" ht="12.75" customHeight="1">
      <c r="A204" s="13"/>
      <c r="B204" s="1"/>
      <c r="C204" s="12"/>
      <c r="D204" s="12"/>
      <c r="E204" s="12"/>
      <c r="F204" s="12"/>
      <c r="G204" s="12"/>
      <c r="H204" s="12"/>
      <c r="I204" s="12"/>
      <c r="J204" s="12"/>
      <c r="K204" s="12"/>
      <c r="L204" s="12"/>
      <c r="M204" s="12"/>
      <c r="N204" s="12"/>
      <c r="O204" s="12"/>
      <c r="P204" s="12"/>
      <c r="Q204" s="12"/>
      <c r="R204" s="12"/>
      <c r="S204" s="12"/>
      <c r="T204" s="12"/>
      <c r="U204" s="12"/>
      <c r="V204" s="12"/>
      <c r="W204" s="12"/>
    </row>
    <row r="205" spans="1:23" ht="12.75" customHeight="1">
      <c r="A205" s="13"/>
      <c r="B205" s="1"/>
      <c r="C205" s="12"/>
      <c r="D205" s="12"/>
      <c r="E205" s="12"/>
      <c r="F205" s="12"/>
      <c r="G205" s="12"/>
      <c r="H205" s="12"/>
      <c r="I205" s="12"/>
      <c r="J205" s="12"/>
      <c r="K205" s="12"/>
      <c r="L205" s="12"/>
      <c r="M205" s="12"/>
      <c r="N205" s="12"/>
      <c r="O205" s="12"/>
      <c r="P205" s="12"/>
      <c r="Q205" s="12"/>
      <c r="R205" s="12"/>
      <c r="S205" s="12"/>
      <c r="T205" s="12"/>
      <c r="U205" s="12"/>
      <c r="V205" s="12"/>
      <c r="W205" s="12"/>
    </row>
    <row r="206" spans="1:23" ht="12.75" customHeight="1">
      <c r="A206" s="13"/>
      <c r="B206" s="1"/>
      <c r="C206" s="12"/>
      <c r="D206" s="12"/>
      <c r="E206" s="12"/>
      <c r="F206" s="12"/>
      <c r="G206" s="12"/>
      <c r="H206" s="12"/>
      <c r="I206" s="12"/>
      <c r="J206" s="12"/>
      <c r="K206" s="12"/>
      <c r="L206" s="12"/>
      <c r="M206" s="12"/>
      <c r="N206" s="12"/>
      <c r="O206" s="12"/>
      <c r="P206" s="12"/>
      <c r="Q206" s="12"/>
      <c r="R206" s="12"/>
      <c r="S206" s="12"/>
      <c r="T206" s="12"/>
      <c r="U206" s="12"/>
      <c r="V206" s="12"/>
      <c r="W206" s="12"/>
    </row>
    <row r="207" spans="1:23" ht="12.75" customHeight="1">
      <c r="A207" s="13"/>
      <c r="B207" s="1"/>
      <c r="C207" s="12"/>
      <c r="D207" s="12"/>
      <c r="E207" s="12"/>
      <c r="F207" s="12"/>
      <c r="G207" s="12"/>
      <c r="H207" s="12"/>
      <c r="I207" s="12"/>
      <c r="J207" s="12"/>
      <c r="K207" s="12"/>
      <c r="L207" s="12"/>
      <c r="M207" s="12"/>
      <c r="N207" s="12"/>
      <c r="O207" s="12"/>
      <c r="P207" s="12"/>
      <c r="Q207" s="12"/>
      <c r="R207" s="12"/>
      <c r="S207" s="12"/>
      <c r="T207" s="12"/>
      <c r="U207" s="12"/>
      <c r="V207" s="12"/>
      <c r="W207" s="12"/>
    </row>
    <row r="208" spans="1:23" ht="12.75" customHeight="1">
      <c r="A208" s="13"/>
      <c r="B208" s="1"/>
      <c r="C208" s="12"/>
      <c r="D208" s="12"/>
      <c r="E208" s="12"/>
      <c r="F208" s="12"/>
      <c r="G208" s="12"/>
      <c r="H208" s="12"/>
      <c r="I208" s="12"/>
      <c r="J208" s="12"/>
      <c r="K208" s="12"/>
      <c r="L208" s="12"/>
      <c r="M208" s="12"/>
      <c r="N208" s="12"/>
      <c r="O208" s="12"/>
      <c r="P208" s="12"/>
      <c r="Q208" s="12"/>
      <c r="R208" s="12"/>
      <c r="S208" s="12"/>
      <c r="T208" s="12"/>
      <c r="U208" s="12"/>
      <c r="V208" s="12"/>
      <c r="W208" s="12"/>
    </row>
    <row r="209" spans="1:23" ht="12.75" customHeight="1">
      <c r="A209" s="13"/>
      <c r="B209" s="1"/>
      <c r="C209" s="12"/>
      <c r="D209" s="12"/>
      <c r="E209" s="12"/>
      <c r="F209" s="12"/>
      <c r="G209" s="12"/>
      <c r="H209" s="12"/>
      <c r="I209" s="12"/>
      <c r="J209" s="12"/>
      <c r="K209" s="12"/>
      <c r="L209" s="12"/>
      <c r="M209" s="12"/>
      <c r="N209" s="12"/>
      <c r="O209" s="12"/>
      <c r="P209" s="12"/>
      <c r="Q209" s="12"/>
      <c r="R209" s="12"/>
      <c r="S209" s="12"/>
      <c r="T209" s="12"/>
      <c r="U209" s="12"/>
      <c r="V209" s="12"/>
      <c r="W209" s="12"/>
    </row>
    <row r="210" spans="1:23" ht="12.75" customHeight="1">
      <c r="A210" s="13"/>
      <c r="B210" s="1"/>
      <c r="C210" s="12"/>
      <c r="D210" s="12"/>
      <c r="E210" s="12"/>
      <c r="F210" s="12"/>
      <c r="G210" s="12"/>
      <c r="H210" s="12"/>
      <c r="I210" s="12"/>
      <c r="J210" s="12"/>
      <c r="K210" s="12"/>
      <c r="L210" s="12"/>
      <c r="M210" s="12"/>
      <c r="N210" s="12"/>
      <c r="O210" s="12"/>
      <c r="P210" s="12"/>
      <c r="Q210" s="12"/>
      <c r="R210" s="12"/>
      <c r="S210" s="12"/>
      <c r="T210" s="12"/>
      <c r="U210" s="12"/>
      <c r="V210" s="12"/>
      <c r="W210" s="12"/>
    </row>
    <row r="211" spans="1:23" ht="12.75" customHeight="1">
      <c r="A211" s="13"/>
      <c r="B211" s="1"/>
      <c r="C211" s="12"/>
      <c r="D211" s="12"/>
      <c r="E211" s="12"/>
      <c r="F211" s="12"/>
      <c r="G211" s="12"/>
      <c r="H211" s="12"/>
      <c r="I211" s="12"/>
      <c r="J211" s="12"/>
      <c r="K211" s="12"/>
      <c r="L211" s="12"/>
      <c r="M211" s="12"/>
      <c r="N211" s="12"/>
      <c r="O211" s="12"/>
      <c r="P211" s="12"/>
      <c r="Q211" s="12"/>
      <c r="R211" s="12"/>
      <c r="S211" s="12"/>
      <c r="T211" s="12"/>
      <c r="U211" s="12"/>
      <c r="V211" s="12"/>
      <c r="W211" s="12"/>
    </row>
    <row r="212" spans="1:23" ht="12.75" customHeight="1">
      <c r="A212" s="13"/>
      <c r="B212" s="1"/>
      <c r="C212" s="12"/>
      <c r="D212" s="12"/>
      <c r="E212" s="12"/>
      <c r="F212" s="12"/>
      <c r="G212" s="12"/>
      <c r="H212" s="12"/>
      <c r="I212" s="12"/>
      <c r="J212" s="12"/>
      <c r="K212" s="12"/>
      <c r="L212" s="12"/>
      <c r="M212" s="12"/>
      <c r="N212" s="12"/>
      <c r="O212" s="12"/>
      <c r="P212" s="12"/>
      <c r="Q212" s="12"/>
      <c r="R212" s="12"/>
      <c r="S212" s="12"/>
      <c r="T212" s="12"/>
      <c r="U212" s="12"/>
      <c r="V212" s="12"/>
      <c r="W212" s="12"/>
    </row>
    <row r="213" spans="1:23" ht="12.75" customHeight="1">
      <c r="A213" s="13"/>
      <c r="B213" s="1"/>
      <c r="C213" s="12"/>
      <c r="D213" s="12"/>
      <c r="E213" s="12"/>
      <c r="F213" s="12"/>
      <c r="G213" s="12"/>
      <c r="H213" s="12"/>
      <c r="I213" s="12"/>
      <c r="J213" s="12"/>
      <c r="K213" s="12"/>
      <c r="L213" s="12"/>
      <c r="M213" s="12"/>
      <c r="N213" s="12"/>
      <c r="O213" s="12"/>
      <c r="P213" s="12"/>
      <c r="Q213" s="12"/>
      <c r="R213" s="12"/>
      <c r="S213" s="12"/>
      <c r="T213" s="12"/>
      <c r="U213" s="12"/>
      <c r="V213" s="12"/>
      <c r="W213" s="12"/>
    </row>
    <row r="214" spans="1:23" ht="12.75" customHeight="1">
      <c r="A214" s="13"/>
      <c r="B214" s="1"/>
      <c r="C214" s="12"/>
      <c r="D214" s="12"/>
      <c r="E214" s="12"/>
      <c r="F214" s="12"/>
      <c r="G214" s="12"/>
      <c r="H214" s="12"/>
      <c r="I214" s="12"/>
      <c r="J214" s="12"/>
      <c r="K214" s="12"/>
      <c r="L214" s="12"/>
      <c r="M214" s="12"/>
      <c r="N214" s="12"/>
      <c r="O214" s="12"/>
      <c r="P214" s="12"/>
      <c r="Q214" s="12"/>
      <c r="R214" s="12"/>
      <c r="S214" s="12"/>
      <c r="T214" s="12"/>
      <c r="U214" s="12"/>
      <c r="V214" s="12"/>
      <c r="W214" s="12"/>
    </row>
    <row r="215" spans="1:23" ht="12.75" customHeight="1">
      <c r="A215" s="13"/>
      <c r="B215" s="1"/>
      <c r="C215" s="12"/>
      <c r="D215" s="12"/>
      <c r="E215" s="12"/>
      <c r="F215" s="12"/>
      <c r="G215" s="12"/>
      <c r="H215" s="12"/>
      <c r="I215" s="12"/>
      <c r="J215" s="12"/>
      <c r="K215" s="12"/>
      <c r="L215" s="12"/>
      <c r="M215" s="12"/>
      <c r="N215" s="12"/>
      <c r="O215" s="12"/>
      <c r="P215" s="12"/>
      <c r="Q215" s="12"/>
      <c r="R215" s="12"/>
      <c r="S215" s="12"/>
      <c r="T215" s="12"/>
      <c r="U215" s="12"/>
      <c r="V215" s="12"/>
      <c r="W215" s="12"/>
    </row>
    <row r="216" spans="1:23" ht="12.75" customHeight="1">
      <c r="A216" s="13"/>
      <c r="B216" s="1"/>
      <c r="C216" s="12"/>
      <c r="D216" s="12"/>
      <c r="E216" s="12"/>
      <c r="F216" s="12"/>
      <c r="G216" s="12"/>
      <c r="H216" s="12"/>
      <c r="I216" s="12"/>
      <c r="J216" s="12"/>
      <c r="K216" s="12"/>
      <c r="L216" s="12"/>
      <c r="M216" s="12"/>
      <c r="N216" s="12"/>
      <c r="O216" s="12"/>
      <c r="P216" s="12"/>
      <c r="Q216" s="12"/>
      <c r="R216" s="12"/>
      <c r="S216" s="12"/>
      <c r="T216" s="12"/>
      <c r="U216" s="12"/>
      <c r="V216" s="12"/>
      <c r="W216" s="12"/>
    </row>
    <row r="217" spans="1:23" ht="12.75" customHeight="1">
      <c r="A217" s="13"/>
      <c r="B217" s="1"/>
      <c r="C217" s="12"/>
      <c r="D217" s="12"/>
      <c r="E217" s="12"/>
      <c r="F217" s="12"/>
      <c r="G217" s="12"/>
      <c r="H217" s="12"/>
      <c r="I217" s="12"/>
      <c r="J217" s="12"/>
      <c r="K217" s="12"/>
      <c r="L217" s="12"/>
      <c r="M217" s="12"/>
      <c r="N217" s="12"/>
      <c r="O217" s="12"/>
      <c r="P217" s="12"/>
      <c r="Q217" s="12"/>
      <c r="R217" s="12"/>
      <c r="S217" s="12"/>
      <c r="T217" s="12"/>
      <c r="U217" s="12"/>
      <c r="V217" s="12"/>
      <c r="W217" s="12"/>
    </row>
    <row r="218" spans="1:23" ht="12.75" customHeight="1">
      <c r="A218" s="13"/>
      <c r="B218" s="1"/>
      <c r="C218" s="12"/>
      <c r="D218" s="12"/>
      <c r="E218" s="12"/>
      <c r="F218" s="12"/>
      <c r="G218" s="12"/>
      <c r="H218" s="12"/>
      <c r="I218" s="12"/>
      <c r="J218" s="12"/>
      <c r="K218" s="12"/>
      <c r="L218" s="12"/>
      <c r="M218" s="12"/>
      <c r="N218" s="12"/>
      <c r="O218" s="12"/>
      <c r="P218" s="12"/>
      <c r="Q218" s="12"/>
      <c r="R218" s="12"/>
      <c r="S218" s="12"/>
      <c r="T218" s="12"/>
      <c r="U218" s="12"/>
      <c r="V218" s="12"/>
      <c r="W218" s="12"/>
    </row>
    <row r="219" spans="1:23" ht="12.75" customHeight="1">
      <c r="A219" s="13"/>
      <c r="B219" s="1"/>
      <c r="C219" s="12"/>
      <c r="D219" s="12"/>
      <c r="E219" s="12"/>
      <c r="F219" s="12"/>
      <c r="G219" s="12"/>
      <c r="H219" s="12"/>
      <c r="I219" s="12"/>
      <c r="J219" s="12"/>
      <c r="K219" s="12"/>
      <c r="L219" s="12"/>
      <c r="M219" s="12"/>
      <c r="N219" s="12"/>
      <c r="O219" s="12"/>
      <c r="P219" s="12"/>
      <c r="Q219" s="12"/>
      <c r="R219" s="12"/>
      <c r="S219" s="12"/>
      <c r="T219" s="12"/>
      <c r="U219" s="12"/>
      <c r="V219" s="12"/>
      <c r="W219" s="12"/>
    </row>
    <row r="220" spans="1:23" ht="12.75" customHeight="1">
      <c r="A220" s="13"/>
      <c r="B220" s="1"/>
      <c r="C220" s="12"/>
      <c r="D220" s="12"/>
      <c r="E220" s="12"/>
      <c r="F220" s="12"/>
      <c r="G220" s="12"/>
      <c r="H220" s="12"/>
      <c r="I220" s="12"/>
      <c r="J220" s="12"/>
      <c r="K220" s="12"/>
      <c r="L220" s="12"/>
      <c r="M220" s="12"/>
      <c r="N220" s="12"/>
      <c r="O220" s="12"/>
      <c r="P220" s="12"/>
      <c r="Q220" s="12"/>
      <c r="R220" s="12"/>
      <c r="S220" s="12"/>
      <c r="T220" s="12"/>
      <c r="U220" s="12"/>
      <c r="V220" s="12"/>
      <c r="W220" s="12"/>
    </row>
    <row r="221" spans="1:23" ht="12.75" customHeight="1">
      <c r="A221" s="13"/>
      <c r="B221" s="1"/>
      <c r="C221" s="12"/>
      <c r="D221" s="12"/>
      <c r="E221" s="12"/>
      <c r="F221" s="12"/>
      <c r="G221" s="12"/>
      <c r="H221" s="12"/>
      <c r="I221" s="12"/>
      <c r="J221" s="12"/>
      <c r="K221" s="12"/>
      <c r="L221" s="12"/>
      <c r="M221" s="12"/>
      <c r="N221" s="12"/>
      <c r="O221" s="12"/>
      <c r="P221" s="12"/>
      <c r="Q221" s="12"/>
      <c r="R221" s="12"/>
      <c r="S221" s="12"/>
      <c r="T221" s="12"/>
      <c r="U221" s="12"/>
      <c r="V221" s="12"/>
      <c r="W221" s="12"/>
    </row>
    <row r="222" spans="1:23" ht="12.75" customHeight="1">
      <c r="A222" s="13"/>
      <c r="B222" s="1"/>
      <c r="C222" s="12"/>
      <c r="D222" s="12"/>
      <c r="E222" s="12"/>
      <c r="F222" s="12"/>
      <c r="G222" s="12"/>
      <c r="H222" s="12"/>
      <c r="I222" s="12"/>
      <c r="J222" s="12"/>
      <c r="K222" s="12"/>
      <c r="L222" s="12"/>
      <c r="M222" s="12"/>
      <c r="N222" s="12"/>
      <c r="O222" s="12"/>
      <c r="P222" s="12"/>
      <c r="Q222" s="12"/>
      <c r="R222" s="12"/>
      <c r="S222" s="12"/>
      <c r="T222" s="12"/>
      <c r="U222" s="12"/>
      <c r="V222" s="12"/>
      <c r="W222" s="12"/>
    </row>
    <row r="223" spans="1:23" ht="12.75" customHeight="1">
      <c r="A223" s="13"/>
      <c r="B223" s="1"/>
      <c r="C223" s="12"/>
      <c r="D223" s="12"/>
      <c r="E223" s="12"/>
      <c r="F223" s="12"/>
      <c r="G223" s="12"/>
      <c r="H223" s="12"/>
      <c r="I223" s="12"/>
      <c r="J223" s="12"/>
      <c r="K223" s="12"/>
      <c r="L223" s="12"/>
      <c r="M223" s="12"/>
      <c r="N223" s="12"/>
      <c r="O223" s="12"/>
      <c r="P223" s="12"/>
      <c r="Q223" s="12"/>
      <c r="R223" s="12"/>
      <c r="S223" s="12"/>
      <c r="T223" s="12"/>
      <c r="U223" s="12"/>
      <c r="V223" s="12"/>
      <c r="W223" s="12"/>
    </row>
    <row r="224" spans="1:23" ht="12.75" customHeight="1">
      <c r="A224" s="13"/>
      <c r="B224" s="1"/>
      <c r="C224" s="12"/>
      <c r="D224" s="12"/>
      <c r="E224" s="12"/>
      <c r="F224" s="12"/>
      <c r="G224" s="12"/>
      <c r="H224" s="12"/>
      <c r="I224" s="12"/>
      <c r="J224" s="12"/>
      <c r="K224" s="12"/>
      <c r="L224" s="12"/>
      <c r="M224" s="12"/>
      <c r="N224" s="12"/>
      <c r="O224" s="12"/>
      <c r="P224" s="12"/>
      <c r="Q224" s="12"/>
      <c r="R224" s="12"/>
      <c r="S224" s="12"/>
      <c r="T224" s="12"/>
      <c r="U224" s="12"/>
      <c r="V224" s="12"/>
      <c r="W224" s="12"/>
    </row>
    <row r="225" spans="1:23" ht="12.75" customHeight="1">
      <c r="A225" s="13"/>
      <c r="B225" s="1"/>
      <c r="C225" s="12"/>
      <c r="D225" s="12"/>
      <c r="E225" s="12"/>
      <c r="F225" s="12"/>
      <c r="G225" s="12"/>
      <c r="H225" s="12"/>
      <c r="I225" s="12"/>
      <c r="J225" s="12"/>
      <c r="K225" s="12"/>
      <c r="L225" s="12"/>
      <c r="M225" s="12"/>
      <c r="N225" s="12"/>
      <c r="O225" s="12"/>
      <c r="P225" s="12"/>
      <c r="Q225" s="12"/>
      <c r="R225" s="12"/>
      <c r="S225" s="12"/>
      <c r="T225" s="12"/>
      <c r="U225" s="12"/>
      <c r="V225" s="12"/>
      <c r="W225" s="12"/>
    </row>
    <row r="226" spans="1:23" ht="12.75" customHeight="1">
      <c r="A226" s="13"/>
      <c r="B226" s="1"/>
      <c r="C226" s="12"/>
      <c r="D226" s="12"/>
      <c r="E226" s="12"/>
      <c r="F226" s="12"/>
      <c r="G226" s="12"/>
      <c r="H226" s="12"/>
      <c r="I226" s="12"/>
      <c r="J226" s="12"/>
      <c r="K226" s="12"/>
      <c r="L226" s="12"/>
      <c r="M226" s="12"/>
      <c r="N226" s="12"/>
      <c r="O226" s="12"/>
      <c r="P226" s="12"/>
      <c r="Q226" s="12"/>
      <c r="R226" s="12"/>
      <c r="S226" s="12"/>
      <c r="T226" s="12"/>
      <c r="U226" s="12"/>
      <c r="V226" s="12"/>
      <c r="W226" s="12"/>
    </row>
    <row r="227" spans="1:23" ht="12.75" customHeight="1">
      <c r="A227" s="13"/>
      <c r="B227" s="1"/>
      <c r="C227" s="12"/>
      <c r="D227" s="12"/>
      <c r="E227" s="12"/>
      <c r="F227" s="12"/>
      <c r="G227" s="12"/>
      <c r="H227" s="12"/>
      <c r="I227" s="12"/>
      <c r="J227" s="12"/>
      <c r="K227" s="12"/>
      <c r="L227" s="12"/>
      <c r="M227" s="12"/>
      <c r="N227" s="12"/>
      <c r="O227" s="12"/>
      <c r="P227" s="12"/>
      <c r="Q227" s="12"/>
      <c r="R227" s="12"/>
      <c r="S227" s="12"/>
      <c r="T227" s="12"/>
      <c r="U227" s="12"/>
      <c r="V227" s="12"/>
      <c r="W227" s="12"/>
    </row>
    <row r="228" spans="1:23" ht="12.75" customHeight="1">
      <c r="A228" s="13"/>
      <c r="B228" s="1"/>
      <c r="C228" s="12"/>
      <c r="D228" s="12"/>
      <c r="E228" s="12"/>
      <c r="F228" s="12"/>
      <c r="G228" s="12"/>
      <c r="H228" s="12"/>
      <c r="I228" s="12"/>
      <c r="J228" s="12"/>
      <c r="K228" s="12"/>
      <c r="L228" s="12"/>
      <c r="M228" s="12"/>
      <c r="N228" s="12"/>
      <c r="O228" s="12"/>
      <c r="P228" s="12"/>
      <c r="Q228" s="12"/>
      <c r="R228" s="12"/>
      <c r="S228" s="12"/>
      <c r="T228" s="12"/>
      <c r="U228" s="12"/>
      <c r="V228" s="12"/>
      <c r="W228" s="12"/>
    </row>
    <row r="229" spans="1:23" ht="12.75" customHeight="1">
      <c r="A229" s="13"/>
      <c r="B229" s="1"/>
      <c r="C229" s="12"/>
      <c r="D229" s="12"/>
      <c r="E229" s="12"/>
      <c r="F229" s="12"/>
      <c r="G229" s="12"/>
      <c r="H229" s="12"/>
      <c r="I229" s="12"/>
      <c r="J229" s="12"/>
      <c r="K229" s="12"/>
      <c r="L229" s="12"/>
      <c r="M229" s="12"/>
      <c r="N229" s="12"/>
      <c r="O229" s="12"/>
      <c r="P229" s="12"/>
      <c r="Q229" s="12"/>
      <c r="R229" s="12"/>
      <c r="S229" s="12"/>
      <c r="T229" s="12"/>
      <c r="U229" s="12"/>
      <c r="V229" s="12"/>
      <c r="W229" s="12"/>
    </row>
    <row r="230" spans="1:23" ht="12.75" customHeight="1">
      <c r="A230" s="13"/>
      <c r="B230" s="1"/>
      <c r="C230" s="12"/>
      <c r="D230" s="12"/>
      <c r="E230" s="12"/>
      <c r="F230" s="12"/>
      <c r="G230" s="12"/>
      <c r="H230" s="12"/>
      <c r="I230" s="12"/>
      <c r="J230" s="12"/>
      <c r="K230" s="12"/>
      <c r="L230" s="12"/>
      <c r="M230" s="12"/>
      <c r="N230" s="12"/>
      <c r="O230" s="12"/>
      <c r="P230" s="12"/>
      <c r="Q230" s="12"/>
      <c r="R230" s="12"/>
      <c r="S230" s="12"/>
      <c r="T230" s="12"/>
      <c r="U230" s="12"/>
      <c r="V230" s="12"/>
      <c r="W230" s="12"/>
    </row>
    <row r="231" spans="1:23" ht="12.75" customHeight="1">
      <c r="A231" s="13"/>
      <c r="B231" s="1"/>
      <c r="C231" s="12"/>
      <c r="D231" s="12"/>
      <c r="E231" s="12"/>
      <c r="F231" s="12"/>
      <c r="G231" s="12"/>
      <c r="H231" s="12"/>
      <c r="I231" s="12"/>
      <c r="J231" s="12"/>
      <c r="K231" s="12"/>
      <c r="L231" s="12"/>
      <c r="M231" s="12"/>
      <c r="N231" s="12"/>
      <c r="O231" s="12"/>
      <c r="P231" s="12"/>
      <c r="Q231" s="12"/>
      <c r="R231" s="12"/>
      <c r="S231" s="12"/>
      <c r="T231" s="12"/>
      <c r="U231" s="12"/>
      <c r="V231" s="12"/>
      <c r="W231" s="12"/>
    </row>
    <row r="232" spans="1:23" ht="12.75" customHeight="1">
      <c r="A232" s="13"/>
      <c r="B232" s="1"/>
      <c r="C232" s="12"/>
      <c r="D232" s="12"/>
      <c r="E232" s="12"/>
      <c r="F232" s="12"/>
      <c r="G232" s="12"/>
      <c r="H232" s="12"/>
      <c r="I232" s="12"/>
      <c r="J232" s="12"/>
      <c r="K232" s="12"/>
      <c r="L232" s="12"/>
      <c r="M232" s="12"/>
      <c r="N232" s="12"/>
      <c r="O232" s="12"/>
      <c r="P232" s="12"/>
      <c r="Q232" s="12"/>
      <c r="R232" s="12"/>
      <c r="S232" s="12"/>
      <c r="T232" s="12"/>
      <c r="U232" s="12"/>
      <c r="V232" s="12"/>
      <c r="W232" s="12"/>
    </row>
    <row r="233" spans="1:23" ht="12.75" customHeight="1">
      <c r="A233" s="13"/>
      <c r="B233" s="1"/>
      <c r="C233" s="12"/>
      <c r="D233" s="12"/>
      <c r="E233" s="12"/>
      <c r="F233" s="12"/>
      <c r="G233" s="12"/>
      <c r="H233" s="12"/>
      <c r="I233" s="12"/>
      <c r="J233" s="12"/>
      <c r="K233" s="12"/>
      <c r="L233" s="12"/>
      <c r="M233" s="12"/>
      <c r="N233" s="12"/>
      <c r="O233" s="12"/>
      <c r="P233" s="12"/>
      <c r="Q233" s="12"/>
      <c r="R233" s="12"/>
      <c r="S233" s="12"/>
      <c r="T233" s="12"/>
      <c r="U233" s="12"/>
      <c r="V233" s="12"/>
      <c r="W233" s="12"/>
    </row>
    <row r="234" spans="1:23" ht="12.75" customHeight="1">
      <c r="A234" s="13"/>
      <c r="B234" s="1"/>
      <c r="C234" s="12"/>
      <c r="D234" s="12"/>
      <c r="E234" s="12"/>
      <c r="F234" s="12"/>
      <c r="G234" s="12"/>
      <c r="H234" s="12"/>
      <c r="I234" s="12"/>
      <c r="J234" s="12"/>
      <c r="K234" s="12"/>
      <c r="L234" s="12"/>
      <c r="M234" s="12"/>
      <c r="N234" s="12"/>
      <c r="O234" s="12"/>
      <c r="P234" s="12"/>
      <c r="Q234" s="12"/>
      <c r="R234" s="12"/>
      <c r="S234" s="12"/>
      <c r="T234" s="12"/>
      <c r="U234" s="12"/>
      <c r="V234" s="12"/>
      <c r="W234" s="12"/>
    </row>
    <row r="235" spans="1:23" ht="12.75" customHeight="1">
      <c r="A235" s="13"/>
      <c r="B235" s="1"/>
      <c r="C235" s="12"/>
      <c r="D235" s="12"/>
      <c r="E235" s="12"/>
      <c r="F235" s="12"/>
      <c r="G235" s="12"/>
      <c r="H235" s="12"/>
      <c r="I235" s="12"/>
      <c r="J235" s="12"/>
      <c r="K235" s="12"/>
      <c r="L235" s="12"/>
      <c r="M235" s="12"/>
      <c r="N235" s="12"/>
      <c r="O235" s="12"/>
      <c r="P235" s="12"/>
      <c r="Q235" s="12"/>
      <c r="R235" s="12"/>
      <c r="S235" s="12"/>
      <c r="T235" s="12"/>
      <c r="U235" s="12"/>
      <c r="V235" s="12"/>
      <c r="W235" s="12"/>
    </row>
    <row r="236" spans="1:23" ht="12.75" customHeight="1">
      <c r="A236" s="13"/>
      <c r="B236" s="1"/>
      <c r="C236" s="12"/>
      <c r="D236" s="12"/>
      <c r="E236" s="12"/>
      <c r="F236" s="12"/>
      <c r="G236" s="12"/>
      <c r="H236" s="12"/>
      <c r="I236" s="12"/>
      <c r="J236" s="12"/>
      <c r="K236" s="12"/>
      <c r="L236" s="12"/>
      <c r="M236" s="12"/>
      <c r="N236" s="12"/>
      <c r="O236" s="12"/>
      <c r="P236" s="12"/>
      <c r="Q236" s="12"/>
      <c r="R236" s="12"/>
      <c r="S236" s="12"/>
      <c r="T236" s="12"/>
      <c r="U236" s="12"/>
      <c r="V236" s="12"/>
      <c r="W236" s="12"/>
    </row>
    <row r="237" spans="1:23" ht="12.75" customHeight="1">
      <c r="A237" s="13"/>
      <c r="B237" s="1"/>
      <c r="C237" s="12"/>
      <c r="D237" s="12"/>
      <c r="E237" s="12"/>
      <c r="F237" s="12"/>
      <c r="G237" s="12"/>
      <c r="H237" s="12"/>
      <c r="I237" s="12"/>
      <c r="J237" s="12"/>
      <c r="K237" s="12"/>
      <c r="L237" s="12"/>
      <c r="M237" s="12"/>
      <c r="N237" s="12"/>
      <c r="O237" s="12"/>
      <c r="P237" s="12"/>
      <c r="Q237" s="12"/>
      <c r="R237" s="12"/>
      <c r="S237" s="12"/>
      <c r="T237" s="12"/>
      <c r="U237" s="12"/>
      <c r="V237" s="12"/>
      <c r="W237" s="12"/>
    </row>
    <row r="238" spans="1:23" ht="12.75" customHeight="1">
      <c r="A238" s="13"/>
      <c r="B238" s="1"/>
      <c r="C238" s="12"/>
      <c r="D238" s="12"/>
      <c r="E238" s="12"/>
      <c r="F238" s="12"/>
      <c r="G238" s="12"/>
      <c r="H238" s="12"/>
      <c r="I238" s="12"/>
      <c r="J238" s="12"/>
      <c r="K238" s="12"/>
      <c r="L238" s="12"/>
      <c r="M238" s="12"/>
      <c r="N238" s="12"/>
      <c r="O238" s="12"/>
      <c r="P238" s="12"/>
      <c r="Q238" s="12"/>
      <c r="R238" s="12"/>
      <c r="S238" s="12"/>
      <c r="T238" s="12"/>
      <c r="U238" s="12"/>
      <c r="V238" s="12"/>
      <c r="W238" s="12"/>
    </row>
    <row r="239" spans="1:23" ht="12.75" customHeight="1">
      <c r="A239" s="13"/>
      <c r="B239" s="1"/>
      <c r="C239" s="12"/>
      <c r="D239" s="12"/>
      <c r="E239" s="12"/>
      <c r="F239" s="12"/>
      <c r="G239" s="12"/>
      <c r="H239" s="12"/>
      <c r="I239" s="12"/>
      <c r="J239" s="12"/>
      <c r="K239" s="12"/>
      <c r="L239" s="12"/>
      <c r="M239" s="12"/>
      <c r="N239" s="12"/>
      <c r="O239" s="12"/>
      <c r="P239" s="12"/>
      <c r="Q239" s="12"/>
      <c r="R239" s="12"/>
      <c r="S239" s="12"/>
      <c r="T239" s="12"/>
      <c r="U239" s="12"/>
      <c r="V239" s="12"/>
      <c r="W239" s="12"/>
    </row>
    <row r="240" spans="1:23" ht="12.75" customHeight="1">
      <c r="A240" s="13"/>
      <c r="B240" s="1"/>
      <c r="C240" s="12"/>
      <c r="D240" s="12"/>
      <c r="E240" s="12"/>
      <c r="F240" s="12"/>
      <c r="G240" s="12"/>
      <c r="H240" s="12"/>
      <c r="I240" s="12"/>
      <c r="J240" s="12"/>
      <c r="K240" s="12"/>
      <c r="L240" s="12"/>
      <c r="M240" s="12"/>
      <c r="N240" s="12"/>
      <c r="O240" s="12"/>
      <c r="P240" s="12"/>
      <c r="Q240" s="12"/>
      <c r="R240" s="12"/>
      <c r="S240" s="12"/>
      <c r="T240" s="12"/>
      <c r="U240" s="12"/>
      <c r="V240" s="12"/>
      <c r="W240" s="12"/>
    </row>
    <row r="241" spans="1:23" ht="12.75" customHeight="1">
      <c r="A241" s="13"/>
      <c r="B241" s="1"/>
      <c r="C241" s="12"/>
      <c r="D241" s="12"/>
      <c r="E241" s="12"/>
      <c r="F241" s="12"/>
      <c r="G241" s="12"/>
      <c r="H241" s="12"/>
      <c r="I241" s="12"/>
      <c r="J241" s="12"/>
      <c r="K241" s="12"/>
      <c r="L241" s="12"/>
      <c r="M241" s="12"/>
      <c r="N241" s="12"/>
      <c r="O241" s="12"/>
      <c r="P241" s="12"/>
      <c r="Q241" s="12"/>
      <c r="R241" s="12"/>
      <c r="S241" s="12"/>
      <c r="T241" s="12"/>
      <c r="U241" s="12"/>
      <c r="V241" s="12"/>
      <c r="W241" s="12"/>
    </row>
    <row r="242" spans="1:23" ht="12.75" customHeight="1">
      <c r="A242" s="13"/>
      <c r="B242" s="1"/>
      <c r="C242" s="12"/>
      <c r="D242" s="12"/>
      <c r="E242" s="12"/>
      <c r="F242" s="12"/>
      <c r="G242" s="12"/>
      <c r="H242" s="12"/>
      <c r="I242" s="12"/>
      <c r="J242" s="12"/>
      <c r="K242" s="12"/>
      <c r="L242" s="12"/>
      <c r="M242" s="12"/>
      <c r="N242" s="12"/>
      <c r="O242" s="12"/>
      <c r="P242" s="12"/>
      <c r="Q242" s="12"/>
      <c r="R242" s="12"/>
      <c r="S242" s="12"/>
      <c r="T242" s="12"/>
      <c r="U242" s="12"/>
      <c r="V242" s="12"/>
      <c r="W242" s="12"/>
    </row>
    <row r="243" spans="1:23" ht="12.75" customHeight="1">
      <c r="A243" s="13"/>
      <c r="B243" s="1"/>
      <c r="C243" s="12"/>
      <c r="D243" s="12"/>
      <c r="E243" s="12"/>
      <c r="F243" s="12"/>
      <c r="G243" s="12"/>
      <c r="H243" s="12"/>
      <c r="I243" s="12"/>
      <c r="J243" s="12"/>
      <c r="K243" s="12"/>
      <c r="L243" s="12"/>
      <c r="M243" s="12"/>
      <c r="N243" s="12"/>
      <c r="O243" s="12"/>
      <c r="P243" s="12"/>
      <c r="Q243" s="12"/>
      <c r="R243" s="12"/>
      <c r="S243" s="12"/>
      <c r="T243" s="12"/>
      <c r="U243" s="12"/>
      <c r="V243" s="12"/>
      <c r="W243" s="12"/>
    </row>
    <row r="244" spans="1:23" ht="12.75" customHeight="1">
      <c r="A244" s="13"/>
      <c r="B244" s="1"/>
      <c r="C244" s="12"/>
      <c r="D244" s="12"/>
      <c r="E244" s="12"/>
      <c r="F244" s="12"/>
      <c r="G244" s="12"/>
      <c r="H244" s="12"/>
      <c r="I244" s="12"/>
      <c r="J244" s="12"/>
      <c r="K244" s="12"/>
      <c r="L244" s="12"/>
      <c r="M244" s="12"/>
      <c r="N244" s="12"/>
      <c r="O244" s="12"/>
      <c r="P244" s="12"/>
      <c r="Q244" s="12"/>
      <c r="R244" s="12"/>
      <c r="S244" s="12"/>
      <c r="T244" s="12"/>
      <c r="U244" s="12"/>
      <c r="V244" s="12"/>
      <c r="W244" s="12"/>
    </row>
    <row r="245" spans="1:23" ht="12.75" customHeight="1">
      <c r="A245" s="13"/>
      <c r="B245" s="1"/>
      <c r="C245" s="12"/>
      <c r="D245" s="12"/>
      <c r="E245" s="12"/>
      <c r="F245" s="12"/>
      <c r="G245" s="12"/>
      <c r="H245" s="12"/>
      <c r="I245" s="12"/>
      <c r="J245" s="12"/>
      <c r="K245" s="12"/>
      <c r="L245" s="12"/>
      <c r="M245" s="12"/>
      <c r="N245" s="12"/>
      <c r="O245" s="12"/>
      <c r="P245" s="12"/>
      <c r="Q245" s="12"/>
      <c r="R245" s="12"/>
      <c r="S245" s="12"/>
      <c r="T245" s="12"/>
      <c r="U245" s="12"/>
      <c r="V245" s="12"/>
      <c r="W245" s="12"/>
    </row>
    <row r="246" spans="1:23" ht="12.75" customHeight="1">
      <c r="A246" s="13"/>
      <c r="B246" s="1"/>
      <c r="C246" s="12"/>
      <c r="D246" s="12"/>
      <c r="E246" s="12"/>
      <c r="F246" s="12"/>
      <c r="G246" s="12"/>
      <c r="H246" s="12"/>
      <c r="I246" s="12"/>
      <c r="J246" s="12"/>
      <c r="K246" s="12"/>
      <c r="L246" s="12"/>
      <c r="M246" s="12"/>
      <c r="N246" s="12"/>
      <c r="O246" s="12"/>
      <c r="P246" s="12"/>
      <c r="Q246" s="12"/>
      <c r="R246" s="12"/>
      <c r="S246" s="12"/>
      <c r="T246" s="12"/>
      <c r="U246" s="12"/>
      <c r="V246" s="12"/>
      <c r="W246" s="12"/>
    </row>
    <row r="247" spans="1:23" ht="12.75" customHeight="1">
      <c r="A247" s="13"/>
      <c r="B247" s="1"/>
      <c r="C247" s="12"/>
      <c r="D247" s="12"/>
      <c r="E247" s="12"/>
      <c r="F247" s="12"/>
      <c r="G247" s="12"/>
      <c r="H247" s="12"/>
      <c r="I247" s="12"/>
      <c r="J247" s="12"/>
      <c r="K247" s="12"/>
      <c r="L247" s="12"/>
      <c r="M247" s="12"/>
      <c r="N247" s="12"/>
      <c r="O247" s="12"/>
      <c r="P247" s="12"/>
      <c r="Q247" s="12"/>
      <c r="R247" s="12"/>
      <c r="S247" s="12"/>
      <c r="T247" s="12"/>
      <c r="U247" s="12"/>
      <c r="V247" s="12"/>
      <c r="W247" s="12"/>
    </row>
    <row r="248" spans="1:23" ht="12.75" customHeight="1">
      <c r="A248" s="13"/>
      <c r="B248" s="1"/>
      <c r="C248" s="12"/>
      <c r="D248" s="12"/>
      <c r="E248" s="12"/>
      <c r="F248" s="12"/>
      <c r="G248" s="12"/>
      <c r="H248" s="12"/>
      <c r="I248" s="12"/>
      <c r="J248" s="12"/>
      <c r="K248" s="12"/>
      <c r="L248" s="12"/>
      <c r="M248" s="12"/>
      <c r="N248" s="12"/>
      <c r="O248" s="12"/>
      <c r="P248" s="12"/>
      <c r="Q248" s="12"/>
      <c r="R248" s="12"/>
      <c r="S248" s="12"/>
      <c r="T248" s="12"/>
      <c r="U248" s="12"/>
      <c r="V248" s="12"/>
      <c r="W248" s="12"/>
    </row>
    <row r="249" spans="1:23" ht="12.75" customHeight="1">
      <c r="A249" s="13"/>
      <c r="B249" s="1"/>
      <c r="C249" s="12"/>
      <c r="D249" s="12"/>
      <c r="E249" s="12"/>
      <c r="F249" s="12"/>
      <c r="G249" s="12"/>
      <c r="H249" s="12"/>
      <c r="I249" s="12"/>
      <c r="J249" s="12"/>
      <c r="K249" s="12"/>
      <c r="L249" s="12"/>
      <c r="M249" s="12"/>
      <c r="N249" s="12"/>
      <c r="O249" s="12"/>
      <c r="P249" s="12"/>
      <c r="Q249" s="12"/>
      <c r="R249" s="12"/>
      <c r="S249" s="12"/>
      <c r="T249" s="12"/>
      <c r="U249" s="12"/>
      <c r="V249" s="12"/>
      <c r="W249" s="12"/>
    </row>
    <row r="250" spans="1:23" ht="12.75" customHeight="1">
      <c r="A250" s="13"/>
      <c r="B250" s="1"/>
      <c r="C250" s="12"/>
      <c r="D250" s="12"/>
      <c r="E250" s="12"/>
      <c r="F250" s="12"/>
      <c r="G250" s="12"/>
      <c r="H250" s="12"/>
      <c r="I250" s="12"/>
      <c r="J250" s="12"/>
      <c r="K250" s="12"/>
      <c r="L250" s="12"/>
      <c r="M250" s="12"/>
      <c r="N250" s="12"/>
      <c r="O250" s="12"/>
      <c r="P250" s="12"/>
      <c r="Q250" s="12"/>
      <c r="R250" s="12"/>
      <c r="S250" s="12"/>
      <c r="T250" s="12"/>
      <c r="U250" s="12"/>
      <c r="V250" s="12"/>
      <c r="W250" s="12"/>
    </row>
    <row r="251" spans="1:23" ht="12.75" customHeight="1">
      <c r="A251" s="13"/>
      <c r="B251" s="1"/>
      <c r="C251" s="12"/>
      <c r="D251" s="12"/>
      <c r="E251" s="12"/>
      <c r="F251" s="12"/>
      <c r="G251" s="12"/>
      <c r="H251" s="12"/>
      <c r="I251" s="12"/>
      <c r="J251" s="12"/>
      <c r="K251" s="12"/>
      <c r="L251" s="12"/>
      <c r="M251" s="12"/>
      <c r="N251" s="12"/>
      <c r="O251" s="12"/>
      <c r="P251" s="12"/>
      <c r="Q251" s="12"/>
      <c r="R251" s="12"/>
      <c r="S251" s="12"/>
      <c r="T251" s="12"/>
      <c r="U251" s="12"/>
      <c r="V251" s="12"/>
      <c r="W251" s="12"/>
    </row>
    <row r="252" spans="1:23" ht="12.75" customHeight="1">
      <c r="A252" s="13"/>
      <c r="B252" s="1"/>
      <c r="C252" s="12"/>
      <c r="D252" s="12"/>
      <c r="E252" s="12"/>
      <c r="F252" s="12"/>
      <c r="G252" s="12"/>
      <c r="H252" s="12"/>
      <c r="I252" s="12"/>
      <c r="J252" s="12"/>
      <c r="K252" s="12"/>
      <c r="L252" s="12"/>
      <c r="M252" s="12"/>
      <c r="N252" s="12"/>
      <c r="O252" s="12"/>
      <c r="P252" s="12"/>
      <c r="Q252" s="12"/>
      <c r="R252" s="12"/>
      <c r="S252" s="12"/>
      <c r="T252" s="12"/>
      <c r="U252" s="12"/>
      <c r="V252" s="12"/>
      <c r="W252" s="12"/>
    </row>
    <row r="253" spans="1:23" ht="12.75" customHeight="1">
      <c r="A253" s="13"/>
      <c r="B253" s="1"/>
      <c r="C253" s="12"/>
      <c r="D253" s="12"/>
      <c r="E253" s="12"/>
      <c r="F253" s="12"/>
      <c r="G253" s="12"/>
      <c r="H253" s="12"/>
      <c r="I253" s="12"/>
      <c r="J253" s="12"/>
      <c r="K253" s="12"/>
      <c r="L253" s="12"/>
      <c r="M253" s="12"/>
      <c r="N253" s="12"/>
      <c r="O253" s="12"/>
      <c r="P253" s="12"/>
      <c r="Q253" s="12"/>
      <c r="R253" s="12"/>
      <c r="S253" s="12"/>
      <c r="T253" s="12"/>
      <c r="U253" s="12"/>
      <c r="V253" s="12"/>
      <c r="W253" s="12"/>
    </row>
    <row r="254" spans="1:23" ht="12.75" customHeight="1">
      <c r="A254" s="13"/>
      <c r="B254" s="1"/>
      <c r="C254" s="12"/>
      <c r="D254" s="12"/>
      <c r="E254" s="12"/>
      <c r="F254" s="12"/>
      <c r="G254" s="12"/>
      <c r="H254" s="12"/>
      <c r="I254" s="12"/>
      <c r="J254" s="12"/>
      <c r="K254" s="12"/>
      <c r="L254" s="12"/>
      <c r="M254" s="12"/>
      <c r="N254" s="12"/>
      <c r="O254" s="12"/>
      <c r="P254" s="12"/>
      <c r="Q254" s="12"/>
      <c r="R254" s="12"/>
      <c r="S254" s="12"/>
      <c r="T254" s="12"/>
      <c r="U254" s="12"/>
      <c r="V254" s="12"/>
      <c r="W254" s="12"/>
    </row>
    <row r="255" spans="1:23" ht="12.75" customHeight="1">
      <c r="A255" s="13"/>
      <c r="B255" s="1"/>
      <c r="C255" s="12"/>
      <c r="D255" s="12"/>
      <c r="E255" s="12"/>
      <c r="F255" s="12"/>
      <c r="G255" s="12"/>
      <c r="H255" s="12"/>
      <c r="I255" s="12"/>
      <c r="J255" s="12"/>
      <c r="K255" s="12"/>
      <c r="L255" s="12"/>
      <c r="M255" s="12"/>
      <c r="N255" s="12"/>
      <c r="O255" s="12"/>
      <c r="P255" s="12"/>
      <c r="Q255" s="12"/>
      <c r="R255" s="12"/>
      <c r="S255" s="12"/>
      <c r="T255" s="12"/>
      <c r="U255" s="12"/>
      <c r="V255" s="12"/>
      <c r="W255" s="12"/>
    </row>
    <row r="256" spans="1:23" ht="12.75" customHeight="1">
      <c r="A256" s="13"/>
      <c r="B256" s="1"/>
      <c r="C256" s="12"/>
      <c r="D256" s="12"/>
      <c r="E256" s="12"/>
      <c r="F256" s="12"/>
      <c r="G256" s="12"/>
      <c r="H256" s="12"/>
      <c r="I256" s="12"/>
      <c r="J256" s="12"/>
      <c r="K256" s="12"/>
      <c r="L256" s="12"/>
      <c r="M256" s="12"/>
      <c r="N256" s="12"/>
      <c r="O256" s="12"/>
      <c r="P256" s="12"/>
      <c r="Q256" s="12"/>
      <c r="R256" s="12"/>
      <c r="S256" s="12"/>
      <c r="T256" s="12"/>
      <c r="U256" s="12"/>
      <c r="V256" s="12"/>
      <c r="W256" s="12"/>
    </row>
    <row r="257" spans="1:23" ht="12.75" customHeight="1">
      <c r="A257" s="13"/>
      <c r="B257" s="1"/>
      <c r="C257" s="12"/>
      <c r="D257" s="12"/>
      <c r="E257" s="12"/>
      <c r="F257" s="12"/>
      <c r="G257" s="12"/>
      <c r="H257" s="12"/>
      <c r="I257" s="12"/>
      <c r="J257" s="12"/>
      <c r="K257" s="12"/>
      <c r="L257" s="12"/>
      <c r="M257" s="12"/>
      <c r="N257" s="12"/>
      <c r="O257" s="12"/>
      <c r="P257" s="12"/>
      <c r="Q257" s="12"/>
      <c r="R257" s="12"/>
      <c r="S257" s="12"/>
      <c r="T257" s="12"/>
      <c r="U257" s="12"/>
      <c r="V257" s="12"/>
      <c r="W257" s="12"/>
    </row>
    <row r="258" spans="1:23" ht="12.75" customHeight="1">
      <c r="A258" s="13"/>
      <c r="B258" s="1"/>
      <c r="C258" s="12"/>
      <c r="D258" s="12"/>
      <c r="E258" s="12"/>
      <c r="F258" s="12"/>
      <c r="G258" s="12"/>
      <c r="H258" s="12"/>
      <c r="I258" s="12"/>
      <c r="J258" s="12"/>
      <c r="K258" s="12"/>
      <c r="L258" s="12"/>
      <c r="M258" s="12"/>
      <c r="N258" s="12"/>
      <c r="O258" s="12"/>
      <c r="P258" s="12"/>
      <c r="Q258" s="12"/>
      <c r="R258" s="12"/>
      <c r="S258" s="12"/>
      <c r="T258" s="12"/>
      <c r="U258" s="12"/>
      <c r="V258" s="12"/>
      <c r="W258" s="12"/>
    </row>
    <row r="259" spans="1:23" ht="12.75" customHeight="1">
      <c r="A259" s="13"/>
      <c r="B259" s="1"/>
      <c r="C259" s="12"/>
      <c r="D259" s="12"/>
      <c r="E259" s="12"/>
      <c r="F259" s="12"/>
      <c r="G259" s="12"/>
      <c r="H259" s="12"/>
      <c r="I259" s="12"/>
      <c r="J259" s="12"/>
      <c r="K259" s="12"/>
      <c r="L259" s="12"/>
      <c r="M259" s="12"/>
      <c r="N259" s="12"/>
      <c r="O259" s="12"/>
      <c r="P259" s="12"/>
      <c r="Q259" s="12"/>
      <c r="R259" s="12"/>
      <c r="S259" s="12"/>
      <c r="T259" s="12"/>
      <c r="U259" s="12"/>
      <c r="V259" s="12"/>
      <c r="W259" s="12"/>
    </row>
    <row r="260" spans="1:23" ht="12.75" customHeight="1">
      <c r="A260" s="13"/>
      <c r="B260" s="1"/>
      <c r="C260" s="12"/>
      <c r="D260" s="12"/>
      <c r="E260" s="12"/>
      <c r="F260" s="12"/>
      <c r="G260" s="12"/>
      <c r="H260" s="12"/>
      <c r="I260" s="12"/>
      <c r="J260" s="12"/>
      <c r="K260" s="12"/>
      <c r="L260" s="12"/>
      <c r="M260" s="12"/>
      <c r="N260" s="12"/>
      <c r="O260" s="12"/>
      <c r="P260" s="12"/>
      <c r="Q260" s="12"/>
      <c r="R260" s="12"/>
      <c r="S260" s="12"/>
      <c r="T260" s="12"/>
      <c r="U260" s="12"/>
      <c r="V260" s="12"/>
      <c r="W260" s="12"/>
    </row>
    <row r="261" spans="1:23" ht="12.75" customHeight="1">
      <c r="A261" s="13"/>
      <c r="B261" s="1"/>
      <c r="C261" s="12"/>
      <c r="D261" s="12"/>
      <c r="E261" s="12"/>
      <c r="F261" s="12"/>
      <c r="G261" s="12"/>
      <c r="H261" s="12"/>
      <c r="I261" s="12"/>
      <c r="J261" s="12"/>
      <c r="K261" s="12"/>
      <c r="L261" s="12"/>
      <c r="M261" s="12"/>
      <c r="N261" s="12"/>
      <c r="O261" s="12"/>
      <c r="P261" s="12"/>
      <c r="Q261" s="12"/>
      <c r="R261" s="12"/>
      <c r="S261" s="12"/>
      <c r="T261" s="12"/>
      <c r="U261" s="12"/>
      <c r="V261" s="12"/>
      <c r="W261" s="12"/>
    </row>
    <row r="262" spans="1:23" ht="12.75" customHeight="1">
      <c r="A262" s="13"/>
      <c r="B262" s="1"/>
      <c r="C262" s="12"/>
      <c r="D262" s="12"/>
      <c r="E262" s="12"/>
      <c r="F262" s="12"/>
      <c r="G262" s="12"/>
      <c r="H262" s="12"/>
      <c r="I262" s="12"/>
      <c r="J262" s="12"/>
      <c r="K262" s="12"/>
      <c r="L262" s="12"/>
      <c r="M262" s="12"/>
      <c r="N262" s="12"/>
      <c r="O262" s="12"/>
      <c r="P262" s="12"/>
      <c r="Q262" s="12"/>
      <c r="R262" s="12"/>
      <c r="S262" s="12"/>
      <c r="T262" s="12"/>
      <c r="U262" s="12"/>
      <c r="V262" s="12"/>
      <c r="W262" s="12"/>
    </row>
    <row r="263" spans="1:23" ht="12.75" customHeight="1">
      <c r="A263" s="13"/>
      <c r="B263" s="1"/>
      <c r="C263" s="12"/>
      <c r="D263" s="12"/>
      <c r="E263" s="12"/>
      <c r="F263" s="12"/>
      <c r="G263" s="12"/>
      <c r="H263" s="12"/>
      <c r="I263" s="12"/>
      <c r="J263" s="12"/>
      <c r="K263" s="12"/>
      <c r="L263" s="12"/>
      <c r="M263" s="12"/>
      <c r="N263" s="12"/>
      <c r="O263" s="12"/>
      <c r="P263" s="12"/>
      <c r="Q263" s="12"/>
      <c r="R263" s="12"/>
      <c r="S263" s="12"/>
      <c r="T263" s="12"/>
      <c r="U263" s="12"/>
      <c r="V263" s="12"/>
      <c r="W263" s="12"/>
    </row>
    <row r="264" spans="1:23" ht="12.75" customHeight="1">
      <c r="A264" s="13"/>
      <c r="B264" s="1"/>
      <c r="C264" s="12"/>
      <c r="D264" s="12"/>
      <c r="E264" s="12"/>
      <c r="F264" s="12"/>
      <c r="G264" s="12"/>
      <c r="H264" s="12"/>
      <c r="I264" s="12"/>
      <c r="J264" s="12"/>
      <c r="K264" s="12"/>
      <c r="L264" s="12"/>
      <c r="M264" s="12"/>
      <c r="N264" s="12"/>
      <c r="O264" s="12"/>
      <c r="P264" s="12"/>
      <c r="Q264" s="12"/>
      <c r="R264" s="12"/>
      <c r="S264" s="12"/>
      <c r="T264" s="12"/>
      <c r="U264" s="12"/>
      <c r="V264" s="12"/>
      <c r="W264" s="12"/>
    </row>
    <row r="265" spans="1:23" ht="12.75" customHeight="1">
      <c r="A265" s="13"/>
      <c r="B265" s="1"/>
      <c r="C265" s="12"/>
      <c r="D265" s="12"/>
      <c r="E265" s="12"/>
      <c r="F265" s="12"/>
      <c r="G265" s="12"/>
      <c r="H265" s="12"/>
      <c r="I265" s="12"/>
      <c r="J265" s="12"/>
      <c r="K265" s="12"/>
      <c r="L265" s="12"/>
      <c r="M265" s="12"/>
      <c r="N265" s="12"/>
      <c r="O265" s="12"/>
      <c r="P265" s="12"/>
      <c r="Q265" s="12"/>
      <c r="R265" s="12"/>
      <c r="S265" s="12"/>
      <c r="T265" s="12"/>
      <c r="U265" s="12"/>
      <c r="V265" s="12"/>
      <c r="W265" s="12"/>
    </row>
    <row r="266" spans="1:23" ht="12.75" customHeight="1">
      <c r="A266" s="13"/>
      <c r="B266" s="1"/>
      <c r="C266" s="12"/>
      <c r="D266" s="12"/>
      <c r="E266" s="12"/>
      <c r="F266" s="12"/>
      <c r="G266" s="12"/>
      <c r="H266" s="12"/>
      <c r="I266" s="12"/>
      <c r="J266" s="12"/>
      <c r="K266" s="12"/>
      <c r="L266" s="12"/>
      <c r="M266" s="12"/>
      <c r="N266" s="12"/>
      <c r="O266" s="12"/>
      <c r="P266" s="12"/>
      <c r="Q266" s="12"/>
      <c r="R266" s="12"/>
      <c r="S266" s="12"/>
      <c r="T266" s="12"/>
      <c r="U266" s="12"/>
      <c r="V266" s="12"/>
      <c r="W266" s="12"/>
    </row>
    <row r="267" spans="1:23" ht="12.75" customHeight="1">
      <c r="A267" s="13"/>
      <c r="B267" s="1"/>
      <c r="C267" s="12"/>
      <c r="D267" s="12"/>
      <c r="E267" s="12"/>
      <c r="F267" s="12"/>
      <c r="G267" s="12"/>
      <c r="H267" s="12"/>
      <c r="I267" s="12"/>
      <c r="J267" s="12"/>
      <c r="K267" s="12"/>
      <c r="L267" s="12"/>
      <c r="M267" s="12"/>
      <c r="N267" s="12"/>
      <c r="O267" s="12"/>
      <c r="P267" s="12"/>
      <c r="Q267" s="12"/>
      <c r="R267" s="12"/>
      <c r="S267" s="12"/>
      <c r="T267" s="12"/>
      <c r="U267" s="12"/>
      <c r="V267" s="12"/>
      <c r="W267" s="12"/>
    </row>
    <row r="268" spans="1:23" ht="12.75" customHeight="1">
      <c r="A268" s="13"/>
      <c r="B268" s="1"/>
      <c r="C268" s="12"/>
      <c r="D268" s="12"/>
      <c r="E268" s="12"/>
      <c r="F268" s="12"/>
      <c r="G268" s="12"/>
      <c r="H268" s="12"/>
      <c r="I268" s="12"/>
      <c r="J268" s="12"/>
      <c r="K268" s="12"/>
      <c r="L268" s="12"/>
      <c r="M268" s="12"/>
      <c r="N268" s="12"/>
      <c r="O268" s="12"/>
      <c r="P268" s="12"/>
      <c r="Q268" s="12"/>
      <c r="R268" s="12"/>
      <c r="S268" s="12"/>
      <c r="T268" s="12"/>
      <c r="U268" s="12"/>
      <c r="V268" s="12"/>
      <c r="W268" s="12"/>
    </row>
    <row r="269" spans="1:23" ht="12.75" customHeight="1">
      <c r="A269" s="13"/>
      <c r="B269" s="1"/>
      <c r="C269" s="12"/>
      <c r="D269" s="12"/>
      <c r="E269" s="12"/>
      <c r="F269" s="12"/>
      <c r="G269" s="12"/>
      <c r="H269" s="12"/>
      <c r="I269" s="12"/>
      <c r="J269" s="12"/>
      <c r="K269" s="12"/>
      <c r="L269" s="12"/>
      <c r="M269" s="12"/>
      <c r="N269" s="12"/>
      <c r="O269" s="12"/>
      <c r="P269" s="12"/>
      <c r="Q269" s="12"/>
      <c r="R269" s="12"/>
      <c r="S269" s="12"/>
      <c r="T269" s="12"/>
      <c r="U269" s="12"/>
      <c r="V269" s="12"/>
      <c r="W269" s="12"/>
    </row>
    <row r="270" spans="1:23" ht="12.75" customHeight="1">
      <c r="A270" s="13"/>
      <c r="B270" s="1"/>
      <c r="C270" s="12"/>
      <c r="D270" s="12"/>
      <c r="E270" s="12"/>
      <c r="F270" s="12"/>
      <c r="G270" s="12"/>
      <c r="H270" s="12"/>
      <c r="I270" s="12"/>
      <c r="J270" s="12"/>
      <c r="K270" s="12"/>
      <c r="L270" s="12"/>
      <c r="M270" s="12"/>
      <c r="N270" s="12"/>
      <c r="O270" s="12"/>
      <c r="P270" s="12"/>
      <c r="Q270" s="12"/>
      <c r="R270" s="12"/>
      <c r="S270" s="12"/>
      <c r="T270" s="12"/>
      <c r="U270" s="12"/>
      <c r="V270" s="12"/>
      <c r="W270" s="12"/>
    </row>
    <row r="271" spans="1:23" ht="12.75" customHeight="1">
      <c r="A271" s="13"/>
      <c r="B271" s="1"/>
      <c r="C271" s="12"/>
      <c r="D271" s="12"/>
      <c r="E271" s="12"/>
      <c r="F271" s="12"/>
      <c r="G271" s="12"/>
      <c r="H271" s="12"/>
      <c r="I271" s="12"/>
      <c r="J271" s="12"/>
      <c r="K271" s="12"/>
      <c r="L271" s="12"/>
      <c r="M271" s="12"/>
      <c r="N271" s="12"/>
      <c r="O271" s="12"/>
      <c r="P271" s="12"/>
      <c r="Q271" s="12"/>
      <c r="R271" s="12"/>
      <c r="S271" s="12"/>
      <c r="T271" s="12"/>
      <c r="U271" s="12"/>
      <c r="V271" s="12"/>
      <c r="W271" s="12"/>
    </row>
    <row r="272" spans="1:23" ht="12.75" customHeight="1">
      <c r="A272" s="13"/>
      <c r="B272" s="1"/>
      <c r="C272" s="12"/>
      <c r="D272" s="12"/>
      <c r="E272" s="12"/>
      <c r="F272" s="12"/>
      <c r="G272" s="12"/>
      <c r="H272" s="12"/>
      <c r="I272" s="12"/>
      <c r="J272" s="12"/>
      <c r="K272" s="12"/>
      <c r="L272" s="12"/>
      <c r="M272" s="12"/>
      <c r="N272" s="12"/>
      <c r="O272" s="12"/>
      <c r="P272" s="12"/>
      <c r="Q272" s="12"/>
      <c r="R272" s="12"/>
      <c r="S272" s="12"/>
      <c r="T272" s="12"/>
      <c r="U272" s="12"/>
      <c r="V272" s="12"/>
      <c r="W272" s="12"/>
    </row>
    <row r="273" spans="1:23" ht="12.75" customHeight="1">
      <c r="A273" s="13"/>
      <c r="B273" s="1"/>
      <c r="C273" s="12"/>
      <c r="D273" s="12"/>
      <c r="E273" s="12"/>
      <c r="F273" s="12"/>
      <c r="G273" s="12"/>
      <c r="H273" s="12"/>
      <c r="I273" s="12"/>
      <c r="J273" s="12"/>
      <c r="K273" s="12"/>
      <c r="L273" s="12"/>
      <c r="M273" s="12"/>
      <c r="N273" s="12"/>
      <c r="O273" s="12"/>
      <c r="P273" s="12"/>
      <c r="Q273" s="12"/>
      <c r="R273" s="12"/>
      <c r="S273" s="12"/>
      <c r="T273" s="12"/>
      <c r="U273" s="12"/>
      <c r="V273" s="12"/>
      <c r="W273" s="12"/>
    </row>
    <row r="274" spans="1:23" ht="12.75" customHeight="1">
      <c r="A274" s="13"/>
      <c r="B274" s="1"/>
      <c r="C274" s="12"/>
      <c r="D274" s="12"/>
      <c r="E274" s="12"/>
      <c r="F274" s="12"/>
      <c r="G274" s="12"/>
      <c r="H274" s="12"/>
      <c r="I274" s="12"/>
      <c r="J274" s="12"/>
      <c r="K274" s="12"/>
      <c r="L274" s="12"/>
      <c r="M274" s="12"/>
      <c r="N274" s="12"/>
      <c r="O274" s="12"/>
      <c r="P274" s="12"/>
      <c r="Q274" s="12"/>
      <c r="R274" s="12"/>
      <c r="S274" s="12"/>
      <c r="T274" s="12"/>
      <c r="U274" s="12"/>
      <c r="V274" s="12"/>
      <c r="W274" s="12"/>
    </row>
    <row r="275" spans="1:23" ht="12.75" customHeight="1">
      <c r="A275" s="13"/>
      <c r="B275" s="1"/>
      <c r="C275" s="12"/>
      <c r="D275" s="12"/>
      <c r="E275" s="12"/>
      <c r="F275" s="12"/>
      <c r="G275" s="12"/>
      <c r="H275" s="12"/>
      <c r="I275" s="12"/>
      <c r="J275" s="12"/>
      <c r="K275" s="12"/>
      <c r="L275" s="12"/>
      <c r="M275" s="12"/>
      <c r="N275" s="12"/>
      <c r="O275" s="12"/>
      <c r="P275" s="12"/>
      <c r="Q275" s="12"/>
      <c r="R275" s="12"/>
      <c r="S275" s="12"/>
      <c r="T275" s="12"/>
      <c r="U275" s="12"/>
      <c r="V275" s="12"/>
      <c r="W275" s="12"/>
    </row>
    <row r="276" spans="1:23" ht="12.75" customHeight="1">
      <c r="A276" s="13"/>
      <c r="B276" s="1"/>
      <c r="C276" s="12"/>
      <c r="D276" s="12"/>
      <c r="E276" s="12"/>
      <c r="F276" s="12"/>
      <c r="G276" s="12"/>
      <c r="H276" s="12"/>
      <c r="I276" s="12"/>
      <c r="J276" s="12"/>
      <c r="K276" s="12"/>
      <c r="L276" s="12"/>
      <c r="M276" s="12"/>
      <c r="N276" s="12"/>
      <c r="O276" s="12"/>
      <c r="P276" s="12"/>
      <c r="Q276" s="12"/>
      <c r="R276" s="12"/>
      <c r="S276" s="12"/>
      <c r="T276" s="12"/>
      <c r="U276" s="12"/>
      <c r="V276" s="12"/>
      <c r="W276" s="12"/>
    </row>
    <row r="277" spans="1:23" ht="12.75" customHeight="1">
      <c r="A277" s="13"/>
      <c r="B277" s="1"/>
      <c r="C277" s="12"/>
      <c r="D277" s="12"/>
      <c r="E277" s="12"/>
      <c r="F277" s="12"/>
      <c r="G277" s="12"/>
      <c r="H277" s="12"/>
      <c r="I277" s="12"/>
      <c r="J277" s="12"/>
      <c r="K277" s="12"/>
      <c r="L277" s="12"/>
      <c r="M277" s="12"/>
      <c r="N277" s="12"/>
      <c r="O277" s="12"/>
      <c r="P277" s="12"/>
      <c r="Q277" s="12"/>
      <c r="R277" s="12"/>
      <c r="S277" s="12"/>
      <c r="T277" s="12"/>
      <c r="U277" s="12"/>
      <c r="V277" s="12"/>
      <c r="W277" s="12"/>
    </row>
    <row r="278" spans="1:23" ht="12.75" customHeight="1">
      <c r="A278" s="13"/>
      <c r="B278" s="1"/>
      <c r="C278" s="12"/>
      <c r="D278" s="12"/>
      <c r="E278" s="12"/>
      <c r="F278" s="12"/>
      <c r="G278" s="12"/>
      <c r="H278" s="12"/>
      <c r="I278" s="12"/>
      <c r="J278" s="12"/>
      <c r="K278" s="12"/>
      <c r="L278" s="12"/>
      <c r="M278" s="12"/>
      <c r="N278" s="12"/>
      <c r="O278" s="12"/>
      <c r="P278" s="12"/>
      <c r="Q278" s="12"/>
      <c r="R278" s="12"/>
      <c r="S278" s="12"/>
      <c r="T278" s="12"/>
      <c r="U278" s="12"/>
      <c r="V278" s="12"/>
      <c r="W278" s="12"/>
    </row>
    <row r="279" spans="1:23" ht="12.75" customHeight="1">
      <c r="A279" s="13"/>
      <c r="B279" s="1"/>
      <c r="C279" s="12"/>
      <c r="D279" s="12"/>
      <c r="E279" s="12"/>
      <c r="F279" s="12"/>
      <c r="G279" s="12"/>
      <c r="H279" s="12"/>
      <c r="I279" s="12"/>
      <c r="J279" s="12"/>
      <c r="K279" s="12"/>
      <c r="L279" s="12"/>
      <c r="M279" s="12"/>
      <c r="N279" s="12"/>
      <c r="O279" s="12"/>
      <c r="P279" s="12"/>
      <c r="Q279" s="12"/>
      <c r="R279" s="12"/>
      <c r="S279" s="12"/>
      <c r="T279" s="12"/>
      <c r="U279" s="12"/>
      <c r="V279" s="12"/>
      <c r="W279" s="12"/>
    </row>
    <row r="280" spans="1:23" ht="12.75" customHeight="1">
      <c r="A280" s="13"/>
      <c r="B280" s="1"/>
      <c r="C280" s="12"/>
      <c r="D280" s="12"/>
      <c r="E280" s="12"/>
      <c r="F280" s="12"/>
      <c r="G280" s="12"/>
      <c r="H280" s="12"/>
      <c r="I280" s="12"/>
      <c r="J280" s="12"/>
      <c r="K280" s="12"/>
      <c r="L280" s="12"/>
      <c r="M280" s="12"/>
      <c r="N280" s="12"/>
      <c r="O280" s="12"/>
      <c r="P280" s="12"/>
      <c r="Q280" s="12"/>
      <c r="R280" s="12"/>
      <c r="S280" s="12"/>
      <c r="T280" s="12"/>
      <c r="U280" s="12"/>
      <c r="V280" s="12"/>
      <c r="W280" s="12"/>
    </row>
    <row r="281" spans="1:23" ht="12.75" customHeight="1">
      <c r="A281" s="13"/>
      <c r="B281" s="1"/>
      <c r="C281" s="12"/>
      <c r="D281" s="12"/>
      <c r="E281" s="12"/>
      <c r="F281" s="12"/>
      <c r="G281" s="12"/>
      <c r="H281" s="12"/>
      <c r="I281" s="12"/>
      <c r="J281" s="12"/>
      <c r="K281" s="12"/>
      <c r="L281" s="12"/>
      <c r="M281" s="12"/>
      <c r="N281" s="12"/>
      <c r="O281" s="12"/>
      <c r="P281" s="12"/>
      <c r="Q281" s="12"/>
      <c r="R281" s="12"/>
      <c r="S281" s="12"/>
      <c r="T281" s="12"/>
      <c r="U281" s="12"/>
      <c r="V281" s="12"/>
      <c r="W281" s="12"/>
    </row>
    <row r="282" spans="1:23" ht="12.75" customHeight="1">
      <c r="A282" s="13"/>
      <c r="B282" s="1"/>
      <c r="C282" s="12"/>
      <c r="D282" s="12"/>
      <c r="E282" s="12"/>
      <c r="F282" s="12"/>
      <c r="G282" s="12"/>
      <c r="H282" s="12"/>
      <c r="I282" s="12"/>
      <c r="J282" s="12"/>
      <c r="K282" s="12"/>
      <c r="L282" s="12"/>
      <c r="M282" s="12"/>
      <c r="N282" s="12"/>
      <c r="O282" s="12"/>
      <c r="P282" s="12"/>
      <c r="Q282" s="12"/>
      <c r="R282" s="12"/>
      <c r="S282" s="12"/>
      <c r="T282" s="12"/>
      <c r="U282" s="12"/>
      <c r="V282" s="12"/>
      <c r="W282" s="12"/>
    </row>
    <row r="283" spans="1:23" ht="12.75" customHeight="1">
      <c r="A283" s="13"/>
      <c r="B283" s="1"/>
      <c r="C283" s="12"/>
      <c r="D283" s="12"/>
      <c r="E283" s="12"/>
      <c r="F283" s="12"/>
      <c r="G283" s="12"/>
      <c r="H283" s="12"/>
      <c r="I283" s="12"/>
      <c r="J283" s="12"/>
      <c r="K283" s="12"/>
      <c r="L283" s="12"/>
      <c r="M283" s="12"/>
      <c r="N283" s="12"/>
      <c r="O283" s="12"/>
      <c r="P283" s="12"/>
      <c r="Q283" s="12"/>
      <c r="R283" s="12"/>
      <c r="S283" s="12"/>
      <c r="T283" s="12"/>
      <c r="U283" s="12"/>
      <c r="V283" s="12"/>
      <c r="W283" s="12"/>
    </row>
    <row r="284" spans="1:23" ht="12.75" customHeight="1">
      <c r="A284" s="13"/>
      <c r="B284" s="1"/>
      <c r="C284" s="12"/>
      <c r="D284" s="12"/>
      <c r="E284" s="12"/>
      <c r="F284" s="12"/>
      <c r="G284" s="12"/>
      <c r="H284" s="12"/>
      <c r="I284" s="12"/>
      <c r="J284" s="12"/>
      <c r="K284" s="12"/>
      <c r="L284" s="12"/>
      <c r="M284" s="12"/>
      <c r="N284" s="12"/>
      <c r="O284" s="12"/>
      <c r="P284" s="12"/>
      <c r="Q284" s="12"/>
      <c r="R284" s="12"/>
      <c r="S284" s="12"/>
      <c r="T284" s="12"/>
      <c r="U284" s="12"/>
      <c r="V284" s="12"/>
      <c r="W284" s="12"/>
    </row>
    <row r="285" spans="1:23" ht="12.75" customHeight="1">
      <c r="A285" s="13"/>
      <c r="B285" s="1"/>
      <c r="C285" s="12"/>
      <c r="D285" s="12"/>
      <c r="E285" s="12"/>
      <c r="F285" s="12"/>
      <c r="G285" s="12"/>
      <c r="H285" s="12"/>
      <c r="I285" s="12"/>
      <c r="J285" s="12"/>
      <c r="K285" s="12"/>
      <c r="L285" s="12"/>
      <c r="M285" s="12"/>
      <c r="N285" s="12"/>
      <c r="O285" s="12"/>
      <c r="P285" s="12"/>
      <c r="Q285" s="12"/>
      <c r="R285" s="12"/>
      <c r="S285" s="12"/>
      <c r="T285" s="12"/>
      <c r="U285" s="12"/>
      <c r="V285" s="12"/>
      <c r="W285" s="12"/>
    </row>
    <row r="286" spans="1:23" ht="12.75" customHeight="1">
      <c r="A286" s="13"/>
      <c r="B286" s="1"/>
      <c r="C286" s="12"/>
      <c r="D286" s="12"/>
      <c r="E286" s="12"/>
      <c r="F286" s="12"/>
      <c r="G286" s="12"/>
      <c r="H286" s="12"/>
      <c r="I286" s="12"/>
      <c r="J286" s="12"/>
      <c r="K286" s="12"/>
      <c r="L286" s="12"/>
      <c r="M286" s="12"/>
      <c r="N286" s="12"/>
      <c r="O286" s="12"/>
      <c r="P286" s="12"/>
      <c r="Q286" s="12"/>
      <c r="R286" s="12"/>
      <c r="S286" s="12"/>
      <c r="T286" s="12"/>
      <c r="U286" s="12"/>
      <c r="V286" s="12"/>
      <c r="W286" s="12"/>
    </row>
    <row r="287" spans="1:23" ht="12.75" customHeight="1">
      <c r="A287" s="13"/>
      <c r="B287" s="1"/>
      <c r="C287" s="12"/>
      <c r="D287" s="12"/>
      <c r="E287" s="12"/>
      <c r="F287" s="12"/>
      <c r="G287" s="12"/>
      <c r="H287" s="12"/>
      <c r="I287" s="12"/>
      <c r="J287" s="12"/>
      <c r="K287" s="12"/>
      <c r="L287" s="12"/>
      <c r="M287" s="12"/>
      <c r="N287" s="12"/>
      <c r="O287" s="12"/>
      <c r="P287" s="12"/>
      <c r="Q287" s="12"/>
      <c r="R287" s="12"/>
      <c r="S287" s="12"/>
      <c r="T287" s="12"/>
      <c r="U287" s="12"/>
      <c r="V287" s="12"/>
      <c r="W287" s="12"/>
    </row>
    <row r="288" spans="1:23" ht="12.75" customHeight="1">
      <c r="A288" s="13"/>
      <c r="B288" s="1"/>
      <c r="C288" s="12"/>
      <c r="D288" s="12"/>
      <c r="E288" s="12"/>
      <c r="F288" s="12"/>
      <c r="G288" s="12"/>
      <c r="H288" s="12"/>
      <c r="I288" s="12"/>
      <c r="J288" s="12"/>
      <c r="K288" s="12"/>
      <c r="L288" s="12"/>
      <c r="M288" s="12"/>
      <c r="N288" s="12"/>
      <c r="O288" s="12"/>
      <c r="P288" s="12"/>
      <c r="Q288" s="12"/>
      <c r="R288" s="12"/>
      <c r="S288" s="12"/>
      <c r="T288" s="12"/>
      <c r="U288" s="12"/>
      <c r="V288" s="12"/>
      <c r="W288" s="12"/>
    </row>
    <row r="289" spans="1:23" ht="12.75" customHeight="1">
      <c r="A289" s="13"/>
      <c r="B289" s="1"/>
      <c r="C289" s="12"/>
      <c r="D289" s="12"/>
      <c r="E289" s="12"/>
      <c r="F289" s="12"/>
      <c r="G289" s="12"/>
      <c r="H289" s="12"/>
      <c r="I289" s="12"/>
      <c r="J289" s="12"/>
      <c r="K289" s="12"/>
      <c r="L289" s="12"/>
      <c r="M289" s="12"/>
      <c r="N289" s="12"/>
      <c r="O289" s="12"/>
      <c r="P289" s="12"/>
      <c r="Q289" s="12"/>
      <c r="R289" s="12"/>
      <c r="S289" s="12"/>
      <c r="T289" s="12"/>
      <c r="U289" s="12"/>
      <c r="V289" s="12"/>
      <c r="W289" s="12"/>
    </row>
    <row r="290" spans="1:23" ht="12.75" customHeight="1">
      <c r="A290" s="13"/>
      <c r="B290" s="1"/>
      <c r="C290" s="12"/>
      <c r="D290" s="12"/>
      <c r="E290" s="12"/>
      <c r="F290" s="12"/>
      <c r="G290" s="12"/>
      <c r="H290" s="12"/>
      <c r="I290" s="12"/>
      <c r="J290" s="12"/>
      <c r="K290" s="12"/>
      <c r="L290" s="12"/>
      <c r="M290" s="12"/>
      <c r="N290" s="12"/>
      <c r="O290" s="12"/>
      <c r="P290" s="12"/>
      <c r="Q290" s="12"/>
      <c r="R290" s="12"/>
      <c r="S290" s="12"/>
      <c r="T290" s="12"/>
      <c r="U290" s="12"/>
      <c r="V290" s="12"/>
      <c r="W290" s="12"/>
    </row>
    <row r="291" spans="1:23" ht="12.75" customHeight="1">
      <c r="A291" s="13"/>
      <c r="B291" s="1"/>
      <c r="C291" s="12"/>
      <c r="D291" s="12"/>
      <c r="E291" s="12"/>
      <c r="F291" s="12"/>
      <c r="G291" s="12"/>
      <c r="H291" s="12"/>
      <c r="I291" s="12"/>
      <c r="J291" s="12"/>
      <c r="K291" s="12"/>
      <c r="L291" s="12"/>
      <c r="M291" s="12"/>
      <c r="N291" s="12"/>
      <c r="O291" s="12"/>
      <c r="P291" s="12"/>
      <c r="Q291" s="12"/>
      <c r="R291" s="12"/>
      <c r="S291" s="12"/>
      <c r="T291" s="12"/>
      <c r="U291" s="12"/>
      <c r="V291" s="12"/>
      <c r="W291" s="12"/>
    </row>
    <row r="292" spans="1:23" ht="12.75" customHeight="1">
      <c r="A292" s="13"/>
      <c r="B292" s="1"/>
      <c r="C292" s="12"/>
      <c r="D292" s="12"/>
      <c r="E292" s="12"/>
      <c r="F292" s="12"/>
      <c r="G292" s="12"/>
      <c r="H292" s="12"/>
      <c r="I292" s="12"/>
      <c r="J292" s="12"/>
      <c r="K292" s="12"/>
      <c r="L292" s="12"/>
      <c r="M292" s="12"/>
      <c r="N292" s="12"/>
      <c r="O292" s="12"/>
      <c r="P292" s="12"/>
      <c r="Q292" s="12"/>
      <c r="R292" s="12"/>
      <c r="S292" s="12"/>
      <c r="T292" s="12"/>
      <c r="U292" s="12"/>
      <c r="V292" s="12"/>
      <c r="W292" s="12"/>
    </row>
    <row r="293" spans="1:23" ht="12.75" customHeight="1">
      <c r="A293" s="13"/>
      <c r="B293" s="1"/>
      <c r="C293" s="12"/>
      <c r="D293" s="12"/>
      <c r="E293" s="12"/>
      <c r="F293" s="12"/>
      <c r="G293" s="12"/>
      <c r="H293" s="12"/>
      <c r="I293" s="12"/>
      <c r="J293" s="12"/>
      <c r="K293" s="12"/>
      <c r="L293" s="12"/>
      <c r="M293" s="12"/>
      <c r="N293" s="12"/>
      <c r="O293" s="12"/>
      <c r="P293" s="12"/>
      <c r="Q293" s="12"/>
      <c r="R293" s="12"/>
      <c r="S293" s="12"/>
      <c r="T293" s="12"/>
      <c r="U293" s="12"/>
      <c r="V293" s="12"/>
      <c r="W293" s="12"/>
    </row>
    <row r="294" spans="1:23" ht="12.75" customHeight="1">
      <c r="A294" s="13"/>
      <c r="B294" s="1"/>
      <c r="C294" s="12"/>
      <c r="D294" s="12"/>
      <c r="E294" s="12"/>
      <c r="F294" s="12"/>
      <c r="G294" s="12"/>
      <c r="H294" s="12"/>
      <c r="I294" s="12"/>
      <c r="J294" s="12"/>
      <c r="K294" s="12"/>
      <c r="L294" s="12"/>
      <c r="M294" s="12"/>
      <c r="N294" s="12"/>
      <c r="O294" s="12"/>
      <c r="P294" s="12"/>
      <c r="Q294" s="12"/>
      <c r="R294" s="12"/>
      <c r="S294" s="12"/>
      <c r="T294" s="12"/>
      <c r="U294" s="12"/>
      <c r="V294" s="12"/>
      <c r="W294" s="12"/>
    </row>
    <row r="295" spans="1:23" ht="12.75" customHeight="1">
      <c r="A295" s="13"/>
      <c r="B295" s="1"/>
      <c r="C295" s="12"/>
      <c r="D295" s="12"/>
      <c r="E295" s="12"/>
      <c r="F295" s="12"/>
      <c r="G295" s="12"/>
      <c r="H295" s="12"/>
      <c r="I295" s="12"/>
      <c r="J295" s="12"/>
      <c r="K295" s="12"/>
      <c r="L295" s="12"/>
      <c r="M295" s="12"/>
      <c r="N295" s="12"/>
      <c r="O295" s="12"/>
      <c r="P295" s="12"/>
      <c r="Q295" s="12"/>
      <c r="R295" s="12"/>
      <c r="S295" s="12"/>
      <c r="T295" s="12"/>
      <c r="U295" s="12"/>
      <c r="V295" s="12"/>
      <c r="W295" s="12"/>
    </row>
    <row r="296" spans="1:23" ht="12.75" customHeight="1">
      <c r="A296" s="13"/>
      <c r="B296" s="1"/>
      <c r="C296" s="12"/>
      <c r="D296" s="12"/>
      <c r="E296" s="12"/>
      <c r="F296" s="12"/>
      <c r="G296" s="12"/>
      <c r="H296" s="12"/>
      <c r="I296" s="12"/>
      <c r="J296" s="12"/>
      <c r="K296" s="12"/>
      <c r="L296" s="12"/>
      <c r="M296" s="12"/>
      <c r="N296" s="12"/>
      <c r="O296" s="12"/>
      <c r="P296" s="12"/>
      <c r="Q296" s="12"/>
      <c r="R296" s="12"/>
      <c r="S296" s="12"/>
      <c r="T296" s="12"/>
      <c r="U296" s="12"/>
      <c r="V296" s="12"/>
      <c r="W296" s="12"/>
    </row>
    <row r="297" spans="1:23" ht="12.75" customHeight="1">
      <c r="A297" s="13"/>
      <c r="B297" s="1"/>
      <c r="C297" s="12"/>
      <c r="D297" s="12"/>
      <c r="E297" s="12"/>
      <c r="F297" s="12"/>
      <c r="G297" s="12"/>
      <c r="H297" s="12"/>
      <c r="I297" s="12"/>
      <c r="J297" s="12"/>
      <c r="K297" s="12"/>
      <c r="L297" s="12"/>
      <c r="M297" s="12"/>
      <c r="N297" s="12"/>
      <c r="O297" s="12"/>
      <c r="P297" s="12"/>
      <c r="Q297" s="12"/>
      <c r="R297" s="12"/>
      <c r="S297" s="12"/>
      <c r="T297" s="12"/>
      <c r="U297" s="12"/>
      <c r="V297" s="12"/>
      <c r="W297" s="12"/>
    </row>
    <row r="298" spans="1:23" ht="12.75" customHeight="1">
      <c r="A298" s="13"/>
      <c r="B298" s="1"/>
      <c r="C298" s="12"/>
      <c r="D298" s="12"/>
      <c r="E298" s="12"/>
      <c r="F298" s="12"/>
      <c r="G298" s="12"/>
      <c r="H298" s="12"/>
      <c r="I298" s="12"/>
      <c r="J298" s="12"/>
      <c r="K298" s="12"/>
      <c r="L298" s="12"/>
      <c r="M298" s="12"/>
      <c r="N298" s="12"/>
      <c r="O298" s="12"/>
      <c r="P298" s="12"/>
      <c r="Q298" s="12"/>
      <c r="R298" s="12"/>
      <c r="S298" s="12"/>
      <c r="T298" s="12"/>
      <c r="U298" s="12"/>
      <c r="V298" s="12"/>
      <c r="W298" s="12"/>
    </row>
    <row r="299" spans="1:23" ht="12.75" customHeight="1">
      <c r="A299" s="13"/>
      <c r="B299" s="1"/>
      <c r="C299" s="12"/>
      <c r="D299" s="12"/>
      <c r="E299" s="12"/>
      <c r="F299" s="12"/>
      <c r="G299" s="12"/>
      <c r="H299" s="12"/>
      <c r="I299" s="12"/>
      <c r="J299" s="12"/>
      <c r="K299" s="12"/>
      <c r="L299" s="12"/>
      <c r="M299" s="12"/>
      <c r="N299" s="12"/>
      <c r="O299" s="12"/>
      <c r="P299" s="12"/>
      <c r="Q299" s="12"/>
      <c r="R299" s="12"/>
      <c r="S299" s="12"/>
      <c r="T299" s="12"/>
      <c r="U299" s="12"/>
      <c r="V299" s="12"/>
      <c r="W299" s="12"/>
    </row>
    <row r="300" spans="1:23" ht="12.75" customHeight="1">
      <c r="A300" s="13"/>
      <c r="B300" s="1"/>
      <c r="C300" s="12"/>
      <c r="D300" s="12"/>
      <c r="E300" s="12"/>
      <c r="F300" s="12"/>
      <c r="G300" s="12"/>
      <c r="H300" s="12"/>
      <c r="I300" s="12"/>
      <c r="J300" s="12"/>
      <c r="K300" s="12"/>
      <c r="L300" s="12"/>
      <c r="M300" s="12"/>
      <c r="N300" s="12"/>
      <c r="O300" s="12"/>
      <c r="P300" s="12"/>
      <c r="Q300" s="12"/>
      <c r="R300" s="12"/>
      <c r="S300" s="12"/>
      <c r="T300" s="12"/>
      <c r="U300" s="12"/>
      <c r="V300" s="12"/>
      <c r="W300" s="12"/>
    </row>
    <row r="301" spans="1:23" ht="12.75" customHeight="1">
      <c r="A301" s="13"/>
      <c r="B301" s="1"/>
      <c r="C301" s="12"/>
      <c r="D301" s="12"/>
      <c r="E301" s="12"/>
      <c r="F301" s="12"/>
      <c r="G301" s="12"/>
      <c r="H301" s="12"/>
      <c r="I301" s="12"/>
      <c r="J301" s="12"/>
      <c r="K301" s="12"/>
      <c r="L301" s="12"/>
      <c r="M301" s="12"/>
      <c r="N301" s="12"/>
      <c r="O301" s="12"/>
      <c r="P301" s="12"/>
      <c r="Q301" s="12"/>
      <c r="R301" s="12"/>
      <c r="S301" s="12"/>
      <c r="T301" s="12"/>
      <c r="U301" s="12"/>
      <c r="V301" s="12"/>
      <c r="W301" s="12"/>
    </row>
    <row r="302" spans="1:23" ht="12.75" customHeight="1">
      <c r="A302" s="13"/>
      <c r="B302" s="1"/>
      <c r="C302" s="12"/>
      <c r="D302" s="12"/>
      <c r="E302" s="12"/>
      <c r="F302" s="12"/>
      <c r="G302" s="12"/>
      <c r="H302" s="12"/>
      <c r="I302" s="12"/>
      <c r="J302" s="12"/>
      <c r="K302" s="12"/>
      <c r="L302" s="12"/>
      <c r="M302" s="12"/>
      <c r="N302" s="12"/>
      <c r="O302" s="12"/>
      <c r="P302" s="12"/>
      <c r="Q302" s="12"/>
      <c r="R302" s="12"/>
      <c r="S302" s="12"/>
      <c r="T302" s="12"/>
      <c r="U302" s="12"/>
      <c r="V302" s="12"/>
      <c r="W302" s="12"/>
    </row>
    <row r="303" spans="1:23" ht="12.75" customHeight="1">
      <c r="A303" s="13"/>
      <c r="B303" s="1"/>
      <c r="C303" s="12"/>
      <c r="D303" s="12"/>
      <c r="E303" s="12"/>
      <c r="F303" s="12"/>
      <c r="G303" s="12"/>
      <c r="H303" s="12"/>
      <c r="I303" s="12"/>
      <c r="J303" s="12"/>
      <c r="K303" s="12"/>
      <c r="L303" s="12"/>
      <c r="M303" s="12"/>
      <c r="N303" s="12"/>
      <c r="O303" s="12"/>
      <c r="P303" s="12"/>
      <c r="Q303" s="12"/>
      <c r="R303" s="12"/>
      <c r="S303" s="12"/>
      <c r="T303" s="12"/>
      <c r="U303" s="12"/>
      <c r="V303" s="12"/>
      <c r="W303" s="12"/>
    </row>
    <row r="304" spans="1:23" ht="12.75" customHeight="1">
      <c r="A304" s="13"/>
      <c r="B304" s="1"/>
      <c r="C304" s="12"/>
      <c r="D304" s="12"/>
      <c r="E304" s="12"/>
      <c r="F304" s="12"/>
      <c r="G304" s="12"/>
      <c r="H304" s="12"/>
      <c r="I304" s="12"/>
      <c r="J304" s="12"/>
      <c r="K304" s="12"/>
      <c r="L304" s="12"/>
      <c r="M304" s="12"/>
      <c r="N304" s="12"/>
      <c r="O304" s="12"/>
      <c r="P304" s="12"/>
      <c r="Q304" s="12"/>
      <c r="R304" s="12"/>
      <c r="S304" s="12"/>
      <c r="T304" s="12"/>
      <c r="U304" s="12"/>
      <c r="V304" s="12"/>
      <c r="W304" s="12"/>
    </row>
    <row r="305" spans="1:23" ht="12.75" customHeight="1">
      <c r="A305" s="13"/>
      <c r="B305" s="1"/>
      <c r="C305" s="12"/>
      <c r="D305" s="12"/>
      <c r="E305" s="12"/>
      <c r="F305" s="12"/>
      <c r="G305" s="12"/>
      <c r="H305" s="12"/>
      <c r="I305" s="12"/>
      <c r="J305" s="12"/>
      <c r="K305" s="12"/>
      <c r="L305" s="12"/>
      <c r="M305" s="12"/>
      <c r="N305" s="12"/>
      <c r="O305" s="12"/>
      <c r="P305" s="12"/>
      <c r="Q305" s="12"/>
      <c r="R305" s="12"/>
      <c r="S305" s="12"/>
      <c r="T305" s="12"/>
      <c r="U305" s="12"/>
      <c r="V305" s="12"/>
      <c r="W305" s="12"/>
    </row>
    <row r="306" spans="1:23" ht="12.75" customHeight="1">
      <c r="A306" s="13"/>
      <c r="B306" s="1"/>
      <c r="C306" s="12"/>
      <c r="D306" s="12"/>
      <c r="E306" s="12"/>
      <c r="F306" s="12"/>
      <c r="G306" s="12"/>
      <c r="H306" s="12"/>
      <c r="I306" s="12"/>
      <c r="J306" s="12"/>
      <c r="K306" s="12"/>
      <c r="L306" s="12"/>
      <c r="M306" s="12"/>
      <c r="N306" s="12"/>
      <c r="O306" s="12"/>
      <c r="P306" s="12"/>
      <c r="Q306" s="12"/>
      <c r="R306" s="12"/>
      <c r="S306" s="12"/>
      <c r="T306" s="12"/>
      <c r="U306" s="12"/>
      <c r="V306" s="12"/>
      <c r="W306" s="12"/>
    </row>
    <row r="307" spans="1:23" ht="12.75" customHeight="1">
      <c r="A307" s="13"/>
      <c r="B307" s="1"/>
      <c r="C307" s="12"/>
      <c r="D307" s="12"/>
      <c r="E307" s="12"/>
      <c r="F307" s="12"/>
      <c r="G307" s="12"/>
      <c r="H307" s="12"/>
      <c r="I307" s="12"/>
      <c r="J307" s="12"/>
      <c r="K307" s="12"/>
      <c r="L307" s="12"/>
      <c r="M307" s="12"/>
      <c r="N307" s="12"/>
      <c r="O307" s="12"/>
      <c r="P307" s="12"/>
      <c r="Q307" s="12"/>
      <c r="R307" s="12"/>
      <c r="S307" s="12"/>
      <c r="T307" s="12"/>
      <c r="U307" s="12"/>
      <c r="V307" s="12"/>
      <c r="W307" s="12"/>
    </row>
    <row r="308" spans="1:23" ht="12.75" customHeight="1">
      <c r="A308" s="13"/>
      <c r="B308" s="1"/>
      <c r="C308" s="12"/>
      <c r="D308" s="12"/>
      <c r="E308" s="12"/>
      <c r="F308" s="12"/>
      <c r="G308" s="12"/>
      <c r="H308" s="12"/>
      <c r="I308" s="12"/>
      <c r="J308" s="12"/>
      <c r="K308" s="12"/>
      <c r="L308" s="12"/>
      <c r="M308" s="12"/>
      <c r="N308" s="12"/>
      <c r="O308" s="12"/>
      <c r="P308" s="12"/>
      <c r="Q308" s="12"/>
      <c r="R308" s="12"/>
      <c r="S308" s="12"/>
      <c r="T308" s="12"/>
      <c r="U308" s="12"/>
      <c r="V308" s="12"/>
      <c r="W308" s="12"/>
    </row>
    <row r="309" spans="1:23" ht="12.75" customHeight="1">
      <c r="A309" s="13"/>
      <c r="B309" s="1"/>
      <c r="C309" s="12"/>
      <c r="D309" s="12"/>
      <c r="E309" s="12"/>
      <c r="F309" s="12"/>
      <c r="G309" s="12"/>
      <c r="H309" s="12"/>
      <c r="I309" s="12"/>
      <c r="J309" s="12"/>
      <c r="K309" s="12"/>
      <c r="L309" s="12"/>
      <c r="M309" s="12"/>
      <c r="N309" s="12"/>
      <c r="O309" s="12"/>
      <c r="P309" s="12"/>
      <c r="Q309" s="12"/>
      <c r="R309" s="12"/>
      <c r="S309" s="12"/>
      <c r="T309" s="12"/>
      <c r="U309" s="12"/>
      <c r="V309" s="12"/>
      <c r="W309" s="12"/>
    </row>
    <row r="310" spans="1:23" ht="12.75" customHeight="1">
      <c r="A310" s="13"/>
      <c r="B310" s="1"/>
      <c r="C310" s="12"/>
      <c r="D310" s="12"/>
      <c r="E310" s="12"/>
      <c r="F310" s="12"/>
      <c r="G310" s="12"/>
      <c r="H310" s="12"/>
      <c r="I310" s="12"/>
      <c r="J310" s="12"/>
      <c r="K310" s="12"/>
      <c r="L310" s="12"/>
      <c r="M310" s="12"/>
      <c r="N310" s="12"/>
      <c r="O310" s="12"/>
      <c r="P310" s="12"/>
      <c r="Q310" s="12"/>
      <c r="R310" s="12"/>
      <c r="S310" s="12"/>
      <c r="T310" s="12"/>
      <c r="U310" s="12"/>
      <c r="V310" s="12"/>
      <c r="W310" s="12"/>
    </row>
    <row r="311" spans="1:23" ht="12.75" customHeight="1">
      <c r="A311" s="13"/>
      <c r="B311" s="1"/>
      <c r="C311" s="12"/>
      <c r="D311" s="12"/>
      <c r="E311" s="12"/>
      <c r="F311" s="12"/>
      <c r="G311" s="12"/>
      <c r="H311" s="12"/>
      <c r="I311" s="12"/>
      <c r="J311" s="12"/>
      <c r="K311" s="12"/>
      <c r="L311" s="12"/>
      <c r="M311" s="12"/>
      <c r="N311" s="12"/>
      <c r="O311" s="12"/>
      <c r="P311" s="12"/>
      <c r="Q311" s="12"/>
      <c r="R311" s="12"/>
      <c r="S311" s="12"/>
      <c r="T311" s="12"/>
      <c r="U311" s="12"/>
      <c r="V311" s="12"/>
      <c r="W311" s="12"/>
    </row>
    <row r="312" spans="1:23" ht="12.75" customHeight="1">
      <c r="A312" s="13"/>
      <c r="B312" s="1"/>
      <c r="C312" s="12"/>
      <c r="D312" s="12"/>
      <c r="E312" s="12"/>
      <c r="F312" s="12"/>
      <c r="G312" s="12"/>
      <c r="H312" s="12"/>
      <c r="I312" s="12"/>
      <c r="J312" s="12"/>
      <c r="K312" s="12"/>
      <c r="L312" s="12"/>
      <c r="M312" s="12"/>
      <c r="N312" s="12"/>
      <c r="O312" s="12"/>
      <c r="P312" s="12"/>
      <c r="Q312" s="12"/>
      <c r="R312" s="12"/>
      <c r="S312" s="12"/>
      <c r="T312" s="12"/>
      <c r="U312" s="12"/>
      <c r="V312" s="12"/>
      <c r="W312" s="12"/>
    </row>
    <row r="313" spans="1:23" ht="12.75" customHeight="1">
      <c r="A313" s="13"/>
      <c r="B313" s="1"/>
      <c r="C313" s="12"/>
      <c r="D313" s="12"/>
      <c r="E313" s="12"/>
      <c r="F313" s="12"/>
      <c r="G313" s="12"/>
      <c r="H313" s="12"/>
      <c r="I313" s="12"/>
      <c r="J313" s="12"/>
      <c r="K313" s="12"/>
      <c r="L313" s="12"/>
      <c r="M313" s="12"/>
      <c r="N313" s="12"/>
      <c r="O313" s="12"/>
      <c r="P313" s="12"/>
      <c r="Q313" s="12"/>
      <c r="R313" s="12"/>
      <c r="S313" s="12"/>
      <c r="T313" s="12"/>
      <c r="U313" s="12"/>
      <c r="V313" s="12"/>
      <c r="W313" s="12"/>
    </row>
    <row r="314" spans="1:23" ht="12.75" customHeight="1">
      <c r="A314" s="13"/>
      <c r="B314" s="1"/>
      <c r="C314" s="12"/>
      <c r="D314" s="12"/>
      <c r="E314" s="12"/>
      <c r="F314" s="12"/>
      <c r="G314" s="12"/>
      <c r="H314" s="12"/>
      <c r="I314" s="12"/>
      <c r="J314" s="12"/>
      <c r="K314" s="12"/>
      <c r="L314" s="12"/>
      <c r="M314" s="12"/>
      <c r="N314" s="12"/>
      <c r="O314" s="12"/>
      <c r="P314" s="12"/>
      <c r="Q314" s="12"/>
      <c r="R314" s="12"/>
      <c r="S314" s="12"/>
      <c r="T314" s="12"/>
      <c r="U314" s="12"/>
      <c r="V314" s="12"/>
      <c r="W314" s="12"/>
    </row>
    <row r="315" spans="1:23" ht="12.75" customHeight="1">
      <c r="A315" s="13"/>
      <c r="B315" s="1"/>
      <c r="C315" s="12"/>
      <c r="D315" s="12"/>
      <c r="E315" s="12"/>
      <c r="F315" s="12"/>
      <c r="G315" s="12"/>
      <c r="H315" s="12"/>
      <c r="I315" s="12"/>
      <c r="J315" s="12"/>
      <c r="K315" s="12"/>
      <c r="L315" s="12"/>
      <c r="M315" s="12"/>
      <c r="N315" s="12"/>
      <c r="O315" s="12"/>
      <c r="P315" s="12"/>
      <c r="Q315" s="12"/>
      <c r="R315" s="12"/>
      <c r="S315" s="12"/>
      <c r="T315" s="12"/>
      <c r="U315" s="12"/>
      <c r="V315" s="12"/>
      <c r="W315" s="12"/>
    </row>
    <row r="316" spans="1:23" ht="12.75" customHeight="1">
      <c r="A316" s="13"/>
      <c r="B316" s="1"/>
      <c r="C316" s="12"/>
      <c r="D316" s="12"/>
      <c r="E316" s="12"/>
      <c r="F316" s="12"/>
      <c r="G316" s="12"/>
      <c r="H316" s="12"/>
      <c r="I316" s="12"/>
      <c r="J316" s="12"/>
      <c r="K316" s="12"/>
      <c r="L316" s="12"/>
      <c r="M316" s="12"/>
      <c r="N316" s="12"/>
      <c r="O316" s="12"/>
      <c r="P316" s="12"/>
      <c r="Q316" s="12"/>
      <c r="R316" s="12"/>
      <c r="S316" s="12"/>
      <c r="T316" s="12"/>
      <c r="U316" s="12"/>
      <c r="V316" s="12"/>
      <c r="W316" s="12"/>
    </row>
    <row r="317" spans="1:23" ht="12.75" customHeight="1">
      <c r="A317" s="13"/>
      <c r="B317" s="1"/>
      <c r="C317" s="12"/>
      <c r="D317" s="12"/>
      <c r="E317" s="12"/>
      <c r="F317" s="12"/>
      <c r="G317" s="12"/>
      <c r="H317" s="12"/>
      <c r="I317" s="12"/>
      <c r="J317" s="12"/>
      <c r="K317" s="12"/>
      <c r="L317" s="12"/>
      <c r="M317" s="12"/>
      <c r="N317" s="12"/>
      <c r="O317" s="12"/>
      <c r="P317" s="12"/>
      <c r="Q317" s="12"/>
      <c r="R317" s="12"/>
      <c r="S317" s="12"/>
      <c r="T317" s="12"/>
      <c r="U317" s="12"/>
      <c r="V317" s="12"/>
      <c r="W317" s="12"/>
    </row>
    <row r="318" spans="1:23" ht="12.75" customHeight="1">
      <c r="A318" s="13"/>
      <c r="B318" s="1"/>
      <c r="C318" s="12"/>
      <c r="D318" s="12"/>
      <c r="E318" s="12"/>
      <c r="F318" s="12"/>
      <c r="G318" s="12"/>
      <c r="H318" s="12"/>
      <c r="I318" s="12"/>
      <c r="J318" s="12"/>
      <c r="K318" s="12"/>
      <c r="L318" s="12"/>
      <c r="M318" s="12"/>
      <c r="N318" s="12"/>
      <c r="O318" s="12"/>
      <c r="P318" s="12"/>
      <c r="Q318" s="12"/>
      <c r="R318" s="12"/>
      <c r="S318" s="12"/>
      <c r="T318" s="12"/>
      <c r="U318" s="12"/>
      <c r="V318" s="12"/>
      <c r="W318" s="12"/>
    </row>
    <row r="319" spans="1:23" ht="12.75" customHeight="1">
      <c r="A319" s="13"/>
      <c r="B319" s="1"/>
      <c r="C319" s="12"/>
      <c r="D319" s="12"/>
      <c r="E319" s="12"/>
      <c r="F319" s="12"/>
      <c r="G319" s="12"/>
      <c r="H319" s="12"/>
      <c r="I319" s="12"/>
      <c r="J319" s="12"/>
      <c r="K319" s="12"/>
      <c r="L319" s="12"/>
      <c r="M319" s="12"/>
      <c r="N319" s="12"/>
      <c r="O319" s="12"/>
      <c r="P319" s="12"/>
      <c r="Q319" s="12"/>
      <c r="R319" s="12"/>
      <c r="S319" s="12"/>
      <c r="T319" s="12"/>
      <c r="U319" s="12"/>
      <c r="V319" s="12"/>
      <c r="W319" s="12"/>
    </row>
    <row r="320" spans="1:23" ht="12.75" customHeight="1">
      <c r="A320" s="13"/>
      <c r="B320" s="1"/>
      <c r="C320" s="12"/>
      <c r="D320" s="12"/>
      <c r="E320" s="12"/>
      <c r="F320" s="12"/>
      <c r="G320" s="12"/>
      <c r="H320" s="12"/>
      <c r="I320" s="12"/>
      <c r="J320" s="12"/>
      <c r="K320" s="12"/>
      <c r="L320" s="12"/>
      <c r="M320" s="12"/>
      <c r="N320" s="12"/>
      <c r="O320" s="12"/>
      <c r="P320" s="12"/>
      <c r="Q320" s="12"/>
      <c r="R320" s="12"/>
      <c r="S320" s="12"/>
      <c r="T320" s="12"/>
      <c r="U320" s="12"/>
      <c r="V320" s="12"/>
      <c r="W320" s="12"/>
    </row>
    <row r="321" spans="1:23" ht="12.75" customHeight="1">
      <c r="A321" s="13"/>
      <c r="B321" s="1"/>
      <c r="C321" s="12"/>
      <c r="D321" s="12"/>
      <c r="E321" s="12"/>
      <c r="F321" s="12"/>
      <c r="G321" s="12"/>
      <c r="H321" s="12"/>
      <c r="I321" s="12"/>
      <c r="J321" s="12"/>
      <c r="K321" s="12"/>
      <c r="L321" s="12"/>
      <c r="M321" s="12"/>
      <c r="N321" s="12"/>
      <c r="O321" s="12"/>
      <c r="P321" s="12"/>
      <c r="Q321" s="12"/>
      <c r="R321" s="12"/>
      <c r="S321" s="12"/>
      <c r="T321" s="12"/>
      <c r="U321" s="12"/>
      <c r="V321" s="12"/>
      <c r="W321" s="12"/>
    </row>
    <row r="322" spans="1:23" ht="12.75" customHeight="1">
      <c r="A322" s="13"/>
      <c r="B322" s="1"/>
      <c r="C322" s="12"/>
      <c r="D322" s="12"/>
      <c r="E322" s="12"/>
      <c r="F322" s="12"/>
      <c r="G322" s="12"/>
      <c r="H322" s="12"/>
      <c r="I322" s="12"/>
      <c r="J322" s="12"/>
      <c r="K322" s="12"/>
      <c r="L322" s="12"/>
      <c r="M322" s="12"/>
      <c r="N322" s="12"/>
      <c r="O322" s="12"/>
      <c r="P322" s="12"/>
      <c r="Q322" s="12"/>
      <c r="R322" s="12"/>
      <c r="S322" s="12"/>
      <c r="T322" s="12"/>
      <c r="U322" s="12"/>
      <c r="V322" s="12"/>
      <c r="W322" s="12"/>
    </row>
    <row r="323" spans="1:23" ht="12.75" customHeight="1">
      <c r="A323" s="13"/>
      <c r="B323" s="1"/>
      <c r="C323" s="12"/>
      <c r="D323" s="12"/>
      <c r="E323" s="12"/>
      <c r="F323" s="12"/>
      <c r="G323" s="12"/>
      <c r="H323" s="12"/>
      <c r="I323" s="12"/>
      <c r="J323" s="12"/>
      <c r="K323" s="12"/>
      <c r="L323" s="12"/>
      <c r="M323" s="12"/>
      <c r="N323" s="12"/>
      <c r="O323" s="12"/>
      <c r="P323" s="12"/>
      <c r="Q323" s="12"/>
      <c r="R323" s="12"/>
      <c r="S323" s="12"/>
      <c r="T323" s="12"/>
      <c r="U323" s="12"/>
      <c r="V323" s="12"/>
      <c r="W323" s="12"/>
    </row>
    <row r="324" spans="1:23" ht="12.75" customHeight="1">
      <c r="A324" s="13"/>
      <c r="B324" s="1"/>
      <c r="C324" s="12"/>
      <c r="D324" s="12"/>
      <c r="E324" s="12"/>
      <c r="F324" s="12"/>
      <c r="G324" s="12"/>
      <c r="H324" s="12"/>
      <c r="I324" s="12"/>
      <c r="J324" s="12"/>
      <c r="K324" s="12"/>
      <c r="L324" s="12"/>
      <c r="M324" s="12"/>
      <c r="N324" s="12"/>
      <c r="O324" s="12"/>
      <c r="P324" s="12"/>
      <c r="Q324" s="12"/>
      <c r="R324" s="12"/>
      <c r="S324" s="12"/>
      <c r="T324" s="12"/>
      <c r="U324" s="12"/>
      <c r="V324" s="12"/>
      <c r="W324" s="12"/>
    </row>
    <row r="325" spans="1:23" ht="12.75" customHeight="1">
      <c r="A325" s="13"/>
      <c r="B325" s="1"/>
      <c r="C325" s="12"/>
      <c r="D325" s="12"/>
      <c r="E325" s="12"/>
      <c r="F325" s="12"/>
      <c r="G325" s="12"/>
      <c r="H325" s="12"/>
      <c r="I325" s="12"/>
      <c r="J325" s="12"/>
      <c r="K325" s="12"/>
      <c r="L325" s="12"/>
      <c r="M325" s="12"/>
      <c r="N325" s="12"/>
      <c r="O325" s="12"/>
      <c r="P325" s="12"/>
      <c r="Q325" s="12"/>
      <c r="R325" s="12"/>
      <c r="S325" s="12"/>
      <c r="T325" s="12"/>
      <c r="U325" s="12"/>
      <c r="V325" s="12"/>
      <c r="W325" s="12"/>
    </row>
    <row r="326" spans="1:23" ht="12.75" customHeight="1">
      <c r="A326" s="13"/>
      <c r="B326" s="1"/>
      <c r="C326" s="12"/>
      <c r="D326" s="12"/>
      <c r="E326" s="12"/>
      <c r="F326" s="12"/>
      <c r="G326" s="12"/>
      <c r="H326" s="12"/>
      <c r="I326" s="12"/>
      <c r="J326" s="12"/>
      <c r="K326" s="12"/>
      <c r="L326" s="12"/>
      <c r="M326" s="12"/>
      <c r="N326" s="12"/>
      <c r="O326" s="12"/>
      <c r="P326" s="12"/>
      <c r="Q326" s="12"/>
      <c r="R326" s="12"/>
      <c r="S326" s="12"/>
      <c r="T326" s="12"/>
      <c r="U326" s="12"/>
      <c r="V326" s="12"/>
      <c r="W326" s="12"/>
    </row>
    <row r="327" spans="1:23" ht="12.75" customHeight="1">
      <c r="A327" s="13"/>
      <c r="B327" s="1"/>
      <c r="C327" s="12"/>
      <c r="D327" s="12"/>
      <c r="E327" s="12"/>
      <c r="F327" s="12"/>
      <c r="G327" s="12"/>
      <c r="H327" s="12"/>
      <c r="I327" s="12"/>
      <c r="J327" s="12"/>
      <c r="K327" s="12"/>
      <c r="L327" s="12"/>
      <c r="M327" s="12"/>
      <c r="N327" s="12"/>
      <c r="O327" s="12"/>
      <c r="P327" s="12"/>
      <c r="Q327" s="12"/>
      <c r="R327" s="12"/>
      <c r="S327" s="12"/>
      <c r="T327" s="12"/>
      <c r="U327" s="12"/>
      <c r="V327" s="12"/>
      <c r="W327" s="12"/>
    </row>
    <row r="328" spans="1:23" ht="12.75" customHeight="1">
      <c r="A328" s="13"/>
      <c r="B328" s="1"/>
      <c r="C328" s="12"/>
      <c r="D328" s="12"/>
      <c r="E328" s="12"/>
      <c r="F328" s="12"/>
      <c r="G328" s="12"/>
      <c r="H328" s="12"/>
      <c r="I328" s="12"/>
      <c r="J328" s="12"/>
      <c r="K328" s="12"/>
      <c r="L328" s="12"/>
      <c r="M328" s="12"/>
      <c r="N328" s="12"/>
      <c r="O328" s="12"/>
      <c r="P328" s="12"/>
      <c r="Q328" s="12"/>
      <c r="R328" s="12"/>
      <c r="S328" s="12"/>
      <c r="T328" s="12"/>
      <c r="U328" s="12"/>
      <c r="V328" s="12"/>
      <c r="W328" s="12"/>
    </row>
    <row r="329" spans="1:23" ht="12.75" customHeight="1">
      <c r="A329" s="13"/>
      <c r="B329" s="1"/>
      <c r="C329" s="12"/>
      <c r="D329" s="12"/>
      <c r="E329" s="12"/>
      <c r="F329" s="12"/>
      <c r="G329" s="12"/>
      <c r="H329" s="12"/>
      <c r="I329" s="12"/>
      <c r="J329" s="12"/>
      <c r="K329" s="12"/>
      <c r="L329" s="12"/>
      <c r="M329" s="12"/>
      <c r="N329" s="12"/>
      <c r="O329" s="12"/>
      <c r="P329" s="12"/>
      <c r="Q329" s="12"/>
      <c r="R329" s="12"/>
      <c r="S329" s="12"/>
      <c r="T329" s="12"/>
      <c r="U329" s="12"/>
      <c r="V329" s="12"/>
      <c r="W329" s="12"/>
    </row>
    <row r="330" spans="1:23" ht="12.75" customHeight="1">
      <c r="A330" s="13"/>
      <c r="B330" s="1"/>
      <c r="C330" s="12"/>
      <c r="D330" s="12"/>
      <c r="E330" s="12"/>
      <c r="F330" s="12"/>
      <c r="G330" s="12"/>
      <c r="H330" s="12"/>
      <c r="I330" s="12"/>
      <c r="J330" s="12"/>
      <c r="K330" s="12"/>
      <c r="L330" s="12"/>
      <c r="M330" s="12"/>
      <c r="N330" s="12"/>
      <c r="O330" s="12"/>
      <c r="P330" s="12"/>
      <c r="Q330" s="12"/>
      <c r="R330" s="12"/>
      <c r="S330" s="12"/>
      <c r="T330" s="12"/>
      <c r="U330" s="12"/>
      <c r="V330" s="12"/>
      <c r="W330" s="12"/>
    </row>
    <row r="331" spans="1:23" ht="12.75" customHeight="1">
      <c r="A331" s="13"/>
      <c r="B331" s="1"/>
      <c r="C331" s="12"/>
      <c r="D331" s="12"/>
      <c r="E331" s="12"/>
      <c r="F331" s="12"/>
      <c r="G331" s="12"/>
      <c r="H331" s="12"/>
      <c r="I331" s="12"/>
      <c r="J331" s="12"/>
      <c r="K331" s="12"/>
      <c r="L331" s="12"/>
      <c r="M331" s="12"/>
      <c r="N331" s="12"/>
      <c r="O331" s="12"/>
      <c r="P331" s="12"/>
      <c r="Q331" s="12"/>
      <c r="R331" s="12"/>
      <c r="S331" s="12"/>
      <c r="T331" s="12"/>
      <c r="U331" s="12"/>
      <c r="V331" s="12"/>
      <c r="W331" s="12"/>
    </row>
    <row r="332" spans="1:23" ht="12.75" customHeight="1">
      <c r="A332" s="13"/>
      <c r="B332" s="1"/>
      <c r="C332" s="12"/>
      <c r="D332" s="12"/>
      <c r="E332" s="12"/>
      <c r="F332" s="12"/>
      <c r="G332" s="12"/>
      <c r="H332" s="12"/>
      <c r="I332" s="12"/>
      <c r="J332" s="12"/>
      <c r="K332" s="12"/>
      <c r="L332" s="12"/>
      <c r="M332" s="12"/>
      <c r="N332" s="12"/>
      <c r="O332" s="12"/>
      <c r="P332" s="12"/>
      <c r="Q332" s="12"/>
      <c r="R332" s="12"/>
      <c r="S332" s="12"/>
      <c r="T332" s="12"/>
      <c r="U332" s="12"/>
      <c r="V332" s="12"/>
      <c r="W332" s="12"/>
    </row>
    <row r="333" spans="1:23" ht="12.75" customHeight="1">
      <c r="A333" s="13"/>
      <c r="B333" s="1"/>
      <c r="C333" s="12"/>
      <c r="D333" s="12"/>
      <c r="E333" s="12"/>
      <c r="F333" s="12"/>
      <c r="G333" s="12"/>
      <c r="H333" s="12"/>
      <c r="I333" s="12"/>
      <c r="J333" s="12"/>
      <c r="K333" s="12"/>
      <c r="L333" s="12"/>
      <c r="M333" s="12"/>
      <c r="N333" s="12"/>
      <c r="O333" s="12"/>
      <c r="P333" s="12"/>
      <c r="Q333" s="12"/>
      <c r="R333" s="12"/>
      <c r="S333" s="12"/>
      <c r="T333" s="12"/>
      <c r="U333" s="12"/>
      <c r="V333" s="12"/>
      <c r="W333" s="12"/>
    </row>
    <row r="334" spans="1:23" ht="12.75" customHeight="1">
      <c r="A334" s="13"/>
      <c r="B334" s="1"/>
      <c r="C334" s="12"/>
      <c r="D334" s="12"/>
      <c r="E334" s="12"/>
      <c r="F334" s="12"/>
      <c r="G334" s="12"/>
      <c r="H334" s="12"/>
      <c r="I334" s="12"/>
      <c r="J334" s="12"/>
      <c r="K334" s="12"/>
      <c r="L334" s="12"/>
      <c r="M334" s="12"/>
      <c r="N334" s="12"/>
      <c r="O334" s="12"/>
      <c r="P334" s="12"/>
      <c r="Q334" s="12"/>
      <c r="R334" s="12"/>
      <c r="S334" s="12"/>
      <c r="T334" s="12"/>
      <c r="U334" s="12"/>
      <c r="V334" s="12"/>
      <c r="W334" s="12"/>
    </row>
    <row r="335" spans="1:23" ht="12.75" customHeight="1">
      <c r="A335" s="13"/>
      <c r="B335" s="1"/>
      <c r="C335" s="12"/>
      <c r="D335" s="12"/>
      <c r="E335" s="12"/>
      <c r="F335" s="12"/>
      <c r="G335" s="12"/>
      <c r="H335" s="12"/>
      <c r="I335" s="12"/>
      <c r="J335" s="12"/>
      <c r="K335" s="12"/>
      <c r="L335" s="12"/>
      <c r="M335" s="12"/>
      <c r="N335" s="12"/>
      <c r="O335" s="12"/>
      <c r="P335" s="12"/>
      <c r="Q335" s="12"/>
      <c r="R335" s="12"/>
      <c r="S335" s="12"/>
      <c r="T335" s="12"/>
      <c r="U335" s="12"/>
      <c r="V335" s="12"/>
      <c r="W335" s="12"/>
    </row>
    <row r="336" spans="1:23" ht="12.75" customHeight="1">
      <c r="A336" s="13"/>
      <c r="B336" s="1"/>
      <c r="C336" s="12"/>
      <c r="D336" s="12"/>
      <c r="E336" s="12"/>
      <c r="F336" s="12"/>
      <c r="G336" s="12"/>
      <c r="H336" s="12"/>
      <c r="I336" s="12"/>
      <c r="J336" s="12"/>
      <c r="K336" s="12"/>
      <c r="L336" s="12"/>
      <c r="M336" s="12"/>
      <c r="N336" s="12"/>
      <c r="O336" s="12"/>
      <c r="P336" s="12"/>
      <c r="Q336" s="12"/>
      <c r="R336" s="12"/>
      <c r="S336" s="12"/>
      <c r="T336" s="12"/>
      <c r="U336" s="12"/>
      <c r="V336" s="12"/>
      <c r="W336" s="12"/>
    </row>
    <row r="337" spans="1:23" ht="12.75" customHeight="1">
      <c r="A337" s="13"/>
      <c r="B337" s="1"/>
      <c r="C337" s="12"/>
      <c r="D337" s="12"/>
      <c r="E337" s="12"/>
      <c r="F337" s="12"/>
      <c r="G337" s="12"/>
      <c r="H337" s="12"/>
      <c r="I337" s="12"/>
      <c r="J337" s="12"/>
      <c r="K337" s="12"/>
      <c r="L337" s="12"/>
      <c r="M337" s="12"/>
      <c r="N337" s="12"/>
      <c r="O337" s="12"/>
      <c r="P337" s="12"/>
      <c r="Q337" s="12"/>
      <c r="R337" s="12"/>
      <c r="S337" s="12"/>
      <c r="T337" s="12"/>
      <c r="U337" s="12"/>
      <c r="V337" s="12"/>
      <c r="W337" s="12"/>
    </row>
    <row r="338" spans="1:23" ht="12.75" customHeight="1">
      <c r="A338" s="13"/>
      <c r="B338" s="1"/>
      <c r="C338" s="12"/>
      <c r="D338" s="12"/>
      <c r="E338" s="12"/>
      <c r="F338" s="12"/>
      <c r="G338" s="12"/>
      <c r="H338" s="12"/>
      <c r="I338" s="12"/>
      <c r="J338" s="12"/>
      <c r="K338" s="12"/>
      <c r="L338" s="12"/>
      <c r="M338" s="12"/>
      <c r="N338" s="12"/>
      <c r="O338" s="12"/>
      <c r="P338" s="12"/>
      <c r="Q338" s="12"/>
      <c r="R338" s="12"/>
      <c r="S338" s="12"/>
      <c r="T338" s="12"/>
      <c r="U338" s="12"/>
      <c r="V338" s="12"/>
      <c r="W338" s="12"/>
    </row>
    <row r="339" spans="1:23" ht="12.75" customHeight="1">
      <c r="A339" s="13"/>
      <c r="B339" s="1"/>
      <c r="C339" s="12"/>
      <c r="D339" s="12"/>
      <c r="E339" s="12"/>
      <c r="F339" s="12"/>
      <c r="G339" s="12"/>
      <c r="H339" s="12"/>
      <c r="I339" s="12"/>
      <c r="J339" s="12"/>
      <c r="K339" s="12"/>
      <c r="L339" s="12"/>
      <c r="M339" s="12"/>
      <c r="N339" s="12"/>
      <c r="O339" s="12"/>
      <c r="P339" s="12"/>
      <c r="Q339" s="12"/>
      <c r="R339" s="12"/>
      <c r="S339" s="12"/>
      <c r="T339" s="12"/>
      <c r="U339" s="12"/>
      <c r="V339" s="12"/>
      <c r="W339" s="12"/>
    </row>
    <row r="340" spans="1:23" ht="12.75" customHeight="1">
      <c r="A340" s="13"/>
      <c r="B340" s="1"/>
      <c r="C340" s="12"/>
      <c r="D340" s="12"/>
      <c r="E340" s="12"/>
      <c r="F340" s="12"/>
      <c r="G340" s="12"/>
      <c r="H340" s="12"/>
      <c r="I340" s="12"/>
      <c r="J340" s="12"/>
      <c r="K340" s="12"/>
      <c r="L340" s="12"/>
      <c r="M340" s="12"/>
      <c r="N340" s="12"/>
      <c r="O340" s="12"/>
      <c r="P340" s="12"/>
      <c r="Q340" s="12"/>
      <c r="R340" s="12"/>
      <c r="S340" s="12"/>
      <c r="T340" s="12"/>
      <c r="U340" s="12"/>
      <c r="V340" s="12"/>
      <c r="W340" s="12"/>
    </row>
    <row r="341" spans="1:23" ht="12.75" customHeight="1">
      <c r="A341" s="13"/>
      <c r="B341" s="1"/>
      <c r="C341" s="12"/>
      <c r="D341" s="12"/>
      <c r="E341" s="12"/>
      <c r="F341" s="12"/>
      <c r="G341" s="12"/>
      <c r="H341" s="12"/>
      <c r="I341" s="12"/>
      <c r="J341" s="12"/>
      <c r="K341" s="12"/>
      <c r="L341" s="12"/>
      <c r="M341" s="12"/>
      <c r="N341" s="12"/>
      <c r="O341" s="12"/>
      <c r="P341" s="12"/>
      <c r="Q341" s="12"/>
      <c r="R341" s="12"/>
      <c r="S341" s="12"/>
      <c r="T341" s="12"/>
      <c r="U341" s="12"/>
      <c r="V341" s="12"/>
      <c r="W341" s="12"/>
    </row>
    <row r="342" spans="1:23" ht="12.75" customHeight="1">
      <c r="A342" s="13"/>
      <c r="B342" s="1"/>
      <c r="C342" s="12"/>
      <c r="D342" s="12"/>
      <c r="E342" s="12"/>
      <c r="F342" s="12"/>
      <c r="G342" s="12"/>
      <c r="H342" s="12"/>
      <c r="I342" s="12"/>
      <c r="J342" s="12"/>
      <c r="K342" s="12"/>
      <c r="L342" s="12"/>
      <c r="M342" s="12"/>
      <c r="N342" s="12"/>
      <c r="O342" s="12"/>
      <c r="P342" s="12"/>
      <c r="Q342" s="12"/>
      <c r="R342" s="12"/>
      <c r="S342" s="12"/>
      <c r="T342" s="12"/>
      <c r="U342" s="12"/>
      <c r="V342" s="12"/>
      <c r="W342" s="12"/>
    </row>
    <row r="343" spans="1:23" ht="12.75" customHeight="1">
      <c r="A343" s="13"/>
      <c r="B343" s="1"/>
      <c r="C343" s="12"/>
      <c r="D343" s="12"/>
      <c r="E343" s="12"/>
      <c r="F343" s="12"/>
      <c r="G343" s="12"/>
      <c r="H343" s="12"/>
      <c r="I343" s="12"/>
      <c r="J343" s="12"/>
      <c r="K343" s="12"/>
      <c r="L343" s="12"/>
      <c r="M343" s="12"/>
      <c r="N343" s="12"/>
      <c r="O343" s="12"/>
      <c r="P343" s="12"/>
      <c r="Q343" s="12"/>
      <c r="R343" s="12"/>
      <c r="S343" s="12"/>
      <c r="T343" s="12"/>
      <c r="U343" s="12"/>
      <c r="V343" s="12"/>
      <c r="W343" s="12"/>
    </row>
    <row r="344" spans="1:23" ht="12.75" customHeight="1">
      <c r="A344" s="13"/>
      <c r="B344" s="1"/>
      <c r="C344" s="12"/>
      <c r="D344" s="12"/>
      <c r="E344" s="12"/>
      <c r="F344" s="12"/>
      <c r="G344" s="12"/>
      <c r="H344" s="12"/>
      <c r="I344" s="12"/>
      <c r="J344" s="12"/>
      <c r="K344" s="12"/>
      <c r="L344" s="12"/>
      <c r="M344" s="12"/>
      <c r="N344" s="12"/>
      <c r="O344" s="12"/>
      <c r="P344" s="12"/>
      <c r="Q344" s="12"/>
      <c r="R344" s="12"/>
      <c r="S344" s="12"/>
      <c r="T344" s="12"/>
      <c r="U344" s="12"/>
      <c r="V344" s="12"/>
      <c r="W344" s="12"/>
    </row>
    <row r="345" spans="1:23" ht="12.75" customHeight="1">
      <c r="A345" s="13"/>
      <c r="B345" s="1"/>
      <c r="C345" s="12"/>
      <c r="D345" s="12"/>
      <c r="E345" s="12"/>
      <c r="F345" s="12"/>
      <c r="G345" s="12"/>
      <c r="H345" s="12"/>
      <c r="I345" s="12"/>
      <c r="J345" s="12"/>
      <c r="K345" s="12"/>
      <c r="L345" s="12"/>
      <c r="M345" s="12"/>
      <c r="N345" s="12"/>
      <c r="O345" s="12"/>
      <c r="P345" s="12"/>
      <c r="Q345" s="12"/>
      <c r="R345" s="12"/>
      <c r="S345" s="12"/>
      <c r="T345" s="12"/>
      <c r="U345" s="12"/>
      <c r="V345" s="12"/>
      <c r="W345" s="12"/>
    </row>
    <row r="346" spans="1:23" ht="12.75" customHeight="1">
      <c r="A346" s="13"/>
      <c r="B346" s="1"/>
      <c r="C346" s="12"/>
      <c r="D346" s="12"/>
      <c r="E346" s="12"/>
      <c r="F346" s="12"/>
      <c r="G346" s="12"/>
      <c r="H346" s="12"/>
      <c r="I346" s="12"/>
      <c r="J346" s="12"/>
      <c r="K346" s="12"/>
      <c r="L346" s="12"/>
      <c r="M346" s="12"/>
      <c r="N346" s="12"/>
      <c r="O346" s="12"/>
      <c r="P346" s="12"/>
      <c r="Q346" s="12"/>
      <c r="R346" s="12"/>
      <c r="S346" s="12"/>
      <c r="T346" s="12"/>
      <c r="U346" s="12"/>
      <c r="V346" s="12"/>
      <c r="W346" s="12"/>
    </row>
    <row r="347" spans="1:23" ht="12.75" customHeight="1">
      <c r="A347" s="13"/>
      <c r="B347" s="1"/>
      <c r="C347" s="12"/>
      <c r="D347" s="12"/>
      <c r="E347" s="12"/>
      <c r="F347" s="12"/>
      <c r="G347" s="12"/>
      <c r="H347" s="12"/>
      <c r="I347" s="12"/>
      <c r="J347" s="12"/>
      <c r="K347" s="12"/>
      <c r="L347" s="12"/>
      <c r="M347" s="12"/>
      <c r="N347" s="12"/>
      <c r="O347" s="12"/>
      <c r="P347" s="12"/>
      <c r="Q347" s="12"/>
      <c r="R347" s="12"/>
      <c r="S347" s="12"/>
      <c r="T347" s="12"/>
      <c r="U347" s="12"/>
      <c r="V347" s="12"/>
      <c r="W347" s="12"/>
    </row>
    <row r="348" spans="1:23" ht="12.75" customHeight="1">
      <c r="A348" s="13"/>
      <c r="B348" s="1"/>
      <c r="C348" s="12"/>
      <c r="D348" s="12"/>
      <c r="E348" s="12"/>
      <c r="F348" s="12"/>
      <c r="G348" s="12"/>
      <c r="H348" s="12"/>
      <c r="I348" s="12"/>
      <c r="J348" s="12"/>
      <c r="K348" s="12"/>
      <c r="L348" s="12"/>
      <c r="M348" s="12"/>
      <c r="N348" s="12"/>
      <c r="O348" s="12"/>
      <c r="P348" s="12"/>
      <c r="Q348" s="12"/>
      <c r="R348" s="12"/>
      <c r="S348" s="12"/>
      <c r="T348" s="12"/>
      <c r="U348" s="12"/>
      <c r="V348" s="12"/>
      <c r="W348" s="12"/>
    </row>
    <row r="349" spans="1:23" ht="12.75" customHeight="1">
      <c r="A349" s="13"/>
      <c r="B349" s="1"/>
      <c r="C349" s="12"/>
      <c r="D349" s="12"/>
      <c r="E349" s="12"/>
      <c r="F349" s="12"/>
      <c r="G349" s="12"/>
      <c r="H349" s="12"/>
      <c r="I349" s="12"/>
      <c r="J349" s="12"/>
      <c r="K349" s="12"/>
      <c r="L349" s="12"/>
      <c r="M349" s="12"/>
      <c r="N349" s="12"/>
      <c r="O349" s="12"/>
      <c r="P349" s="12"/>
      <c r="Q349" s="12"/>
      <c r="R349" s="12"/>
      <c r="S349" s="12"/>
      <c r="T349" s="12"/>
      <c r="U349" s="12"/>
      <c r="V349" s="12"/>
      <c r="W349" s="12"/>
    </row>
    <row r="350" spans="1:23" ht="12.75" customHeight="1">
      <c r="A350" s="13"/>
      <c r="B350" s="1"/>
      <c r="C350" s="12"/>
      <c r="D350" s="12"/>
      <c r="E350" s="12"/>
      <c r="F350" s="12"/>
      <c r="G350" s="12"/>
      <c r="H350" s="12"/>
      <c r="I350" s="12"/>
      <c r="J350" s="12"/>
      <c r="K350" s="12"/>
      <c r="L350" s="12"/>
      <c r="M350" s="12"/>
      <c r="N350" s="12"/>
      <c r="O350" s="12"/>
      <c r="P350" s="12"/>
      <c r="Q350" s="12"/>
      <c r="R350" s="12"/>
      <c r="S350" s="12"/>
      <c r="T350" s="12"/>
      <c r="U350" s="12"/>
      <c r="V350" s="12"/>
      <c r="W350" s="12"/>
    </row>
    <row r="351" spans="1:23" ht="12.75" customHeight="1">
      <c r="A351" s="13"/>
      <c r="B351" s="1"/>
      <c r="C351" s="12"/>
      <c r="D351" s="12"/>
      <c r="E351" s="12"/>
      <c r="F351" s="12"/>
      <c r="G351" s="12"/>
      <c r="H351" s="12"/>
      <c r="I351" s="12"/>
      <c r="J351" s="12"/>
      <c r="K351" s="12"/>
      <c r="L351" s="12"/>
      <c r="M351" s="12"/>
      <c r="N351" s="12"/>
      <c r="O351" s="12"/>
      <c r="P351" s="12"/>
      <c r="Q351" s="12"/>
      <c r="R351" s="12"/>
      <c r="S351" s="12"/>
      <c r="T351" s="12"/>
      <c r="U351" s="12"/>
      <c r="V351" s="12"/>
      <c r="W351" s="12"/>
    </row>
    <row r="352" spans="1:23" ht="12.75" customHeight="1">
      <c r="A352" s="13"/>
      <c r="B352" s="1"/>
      <c r="C352" s="12"/>
      <c r="D352" s="12"/>
      <c r="E352" s="12"/>
      <c r="F352" s="12"/>
      <c r="G352" s="12"/>
      <c r="H352" s="12"/>
      <c r="I352" s="12"/>
      <c r="J352" s="12"/>
      <c r="K352" s="12"/>
      <c r="L352" s="12"/>
      <c r="M352" s="12"/>
      <c r="N352" s="12"/>
      <c r="O352" s="12"/>
      <c r="P352" s="12"/>
      <c r="Q352" s="12"/>
      <c r="R352" s="12"/>
      <c r="S352" s="12"/>
      <c r="T352" s="12"/>
      <c r="U352" s="12"/>
      <c r="V352" s="12"/>
      <c r="W352" s="12"/>
    </row>
    <row r="353" spans="1:23" ht="12.75" customHeight="1">
      <c r="A353" s="13"/>
      <c r="B353" s="1"/>
      <c r="C353" s="12"/>
      <c r="D353" s="12"/>
      <c r="E353" s="12"/>
      <c r="F353" s="12"/>
      <c r="G353" s="12"/>
      <c r="H353" s="12"/>
      <c r="I353" s="12"/>
      <c r="J353" s="12"/>
      <c r="K353" s="12"/>
      <c r="L353" s="12"/>
      <c r="M353" s="12"/>
      <c r="N353" s="12"/>
      <c r="O353" s="12"/>
      <c r="P353" s="12"/>
      <c r="Q353" s="12"/>
      <c r="R353" s="12"/>
      <c r="S353" s="12"/>
      <c r="T353" s="12"/>
      <c r="U353" s="12"/>
      <c r="V353" s="12"/>
      <c r="W353" s="12"/>
    </row>
    <row r="354" spans="1:23" ht="12.75" customHeight="1">
      <c r="A354" s="13"/>
      <c r="B354" s="1"/>
      <c r="C354" s="12"/>
      <c r="D354" s="12"/>
      <c r="E354" s="12"/>
      <c r="F354" s="12"/>
      <c r="G354" s="12"/>
      <c r="H354" s="12"/>
      <c r="I354" s="12"/>
      <c r="J354" s="12"/>
      <c r="K354" s="12"/>
      <c r="L354" s="12"/>
      <c r="M354" s="12"/>
      <c r="N354" s="12"/>
      <c r="O354" s="12"/>
      <c r="P354" s="12"/>
      <c r="Q354" s="12"/>
      <c r="R354" s="12"/>
      <c r="S354" s="12"/>
      <c r="T354" s="12"/>
      <c r="U354" s="12"/>
      <c r="V354" s="12"/>
      <c r="W354" s="12"/>
    </row>
    <row r="355" spans="1:23" ht="12.75" customHeight="1">
      <c r="A355" s="13"/>
      <c r="B355" s="1"/>
      <c r="C355" s="12"/>
      <c r="D355" s="12"/>
      <c r="E355" s="12"/>
      <c r="F355" s="12"/>
      <c r="G355" s="12"/>
      <c r="H355" s="12"/>
      <c r="I355" s="12"/>
      <c r="J355" s="12"/>
      <c r="K355" s="12"/>
      <c r="L355" s="12"/>
      <c r="M355" s="12"/>
      <c r="N355" s="12"/>
      <c r="O355" s="12"/>
      <c r="P355" s="12"/>
      <c r="Q355" s="12"/>
      <c r="R355" s="12"/>
      <c r="S355" s="12"/>
      <c r="T355" s="12"/>
      <c r="U355" s="12"/>
      <c r="V355" s="12"/>
      <c r="W355" s="12"/>
    </row>
    <row r="356" spans="1:23" ht="12.75" customHeight="1">
      <c r="A356" s="13"/>
      <c r="B356" s="1"/>
      <c r="C356" s="12"/>
      <c r="D356" s="12"/>
      <c r="E356" s="12"/>
      <c r="F356" s="12"/>
      <c r="G356" s="12"/>
      <c r="H356" s="12"/>
      <c r="I356" s="12"/>
      <c r="J356" s="12"/>
      <c r="K356" s="12"/>
      <c r="L356" s="12"/>
      <c r="M356" s="12"/>
      <c r="N356" s="12"/>
      <c r="O356" s="12"/>
      <c r="P356" s="12"/>
      <c r="Q356" s="12"/>
      <c r="R356" s="12"/>
      <c r="S356" s="12"/>
      <c r="T356" s="12"/>
      <c r="U356" s="12"/>
      <c r="V356" s="12"/>
      <c r="W356" s="12"/>
    </row>
    <row r="357" spans="1:23" ht="12.75" customHeight="1">
      <c r="A357" s="13"/>
      <c r="B357" s="1"/>
      <c r="C357" s="12"/>
      <c r="D357" s="12"/>
      <c r="E357" s="12"/>
      <c r="F357" s="12"/>
      <c r="G357" s="12"/>
      <c r="H357" s="12"/>
      <c r="I357" s="12"/>
      <c r="J357" s="12"/>
      <c r="K357" s="12"/>
      <c r="L357" s="12"/>
      <c r="M357" s="12"/>
      <c r="N357" s="12"/>
      <c r="O357" s="12"/>
      <c r="P357" s="12"/>
      <c r="Q357" s="12"/>
      <c r="R357" s="12"/>
      <c r="S357" s="12"/>
      <c r="T357" s="12"/>
      <c r="U357" s="12"/>
      <c r="V357" s="12"/>
      <c r="W357" s="12"/>
    </row>
    <row r="358" spans="1:23" ht="12.75" customHeight="1">
      <c r="A358" s="13"/>
      <c r="B358" s="1"/>
      <c r="C358" s="12"/>
      <c r="D358" s="12"/>
      <c r="E358" s="12"/>
      <c r="F358" s="12"/>
      <c r="G358" s="12"/>
      <c r="H358" s="12"/>
      <c r="I358" s="12"/>
      <c r="J358" s="12"/>
      <c r="K358" s="12"/>
      <c r="L358" s="12"/>
      <c r="M358" s="12"/>
      <c r="N358" s="12"/>
      <c r="O358" s="12"/>
      <c r="P358" s="12"/>
      <c r="Q358" s="12"/>
      <c r="R358" s="12"/>
      <c r="S358" s="12"/>
      <c r="T358" s="12"/>
      <c r="U358" s="12"/>
      <c r="V358" s="12"/>
      <c r="W358" s="12"/>
    </row>
    <row r="359" spans="1:23" ht="12.75" customHeight="1">
      <c r="A359" s="13"/>
      <c r="B359" s="1"/>
      <c r="C359" s="12"/>
      <c r="D359" s="12"/>
      <c r="E359" s="12"/>
      <c r="F359" s="12"/>
      <c r="G359" s="12"/>
      <c r="H359" s="12"/>
      <c r="I359" s="12"/>
      <c r="J359" s="12"/>
      <c r="K359" s="12"/>
      <c r="L359" s="12"/>
      <c r="M359" s="12"/>
      <c r="N359" s="12"/>
      <c r="O359" s="12"/>
      <c r="P359" s="12"/>
      <c r="Q359" s="12"/>
      <c r="R359" s="12"/>
      <c r="S359" s="12"/>
      <c r="T359" s="12"/>
      <c r="U359" s="12"/>
      <c r="V359" s="12"/>
      <c r="W359" s="12"/>
    </row>
    <row r="360" spans="1:23" ht="12.75" customHeight="1">
      <c r="A360" s="13"/>
      <c r="B360" s="1"/>
      <c r="C360" s="12"/>
      <c r="D360" s="12"/>
      <c r="E360" s="12"/>
      <c r="F360" s="12"/>
      <c r="G360" s="12"/>
      <c r="H360" s="12"/>
      <c r="I360" s="12"/>
      <c r="J360" s="12"/>
      <c r="K360" s="12"/>
      <c r="L360" s="12"/>
      <c r="M360" s="12"/>
      <c r="N360" s="12"/>
      <c r="O360" s="12"/>
      <c r="P360" s="12"/>
      <c r="Q360" s="12"/>
      <c r="R360" s="12"/>
      <c r="S360" s="12"/>
      <c r="T360" s="12"/>
      <c r="U360" s="12"/>
      <c r="V360" s="12"/>
      <c r="W360" s="12"/>
    </row>
    <row r="361" spans="1:23" ht="12.75" customHeight="1">
      <c r="A361" s="13"/>
      <c r="B361" s="1"/>
      <c r="C361" s="12"/>
      <c r="D361" s="12"/>
      <c r="E361" s="12"/>
      <c r="F361" s="12"/>
      <c r="G361" s="12"/>
      <c r="H361" s="12"/>
      <c r="I361" s="12"/>
      <c r="J361" s="12"/>
      <c r="K361" s="12"/>
      <c r="L361" s="12"/>
      <c r="M361" s="12"/>
      <c r="N361" s="12"/>
      <c r="O361" s="12"/>
      <c r="P361" s="12"/>
      <c r="Q361" s="12"/>
      <c r="R361" s="12"/>
      <c r="S361" s="12"/>
      <c r="T361" s="12"/>
      <c r="U361" s="12"/>
      <c r="V361" s="12"/>
      <c r="W361" s="12"/>
    </row>
    <row r="362" spans="1:23" ht="12.75" customHeight="1">
      <c r="A362" s="13"/>
      <c r="B362" s="1"/>
      <c r="C362" s="12"/>
      <c r="D362" s="12"/>
      <c r="E362" s="12"/>
      <c r="F362" s="12"/>
      <c r="G362" s="12"/>
      <c r="H362" s="12"/>
      <c r="I362" s="12"/>
      <c r="J362" s="12"/>
      <c r="K362" s="12"/>
      <c r="L362" s="12"/>
      <c r="M362" s="12"/>
      <c r="N362" s="12"/>
      <c r="O362" s="12"/>
      <c r="P362" s="12"/>
      <c r="Q362" s="12"/>
      <c r="R362" s="12"/>
      <c r="S362" s="12"/>
      <c r="T362" s="12"/>
      <c r="U362" s="12"/>
      <c r="V362" s="12"/>
      <c r="W362" s="12"/>
    </row>
    <row r="363" spans="1:23" ht="12.75" customHeight="1">
      <c r="A363" s="13"/>
      <c r="B363" s="1"/>
      <c r="C363" s="12"/>
      <c r="D363" s="12"/>
      <c r="E363" s="12"/>
      <c r="F363" s="12"/>
      <c r="G363" s="12"/>
      <c r="H363" s="12"/>
      <c r="I363" s="12"/>
      <c r="J363" s="12"/>
      <c r="K363" s="12"/>
      <c r="L363" s="12"/>
      <c r="M363" s="12"/>
      <c r="N363" s="12"/>
      <c r="O363" s="12"/>
      <c r="P363" s="12"/>
      <c r="Q363" s="12"/>
      <c r="R363" s="12"/>
      <c r="S363" s="12"/>
      <c r="T363" s="12"/>
      <c r="U363" s="12"/>
      <c r="V363" s="12"/>
      <c r="W363" s="12"/>
    </row>
    <row r="364" spans="1:23" ht="12.75" customHeight="1">
      <c r="A364" s="13"/>
      <c r="B364" s="1"/>
      <c r="C364" s="12"/>
      <c r="D364" s="12"/>
      <c r="E364" s="12"/>
      <c r="F364" s="12"/>
      <c r="G364" s="12"/>
      <c r="H364" s="12"/>
      <c r="I364" s="12"/>
      <c r="J364" s="12"/>
      <c r="K364" s="12"/>
      <c r="L364" s="12"/>
      <c r="M364" s="12"/>
      <c r="N364" s="12"/>
      <c r="O364" s="12"/>
      <c r="P364" s="12"/>
      <c r="Q364" s="12"/>
      <c r="R364" s="12"/>
      <c r="S364" s="12"/>
      <c r="T364" s="12"/>
      <c r="U364" s="12"/>
      <c r="V364" s="12"/>
      <c r="W364" s="12"/>
    </row>
    <row r="365" spans="1:23" ht="12.75" customHeight="1">
      <c r="A365" s="13"/>
      <c r="B365" s="1"/>
      <c r="C365" s="12"/>
      <c r="D365" s="12"/>
      <c r="E365" s="12"/>
      <c r="F365" s="12"/>
      <c r="G365" s="12"/>
      <c r="H365" s="12"/>
      <c r="I365" s="12"/>
      <c r="J365" s="12"/>
      <c r="K365" s="12"/>
      <c r="L365" s="12"/>
      <c r="M365" s="12"/>
      <c r="N365" s="12"/>
      <c r="O365" s="12"/>
      <c r="P365" s="12"/>
      <c r="Q365" s="12"/>
      <c r="R365" s="12"/>
      <c r="S365" s="12"/>
      <c r="T365" s="12"/>
      <c r="U365" s="12"/>
      <c r="V365" s="12"/>
      <c r="W365" s="12"/>
    </row>
    <row r="366" spans="1:23" ht="12.75" customHeight="1">
      <c r="A366" s="13"/>
      <c r="B366" s="1"/>
      <c r="C366" s="12"/>
      <c r="D366" s="12"/>
      <c r="E366" s="12"/>
      <c r="F366" s="12"/>
      <c r="G366" s="12"/>
      <c r="H366" s="12"/>
      <c r="I366" s="12"/>
      <c r="J366" s="12"/>
      <c r="K366" s="12"/>
      <c r="L366" s="12"/>
      <c r="M366" s="12"/>
      <c r="N366" s="12"/>
      <c r="O366" s="12"/>
      <c r="P366" s="12"/>
      <c r="Q366" s="12"/>
      <c r="R366" s="12"/>
      <c r="S366" s="12"/>
      <c r="T366" s="12"/>
      <c r="U366" s="12"/>
      <c r="V366" s="12"/>
      <c r="W366" s="12"/>
    </row>
    <row r="367" spans="1:23" ht="12.75" customHeight="1">
      <c r="A367" s="13"/>
      <c r="B367" s="1"/>
      <c r="C367" s="12"/>
      <c r="D367" s="12"/>
      <c r="E367" s="12"/>
      <c r="F367" s="12"/>
      <c r="G367" s="12"/>
      <c r="H367" s="12"/>
      <c r="I367" s="12"/>
      <c r="J367" s="12"/>
      <c r="K367" s="12"/>
      <c r="L367" s="12"/>
      <c r="M367" s="12"/>
      <c r="N367" s="12"/>
      <c r="O367" s="12"/>
      <c r="P367" s="12"/>
      <c r="Q367" s="12"/>
      <c r="R367" s="12"/>
      <c r="S367" s="12"/>
      <c r="T367" s="12"/>
      <c r="U367" s="12"/>
      <c r="V367" s="12"/>
      <c r="W367" s="12"/>
    </row>
    <row r="368" spans="1:23" ht="12.75" customHeight="1">
      <c r="A368" s="13"/>
      <c r="B368" s="1"/>
      <c r="C368" s="12"/>
      <c r="D368" s="12"/>
      <c r="E368" s="12"/>
      <c r="F368" s="12"/>
      <c r="G368" s="12"/>
      <c r="H368" s="12"/>
      <c r="I368" s="12"/>
      <c r="J368" s="12"/>
      <c r="K368" s="12"/>
      <c r="L368" s="12"/>
      <c r="M368" s="12"/>
      <c r="N368" s="12"/>
      <c r="O368" s="12"/>
      <c r="P368" s="12"/>
      <c r="Q368" s="12"/>
      <c r="R368" s="12"/>
      <c r="S368" s="12"/>
      <c r="T368" s="12"/>
      <c r="U368" s="12"/>
      <c r="V368" s="12"/>
      <c r="W368" s="12"/>
    </row>
    <row r="369" spans="1:23" ht="12.75" customHeight="1">
      <c r="A369" s="13"/>
      <c r="B369" s="1"/>
      <c r="C369" s="12"/>
      <c r="D369" s="12"/>
      <c r="E369" s="12"/>
      <c r="F369" s="12"/>
      <c r="G369" s="12"/>
      <c r="H369" s="12"/>
      <c r="I369" s="12"/>
      <c r="J369" s="12"/>
      <c r="K369" s="12"/>
      <c r="L369" s="12"/>
      <c r="M369" s="12"/>
      <c r="N369" s="12"/>
      <c r="O369" s="12"/>
      <c r="P369" s="12"/>
      <c r="Q369" s="12"/>
      <c r="R369" s="12"/>
      <c r="S369" s="12"/>
      <c r="T369" s="12"/>
      <c r="U369" s="12"/>
      <c r="V369" s="12"/>
      <c r="W369" s="12"/>
    </row>
    <row r="370" spans="1:23" ht="12.75" customHeight="1">
      <c r="A370" s="13"/>
      <c r="B370" s="1"/>
      <c r="C370" s="12"/>
      <c r="D370" s="12"/>
      <c r="E370" s="12"/>
      <c r="F370" s="12"/>
      <c r="G370" s="12"/>
      <c r="H370" s="12"/>
      <c r="I370" s="12"/>
      <c r="J370" s="12"/>
      <c r="K370" s="12"/>
      <c r="L370" s="12"/>
      <c r="M370" s="12"/>
      <c r="N370" s="12"/>
      <c r="O370" s="12"/>
      <c r="P370" s="12"/>
      <c r="Q370" s="12"/>
      <c r="R370" s="12"/>
      <c r="S370" s="12"/>
      <c r="T370" s="12"/>
      <c r="U370" s="12"/>
      <c r="V370" s="12"/>
      <c r="W370" s="12"/>
    </row>
    <row r="371" spans="1:23" ht="12.75" customHeight="1">
      <c r="A371" s="13"/>
      <c r="B371" s="1"/>
      <c r="C371" s="12"/>
      <c r="D371" s="12"/>
      <c r="E371" s="12"/>
      <c r="F371" s="12"/>
      <c r="G371" s="12"/>
      <c r="H371" s="12"/>
      <c r="I371" s="12"/>
      <c r="J371" s="12"/>
      <c r="K371" s="12"/>
      <c r="L371" s="12"/>
      <c r="M371" s="12"/>
      <c r="N371" s="12"/>
      <c r="O371" s="12"/>
      <c r="P371" s="12"/>
      <c r="Q371" s="12"/>
      <c r="R371" s="12"/>
      <c r="S371" s="12"/>
      <c r="T371" s="12"/>
      <c r="U371" s="12"/>
      <c r="V371" s="12"/>
      <c r="W371" s="12"/>
    </row>
    <row r="372" spans="1:23" ht="12.75" customHeight="1">
      <c r="A372" s="13"/>
      <c r="B372" s="1"/>
      <c r="C372" s="12"/>
      <c r="D372" s="12"/>
      <c r="E372" s="12"/>
      <c r="F372" s="12"/>
      <c r="G372" s="12"/>
      <c r="H372" s="12"/>
      <c r="I372" s="12"/>
      <c r="J372" s="12"/>
      <c r="K372" s="12"/>
      <c r="L372" s="12"/>
      <c r="M372" s="12"/>
      <c r="N372" s="12"/>
      <c r="O372" s="12"/>
      <c r="P372" s="12"/>
      <c r="Q372" s="12"/>
      <c r="R372" s="12"/>
      <c r="S372" s="12"/>
      <c r="T372" s="12"/>
      <c r="U372" s="12"/>
      <c r="V372" s="12"/>
      <c r="W372" s="12"/>
    </row>
    <row r="373" spans="1:23" ht="12.75" customHeight="1">
      <c r="A373" s="13"/>
      <c r="B373" s="1"/>
      <c r="C373" s="12"/>
      <c r="D373" s="12"/>
      <c r="E373" s="12"/>
      <c r="F373" s="12"/>
      <c r="G373" s="12"/>
      <c r="H373" s="12"/>
      <c r="I373" s="12"/>
      <c r="J373" s="12"/>
      <c r="K373" s="12"/>
      <c r="L373" s="12"/>
      <c r="M373" s="12"/>
      <c r="N373" s="12"/>
      <c r="O373" s="12"/>
      <c r="P373" s="12"/>
      <c r="Q373" s="12"/>
      <c r="R373" s="12"/>
      <c r="S373" s="12"/>
      <c r="T373" s="12"/>
      <c r="U373" s="12"/>
      <c r="V373" s="12"/>
      <c r="W373" s="12"/>
    </row>
    <row r="374" spans="1:23" ht="12.75" customHeight="1">
      <c r="A374" s="13"/>
      <c r="B374" s="1"/>
      <c r="C374" s="12"/>
      <c r="D374" s="12"/>
      <c r="E374" s="12"/>
      <c r="F374" s="12"/>
      <c r="G374" s="12"/>
      <c r="H374" s="12"/>
      <c r="I374" s="12"/>
      <c r="J374" s="12"/>
      <c r="K374" s="12"/>
      <c r="L374" s="12"/>
      <c r="M374" s="12"/>
      <c r="N374" s="12"/>
      <c r="O374" s="12"/>
      <c r="P374" s="12"/>
      <c r="Q374" s="12"/>
      <c r="R374" s="12"/>
      <c r="S374" s="12"/>
      <c r="T374" s="12"/>
      <c r="U374" s="12"/>
      <c r="V374" s="12"/>
      <c r="W374" s="12"/>
    </row>
    <row r="375" spans="1:23" ht="12.75" customHeight="1">
      <c r="A375" s="13"/>
      <c r="B375" s="1"/>
      <c r="C375" s="12"/>
      <c r="D375" s="12"/>
      <c r="E375" s="12"/>
      <c r="F375" s="12"/>
      <c r="G375" s="12"/>
      <c r="H375" s="12"/>
      <c r="I375" s="12"/>
      <c r="J375" s="12"/>
      <c r="K375" s="12"/>
      <c r="L375" s="12"/>
      <c r="M375" s="12"/>
      <c r="N375" s="12"/>
      <c r="O375" s="12"/>
      <c r="P375" s="12"/>
      <c r="Q375" s="12"/>
      <c r="R375" s="12"/>
      <c r="S375" s="12"/>
      <c r="T375" s="12"/>
      <c r="U375" s="12"/>
      <c r="V375" s="12"/>
      <c r="W375" s="12"/>
    </row>
    <row r="376" spans="1:23" ht="12.75" customHeight="1">
      <c r="A376" s="13"/>
      <c r="B376" s="1"/>
      <c r="C376" s="12"/>
      <c r="D376" s="12"/>
      <c r="E376" s="12"/>
      <c r="F376" s="12"/>
      <c r="G376" s="12"/>
      <c r="H376" s="12"/>
      <c r="I376" s="12"/>
      <c r="J376" s="12"/>
      <c r="K376" s="12"/>
      <c r="L376" s="12"/>
      <c r="M376" s="12"/>
      <c r="N376" s="12"/>
      <c r="O376" s="12"/>
      <c r="P376" s="12"/>
      <c r="Q376" s="12"/>
      <c r="R376" s="12"/>
      <c r="S376" s="12"/>
      <c r="T376" s="12"/>
      <c r="U376" s="12"/>
      <c r="V376" s="12"/>
      <c r="W376" s="12"/>
    </row>
    <row r="377" spans="1:23" ht="12.75" customHeight="1">
      <c r="A377" s="13"/>
      <c r="B377" s="1"/>
      <c r="C377" s="12"/>
      <c r="D377" s="12"/>
      <c r="E377" s="12"/>
      <c r="F377" s="12"/>
      <c r="G377" s="12"/>
      <c r="H377" s="12"/>
      <c r="I377" s="12"/>
      <c r="J377" s="12"/>
      <c r="K377" s="12"/>
      <c r="L377" s="12"/>
      <c r="M377" s="12"/>
      <c r="N377" s="12"/>
      <c r="O377" s="12"/>
      <c r="P377" s="12"/>
      <c r="Q377" s="12"/>
      <c r="R377" s="12"/>
      <c r="S377" s="12"/>
      <c r="T377" s="12"/>
      <c r="U377" s="12"/>
      <c r="V377" s="12"/>
      <c r="W377" s="12"/>
    </row>
    <row r="378" spans="1:23" ht="12.75" customHeight="1">
      <c r="A378" s="13"/>
      <c r="B378" s="1"/>
      <c r="C378" s="12"/>
      <c r="D378" s="12"/>
      <c r="E378" s="12"/>
      <c r="F378" s="12"/>
      <c r="G378" s="12"/>
      <c r="H378" s="12"/>
      <c r="I378" s="12"/>
      <c r="J378" s="12"/>
      <c r="K378" s="12"/>
      <c r="L378" s="12"/>
      <c r="M378" s="12"/>
      <c r="N378" s="12"/>
      <c r="O378" s="12"/>
      <c r="P378" s="12"/>
      <c r="Q378" s="12"/>
      <c r="R378" s="12"/>
      <c r="S378" s="12"/>
      <c r="T378" s="12"/>
      <c r="U378" s="12"/>
      <c r="V378" s="12"/>
      <c r="W378" s="12"/>
    </row>
    <row r="379" spans="1:23" ht="12.75" customHeight="1">
      <c r="A379" s="13"/>
      <c r="B379" s="1"/>
      <c r="C379" s="12"/>
      <c r="D379" s="12"/>
      <c r="E379" s="12"/>
      <c r="F379" s="12"/>
      <c r="G379" s="12"/>
      <c r="H379" s="12"/>
      <c r="I379" s="12"/>
      <c r="J379" s="12"/>
      <c r="K379" s="12"/>
      <c r="L379" s="12"/>
      <c r="M379" s="12"/>
      <c r="N379" s="12"/>
      <c r="O379" s="12"/>
      <c r="P379" s="12"/>
      <c r="Q379" s="12"/>
      <c r="R379" s="12"/>
      <c r="S379" s="12"/>
      <c r="T379" s="12"/>
      <c r="U379" s="12"/>
      <c r="V379" s="12"/>
      <c r="W379" s="12"/>
    </row>
    <row r="380" spans="1:23" ht="12.75" customHeight="1">
      <c r="A380" s="13"/>
      <c r="B380" s="1"/>
      <c r="C380" s="12"/>
      <c r="D380" s="12"/>
      <c r="E380" s="12"/>
      <c r="F380" s="12"/>
      <c r="G380" s="12"/>
      <c r="H380" s="12"/>
      <c r="I380" s="12"/>
      <c r="J380" s="12"/>
      <c r="K380" s="12"/>
      <c r="L380" s="12"/>
      <c r="M380" s="12"/>
      <c r="N380" s="12"/>
      <c r="O380" s="12"/>
      <c r="P380" s="12"/>
      <c r="Q380" s="12"/>
      <c r="R380" s="12"/>
      <c r="S380" s="12"/>
      <c r="T380" s="12"/>
      <c r="U380" s="12"/>
      <c r="V380" s="12"/>
      <c r="W380" s="12"/>
    </row>
    <row r="381" spans="1:23" ht="12.75" customHeight="1">
      <c r="A381" s="13"/>
      <c r="B381" s="1"/>
      <c r="C381" s="12"/>
      <c r="D381" s="12"/>
      <c r="E381" s="12"/>
      <c r="F381" s="12"/>
      <c r="G381" s="12"/>
      <c r="H381" s="12"/>
      <c r="I381" s="12"/>
      <c r="J381" s="12"/>
      <c r="K381" s="12"/>
      <c r="L381" s="12"/>
      <c r="M381" s="12"/>
      <c r="N381" s="12"/>
      <c r="O381" s="12"/>
      <c r="P381" s="12"/>
      <c r="Q381" s="12"/>
      <c r="R381" s="12"/>
      <c r="S381" s="12"/>
      <c r="T381" s="12"/>
      <c r="U381" s="12"/>
      <c r="V381" s="12"/>
      <c r="W381" s="12"/>
    </row>
    <row r="382" spans="1:23" ht="12.75" customHeight="1">
      <c r="A382" s="13"/>
      <c r="B382" s="1"/>
      <c r="C382" s="12"/>
      <c r="D382" s="12"/>
      <c r="E382" s="12"/>
      <c r="F382" s="12"/>
      <c r="G382" s="12"/>
      <c r="H382" s="12"/>
      <c r="I382" s="12"/>
      <c r="J382" s="12"/>
      <c r="K382" s="12"/>
      <c r="L382" s="12"/>
      <c r="M382" s="12"/>
      <c r="N382" s="12"/>
      <c r="O382" s="12"/>
      <c r="P382" s="12"/>
      <c r="Q382" s="12"/>
      <c r="R382" s="12"/>
      <c r="S382" s="12"/>
      <c r="T382" s="12"/>
      <c r="U382" s="12"/>
      <c r="V382" s="12"/>
      <c r="W382" s="12"/>
    </row>
    <row r="383" spans="1:23" ht="12.75" customHeight="1">
      <c r="A383" s="13"/>
      <c r="B383" s="1"/>
      <c r="C383" s="12"/>
      <c r="D383" s="12"/>
      <c r="E383" s="12"/>
      <c r="F383" s="12"/>
      <c r="G383" s="12"/>
      <c r="H383" s="12"/>
      <c r="I383" s="12"/>
      <c r="J383" s="12"/>
      <c r="K383" s="12"/>
      <c r="L383" s="12"/>
      <c r="M383" s="12"/>
      <c r="N383" s="12"/>
      <c r="O383" s="12"/>
      <c r="P383" s="12"/>
      <c r="Q383" s="12"/>
      <c r="R383" s="12"/>
      <c r="S383" s="12"/>
      <c r="T383" s="12"/>
      <c r="U383" s="12"/>
      <c r="V383" s="12"/>
      <c r="W383" s="12"/>
    </row>
    <row r="384" spans="1:23" ht="12.75" customHeight="1">
      <c r="A384" s="13"/>
      <c r="B384" s="1"/>
      <c r="C384" s="12"/>
      <c r="D384" s="12"/>
      <c r="E384" s="12"/>
      <c r="F384" s="12"/>
      <c r="G384" s="12"/>
      <c r="H384" s="12"/>
      <c r="I384" s="12"/>
      <c r="J384" s="12"/>
      <c r="K384" s="12"/>
      <c r="L384" s="12"/>
      <c r="M384" s="12"/>
      <c r="N384" s="12"/>
      <c r="O384" s="12"/>
      <c r="P384" s="12"/>
      <c r="Q384" s="12"/>
      <c r="R384" s="12"/>
      <c r="S384" s="12"/>
      <c r="T384" s="12"/>
      <c r="U384" s="12"/>
      <c r="V384" s="12"/>
      <c r="W384" s="12"/>
    </row>
    <row r="385" spans="1:23" ht="12.75" customHeight="1">
      <c r="A385" s="13"/>
      <c r="B385" s="1"/>
      <c r="C385" s="12"/>
      <c r="D385" s="12"/>
      <c r="E385" s="12"/>
      <c r="F385" s="12"/>
      <c r="G385" s="12"/>
      <c r="H385" s="12"/>
      <c r="I385" s="12"/>
      <c r="J385" s="12"/>
      <c r="K385" s="12"/>
      <c r="L385" s="12"/>
      <c r="M385" s="12"/>
      <c r="N385" s="12"/>
      <c r="O385" s="12"/>
      <c r="P385" s="12"/>
      <c r="Q385" s="12"/>
      <c r="R385" s="12"/>
      <c r="S385" s="12"/>
      <c r="T385" s="12"/>
      <c r="U385" s="12"/>
      <c r="V385" s="12"/>
      <c r="W385" s="12"/>
    </row>
    <row r="386" spans="1:23" ht="12.75" customHeight="1">
      <c r="A386" s="13"/>
      <c r="B386" s="1"/>
      <c r="C386" s="12"/>
      <c r="D386" s="12"/>
      <c r="E386" s="12"/>
      <c r="F386" s="12"/>
      <c r="G386" s="12"/>
      <c r="H386" s="12"/>
      <c r="I386" s="12"/>
      <c r="J386" s="12"/>
      <c r="K386" s="12"/>
      <c r="L386" s="12"/>
      <c r="M386" s="12"/>
      <c r="N386" s="12"/>
      <c r="O386" s="12"/>
      <c r="P386" s="12"/>
      <c r="Q386" s="12"/>
      <c r="R386" s="12"/>
      <c r="S386" s="12"/>
      <c r="T386" s="12"/>
      <c r="U386" s="12"/>
      <c r="V386" s="12"/>
      <c r="W386" s="12"/>
    </row>
    <row r="387" spans="1:23" ht="12.75" customHeight="1">
      <c r="A387" s="13"/>
      <c r="B387" s="1"/>
      <c r="C387" s="12"/>
      <c r="D387" s="12"/>
      <c r="E387" s="12"/>
      <c r="F387" s="12"/>
      <c r="G387" s="12"/>
      <c r="H387" s="12"/>
      <c r="I387" s="12"/>
      <c r="J387" s="12"/>
      <c r="K387" s="12"/>
      <c r="L387" s="12"/>
      <c r="M387" s="12"/>
      <c r="N387" s="12"/>
      <c r="O387" s="12"/>
      <c r="P387" s="12"/>
      <c r="Q387" s="12"/>
      <c r="R387" s="12"/>
      <c r="S387" s="12"/>
      <c r="T387" s="12"/>
      <c r="U387" s="12"/>
      <c r="V387" s="12"/>
      <c r="W387" s="12"/>
    </row>
    <row r="388" spans="1:23" ht="12.75" customHeight="1">
      <c r="A388" s="13"/>
      <c r="B388" s="1"/>
      <c r="C388" s="12"/>
      <c r="D388" s="12"/>
      <c r="E388" s="12"/>
      <c r="F388" s="12"/>
      <c r="G388" s="12"/>
      <c r="H388" s="12"/>
      <c r="I388" s="12"/>
      <c r="J388" s="12"/>
      <c r="K388" s="12"/>
      <c r="L388" s="12"/>
      <c r="M388" s="12"/>
      <c r="N388" s="12"/>
      <c r="O388" s="12"/>
      <c r="P388" s="12"/>
      <c r="Q388" s="12"/>
      <c r="R388" s="12"/>
      <c r="S388" s="12"/>
      <c r="T388" s="12"/>
      <c r="U388" s="12"/>
      <c r="V388" s="12"/>
      <c r="W388" s="12"/>
    </row>
    <row r="389" spans="1:23" ht="12.75" customHeight="1">
      <c r="A389" s="13"/>
      <c r="B389" s="1"/>
      <c r="C389" s="12"/>
      <c r="D389" s="12"/>
      <c r="E389" s="12"/>
      <c r="F389" s="12"/>
      <c r="G389" s="12"/>
      <c r="H389" s="12"/>
      <c r="I389" s="12"/>
      <c r="J389" s="12"/>
      <c r="K389" s="12"/>
      <c r="L389" s="12"/>
      <c r="M389" s="12"/>
      <c r="N389" s="12"/>
      <c r="O389" s="12"/>
      <c r="P389" s="12"/>
      <c r="Q389" s="12"/>
      <c r="R389" s="12"/>
      <c r="S389" s="12"/>
      <c r="T389" s="12"/>
      <c r="U389" s="12"/>
      <c r="V389" s="12"/>
      <c r="W389" s="12"/>
    </row>
    <row r="390" spans="1:23" ht="12.75" customHeight="1">
      <c r="A390" s="13"/>
      <c r="B390" s="1"/>
      <c r="C390" s="12"/>
      <c r="D390" s="12"/>
      <c r="E390" s="12"/>
      <c r="F390" s="12"/>
      <c r="G390" s="12"/>
      <c r="H390" s="12"/>
      <c r="I390" s="12"/>
      <c r="J390" s="12"/>
      <c r="K390" s="12"/>
      <c r="L390" s="12"/>
      <c r="M390" s="12"/>
      <c r="N390" s="12"/>
      <c r="O390" s="12"/>
      <c r="P390" s="12"/>
      <c r="Q390" s="12"/>
      <c r="R390" s="12"/>
      <c r="S390" s="12"/>
      <c r="T390" s="12"/>
      <c r="U390" s="12"/>
      <c r="V390" s="12"/>
      <c r="W390" s="12"/>
    </row>
    <row r="391" spans="1:23" ht="12.75" customHeight="1">
      <c r="A391" s="13"/>
      <c r="B391" s="1"/>
      <c r="C391" s="12"/>
      <c r="D391" s="12"/>
      <c r="E391" s="12"/>
      <c r="F391" s="12"/>
      <c r="G391" s="12"/>
      <c r="H391" s="12"/>
      <c r="I391" s="12"/>
      <c r="J391" s="12"/>
      <c r="K391" s="12"/>
      <c r="L391" s="12"/>
      <c r="M391" s="12"/>
      <c r="N391" s="12"/>
      <c r="O391" s="12"/>
      <c r="P391" s="12"/>
      <c r="Q391" s="12"/>
      <c r="R391" s="12"/>
      <c r="S391" s="12"/>
      <c r="T391" s="12"/>
      <c r="U391" s="12"/>
      <c r="V391" s="12"/>
      <c r="W391" s="12"/>
    </row>
    <row r="392" spans="1:23" ht="12.75" customHeight="1">
      <c r="A392" s="13"/>
      <c r="B392" s="1"/>
      <c r="C392" s="12"/>
      <c r="D392" s="12"/>
      <c r="E392" s="12"/>
      <c r="F392" s="12"/>
      <c r="G392" s="12"/>
      <c r="H392" s="12"/>
      <c r="I392" s="12"/>
      <c r="J392" s="12"/>
      <c r="K392" s="12"/>
      <c r="L392" s="12"/>
      <c r="M392" s="12"/>
      <c r="N392" s="12"/>
      <c r="O392" s="12"/>
      <c r="P392" s="12"/>
      <c r="Q392" s="12"/>
      <c r="R392" s="12"/>
      <c r="S392" s="12"/>
      <c r="T392" s="12"/>
      <c r="U392" s="12"/>
      <c r="V392" s="12"/>
      <c r="W392" s="12"/>
    </row>
    <row r="393" spans="1:23" ht="12.75" customHeight="1">
      <c r="A393" s="13"/>
      <c r="B393" s="1"/>
      <c r="C393" s="12"/>
      <c r="D393" s="12"/>
      <c r="E393" s="12"/>
      <c r="F393" s="12"/>
      <c r="G393" s="12"/>
      <c r="H393" s="12"/>
      <c r="I393" s="12"/>
      <c r="J393" s="12"/>
      <c r="K393" s="12"/>
      <c r="L393" s="12"/>
      <c r="M393" s="12"/>
      <c r="N393" s="12"/>
      <c r="O393" s="12"/>
      <c r="P393" s="12"/>
      <c r="Q393" s="12"/>
      <c r="R393" s="12"/>
      <c r="S393" s="12"/>
      <c r="T393" s="12"/>
      <c r="U393" s="12"/>
      <c r="V393" s="12"/>
      <c r="W393" s="12"/>
    </row>
    <row r="394" spans="1:23" ht="12.75" customHeight="1">
      <c r="A394" s="13"/>
      <c r="B394" s="1"/>
      <c r="C394" s="12"/>
      <c r="D394" s="12"/>
      <c r="E394" s="12"/>
      <c r="F394" s="12"/>
      <c r="G394" s="12"/>
      <c r="H394" s="12"/>
      <c r="I394" s="12"/>
      <c r="J394" s="12"/>
      <c r="K394" s="12"/>
      <c r="L394" s="12"/>
      <c r="M394" s="12"/>
      <c r="N394" s="12"/>
      <c r="O394" s="12"/>
      <c r="P394" s="12"/>
      <c r="Q394" s="12"/>
      <c r="R394" s="12"/>
      <c r="S394" s="12"/>
      <c r="T394" s="12"/>
      <c r="U394" s="12"/>
      <c r="V394" s="12"/>
      <c r="W394" s="12"/>
    </row>
    <row r="395" spans="1:23" ht="12.75" customHeight="1">
      <c r="A395" s="13"/>
      <c r="B395" s="1"/>
      <c r="C395" s="12"/>
      <c r="D395" s="12"/>
      <c r="E395" s="12"/>
      <c r="F395" s="12"/>
      <c r="G395" s="12"/>
      <c r="H395" s="12"/>
      <c r="I395" s="12"/>
      <c r="J395" s="12"/>
      <c r="K395" s="12"/>
      <c r="L395" s="12"/>
      <c r="M395" s="12"/>
      <c r="N395" s="12"/>
      <c r="O395" s="12"/>
      <c r="P395" s="12"/>
      <c r="Q395" s="12"/>
      <c r="R395" s="12"/>
      <c r="S395" s="12"/>
      <c r="T395" s="12"/>
      <c r="U395" s="12"/>
      <c r="V395" s="12"/>
      <c r="W395" s="12"/>
    </row>
    <row r="396" spans="1:23" ht="12.75" customHeight="1">
      <c r="A396" s="13"/>
      <c r="B396" s="1"/>
      <c r="C396" s="12"/>
      <c r="D396" s="12"/>
      <c r="E396" s="12"/>
      <c r="F396" s="12"/>
      <c r="G396" s="12"/>
      <c r="H396" s="12"/>
      <c r="I396" s="12"/>
      <c r="J396" s="12"/>
      <c r="K396" s="12"/>
      <c r="L396" s="12"/>
      <c r="M396" s="12"/>
      <c r="N396" s="12"/>
      <c r="O396" s="12"/>
      <c r="P396" s="12"/>
      <c r="Q396" s="12"/>
      <c r="R396" s="12"/>
      <c r="S396" s="12"/>
      <c r="T396" s="12"/>
      <c r="U396" s="12"/>
      <c r="V396" s="12"/>
      <c r="W396" s="12"/>
    </row>
    <row r="397" spans="1:23" ht="12.75" customHeight="1">
      <c r="A397" s="13"/>
      <c r="B397" s="1"/>
      <c r="C397" s="12"/>
      <c r="D397" s="12"/>
      <c r="E397" s="12"/>
      <c r="F397" s="12"/>
      <c r="G397" s="12"/>
      <c r="H397" s="12"/>
      <c r="I397" s="12"/>
      <c r="J397" s="12"/>
      <c r="K397" s="12"/>
      <c r="L397" s="12"/>
      <c r="M397" s="12"/>
      <c r="N397" s="12"/>
      <c r="O397" s="12"/>
      <c r="P397" s="12"/>
      <c r="Q397" s="12"/>
      <c r="R397" s="12"/>
      <c r="S397" s="12"/>
      <c r="T397" s="12"/>
      <c r="U397" s="12"/>
      <c r="V397" s="12"/>
      <c r="W397" s="12"/>
    </row>
    <row r="398" spans="1:23" ht="12.75" customHeight="1">
      <c r="A398" s="13"/>
      <c r="B398" s="1"/>
      <c r="C398" s="12"/>
      <c r="D398" s="12"/>
      <c r="E398" s="12"/>
      <c r="F398" s="12"/>
      <c r="G398" s="12"/>
      <c r="H398" s="12"/>
      <c r="I398" s="12"/>
      <c r="J398" s="12"/>
      <c r="K398" s="12"/>
      <c r="L398" s="12"/>
      <c r="M398" s="12"/>
      <c r="N398" s="12"/>
      <c r="O398" s="12"/>
      <c r="P398" s="12"/>
      <c r="Q398" s="12"/>
      <c r="R398" s="12"/>
      <c r="S398" s="12"/>
      <c r="T398" s="12"/>
      <c r="U398" s="12"/>
      <c r="V398" s="12"/>
      <c r="W398" s="12"/>
    </row>
    <row r="399" spans="1:23" ht="12.75" customHeight="1">
      <c r="A399" s="13"/>
      <c r="B399" s="1"/>
      <c r="C399" s="12"/>
      <c r="D399" s="12"/>
      <c r="E399" s="12"/>
      <c r="F399" s="12"/>
      <c r="G399" s="12"/>
      <c r="H399" s="12"/>
      <c r="I399" s="12"/>
      <c r="J399" s="12"/>
      <c r="K399" s="12"/>
      <c r="L399" s="12"/>
      <c r="M399" s="12"/>
      <c r="N399" s="12"/>
      <c r="O399" s="12"/>
      <c r="P399" s="12"/>
      <c r="Q399" s="12"/>
      <c r="R399" s="12"/>
      <c r="S399" s="12"/>
      <c r="T399" s="12"/>
      <c r="U399" s="12"/>
      <c r="V399" s="12"/>
      <c r="W399" s="12"/>
    </row>
    <row r="400" spans="1:23" ht="12.75" customHeight="1">
      <c r="A400" s="13"/>
      <c r="B400" s="1"/>
      <c r="C400" s="12"/>
      <c r="D400" s="12"/>
      <c r="E400" s="12"/>
      <c r="F400" s="12"/>
      <c r="G400" s="12"/>
      <c r="H400" s="12"/>
      <c r="I400" s="12"/>
      <c r="J400" s="12"/>
      <c r="K400" s="12"/>
      <c r="L400" s="12"/>
      <c r="M400" s="12"/>
      <c r="N400" s="12"/>
      <c r="O400" s="12"/>
      <c r="P400" s="12"/>
      <c r="Q400" s="12"/>
      <c r="R400" s="12"/>
      <c r="S400" s="12"/>
      <c r="T400" s="12"/>
      <c r="U400" s="12"/>
      <c r="V400" s="12"/>
      <c r="W400" s="12"/>
    </row>
    <row r="401" spans="1:23" ht="12.75" customHeight="1">
      <c r="A401" s="13"/>
      <c r="B401" s="1"/>
      <c r="C401" s="12"/>
      <c r="D401" s="12"/>
      <c r="E401" s="12"/>
      <c r="F401" s="12"/>
      <c r="G401" s="12"/>
      <c r="H401" s="12"/>
      <c r="I401" s="12"/>
      <c r="J401" s="12"/>
      <c r="K401" s="12"/>
      <c r="L401" s="12"/>
      <c r="M401" s="12"/>
      <c r="N401" s="12"/>
      <c r="O401" s="12"/>
      <c r="P401" s="12"/>
      <c r="Q401" s="12"/>
      <c r="R401" s="12"/>
      <c r="S401" s="12"/>
      <c r="T401" s="12"/>
      <c r="U401" s="12"/>
      <c r="V401" s="12"/>
      <c r="W401" s="12"/>
    </row>
    <row r="402" spans="1:23" ht="12.75" customHeight="1">
      <c r="A402" s="13"/>
      <c r="B402" s="1"/>
      <c r="C402" s="12"/>
      <c r="D402" s="12"/>
      <c r="E402" s="12"/>
      <c r="F402" s="12"/>
      <c r="G402" s="12"/>
      <c r="H402" s="12"/>
      <c r="I402" s="12"/>
      <c r="J402" s="12"/>
      <c r="K402" s="12"/>
      <c r="L402" s="12"/>
      <c r="M402" s="12"/>
      <c r="N402" s="12"/>
      <c r="O402" s="12"/>
      <c r="P402" s="12"/>
      <c r="Q402" s="12"/>
      <c r="R402" s="12"/>
      <c r="S402" s="12"/>
      <c r="T402" s="12"/>
      <c r="U402" s="12"/>
      <c r="V402" s="12"/>
      <c r="W402" s="12"/>
    </row>
    <row r="403" spans="1:23" ht="12.75" customHeight="1">
      <c r="A403" s="13"/>
      <c r="B403" s="1"/>
      <c r="C403" s="12"/>
      <c r="D403" s="12"/>
      <c r="E403" s="12"/>
      <c r="F403" s="12"/>
      <c r="G403" s="12"/>
      <c r="H403" s="12"/>
      <c r="I403" s="12"/>
      <c r="J403" s="12"/>
      <c r="K403" s="12"/>
      <c r="L403" s="12"/>
      <c r="M403" s="12"/>
      <c r="N403" s="12"/>
      <c r="O403" s="12"/>
      <c r="P403" s="12"/>
      <c r="Q403" s="12"/>
      <c r="R403" s="12"/>
      <c r="S403" s="12"/>
      <c r="T403" s="12"/>
      <c r="U403" s="12"/>
      <c r="V403" s="12"/>
      <c r="W403" s="12"/>
    </row>
    <row r="404" spans="1:23" ht="12.75" customHeight="1">
      <c r="A404" s="13"/>
      <c r="B404" s="1"/>
      <c r="C404" s="12"/>
      <c r="D404" s="12"/>
      <c r="E404" s="12"/>
      <c r="F404" s="12"/>
      <c r="G404" s="12"/>
      <c r="H404" s="12"/>
      <c r="I404" s="12"/>
      <c r="J404" s="12"/>
      <c r="K404" s="12"/>
      <c r="L404" s="12"/>
      <c r="M404" s="12"/>
      <c r="N404" s="12"/>
      <c r="O404" s="12"/>
      <c r="P404" s="12"/>
      <c r="Q404" s="12"/>
      <c r="R404" s="12"/>
      <c r="S404" s="12"/>
      <c r="T404" s="12"/>
      <c r="U404" s="12"/>
      <c r="V404" s="12"/>
      <c r="W404" s="12"/>
    </row>
    <row r="405" spans="1:23" ht="12.75" customHeight="1">
      <c r="A405" s="13"/>
      <c r="B405" s="1"/>
      <c r="C405" s="12"/>
      <c r="D405" s="12"/>
      <c r="E405" s="12"/>
      <c r="F405" s="12"/>
      <c r="G405" s="12"/>
      <c r="H405" s="12"/>
      <c r="I405" s="12"/>
      <c r="J405" s="12"/>
      <c r="K405" s="12"/>
      <c r="L405" s="12"/>
      <c r="M405" s="12"/>
      <c r="N405" s="12"/>
      <c r="O405" s="12"/>
      <c r="P405" s="12"/>
      <c r="Q405" s="12"/>
      <c r="R405" s="12"/>
      <c r="S405" s="12"/>
      <c r="T405" s="12"/>
      <c r="U405" s="12"/>
      <c r="V405" s="12"/>
      <c r="W405" s="12"/>
    </row>
    <row r="406" spans="1:23" ht="12.75" customHeight="1">
      <c r="A406" s="13"/>
      <c r="B406" s="1"/>
      <c r="C406" s="12"/>
      <c r="D406" s="12"/>
      <c r="E406" s="12"/>
      <c r="F406" s="12"/>
      <c r="G406" s="12"/>
      <c r="H406" s="12"/>
      <c r="I406" s="12"/>
      <c r="J406" s="12"/>
      <c r="K406" s="12"/>
      <c r="L406" s="12"/>
      <c r="M406" s="12"/>
      <c r="N406" s="12"/>
      <c r="O406" s="12"/>
      <c r="P406" s="12"/>
      <c r="Q406" s="12"/>
      <c r="R406" s="12"/>
      <c r="S406" s="12"/>
      <c r="T406" s="12"/>
      <c r="U406" s="12"/>
      <c r="V406" s="12"/>
      <c r="W406" s="12"/>
    </row>
    <row r="407" spans="1:23" ht="12.75" customHeight="1">
      <c r="A407" s="13"/>
      <c r="B407" s="1"/>
      <c r="C407" s="12"/>
      <c r="D407" s="12"/>
      <c r="E407" s="12"/>
      <c r="F407" s="12"/>
      <c r="G407" s="12"/>
      <c r="H407" s="12"/>
      <c r="I407" s="12"/>
      <c r="J407" s="12"/>
      <c r="K407" s="12"/>
      <c r="L407" s="12"/>
      <c r="M407" s="12"/>
      <c r="N407" s="12"/>
      <c r="O407" s="12"/>
      <c r="P407" s="12"/>
      <c r="Q407" s="12"/>
      <c r="R407" s="12"/>
      <c r="S407" s="12"/>
      <c r="T407" s="12"/>
      <c r="U407" s="12"/>
      <c r="V407" s="12"/>
      <c r="W407" s="12"/>
    </row>
    <row r="408" spans="1:23" ht="12.75" customHeight="1">
      <c r="A408" s="13"/>
      <c r="B408" s="1"/>
      <c r="C408" s="12"/>
      <c r="D408" s="12"/>
      <c r="E408" s="12"/>
      <c r="F408" s="12"/>
      <c r="G408" s="12"/>
      <c r="H408" s="12"/>
      <c r="I408" s="12"/>
      <c r="J408" s="12"/>
      <c r="K408" s="12"/>
      <c r="L408" s="12"/>
      <c r="M408" s="12"/>
      <c r="N408" s="12"/>
      <c r="O408" s="12"/>
      <c r="P408" s="12"/>
      <c r="Q408" s="12"/>
      <c r="R408" s="12"/>
      <c r="S408" s="12"/>
      <c r="T408" s="12"/>
      <c r="U408" s="12"/>
      <c r="V408" s="12"/>
      <c r="W408" s="12"/>
    </row>
    <row r="409" spans="1:23" ht="12.75" customHeight="1">
      <c r="A409" s="13"/>
      <c r="B409" s="1"/>
      <c r="C409" s="12"/>
      <c r="D409" s="12"/>
      <c r="E409" s="12"/>
      <c r="F409" s="12"/>
      <c r="G409" s="12"/>
      <c r="H409" s="12"/>
      <c r="I409" s="12"/>
      <c r="J409" s="12"/>
      <c r="K409" s="12"/>
      <c r="L409" s="12"/>
      <c r="M409" s="12"/>
      <c r="N409" s="12"/>
      <c r="O409" s="12"/>
      <c r="P409" s="12"/>
      <c r="Q409" s="12"/>
      <c r="R409" s="12"/>
      <c r="S409" s="12"/>
      <c r="T409" s="12"/>
      <c r="U409" s="12"/>
      <c r="V409" s="12"/>
      <c r="W409" s="12"/>
    </row>
    <row r="410" spans="1:23" ht="12.75" customHeight="1">
      <c r="A410" s="13"/>
      <c r="B410" s="1"/>
      <c r="C410" s="12"/>
      <c r="D410" s="12"/>
      <c r="E410" s="12"/>
      <c r="F410" s="12"/>
      <c r="G410" s="12"/>
      <c r="H410" s="12"/>
      <c r="I410" s="12"/>
      <c r="J410" s="12"/>
      <c r="K410" s="12"/>
      <c r="L410" s="12"/>
      <c r="M410" s="12"/>
      <c r="N410" s="12"/>
      <c r="O410" s="12"/>
      <c r="P410" s="12"/>
      <c r="Q410" s="12"/>
      <c r="R410" s="12"/>
      <c r="S410" s="12"/>
      <c r="T410" s="12"/>
      <c r="U410" s="12"/>
      <c r="V410" s="12"/>
      <c r="W410" s="12"/>
    </row>
    <row r="411" spans="1:23" ht="12.75" customHeight="1">
      <c r="A411" s="13"/>
      <c r="B411" s="1"/>
      <c r="C411" s="12"/>
      <c r="D411" s="12"/>
      <c r="E411" s="12"/>
      <c r="F411" s="12"/>
      <c r="G411" s="12"/>
      <c r="H411" s="12"/>
      <c r="I411" s="12"/>
      <c r="J411" s="12"/>
      <c r="K411" s="12"/>
      <c r="L411" s="12"/>
      <c r="M411" s="12"/>
      <c r="N411" s="12"/>
      <c r="O411" s="12"/>
      <c r="P411" s="12"/>
      <c r="Q411" s="12"/>
      <c r="R411" s="12"/>
      <c r="S411" s="12"/>
      <c r="T411" s="12"/>
      <c r="U411" s="12"/>
      <c r="V411" s="12"/>
      <c r="W411" s="12"/>
    </row>
    <row r="412" spans="1:23" ht="12.75" customHeight="1">
      <c r="A412" s="13"/>
      <c r="B412" s="1"/>
      <c r="C412" s="12"/>
      <c r="D412" s="12"/>
      <c r="E412" s="12"/>
      <c r="F412" s="12"/>
      <c r="G412" s="12"/>
      <c r="H412" s="12"/>
      <c r="I412" s="12"/>
      <c r="J412" s="12"/>
      <c r="K412" s="12"/>
      <c r="L412" s="12"/>
      <c r="M412" s="12"/>
      <c r="N412" s="12"/>
      <c r="O412" s="12"/>
      <c r="P412" s="12"/>
      <c r="Q412" s="12"/>
      <c r="R412" s="12"/>
      <c r="S412" s="12"/>
      <c r="T412" s="12"/>
      <c r="U412" s="12"/>
      <c r="V412" s="12"/>
      <c r="W412" s="12"/>
    </row>
    <row r="413" spans="1:23" ht="12.75" customHeight="1">
      <c r="A413" s="13"/>
      <c r="B413" s="1"/>
      <c r="C413" s="12"/>
      <c r="D413" s="12"/>
      <c r="E413" s="12"/>
      <c r="F413" s="12"/>
      <c r="G413" s="12"/>
      <c r="H413" s="12"/>
      <c r="I413" s="12"/>
      <c r="J413" s="12"/>
      <c r="K413" s="12"/>
      <c r="L413" s="12"/>
      <c r="M413" s="12"/>
      <c r="N413" s="12"/>
      <c r="O413" s="12"/>
      <c r="P413" s="12"/>
      <c r="Q413" s="12"/>
      <c r="R413" s="12"/>
      <c r="S413" s="12"/>
      <c r="T413" s="12"/>
      <c r="U413" s="12"/>
      <c r="V413" s="12"/>
      <c r="W413" s="12"/>
    </row>
    <row r="414" spans="1:23" ht="12.75" customHeight="1">
      <c r="A414" s="13"/>
      <c r="B414" s="1"/>
      <c r="C414" s="12"/>
      <c r="D414" s="12"/>
      <c r="E414" s="12"/>
      <c r="F414" s="12"/>
      <c r="G414" s="12"/>
      <c r="H414" s="12"/>
      <c r="I414" s="12"/>
      <c r="J414" s="12"/>
      <c r="K414" s="12"/>
      <c r="L414" s="12"/>
      <c r="M414" s="12"/>
      <c r="N414" s="12"/>
      <c r="O414" s="12"/>
      <c r="P414" s="12"/>
      <c r="Q414" s="12"/>
      <c r="R414" s="12"/>
      <c r="S414" s="12"/>
      <c r="T414" s="12"/>
      <c r="U414" s="12"/>
      <c r="V414" s="12"/>
      <c r="W414" s="12"/>
    </row>
    <row r="415" spans="1:23" ht="12.75" customHeight="1">
      <c r="A415" s="13"/>
      <c r="B415" s="1"/>
      <c r="C415" s="12"/>
      <c r="D415" s="12"/>
      <c r="E415" s="12"/>
      <c r="F415" s="12"/>
      <c r="G415" s="12"/>
      <c r="H415" s="12"/>
      <c r="I415" s="12"/>
      <c r="J415" s="12"/>
      <c r="K415" s="12"/>
      <c r="L415" s="12"/>
      <c r="M415" s="12"/>
      <c r="N415" s="12"/>
      <c r="O415" s="12"/>
      <c r="P415" s="12"/>
      <c r="Q415" s="12"/>
      <c r="R415" s="12"/>
      <c r="S415" s="12"/>
      <c r="T415" s="12"/>
      <c r="U415" s="12"/>
      <c r="V415" s="12"/>
      <c r="W415" s="12"/>
    </row>
    <row r="416" spans="1:23" ht="12.75" customHeight="1">
      <c r="A416" s="13"/>
      <c r="B416" s="1"/>
      <c r="C416" s="12"/>
      <c r="D416" s="12"/>
      <c r="E416" s="12"/>
      <c r="F416" s="12"/>
      <c r="G416" s="12"/>
      <c r="H416" s="12"/>
      <c r="I416" s="12"/>
      <c r="J416" s="12"/>
      <c r="K416" s="12"/>
      <c r="L416" s="12"/>
      <c r="M416" s="12"/>
      <c r="N416" s="12"/>
      <c r="O416" s="12"/>
      <c r="P416" s="12"/>
      <c r="Q416" s="12"/>
      <c r="R416" s="12"/>
      <c r="S416" s="12"/>
      <c r="T416" s="12"/>
      <c r="U416" s="12"/>
      <c r="V416" s="12"/>
      <c r="W416" s="12"/>
    </row>
    <row r="417" spans="1:23" ht="12.75" customHeight="1">
      <c r="A417" s="13"/>
      <c r="B417" s="1"/>
      <c r="C417" s="12"/>
      <c r="D417" s="12"/>
      <c r="E417" s="12"/>
      <c r="F417" s="12"/>
      <c r="G417" s="12"/>
      <c r="H417" s="12"/>
      <c r="I417" s="12"/>
      <c r="J417" s="12"/>
      <c r="K417" s="12"/>
      <c r="L417" s="12"/>
      <c r="M417" s="12"/>
      <c r="N417" s="12"/>
      <c r="O417" s="12"/>
      <c r="P417" s="12"/>
      <c r="Q417" s="12"/>
      <c r="R417" s="12"/>
      <c r="S417" s="12"/>
      <c r="T417" s="12"/>
      <c r="U417" s="12"/>
      <c r="V417" s="12"/>
      <c r="W417" s="12"/>
    </row>
    <row r="418" spans="1:23" ht="12.75" customHeight="1">
      <c r="A418" s="13"/>
      <c r="B418" s="1"/>
      <c r="C418" s="12"/>
      <c r="D418" s="12"/>
      <c r="E418" s="12"/>
      <c r="F418" s="12"/>
      <c r="G418" s="12"/>
      <c r="H418" s="12"/>
      <c r="I418" s="12"/>
      <c r="J418" s="12"/>
      <c r="K418" s="12"/>
      <c r="L418" s="12"/>
      <c r="M418" s="12"/>
      <c r="N418" s="12"/>
      <c r="O418" s="12"/>
      <c r="P418" s="12"/>
      <c r="Q418" s="12"/>
      <c r="R418" s="12"/>
      <c r="S418" s="12"/>
      <c r="T418" s="12"/>
      <c r="U418" s="12"/>
      <c r="V418" s="12"/>
      <c r="W418" s="12"/>
    </row>
    <row r="419" spans="1:23" ht="12.75" customHeight="1">
      <c r="A419" s="13"/>
      <c r="B419" s="1"/>
      <c r="C419" s="12"/>
      <c r="D419" s="12"/>
      <c r="E419" s="12"/>
      <c r="F419" s="12"/>
      <c r="G419" s="12"/>
      <c r="H419" s="12"/>
      <c r="I419" s="12"/>
      <c r="J419" s="12"/>
      <c r="K419" s="12"/>
      <c r="L419" s="12"/>
      <c r="M419" s="12"/>
      <c r="N419" s="12"/>
      <c r="O419" s="12"/>
      <c r="P419" s="12"/>
      <c r="Q419" s="12"/>
      <c r="R419" s="12"/>
      <c r="S419" s="12"/>
      <c r="T419" s="12"/>
      <c r="U419" s="12"/>
      <c r="V419" s="12"/>
      <c r="W419" s="12"/>
    </row>
    <row r="420" spans="1:23" ht="12.75" customHeight="1">
      <c r="A420" s="13"/>
      <c r="B420" s="1"/>
      <c r="C420" s="12"/>
      <c r="D420" s="12"/>
      <c r="E420" s="12"/>
      <c r="F420" s="12"/>
      <c r="G420" s="12"/>
      <c r="H420" s="12"/>
      <c r="I420" s="12"/>
      <c r="J420" s="12"/>
      <c r="K420" s="12"/>
      <c r="L420" s="12"/>
      <c r="M420" s="12"/>
      <c r="N420" s="12"/>
      <c r="O420" s="12"/>
      <c r="P420" s="12"/>
      <c r="Q420" s="12"/>
      <c r="R420" s="12"/>
      <c r="S420" s="12"/>
      <c r="T420" s="12"/>
      <c r="U420" s="12"/>
      <c r="V420" s="12"/>
      <c r="W420" s="12"/>
    </row>
    <row r="421" spans="1:23" ht="12.75" customHeight="1">
      <c r="A421" s="13"/>
      <c r="B421" s="1"/>
      <c r="C421" s="12"/>
      <c r="D421" s="12"/>
      <c r="E421" s="12"/>
      <c r="F421" s="12"/>
      <c r="G421" s="12"/>
      <c r="H421" s="12"/>
      <c r="I421" s="12"/>
      <c r="J421" s="12"/>
      <c r="K421" s="12"/>
      <c r="L421" s="12"/>
      <c r="M421" s="12"/>
      <c r="N421" s="12"/>
      <c r="O421" s="12"/>
      <c r="P421" s="12"/>
      <c r="Q421" s="12"/>
      <c r="R421" s="12"/>
      <c r="S421" s="12"/>
      <c r="T421" s="12"/>
      <c r="U421" s="12"/>
      <c r="V421" s="12"/>
      <c r="W421" s="12"/>
    </row>
    <row r="422" spans="1:23" ht="12.75" customHeight="1">
      <c r="A422" s="13"/>
      <c r="B422" s="1"/>
      <c r="C422" s="12"/>
      <c r="D422" s="12"/>
      <c r="E422" s="12"/>
      <c r="F422" s="12"/>
      <c r="G422" s="12"/>
      <c r="H422" s="12"/>
      <c r="I422" s="12"/>
      <c r="J422" s="12"/>
      <c r="K422" s="12"/>
      <c r="L422" s="12"/>
      <c r="M422" s="12"/>
      <c r="N422" s="12"/>
      <c r="O422" s="12"/>
      <c r="P422" s="12"/>
      <c r="Q422" s="12"/>
      <c r="R422" s="12"/>
      <c r="S422" s="12"/>
      <c r="T422" s="12"/>
      <c r="U422" s="12"/>
      <c r="V422" s="12"/>
      <c r="W422" s="12"/>
    </row>
    <row r="423" spans="1:23" ht="12.75" customHeight="1">
      <c r="A423" s="13"/>
      <c r="B423" s="1"/>
      <c r="C423" s="12"/>
      <c r="D423" s="12"/>
      <c r="E423" s="12"/>
      <c r="F423" s="12"/>
      <c r="G423" s="12"/>
      <c r="H423" s="12"/>
      <c r="I423" s="12"/>
      <c r="J423" s="12"/>
      <c r="K423" s="12"/>
      <c r="L423" s="12"/>
      <c r="M423" s="12"/>
      <c r="N423" s="12"/>
      <c r="O423" s="12"/>
      <c r="P423" s="12"/>
      <c r="Q423" s="12"/>
      <c r="R423" s="12"/>
      <c r="S423" s="12"/>
      <c r="T423" s="12"/>
      <c r="U423" s="12"/>
      <c r="V423" s="12"/>
      <c r="W423" s="12"/>
    </row>
    <row r="424" spans="1:23" ht="12.75" customHeight="1">
      <c r="A424" s="13"/>
      <c r="B424" s="1"/>
      <c r="C424" s="12"/>
      <c r="D424" s="12"/>
      <c r="E424" s="12"/>
      <c r="F424" s="12"/>
      <c r="G424" s="12"/>
      <c r="H424" s="12"/>
      <c r="I424" s="12"/>
      <c r="J424" s="12"/>
      <c r="K424" s="12"/>
      <c r="L424" s="12"/>
      <c r="M424" s="12"/>
      <c r="N424" s="12"/>
      <c r="O424" s="12"/>
      <c r="P424" s="12"/>
      <c r="Q424" s="12"/>
      <c r="R424" s="12"/>
      <c r="S424" s="12"/>
      <c r="T424" s="12"/>
      <c r="U424" s="12"/>
      <c r="V424" s="12"/>
      <c r="W424" s="12"/>
    </row>
    <row r="425" spans="1:23" ht="12.75" customHeight="1">
      <c r="A425" s="13"/>
      <c r="B425" s="1"/>
      <c r="C425" s="12"/>
      <c r="D425" s="12"/>
      <c r="E425" s="12"/>
      <c r="F425" s="12"/>
      <c r="G425" s="12"/>
      <c r="H425" s="12"/>
      <c r="I425" s="12"/>
      <c r="J425" s="12"/>
      <c r="K425" s="12"/>
      <c r="L425" s="12"/>
      <c r="M425" s="12"/>
      <c r="N425" s="12"/>
      <c r="O425" s="12"/>
      <c r="P425" s="12"/>
      <c r="Q425" s="12"/>
      <c r="R425" s="12"/>
      <c r="S425" s="12"/>
      <c r="T425" s="12"/>
      <c r="U425" s="12"/>
      <c r="V425" s="12"/>
      <c r="W425" s="12"/>
    </row>
    <row r="426" spans="1:23" ht="12.75" customHeight="1">
      <c r="A426" s="13"/>
      <c r="B426" s="1"/>
      <c r="C426" s="12"/>
      <c r="D426" s="12"/>
      <c r="E426" s="12"/>
      <c r="F426" s="12"/>
      <c r="G426" s="12"/>
      <c r="H426" s="12"/>
      <c r="I426" s="12"/>
      <c r="J426" s="12"/>
      <c r="K426" s="12"/>
      <c r="L426" s="12"/>
      <c r="M426" s="12"/>
      <c r="N426" s="12"/>
      <c r="O426" s="12"/>
      <c r="P426" s="12"/>
      <c r="Q426" s="12"/>
      <c r="R426" s="12"/>
      <c r="S426" s="12"/>
      <c r="T426" s="12"/>
      <c r="U426" s="12"/>
      <c r="V426" s="12"/>
      <c r="W426" s="12"/>
    </row>
    <row r="427" spans="1:23" ht="12.75" customHeight="1">
      <c r="A427" s="13"/>
      <c r="B427" s="1"/>
      <c r="C427" s="12"/>
      <c r="D427" s="12"/>
      <c r="E427" s="12"/>
      <c r="F427" s="12"/>
      <c r="G427" s="12"/>
      <c r="H427" s="12"/>
      <c r="I427" s="12"/>
      <c r="J427" s="12"/>
      <c r="K427" s="12"/>
      <c r="L427" s="12"/>
      <c r="M427" s="12"/>
      <c r="N427" s="12"/>
      <c r="O427" s="12"/>
      <c r="P427" s="12"/>
      <c r="Q427" s="12"/>
      <c r="R427" s="12"/>
      <c r="S427" s="12"/>
      <c r="T427" s="12"/>
      <c r="U427" s="12"/>
      <c r="V427" s="12"/>
      <c r="W427" s="12"/>
    </row>
    <row r="428" spans="1:23" ht="12.75" customHeight="1">
      <c r="A428" s="13"/>
      <c r="B428" s="1"/>
      <c r="C428" s="12"/>
      <c r="D428" s="12"/>
      <c r="E428" s="12"/>
      <c r="F428" s="12"/>
      <c r="G428" s="12"/>
      <c r="H428" s="12"/>
      <c r="I428" s="12"/>
      <c r="J428" s="12"/>
      <c r="K428" s="12"/>
      <c r="L428" s="12"/>
      <c r="M428" s="12"/>
      <c r="N428" s="12"/>
      <c r="O428" s="12"/>
      <c r="P428" s="12"/>
      <c r="Q428" s="12"/>
      <c r="R428" s="12"/>
      <c r="S428" s="12"/>
      <c r="T428" s="12"/>
      <c r="U428" s="12"/>
      <c r="V428" s="12"/>
      <c r="W428" s="12"/>
    </row>
    <row r="429" spans="1:23" ht="12.75" customHeight="1">
      <c r="A429" s="13"/>
      <c r="B429" s="1"/>
      <c r="C429" s="12"/>
      <c r="D429" s="12"/>
      <c r="E429" s="12"/>
      <c r="F429" s="12"/>
      <c r="G429" s="12"/>
      <c r="H429" s="12"/>
      <c r="I429" s="12"/>
      <c r="J429" s="12"/>
      <c r="K429" s="12"/>
      <c r="L429" s="12"/>
      <c r="M429" s="12"/>
      <c r="N429" s="12"/>
      <c r="O429" s="12"/>
      <c r="P429" s="12"/>
      <c r="Q429" s="12"/>
      <c r="R429" s="12"/>
      <c r="S429" s="12"/>
      <c r="T429" s="12"/>
      <c r="U429" s="12"/>
      <c r="V429" s="12"/>
      <c r="W429" s="12"/>
    </row>
    <row r="430" spans="1:23" ht="12.75" customHeight="1">
      <c r="A430" s="13"/>
      <c r="B430" s="1"/>
      <c r="C430" s="12"/>
      <c r="D430" s="12"/>
      <c r="E430" s="12"/>
      <c r="F430" s="12"/>
      <c r="G430" s="12"/>
      <c r="H430" s="12"/>
      <c r="I430" s="12"/>
      <c r="J430" s="12"/>
      <c r="K430" s="12"/>
      <c r="L430" s="12"/>
      <c r="M430" s="12"/>
      <c r="N430" s="12"/>
      <c r="O430" s="12"/>
      <c r="P430" s="12"/>
      <c r="Q430" s="12"/>
      <c r="R430" s="12"/>
      <c r="S430" s="12"/>
      <c r="T430" s="12"/>
      <c r="U430" s="12"/>
      <c r="V430" s="12"/>
      <c r="W430" s="12"/>
    </row>
    <row r="431" spans="1:23" ht="12.75" customHeight="1">
      <c r="A431" s="13"/>
      <c r="B431" s="1"/>
      <c r="C431" s="12"/>
      <c r="D431" s="12"/>
      <c r="E431" s="12"/>
      <c r="F431" s="12"/>
      <c r="G431" s="12"/>
      <c r="H431" s="12"/>
      <c r="I431" s="12"/>
      <c r="J431" s="12"/>
      <c r="K431" s="12"/>
      <c r="L431" s="12"/>
      <c r="M431" s="12"/>
      <c r="N431" s="12"/>
      <c r="O431" s="12"/>
      <c r="P431" s="12"/>
      <c r="Q431" s="12"/>
      <c r="R431" s="12"/>
      <c r="S431" s="12"/>
      <c r="T431" s="12"/>
      <c r="U431" s="12"/>
      <c r="V431" s="12"/>
      <c r="W431" s="12"/>
    </row>
    <row r="432" spans="1:23" ht="12.75" customHeight="1">
      <c r="A432" s="13"/>
      <c r="B432" s="1"/>
      <c r="C432" s="12"/>
      <c r="D432" s="12"/>
      <c r="E432" s="12"/>
      <c r="F432" s="12"/>
      <c r="G432" s="12"/>
      <c r="H432" s="12"/>
      <c r="I432" s="12"/>
      <c r="J432" s="12"/>
      <c r="K432" s="12"/>
      <c r="L432" s="12"/>
      <c r="M432" s="12"/>
      <c r="N432" s="12"/>
      <c r="O432" s="12"/>
      <c r="P432" s="12"/>
      <c r="Q432" s="12"/>
      <c r="R432" s="12"/>
      <c r="S432" s="12"/>
      <c r="T432" s="12"/>
      <c r="U432" s="12"/>
      <c r="V432" s="12"/>
      <c r="W432" s="12"/>
    </row>
    <row r="433" spans="1:23" ht="12.75" customHeight="1">
      <c r="A433" s="13"/>
      <c r="B433" s="1"/>
      <c r="C433" s="12"/>
      <c r="D433" s="12"/>
      <c r="E433" s="12"/>
      <c r="F433" s="12"/>
      <c r="G433" s="12"/>
      <c r="H433" s="12"/>
      <c r="I433" s="12"/>
      <c r="J433" s="12"/>
      <c r="K433" s="12"/>
      <c r="L433" s="12"/>
      <c r="M433" s="12"/>
      <c r="N433" s="12"/>
      <c r="O433" s="12"/>
      <c r="P433" s="12"/>
      <c r="Q433" s="12"/>
      <c r="R433" s="12"/>
      <c r="S433" s="12"/>
      <c r="T433" s="12"/>
      <c r="U433" s="12"/>
      <c r="V433" s="12"/>
      <c r="W433" s="12"/>
    </row>
    <row r="434" spans="1:23" ht="12.75" customHeight="1">
      <c r="A434" s="13"/>
      <c r="B434" s="1"/>
      <c r="C434" s="12"/>
      <c r="D434" s="12"/>
      <c r="E434" s="12"/>
      <c r="F434" s="12"/>
      <c r="G434" s="12"/>
      <c r="H434" s="12"/>
      <c r="I434" s="12"/>
      <c r="J434" s="12"/>
      <c r="K434" s="12"/>
      <c r="L434" s="12"/>
      <c r="M434" s="12"/>
      <c r="N434" s="12"/>
      <c r="O434" s="12"/>
      <c r="P434" s="12"/>
      <c r="Q434" s="12"/>
      <c r="R434" s="12"/>
      <c r="S434" s="12"/>
      <c r="T434" s="12"/>
      <c r="U434" s="12"/>
      <c r="V434" s="12"/>
      <c r="W434" s="12"/>
    </row>
    <row r="435" spans="1:23" ht="12.75" customHeight="1">
      <c r="A435" s="13"/>
      <c r="B435" s="1"/>
      <c r="C435" s="12"/>
      <c r="D435" s="12"/>
      <c r="E435" s="12"/>
      <c r="F435" s="12"/>
      <c r="G435" s="12"/>
      <c r="H435" s="12"/>
      <c r="I435" s="12"/>
      <c r="J435" s="12"/>
      <c r="K435" s="12"/>
      <c r="L435" s="12"/>
      <c r="M435" s="12"/>
      <c r="N435" s="12"/>
      <c r="O435" s="12"/>
      <c r="P435" s="12"/>
      <c r="Q435" s="12"/>
      <c r="R435" s="12"/>
      <c r="S435" s="12"/>
      <c r="T435" s="12"/>
      <c r="U435" s="12"/>
      <c r="V435" s="12"/>
      <c r="W435" s="12"/>
    </row>
    <row r="436" spans="1:23" ht="12.75" customHeight="1">
      <c r="A436" s="13"/>
      <c r="B436" s="1"/>
      <c r="C436" s="12"/>
      <c r="D436" s="12"/>
      <c r="E436" s="12"/>
      <c r="F436" s="12"/>
      <c r="G436" s="12"/>
      <c r="H436" s="12"/>
      <c r="I436" s="12"/>
      <c r="J436" s="12"/>
      <c r="K436" s="12"/>
      <c r="L436" s="12"/>
      <c r="M436" s="12"/>
      <c r="N436" s="12"/>
      <c r="O436" s="12"/>
      <c r="P436" s="12"/>
      <c r="Q436" s="12"/>
      <c r="R436" s="12"/>
      <c r="S436" s="12"/>
      <c r="T436" s="12"/>
      <c r="U436" s="12"/>
      <c r="V436" s="12"/>
      <c r="W436" s="12"/>
    </row>
    <row r="437" spans="1:23" ht="12.75" customHeight="1">
      <c r="A437" s="13"/>
      <c r="B437" s="1"/>
      <c r="C437" s="12"/>
      <c r="D437" s="12"/>
      <c r="E437" s="12"/>
      <c r="F437" s="12"/>
      <c r="G437" s="12"/>
      <c r="H437" s="12"/>
      <c r="I437" s="12"/>
      <c r="J437" s="12"/>
      <c r="K437" s="12"/>
      <c r="L437" s="12"/>
      <c r="M437" s="12"/>
      <c r="N437" s="12"/>
      <c r="O437" s="12"/>
      <c r="P437" s="12"/>
      <c r="Q437" s="12"/>
      <c r="R437" s="12"/>
      <c r="S437" s="12"/>
      <c r="T437" s="12"/>
      <c r="U437" s="12"/>
      <c r="V437" s="12"/>
      <c r="W437" s="12"/>
    </row>
    <row r="438" spans="1:23" ht="12.75" customHeight="1">
      <c r="A438" s="13"/>
      <c r="B438" s="1"/>
      <c r="C438" s="12"/>
      <c r="D438" s="12"/>
      <c r="E438" s="12"/>
      <c r="F438" s="12"/>
      <c r="G438" s="12"/>
      <c r="H438" s="12"/>
      <c r="I438" s="12"/>
      <c r="J438" s="12"/>
      <c r="K438" s="12"/>
      <c r="L438" s="12"/>
      <c r="M438" s="12"/>
      <c r="N438" s="12"/>
      <c r="O438" s="12"/>
      <c r="P438" s="12"/>
      <c r="Q438" s="12"/>
      <c r="R438" s="12"/>
      <c r="S438" s="12"/>
      <c r="T438" s="12"/>
      <c r="U438" s="12"/>
      <c r="V438" s="12"/>
      <c r="W438" s="12"/>
    </row>
    <row r="439" spans="1:23" ht="12.75" customHeight="1">
      <c r="A439" s="13"/>
      <c r="B439" s="1"/>
      <c r="C439" s="12"/>
      <c r="D439" s="12"/>
      <c r="E439" s="12"/>
      <c r="F439" s="12"/>
      <c r="G439" s="12"/>
      <c r="H439" s="12"/>
      <c r="I439" s="12"/>
      <c r="J439" s="12"/>
      <c r="K439" s="12"/>
      <c r="L439" s="12"/>
      <c r="M439" s="12"/>
      <c r="N439" s="12"/>
      <c r="O439" s="12"/>
      <c r="P439" s="12"/>
      <c r="Q439" s="12"/>
      <c r="R439" s="12"/>
      <c r="S439" s="12"/>
      <c r="T439" s="12"/>
      <c r="U439" s="12"/>
      <c r="V439" s="12"/>
      <c r="W439" s="12"/>
    </row>
    <row r="440" spans="1:23" ht="12.75" customHeight="1">
      <c r="A440" s="13"/>
      <c r="B440" s="1"/>
      <c r="C440" s="12"/>
      <c r="D440" s="12"/>
      <c r="E440" s="12"/>
      <c r="F440" s="12"/>
      <c r="G440" s="12"/>
      <c r="H440" s="12"/>
      <c r="I440" s="12"/>
      <c r="J440" s="12"/>
      <c r="K440" s="12"/>
      <c r="L440" s="12"/>
      <c r="M440" s="12"/>
      <c r="N440" s="12"/>
      <c r="O440" s="12"/>
      <c r="P440" s="12"/>
      <c r="Q440" s="12"/>
      <c r="R440" s="12"/>
      <c r="S440" s="12"/>
      <c r="T440" s="12"/>
      <c r="U440" s="12"/>
      <c r="V440" s="12"/>
      <c r="W440" s="12"/>
    </row>
    <row r="441" spans="1:23" ht="12.75" customHeight="1">
      <c r="A441" s="13"/>
      <c r="B441" s="1"/>
      <c r="C441" s="12"/>
      <c r="D441" s="12"/>
      <c r="E441" s="12"/>
      <c r="F441" s="12"/>
      <c r="G441" s="12"/>
      <c r="H441" s="12"/>
      <c r="I441" s="12"/>
      <c r="J441" s="12"/>
      <c r="K441" s="12"/>
      <c r="L441" s="12"/>
      <c r="M441" s="12"/>
      <c r="N441" s="12"/>
      <c r="O441" s="12"/>
      <c r="P441" s="12"/>
      <c r="Q441" s="12"/>
      <c r="R441" s="12"/>
      <c r="S441" s="12"/>
      <c r="T441" s="12"/>
      <c r="U441" s="12"/>
      <c r="V441" s="12"/>
      <c r="W441" s="12"/>
    </row>
    <row r="442" spans="1:23" ht="12.75" customHeight="1">
      <c r="A442" s="13"/>
      <c r="B442" s="1"/>
      <c r="C442" s="12"/>
      <c r="D442" s="12"/>
      <c r="E442" s="12"/>
      <c r="F442" s="12"/>
      <c r="G442" s="12"/>
      <c r="H442" s="12"/>
      <c r="I442" s="12"/>
      <c r="J442" s="12"/>
      <c r="K442" s="12"/>
      <c r="L442" s="12"/>
      <c r="M442" s="12"/>
      <c r="N442" s="12"/>
      <c r="O442" s="12"/>
      <c r="P442" s="12"/>
      <c r="Q442" s="12"/>
      <c r="R442" s="12"/>
      <c r="S442" s="12"/>
      <c r="T442" s="12"/>
      <c r="U442" s="12"/>
      <c r="V442" s="12"/>
      <c r="W442" s="12"/>
    </row>
    <row r="443" spans="1:23" ht="12.75" customHeight="1">
      <c r="A443" s="13"/>
      <c r="B443" s="1"/>
      <c r="C443" s="12"/>
      <c r="D443" s="12"/>
      <c r="E443" s="12"/>
      <c r="F443" s="12"/>
      <c r="G443" s="12"/>
      <c r="H443" s="12"/>
      <c r="I443" s="12"/>
      <c r="J443" s="12"/>
      <c r="K443" s="12"/>
      <c r="L443" s="12"/>
      <c r="M443" s="12"/>
      <c r="N443" s="12"/>
      <c r="O443" s="12"/>
      <c r="P443" s="12"/>
      <c r="Q443" s="12"/>
      <c r="R443" s="12"/>
      <c r="S443" s="12"/>
      <c r="T443" s="12"/>
      <c r="U443" s="12"/>
      <c r="V443" s="12"/>
      <c r="W443" s="12"/>
    </row>
    <row r="444" spans="1:23" ht="12.75" customHeight="1">
      <c r="A444" s="13"/>
      <c r="B444" s="1"/>
      <c r="C444" s="12"/>
      <c r="D444" s="12"/>
      <c r="E444" s="12"/>
      <c r="F444" s="12"/>
      <c r="G444" s="12"/>
      <c r="H444" s="12"/>
      <c r="I444" s="12"/>
      <c r="J444" s="12"/>
      <c r="K444" s="12"/>
      <c r="L444" s="12"/>
      <c r="M444" s="12"/>
      <c r="N444" s="12"/>
      <c r="O444" s="12"/>
      <c r="P444" s="12"/>
      <c r="Q444" s="12"/>
      <c r="R444" s="12"/>
      <c r="S444" s="12"/>
      <c r="T444" s="12"/>
      <c r="U444" s="12"/>
      <c r="V444" s="12"/>
      <c r="W444" s="12"/>
    </row>
    <row r="445" spans="1:23" ht="12.75" customHeight="1">
      <c r="A445" s="13"/>
      <c r="B445" s="1"/>
      <c r="C445" s="12"/>
      <c r="D445" s="12"/>
      <c r="E445" s="12"/>
      <c r="F445" s="12"/>
      <c r="G445" s="12"/>
      <c r="H445" s="12"/>
      <c r="I445" s="12"/>
      <c r="J445" s="12"/>
      <c r="K445" s="12"/>
      <c r="L445" s="12"/>
      <c r="M445" s="12"/>
      <c r="N445" s="12"/>
      <c r="O445" s="12"/>
      <c r="P445" s="12"/>
      <c r="Q445" s="12"/>
      <c r="R445" s="12"/>
      <c r="S445" s="12"/>
      <c r="T445" s="12"/>
      <c r="U445" s="12"/>
      <c r="V445" s="12"/>
      <c r="W445" s="12"/>
    </row>
    <row r="446" spans="1:23" ht="12.75" customHeight="1">
      <c r="A446" s="13"/>
      <c r="B446" s="1"/>
      <c r="C446" s="12"/>
      <c r="D446" s="12"/>
      <c r="E446" s="12"/>
      <c r="F446" s="12"/>
      <c r="G446" s="12"/>
      <c r="H446" s="12"/>
      <c r="I446" s="12"/>
      <c r="J446" s="12"/>
      <c r="K446" s="12"/>
      <c r="L446" s="12"/>
      <c r="M446" s="12"/>
      <c r="N446" s="12"/>
      <c r="O446" s="12"/>
      <c r="P446" s="12"/>
      <c r="Q446" s="12"/>
      <c r="R446" s="12"/>
      <c r="S446" s="12"/>
      <c r="T446" s="12"/>
      <c r="U446" s="12"/>
      <c r="V446" s="12"/>
      <c r="W446" s="12"/>
    </row>
    <row r="447" spans="1:23" ht="12.75" customHeight="1">
      <c r="A447" s="13"/>
      <c r="B447" s="1"/>
      <c r="C447" s="12"/>
      <c r="D447" s="12"/>
      <c r="E447" s="12"/>
      <c r="F447" s="12"/>
      <c r="G447" s="12"/>
      <c r="H447" s="12"/>
      <c r="I447" s="12"/>
      <c r="J447" s="12"/>
      <c r="K447" s="12"/>
      <c r="L447" s="12"/>
      <c r="M447" s="12"/>
      <c r="N447" s="12"/>
      <c r="O447" s="12"/>
      <c r="P447" s="12"/>
      <c r="Q447" s="12"/>
      <c r="R447" s="12"/>
      <c r="S447" s="12"/>
      <c r="T447" s="12"/>
      <c r="U447" s="12"/>
      <c r="V447" s="12"/>
      <c r="W447" s="12"/>
    </row>
    <row r="448" spans="1:23" ht="12.75" customHeight="1">
      <c r="A448" s="13"/>
      <c r="B448" s="1"/>
      <c r="C448" s="12"/>
      <c r="D448" s="12"/>
      <c r="E448" s="12"/>
      <c r="F448" s="12"/>
      <c r="G448" s="12"/>
      <c r="H448" s="12"/>
      <c r="I448" s="12"/>
      <c r="J448" s="12"/>
      <c r="K448" s="12"/>
      <c r="L448" s="12"/>
      <c r="M448" s="12"/>
      <c r="N448" s="12"/>
      <c r="O448" s="12"/>
      <c r="P448" s="12"/>
      <c r="Q448" s="12"/>
      <c r="R448" s="12"/>
      <c r="S448" s="12"/>
      <c r="T448" s="12"/>
      <c r="U448" s="12"/>
      <c r="V448" s="12"/>
      <c r="W448" s="12"/>
    </row>
    <row r="449" spans="1:23" ht="12.75" customHeight="1">
      <c r="A449" s="13"/>
      <c r="B449" s="1"/>
      <c r="C449" s="12"/>
      <c r="D449" s="12"/>
      <c r="E449" s="12"/>
      <c r="F449" s="12"/>
      <c r="G449" s="12"/>
      <c r="H449" s="12"/>
      <c r="I449" s="12"/>
      <c r="J449" s="12"/>
      <c r="K449" s="12"/>
      <c r="L449" s="12"/>
      <c r="M449" s="12"/>
      <c r="N449" s="12"/>
      <c r="O449" s="12"/>
      <c r="P449" s="12"/>
      <c r="Q449" s="12"/>
      <c r="R449" s="12"/>
      <c r="S449" s="12"/>
      <c r="T449" s="12"/>
      <c r="U449" s="12"/>
      <c r="V449" s="12"/>
      <c r="W449" s="12"/>
    </row>
    <row r="450" spans="1:23" ht="12.75" customHeight="1">
      <c r="A450" s="13"/>
      <c r="B450" s="1"/>
      <c r="C450" s="12"/>
      <c r="D450" s="12"/>
      <c r="E450" s="12"/>
      <c r="F450" s="12"/>
      <c r="G450" s="12"/>
      <c r="H450" s="12"/>
      <c r="I450" s="12"/>
      <c r="J450" s="12"/>
      <c r="K450" s="12"/>
      <c r="L450" s="12"/>
      <c r="M450" s="12"/>
      <c r="N450" s="12"/>
      <c r="O450" s="12"/>
      <c r="P450" s="12"/>
      <c r="Q450" s="12"/>
      <c r="R450" s="12"/>
      <c r="S450" s="12"/>
      <c r="T450" s="12"/>
      <c r="U450" s="12"/>
      <c r="V450" s="12"/>
      <c r="W450" s="12"/>
    </row>
    <row r="451" spans="1:23" ht="12.75" customHeight="1">
      <c r="A451" s="13"/>
      <c r="B451" s="1"/>
      <c r="C451" s="12"/>
      <c r="D451" s="12"/>
      <c r="E451" s="12"/>
      <c r="F451" s="12"/>
      <c r="G451" s="12"/>
      <c r="H451" s="12"/>
      <c r="I451" s="12"/>
      <c r="J451" s="12"/>
      <c r="K451" s="12"/>
      <c r="L451" s="12"/>
      <c r="M451" s="12"/>
      <c r="N451" s="12"/>
      <c r="O451" s="12"/>
      <c r="P451" s="12"/>
      <c r="Q451" s="12"/>
      <c r="R451" s="12"/>
      <c r="S451" s="12"/>
      <c r="T451" s="12"/>
      <c r="U451" s="12"/>
      <c r="V451" s="12"/>
      <c r="W451" s="12"/>
    </row>
    <row r="452" spans="1:23" ht="12.75" customHeight="1">
      <c r="A452" s="13"/>
      <c r="B452" s="1"/>
      <c r="C452" s="12"/>
      <c r="D452" s="12"/>
      <c r="E452" s="12"/>
      <c r="F452" s="12"/>
      <c r="G452" s="12"/>
      <c r="H452" s="12"/>
      <c r="I452" s="12"/>
      <c r="J452" s="12"/>
      <c r="K452" s="12"/>
      <c r="L452" s="12"/>
      <c r="M452" s="12"/>
      <c r="N452" s="12"/>
      <c r="O452" s="12"/>
      <c r="P452" s="12"/>
      <c r="Q452" s="12"/>
      <c r="R452" s="12"/>
      <c r="S452" s="12"/>
      <c r="T452" s="12"/>
      <c r="U452" s="12"/>
      <c r="V452" s="12"/>
      <c r="W452" s="12"/>
    </row>
    <row r="453" spans="1:23" ht="12.75" customHeight="1">
      <c r="A453" s="13"/>
      <c r="B453" s="1"/>
      <c r="C453" s="12"/>
      <c r="D453" s="12"/>
      <c r="E453" s="12"/>
      <c r="F453" s="12"/>
      <c r="G453" s="12"/>
      <c r="H453" s="12"/>
      <c r="I453" s="12"/>
      <c r="J453" s="12"/>
      <c r="K453" s="12"/>
      <c r="L453" s="12"/>
      <c r="M453" s="12"/>
      <c r="N453" s="12"/>
      <c r="O453" s="12"/>
      <c r="P453" s="12"/>
      <c r="Q453" s="12"/>
      <c r="R453" s="12"/>
      <c r="S453" s="12"/>
      <c r="T453" s="12"/>
      <c r="U453" s="12"/>
      <c r="V453" s="12"/>
      <c r="W453" s="12"/>
    </row>
    <row r="454" spans="1:23" ht="12.75" customHeight="1">
      <c r="A454" s="13"/>
      <c r="B454" s="1"/>
      <c r="C454" s="12"/>
      <c r="D454" s="12"/>
      <c r="E454" s="12"/>
      <c r="F454" s="12"/>
      <c r="G454" s="12"/>
      <c r="H454" s="12"/>
      <c r="I454" s="12"/>
      <c r="J454" s="12"/>
      <c r="K454" s="12"/>
      <c r="L454" s="12"/>
      <c r="M454" s="12"/>
      <c r="N454" s="12"/>
      <c r="O454" s="12"/>
      <c r="P454" s="12"/>
      <c r="Q454" s="12"/>
      <c r="R454" s="12"/>
      <c r="S454" s="12"/>
      <c r="T454" s="12"/>
      <c r="U454" s="12"/>
      <c r="V454" s="12"/>
      <c r="W454" s="12"/>
    </row>
    <row r="455" spans="1:23" ht="12.75" customHeight="1">
      <c r="A455" s="13"/>
      <c r="B455" s="1"/>
      <c r="C455" s="12"/>
      <c r="D455" s="12"/>
      <c r="E455" s="12"/>
      <c r="F455" s="12"/>
      <c r="G455" s="12"/>
      <c r="H455" s="12"/>
      <c r="I455" s="12"/>
      <c r="J455" s="12"/>
      <c r="K455" s="12"/>
      <c r="L455" s="12"/>
      <c r="M455" s="12"/>
      <c r="N455" s="12"/>
      <c r="O455" s="12"/>
      <c r="P455" s="12"/>
      <c r="Q455" s="12"/>
      <c r="R455" s="12"/>
      <c r="S455" s="12"/>
      <c r="T455" s="12"/>
      <c r="U455" s="12"/>
      <c r="V455" s="12"/>
      <c r="W455" s="12"/>
    </row>
    <row r="456" spans="1:23" ht="12.75" customHeight="1">
      <c r="A456" s="13"/>
      <c r="B456" s="1"/>
      <c r="C456" s="12"/>
      <c r="D456" s="12"/>
      <c r="E456" s="12"/>
      <c r="F456" s="12"/>
      <c r="G456" s="12"/>
      <c r="H456" s="12"/>
      <c r="I456" s="12"/>
      <c r="J456" s="12"/>
      <c r="K456" s="12"/>
      <c r="L456" s="12"/>
      <c r="M456" s="12"/>
      <c r="N456" s="12"/>
      <c r="O456" s="12"/>
      <c r="P456" s="12"/>
      <c r="Q456" s="12"/>
      <c r="R456" s="12"/>
      <c r="S456" s="12"/>
      <c r="T456" s="12"/>
      <c r="U456" s="12"/>
      <c r="V456" s="12"/>
      <c r="W456" s="12"/>
    </row>
    <row r="457" spans="1:23" ht="12.75" customHeight="1">
      <c r="A457" s="13"/>
      <c r="B457" s="1"/>
      <c r="C457" s="12"/>
      <c r="D457" s="12"/>
      <c r="E457" s="12"/>
      <c r="F457" s="12"/>
      <c r="G457" s="12"/>
      <c r="H457" s="12"/>
      <c r="I457" s="12"/>
      <c r="J457" s="12"/>
      <c r="K457" s="12"/>
      <c r="L457" s="12"/>
      <c r="M457" s="12"/>
      <c r="N457" s="12"/>
      <c r="O457" s="12"/>
      <c r="P457" s="12"/>
      <c r="Q457" s="12"/>
      <c r="R457" s="12"/>
      <c r="S457" s="12"/>
      <c r="T457" s="12"/>
      <c r="U457" s="12"/>
      <c r="V457" s="12"/>
      <c r="W457" s="12"/>
    </row>
    <row r="458" spans="1:23" ht="12.75" customHeight="1">
      <c r="A458" s="13"/>
      <c r="B458" s="1"/>
      <c r="C458" s="12"/>
      <c r="D458" s="12"/>
      <c r="E458" s="12"/>
      <c r="F458" s="12"/>
      <c r="G458" s="12"/>
      <c r="H458" s="12"/>
      <c r="I458" s="12"/>
      <c r="J458" s="12"/>
      <c r="K458" s="12"/>
      <c r="L458" s="12"/>
      <c r="M458" s="12"/>
      <c r="N458" s="12"/>
      <c r="O458" s="12"/>
      <c r="P458" s="12"/>
      <c r="Q458" s="12"/>
      <c r="R458" s="12"/>
      <c r="S458" s="12"/>
      <c r="T458" s="12"/>
      <c r="U458" s="12"/>
      <c r="V458" s="12"/>
      <c r="W458" s="12"/>
    </row>
    <row r="459" spans="1:23" ht="12.75" customHeight="1">
      <c r="A459" s="13"/>
      <c r="B459" s="1"/>
      <c r="C459" s="12"/>
      <c r="D459" s="12"/>
      <c r="E459" s="12"/>
      <c r="F459" s="12"/>
      <c r="G459" s="12"/>
      <c r="H459" s="12"/>
      <c r="I459" s="12"/>
      <c r="J459" s="12"/>
      <c r="K459" s="12"/>
      <c r="L459" s="12"/>
      <c r="M459" s="12"/>
      <c r="N459" s="12"/>
      <c r="O459" s="12"/>
      <c r="P459" s="12"/>
      <c r="Q459" s="12"/>
      <c r="R459" s="12"/>
      <c r="S459" s="12"/>
      <c r="T459" s="12"/>
      <c r="U459" s="12"/>
      <c r="V459" s="12"/>
      <c r="W459" s="12"/>
    </row>
    <row r="460" spans="1:23" ht="12.75" customHeight="1">
      <c r="A460" s="13"/>
      <c r="B460" s="1"/>
      <c r="C460" s="12"/>
      <c r="D460" s="12"/>
      <c r="E460" s="12"/>
      <c r="F460" s="12"/>
      <c r="G460" s="12"/>
      <c r="H460" s="12"/>
      <c r="I460" s="12"/>
      <c r="J460" s="12"/>
      <c r="K460" s="12"/>
      <c r="L460" s="12"/>
      <c r="M460" s="12"/>
      <c r="N460" s="12"/>
      <c r="O460" s="12"/>
      <c r="P460" s="12"/>
      <c r="Q460" s="12"/>
      <c r="R460" s="12"/>
      <c r="S460" s="12"/>
      <c r="T460" s="12"/>
      <c r="U460" s="12"/>
      <c r="V460" s="12"/>
      <c r="W460" s="12"/>
    </row>
    <row r="461" spans="1:23" ht="12.75" customHeight="1">
      <c r="A461" s="13"/>
      <c r="B461" s="1"/>
      <c r="C461" s="12"/>
      <c r="D461" s="12"/>
      <c r="E461" s="12"/>
      <c r="F461" s="12"/>
      <c r="G461" s="12"/>
      <c r="H461" s="12"/>
      <c r="I461" s="12"/>
      <c r="J461" s="12"/>
      <c r="K461" s="12"/>
      <c r="L461" s="12"/>
      <c r="M461" s="12"/>
      <c r="N461" s="12"/>
      <c r="O461" s="12"/>
      <c r="P461" s="12"/>
      <c r="Q461" s="12"/>
      <c r="R461" s="12"/>
      <c r="S461" s="12"/>
      <c r="T461" s="12"/>
      <c r="U461" s="12"/>
      <c r="V461" s="12"/>
      <c r="W461" s="12"/>
    </row>
    <row r="462" spans="1:23" ht="12.75" customHeight="1">
      <c r="A462" s="13"/>
      <c r="B462" s="1"/>
      <c r="C462" s="12"/>
      <c r="D462" s="12"/>
      <c r="E462" s="12"/>
      <c r="F462" s="12"/>
      <c r="G462" s="12"/>
      <c r="H462" s="12"/>
      <c r="I462" s="12"/>
      <c r="J462" s="12"/>
      <c r="K462" s="12"/>
      <c r="L462" s="12"/>
      <c r="M462" s="12"/>
      <c r="N462" s="12"/>
      <c r="O462" s="12"/>
      <c r="P462" s="12"/>
      <c r="Q462" s="12"/>
      <c r="R462" s="12"/>
      <c r="S462" s="12"/>
      <c r="T462" s="12"/>
      <c r="U462" s="12"/>
      <c r="V462" s="12"/>
      <c r="W462" s="12"/>
    </row>
    <row r="463" spans="1:23" ht="12.75" customHeight="1">
      <c r="A463" s="13"/>
      <c r="B463" s="1"/>
      <c r="C463" s="12"/>
      <c r="D463" s="12"/>
      <c r="E463" s="12"/>
      <c r="F463" s="12"/>
      <c r="G463" s="12"/>
      <c r="H463" s="12"/>
      <c r="I463" s="12"/>
      <c r="J463" s="12"/>
      <c r="K463" s="12"/>
      <c r="L463" s="12"/>
      <c r="M463" s="12"/>
      <c r="N463" s="12"/>
      <c r="O463" s="12"/>
      <c r="P463" s="12"/>
      <c r="Q463" s="12"/>
      <c r="R463" s="12"/>
      <c r="S463" s="12"/>
      <c r="T463" s="12"/>
      <c r="U463" s="12"/>
      <c r="V463" s="12"/>
      <c r="W463" s="12"/>
    </row>
    <row r="464" spans="1:23" ht="12.75" customHeight="1">
      <c r="A464" s="13"/>
      <c r="B464" s="1"/>
      <c r="C464" s="12"/>
      <c r="D464" s="12"/>
      <c r="E464" s="12"/>
      <c r="F464" s="12"/>
      <c r="G464" s="12"/>
      <c r="H464" s="12"/>
      <c r="I464" s="12"/>
      <c r="J464" s="12"/>
      <c r="K464" s="12"/>
      <c r="L464" s="12"/>
      <c r="M464" s="12"/>
      <c r="N464" s="12"/>
      <c r="O464" s="12"/>
      <c r="P464" s="12"/>
      <c r="Q464" s="12"/>
      <c r="R464" s="12"/>
      <c r="S464" s="12"/>
      <c r="T464" s="12"/>
      <c r="U464" s="12"/>
      <c r="V464" s="12"/>
      <c r="W464" s="12"/>
    </row>
    <row r="465" spans="1:23" ht="12.75" customHeight="1">
      <c r="A465" s="13"/>
      <c r="B465" s="1"/>
      <c r="C465" s="12"/>
      <c r="D465" s="12"/>
      <c r="E465" s="12"/>
      <c r="F465" s="12"/>
      <c r="G465" s="12"/>
      <c r="H465" s="12"/>
      <c r="I465" s="12"/>
      <c r="J465" s="12"/>
      <c r="K465" s="12"/>
      <c r="L465" s="12"/>
      <c r="M465" s="12"/>
      <c r="N465" s="12"/>
      <c r="O465" s="12"/>
      <c r="P465" s="12"/>
      <c r="Q465" s="12"/>
      <c r="R465" s="12"/>
      <c r="S465" s="12"/>
      <c r="T465" s="12"/>
      <c r="U465" s="12"/>
      <c r="V465" s="12"/>
      <c r="W465" s="12"/>
    </row>
    <row r="466" spans="1:23" ht="12.75" customHeight="1">
      <c r="A466" s="13"/>
      <c r="B466" s="1"/>
      <c r="C466" s="12"/>
      <c r="D466" s="12"/>
      <c r="E466" s="12"/>
      <c r="F466" s="12"/>
      <c r="G466" s="12"/>
      <c r="H466" s="12"/>
      <c r="I466" s="12"/>
      <c r="J466" s="12"/>
      <c r="K466" s="12"/>
      <c r="L466" s="12"/>
      <c r="M466" s="12"/>
      <c r="N466" s="12"/>
      <c r="O466" s="12"/>
      <c r="P466" s="12"/>
      <c r="Q466" s="12"/>
      <c r="R466" s="12"/>
      <c r="S466" s="12"/>
      <c r="T466" s="12"/>
      <c r="U466" s="12"/>
      <c r="V466" s="12"/>
      <c r="W466" s="12"/>
    </row>
    <row r="467" spans="1:23" ht="12.75" customHeight="1">
      <c r="A467" s="13"/>
      <c r="B467" s="1"/>
      <c r="C467" s="12"/>
      <c r="D467" s="12"/>
      <c r="E467" s="12"/>
      <c r="F467" s="12"/>
      <c r="G467" s="12"/>
      <c r="H467" s="12"/>
      <c r="I467" s="12"/>
      <c r="J467" s="12"/>
      <c r="K467" s="12"/>
      <c r="L467" s="12"/>
      <c r="M467" s="12"/>
      <c r="N467" s="12"/>
      <c r="O467" s="12"/>
      <c r="P467" s="12"/>
      <c r="Q467" s="12"/>
      <c r="R467" s="12"/>
      <c r="S467" s="12"/>
      <c r="T467" s="12"/>
      <c r="U467" s="12"/>
      <c r="V467" s="12"/>
      <c r="W467" s="12"/>
    </row>
    <row r="468" spans="1:23" ht="12.75" customHeight="1">
      <c r="A468" s="13"/>
      <c r="B468" s="1"/>
      <c r="C468" s="12"/>
      <c r="D468" s="12"/>
      <c r="E468" s="12"/>
      <c r="F468" s="12"/>
      <c r="G468" s="12"/>
      <c r="H468" s="12"/>
      <c r="I468" s="12"/>
      <c r="J468" s="12"/>
      <c r="K468" s="12"/>
      <c r="L468" s="12"/>
      <c r="M468" s="12"/>
      <c r="N468" s="12"/>
      <c r="O468" s="12"/>
      <c r="P468" s="12"/>
      <c r="Q468" s="12"/>
      <c r="R468" s="12"/>
      <c r="S468" s="12"/>
      <c r="T468" s="12"/>
      <c r="U468" s="12"/>
      <c r="V468" s="12"/>
      <c r="W468" s="12"/>
    </row>
    <row r="469" spans="1:23" ht="12.75" customHeight="1">
      <c r="A469" s="13"/>
      <c r="B469" s="1"/>
      <c r="C469" s="12"/>
      <c r="D469" s="12"/>
      <c r="E469" s="12"/>
      <c r="F469" s="12"/>
      <c r="G469" s="12"/>
      <c r="H469" s="12"/>
      <c r="I469" s="12"/>
      <c r="J469" s="12"/>
      <c r="K469" s="12"/>
      <c r="L469" s="12"/>
      <c r="M469" s="12"/>
      <c r="N469" s="12"/>
      <c r="O469" s="12"/>
      <c r="P469" s="12"/>
      <c r="Q469" s="12"/>
      <c r="R469" s="12"/>
      <c r="S469" s="12"/>
      <c r="T469" s="12"/>
      <c r="U469" s="12"/>
      <c r="V469" s="12"/>
      <c r="W469" s="12"/>
    </row>
    <row r="470" spans="1:23" ht="12.75" customHeight="1">
      <c r="A470" s="13"/>
      <c r="B470" s="1"/>
      <c r="C470" s="12"/>
      <c r="D470" s="12"/>
      <c r="E470" s="12"/>
      <c r="F470" s="12"/>
      <c r="G470" s="12"/>
      <c r="H470" s="12"/>
      <c r="I470" s="12"/>
      <c r="J470" s="12"/>
      <c r="K470" s="12"/>
      <c r="L470" s="12"/>
      <c r="M470" s="12"/>
      <c r="N470" s="12"/>
      <c r="O470" s="12"/>
      <c r="P470" s="12"/>
      <c r="Q470" s="12"/>
      <c r="R470" s="12"/>
      <c r="S470" s="12"/>
      <c r="T470" s="12"/>
      <c r="U470" s="12"/>
      <c r="V470" s="12"/>
      <c r="W470" s="12"/>
    </row>
    <row r="471" spans="1:23" ht="12.75" customHeight="1">
      <c r="A471" s="13"/>
      <c r="B471" s="1"/>
      <c r="C471" s="12"/>
      <c r="D471" s="12"/>
      <c r="E471" s="12"/>
      <c r="F471" s="12"/>
      <c r="G471" s="12"/>
      <c r="H471" s="12"/>
      <c r="I471" s="12"/>
      <c r="J471" s="12"/>
      <c r="K471" s="12"/>
      <c r="L471" s="12"/>
      <c r="M471" s="12"/>
      <c r="N471" s="12"/>
      <c r="O471" s="12"/>
      <c r="P471" s="12"/>
      <c r="Q471" s="12"/>
      <c r="R471" s="12"/>
      <c r="S471" s="12"/>
      <c r="T471" s="12"/>
      <c r="U471" s="12"/>
      <c r="V471" s="12"/>
      <c r="W471" s="12"/>
    </row>
    <row r="472" spans="1:23" ht="12.75" customHeight="1">
      <c r="A472" s="13"/>
      <c r="B472" s="1"/>
      <c r="C472" s="12"/>
      <c r="D472" s="12"/>
      <c r="E472" s="12"/>
      <c r="F472" s="12"/>
      <c r="G472" s="12"/>
      <c r="H472" s="12"/>
      <c r="I472" s="12"/>
      <c r="J472" s="12"/>
      <c r="K472" s="12"/>
      <c r="L472" s="12"/>
      <c r="M472" s="12"/>
      <c r="N472" s="12"/>
      <c r="O472" s="12"/>
      <c r="P472" s="12"/>
      <c r="Q472" s="12"/>
      <c r="R472" s="12"/>
      <c r="S472" s="12"/>
      <c r="T472" s="12"/>
      <c r="U472" s="12"/>
      <c r="V472" s="12"/>
      <c r="W472" s="12"/>
    </row>
    <row r="473" spans="1:23" ht="12.75" customHeight="1">
      <c r="A473" s="13"/>
      <c r="B473" s="1"/>
      <c r="C473" s="12"/>
      <c r="D473" s="12"/>
      <c r="E473" s="12"/>
      <c r="F473" s="12"/>
      <c r="G473" s="12"/>
      <c r="H473" s="12"/>
      <c r="I473" s="12"/>
      <c r="J473" s="12"/>
      <c r="K473" s="12"/>
      <c r="L473" s="12"/>
      <c r="M473" s="12"/>
      <c r="N473" s="12"/>
      <c r="O473" s="12"/>
      <c r="P473" s="12"/>
      <c r="Q473" s="12"/>
      <c r="R473" s="12"/>
      <c r="S473" s="12"/>
      <c r="T473" s="12"/>
      <c r="U473" s="12"/>
      <c r="V473" s="12"/>
      <c r="W473" s="12"/>
    </row>
    <row r="474" spans="1:23" ht="12.75" customHeight="1">
      <c r="A474" s="13"/>
      <c r="B474" s="1"/>
      <c r="C474" s="12"/>
      <c r="D474" s="12"/>
      <c r="E474" s="12"/>
      <c r="F474" s="12"/>
      <c r="G474" s="12"/>
      <c r="H474" s="12"/>
      <c r="I474" s="12"/>
      <c r="J474" s="12"/>
      <c r="K474" s="12"/>
      <c r="L474" s="12"/>
      <c r="M474" s="12"/>
      <c r="N474" s="12"/>
      <c r="O474" s="12"/>
      <c r="P474" s="12"/>
      <c r="Q474" s="12"/>
      <c r="R474" s="12"/>
      <c r="S474" s="12"/>
      <c r="T474" s="12"/>
      <c r="U474" s="12"/>
      <c r="V474" s="12"/>
      <c r="W474" s="12"/>
    </row>
    <row r="475" spans="1:23" ht="12.75" customHeight="1">
      <c r="A475" s="13"/>
      <c r="B475" s="1"/>
      <c r="C475" s="12"/>
      <c r="D475" s="12"/>
      <c r="E475" s="12"/>
      <c r="F475" s="12"/>
      <c r="G475" s="12"/>
      <c r="H475" s="12"/>
      <c r="I475" s="12"/>
      <c r="J475" s="12"/>
      <c r="K475" s="12"/>
      <c r="L475" s="12"/>
      <c r="M475" s="12"/>
      <c r="N475" s="12"/>
      <c r="O475" s="12"/>
      <c r="P475" s="12"/>
      <c r="Q475" s="12"/>
      <c r="R475" s="12"/>
      <c r="S475" s="12"/>
      <c r="T475" s="12"/>
      <c r="U475" s="12"/>
      <c r="V475" s="12"/>
      <c r="W475" s="12"/>
    </row>
    <row r="476" spans="1:23" ht="12.75" customHeight="1">
      <c r="A476" s="13"/>
      <c r="B476" s="1"/>
      <c r="C476" s="12"/>
      <c r="D476" s="12"/>
      <c r="E476" s="12"/>
      <c r="F476" s="12"/>
      <c r="G476" s="12"/>
      <c r="H476" s="12"/>
      <c r="I476" s="12"/>
      <c r="J476" s="12"/>
      <c r="K476" s="12"/>
      <c r="L476" s="12"/>
      <c r="M476" s="12"/>
      <c r="N476" s="12"/>
      <c r="O476" s="12"/>
      <c r="P476" s="12"/>
      <c r="Q476" s="12"/>
      <c r="R476" s="12"/>
      <c r="S476" s="12"/>
      <c r="T476" s="12"/>
      <c r="U476" s="12"/>
      <c r="V476" s="12"/>
      <c r="W476" s="12"/>
    </row>
    <row r="477" spans="1:23" ht="12.75" customHeight="1">
      <c r="A477" s="13"/>
      <c r="B477" s="1"/>
      <c r="C477" s="12"/>
      <c r="D477" s="12"/>
      <c r="E477" s="12"/>
      <c r="F477" s="12"/>
      <c r="G477" s="12"/>
      <c r="H477" s="12"/>
      <c r="I477" s="12"/>
      <c r="J477" s="12"/>
      <c r="K477" s="12"/>
      <c r="L477" s="12"/>
      <c r="M477" s="12"/>
      <c r="N477" s="12"/>
      <c r="O477" s="12"/>
      <c r="P477" s="12"/>
      <c r="Q477" s="12"/>
      <c r="R477" s="12"/>
      <c r="S477" s="12"/>
      <c r="T477" s="12"/>
      <c r="U477" s="12"/>
      <c r="V477" s="12"/>
      <c r="W477" s="12"/>
    </row>
    <row r="478" spans="1:23" ht="12.75" customHeight="1">
      <c r="A478" s="13"/>
      <c r="B478" s="1"/>
      <c r="C478" s="12"/>
      <c r="D478" s="12"/>
      <c r="E478" s="12"/>
      <c r="F478" s="12"/>
      <c r="G478" s="12"/>
      <c r="H478" s="12"/>
      <c r="I478" s="12"/>
      <c r="J478" s="12"/>
      <c r="K478" s="12"/>
      <c r="L478" s="12"/>
      <c r="M478" s="12"/>
      <c r="N478" s="12"/>
      <c r="O478" s="12"/>
      <c r="P478" s="12"/>
      <c r="Q478" s="12"/>
      <c r="R478" s="12"/>
      <c r="S478" s="12"/>
      <c r="T478" s="12"/>
      <c r="U478" s="12"/>
      <c r="V478" s="12"/>
      <c r="W478" s="12"/>
    </row>
    <row r="479" spans="1:23" ht="12.75" customHeight="1">
      <c r="A479" s="13"/>
      <c r="B479" s="1"/>
      <c r="C479" s="12"/>
      <c r="D479" s="12"/>
      <c r="E479" s="12"/>
      <c r="F479" s="12"/>
      <c r="G479" s="12"/>
      <c r="H479" s="12"/>
      <c r="I479" s="12"/>
      <c r="J479" s="12"/>
      <c r="K479" s="12"/>
      <c r="L479" s="12"/>
      <c r="M479" s="12"/>
      <c r="N479" s="12"/>
      <c r="O479" s="12"/>
      <c r="P479" s="12"/>
      <c r="Q479" s="12"/>
      <c r="R479" s="12"/>
      <c r="S479" s="12"/>
      <c r="T479" s="12"/>
      <c r="U479" s="12"/>
      <c r="V479" s="12"/>
      <c r="W479" s="12"/>
    </row>
    <row r="480" spans="1:23" ht="12.75" customHeight="1">
      <c r="A480" s="13"/>
      <c r="B480" s="1"/>
      <c r="C480" s="12"/>
      <c r="D480" s="12"/>
      <c r="E480" s="12"/>
      <c r="F480" s="12"/>
      <c r="G480" s="12"/>
      <c r="H480" s="12"/>
      <c r="I480" s="12"/>
      <c r="J480" s="12"/>
      <c r="K480" s="12"/>
      <c r="L480" s="12"/>
      <c r="M480" s="12"/>
      <c r="N480" s="12"/>
      <c r="O480" s="12"/>
      <c r="P480" s="12"/>
      <c r="Q480" s="12"/>
      <c r="R480" s="12"/>
      <c r="S480" s="12"/>
      <c r="T480" s="12"/>
      <c r="U480" s="12"/>
      <c r="V480" s="12"/>
      <c r="W480" s="12"/>
    </row>
    <row r="481" spans="1:23" ht="12.75" customHeight="1">
      <c r="A481" s="13"/>
      <c r="B481" s="1"/>
      <c r="C481" s="12"/>
      <c r="D481" s="12"/>
      <c r="E481" s="12"/>
      <c r="F481" s="12"/>
      <c r="G481" s="12"/>
      <c r="H481" s="12"/>
      <c r="I481" s="12"/>
      <c r="J481" s="12"/>
      <c r="K481" s="12"/>
      <c r="L481" s="12"/>
      <c r="M481" s="12"/>
      <c r="N481" s="12"/>
      <c r="O481" s="12"/>
      <c r="P481" s="12"/>
      <c r="Q481" s="12"/>
      <c r="R481" s="12"/>
      <c r="S481" s="12"/>
      <c r="T481" s="12"/>
      <c r="U481" s="12"/>
      <c r="V481" s="12"/>
      <c r="W481" s="12"/>
    </row>
    <row r="482" spans="1:23" ht="12.75" customHeight="1">
      <c r="A482" s="13"/>
      <c r="B482" s="1"/>
      <c r="C482" s="12"/>
      <c r="D482" s="12"/>
      <c r="E482" s="12"/>
      <c r="F482" s="12"/>
      <c r="G482" s="12"/>
      <c r="H482" s="12"/>
      <c r="I482" s="12"/>
      <c r="J482" s="12"/>
      <c r="K482" s="12"/>
      <c r="L482" s="12"/>
      <c r="M482" s="12"/>
      <c r="N482" s="12"/>
      <c r="O482" s="12"/>
      <c r="P482" s="12"/>
      <c r="Q482" s="12"/>
      <c r="R482" s="12"/>
      <c r="S482" s="12"/>
      <c r="T482" s="12"/>
      <c r="U482" s="12"/>
      <c r="V482" s="12"/>
      <c r="W482" s="12"/>
    </row>
    <row r="483" spans="1:23" ht="12.75" customHeight="1">
      <c r="A483" s="13"/>
      <c r="B483" s="1"/>
      <c r="C483" s="12"/>
      <c r="D483" s="12"/>
      <c r="E483" s="12"/>
      <c r="F483" s="12"/>
      <c r="G483" s="12"/>
      <c r="H483" s="12"/>
      <c r="I483" s="12"/>
      <c r="J483" s="12"/>
      <c r="K483" s="12"/>
      <c r="L483" s="12"/>
      <c r="M483" s="12"/>
      <c r="N483" s="12"/>
      <c r="O483" s="12"/>
      <c r="P483" s="12"/>
      <c r="Q483" s="12"/>
      <c r="R483" s="12"/>
      <c r="S483" s="12"/>
      <c r="T483" s="12"/>
      <c r="U483" s="12"/>
      <c r="V483" s="12"/>
      <c r="W483" s="12"/>
    </row>
    <row r="484" spans="1:23" ht="12.75" customHeight="1">
      <c r="A484" s="13"/>
      <c r="B484" s="1"/>
      <c r="C484" s="12"/>
      <c r="D484" s="12"/>
      <c r="E484" s="12"/>
      <c r="F484" s="12"/>
      <c r="G484" s="12"/>
      <c r="H484" s="12"/>
      <c r="I484" s="12"/>
      <c r="J484" s="12"/>
      <c r="K484" s="12"/>
      <c r="L484" s="12"/>
      <c r="M484" s="12"/>
      <c r="N484" s="12"/>
      <c r="O484" s="12"/>
      <c r="P484" s="12"/>
      <c r="Q484" s="12"/>
      <c r="R484" s="12"/>
      <c r="S484" s="12"/>
      <c r="T484" s="12"/>
      <c r="U484" s="12"/>
      <c r="V484" s="12"/>
      <c r="W484" s="12"/>
    </row>
    <row r="485" spans="1:23" ht="12.75" customHeight="1">
      <c r="A485" s="13"/>
      <c r="B485" s="1"/>
      <c r="C485" s="12"/>
      <c r="D485" s="12"/>
      <c r="E485" s="12"/>
      <c r="F485" s="12"/>
      <c r="G485" s="12"/>
      <c r="H485" s="12"/>
      <c r="I485" s="12"/>
      <c r="J485" s="12"/>
      <c r="K485" s="12"/>
      <c r="L485" s="12"/>
      <c r="M485" s="12"/>
      <c r="N485" s="12"/>
      <c r="O485" s="12"/>
      <c r="P485" s="12"/>
      <c r="Q485" s="12"/>
      <c r="R485" s="12"/>
      <c r="S485" s="12"/>
      <c r="T485" s="12"/>
      <c r="U485" s="12"/>
      <c r="V485" s="12"/>
      <c r="W485" s="12"/>
    </row>
    <row r="486" spans="1:23" ht="12.75" customHeight="1">
      <c r="A486" s="13"/>
      <c r="B486" s="1"/>
      <c r="C486" s="12"/>
      <c r="D486" s="12"/>
      <c r="E486" s="12"/>
      <c r="F486" s="12"/>
      <c r="G486" s="12"/>
      <c r="H486" s="12"/>
      <c r="I486" s="12"/>
      <c r="J486" s="12"/>
      <c r="K486" s="12"/>
      <c r="L486" s="12"/>
      <c r="M486" s="12"/>
      <c r="N486" s="12"/>
      <c r="O486" s="12"/>
      <c r="P486" s="12"/>
      <c r="Q486" s="12"/>
      <c r="R486" s="12"/>
      <c r="S486" s="12"/>
      <c r="T486" s="12"/>
      <c r="U486" s="12"/>
      <c r="V486" s="12"/>
      <c r="W486" s="12"/>
    </row>
    <row r="487" spans="1:23" ht="12.75" customHeight="1">
      <c r="A487" s="13"/>
      <c r="B487" s="1"/>
      <c r="C487" s="12"/>
      <c r="D487" s="12"/>
      <c r="E487" s="12"/>
      <c r="F487" s="12"/>
      <c r="G487" s="12"/>
      <c r="H487" s="12"/>
      <c r="I487" s="12"/>
      <c r="J487" s="12"/>
      <c r="K487" s="12"/>
      <c r="L487" s="12"/>
      <c r="M487" s="12"/>
      <c r="N487" s="12"/>
      <c r="O487" s="12"/>
      <c r="P487" s="12"/>
      <c r="Q487" s="12"/>
      <c r="R487" s="12"/>
      <c r="S487" s="12"/>
      <c r="T487" s="12"/>
      <c r="U487" s="12"/>
      <c r="V487" s="12"/>
      <c r="W487" s="12"/>
    </row>
    <row r="488" spans="1:23" ht="12.75" customHeight="1">
      <c r="A488" s="13"/>
      <c r="B488" s="1"/>
      <c r="C488" s="12"/>
      <c r="D488" s="12"/>
      <c r="E488" s="12"/>
      <c r="F488" s="12"/>
      <c r="G488" s="12"/>
      <c r="H488" s="12"/>
      <c r="I488" s="12"/>
      <c r="J488" s="12"/>
      <c r="K488" s="12"/>
      <c r="L488" s="12"/>
      <c r="M488" s="12"/>
      <c r="N488" s="12"/>
      <c r="O488" s="12"/>
      <c r="P488" s="12"/>
      <c r="Q488" s="12"/>
      <c r="R488" s="12"/>
      <c r="S488" s="12"/>
      <c r="T488" s="12"/>
      <c r="U488" s="12"/>
      <c r="V488" s="12"/>
      <c r="W488" s="12"/>
    </row>
    <row r="489" spans="1:23" ht="12.75" customHeight="1">
      <c r="A489" s="13"/>
      <c r="B489" s="1"/>
      <c r="C489" s="12"/>
      <c r="D489" s="12"/>
      <c r="E489" s="12"/>
      <c r="F489" s="12"/>
      <c r="G489" s="12"/>
      <c r="H489" s="12"/>
      <c r="I489" s="12"/>
      <c r="J489" s="12"/>
      <c r="K489" s="12"/>
      <c r="L489" s="12"/>
      <c r="M489" s="12"/>
      <c r="N489" s="12"/>
      <c r="O489" s="12"/>
      <c r="P489" s="12"/>
      <c r="Q489" s="12"/>
      <c r="R489" s="12"/>
      <c r="S489" s="12"/>
      <c r="T489" s="12"/>
      <c r="U489" s="12"/>
      <c r="V489" s="12"/>
      <c r="W489" s="12"/>
    </row>
    <row r="490" spans="1:23" ht="12.75" customHeight="1">
      <c r="A490" s="13"/>
      <c r="B490" s="1"/>
      <c r="C490" s="12"/>
      <c r="D490" s="12"/>
      <c r="E490" s="12"/>
      <c r="F490" s="12"/>
      <c r="G490" s="12"/>
      <c r="H490" s="12"/>
      <c r="I490" s="12"/>
      <c r="J490" s="12"/>
      <c r="K490" s="12"/>
      <c r="L490" s="12"/>
      <c r="M490" s="12"/>
      <c r="N490" s="12"/>
      <c r="O490" s="12"/>
      <c r="P490" s="12"/>
      <c r="Q490" s="12"/>
      <c r="R490" s="12"/>
      <c r="S490" s="12"/>
      <c r="T490" s="12"/>
      <c r="U490" s="12"/>
      <c r="V490" s="12"/>
      <c r="W490" s="12"/>
    </row>
    <row r="491" spans="1:23" ht="12.75" customHeight="1">
      <c r="A491" s="13"/>
      <c r="B491" s="1"/>
      <c r="C491" s="12"/>
      <c r="D491" s="12"/>
      <c r="E491" s="12"/>
      <c r="F491" s="12"/>
      <c r="G491" s="12"/>
      <c r="H491" s="12"/>
      <c r="I491" s="12"/>
      <c r="J491" s="12"/>
      <c r="K491" s="12"/>
      <c r="L491" s="12"/>
      <c r="M491" s="12"/>
      <c r="N491" s="12"/>
      <c r="O491" s="12"/>
      <c r="P491" s="12"/>
      <c r="Q491" s="12"/>
      <c r="R491" s="12"/>
      <c r="S491" s="12"/>
      <c r="T491" s="12"/>
      <c r="U491" s="12"/>
      <c r="V491" s="12"/>
      <c r="W491" s="12"/>
    </row>
    <row r="492" spans="1:23" ht="12.75" customHeight="1">
      <c r="A492" s="13"/>
      <c r="B492" s="1"/>
      <c r="C492" s="12"/>
      <c r="D492" s="12"/>
      <c r="E492" s="12"/>
      <c r="F492" s="12"/>
      <c r="G492" s="12"/>
      <c r="H492" s="12"/>
      <c r="I492" s="12"/>
      <c r="J492" s="12"/>
      <c r="K492" s="12"/>
      <c r="L492" s="12"/>
      <c r="M492" s="12"/>
      <c r="N492" s="12"/>
      <c r="O492" s="12"/>
      <c r="P492" s="12"/>
      <c r="Q492" s="12"/>
      <c r="R492" s="12"/>
      <c r="S492" s="12"/>
      <c r="T492" s="12"/>
      <c r="U492" s="12"/>
      <c r="V492" s="12"/>
      <c r="W492" s="12"/>
    </row>
    <row r="493" spans="1:23" ht="12.75" customHeight="1">
      <c r="A493" s="13"/>
      <c r="B493" s="1"/>
      <c r="C493" s="12"/>
      <c r="D493" s="12"/>
      <c r="E493" s="12"/>
      <c r="F493" s="12"/>
      <c r="G493" s="12"/>
      <c r="H493" s="12"/>
      <c r="I493" s="12"/>
      <c r="J493" s="12"/>
      <c r="K493" s="12"/>
      <c r="L493" s="12"/>
      <c r="M493" s="12"/>
      <c r="N493" s="12"/>
      <c r="O493" s="12"/>
      <c r="P493" s="12"/>
      <c r="Q493" s="12"/>
      <c r="R493" s="12"/>
      <c r="S493" s="12"/>
      <c r="T493" s="12"/>
      <c r="U493" s="12"/>
      <c r="V493" s="12"/>
      <c r="W493" s="12"/>
    </row>
    <row r="494" spans="1:23" ht="12.75" customHeight="1">
      <c r="A494" s="13"/>
      <c r="B494" s="1"/>
      <c r="C494" s="12"/>
      <c r="D494" s="12"/>
      <c r="E494" s="12"/>
      <c r="F494" s="12"/>
      <c r="G494" s="12"/>
      <c r="H494" s="12"/>
      <c r="I494" s="12"/>
      <c r="J494" s="12"/>
      <c r="K494" s="12"/>
      <c r="L494" s="12"/>
      <c r="M494" s="12"/>
      <c r="N494" s="12"/>
      <c r="O494" s="12"/>
      <c r="P494" s="12"/>
      <c r="Q494" s="12"/>
      <c r="R494" s="12"/>
      <c r="S494" s="12"/>
      <c r="T494" s="12"/>
      <c r="U494" s="12"/>
      <c r="V494" s="12"/>
      <c r="W494" s="12"/>
    </row>
    <row r="495" spans="1:23" ht="12.75" customHeight="1">
      <c r="A495" s="13"/>
      <c r="B495" s="1"/>
      <c r="C495" s="12"/>
      <c r="D495" s="12"/>
      <c r="E495" s="12"/>
      <c r="F495" s="12"/>
      <c r="G495" s="12"/>
      <c r="H495" s="12"/>
      <c r="I495" s="12"/>
      <c r="J495" s="12"/>
      <c r="K495" s="12"/>
      <c r="L495" s="12"/>
      <c r="M495" s="12"/>
      <c r="N495" s="12"/>
      <c r="O495" s="12"/>
      <c r="P495" s="12"/>
      <c r="Q495" s="12"/>
      <c r="R495" s="12"/>
      <c r="S495" s="12"/>
      <c r="T495" s="12"/>
      <c r="U495" s="12"/>
      <c r="V495" s="12"/>
      <c r="W495" s="12"/>
    </row>
    <row r="496" spans="1:23" ht="12.75" customHeight="1">
      <c r="A496" s="13"/>
      <c r="B496" s="1"/>
      <c r="C496" s="12"/>
      <c r="D496" s="12"/>
      <c r="E496" s="12"/>
      <c r="F496" s="12"/>
      <c r="G496" s="12"/>
      <c r="H496" s="12"/>
      <c r="I496" s="12"/>
      <c r="J496" s="12"/>
      <c r="K496" s="12"/>
      <c r="L496" s="12"/>
      <c r="M496" s="12"/>
      <c r="N496" s="12"/>
      <c r="O496" s="12"/>
      <c r="P496" s="12"/>
      <c r="Q496" s="12"/>
      <c r="R496" s="12"/>
      <c r="S496" s="12"/>
      <c r="T496" s="12"/>
      <c r="U496" s="12"/>
      <c r="V496" s="12"/>
      <c r="W496" s="12"/>
    </row>
    <row r="497" spans="1:23" ht="12.75" customHeight="1">
      <c r="A497" s="13"/>
      <c r="B497" s="1"/>
      <c r="C497" s="12"/>
      <c r="D497" s="12"/>
      <c r="E497" s="12"/>
      <c r="F497" s="12"/>
      <c r="G497" s="12"/>
      <c r="H497" s="12"/>
      <c r="I497" s="12"/>
      <c r="J497" s="12"/>
      <c r="K497" s="12"/>
      <c r="L497" s="12"/>
      <c r="M497" s="12"/>
      <c r="N497" s="12"/>
      <c r="O497" s="12"/>
      <c r="P497" s="12"/>
      <c r="Q497" s="12"/>
      <c r="R497" s="12"/>
      <c r="S497" s="12"/>
      <c r="T497" s="12"/>
      <c r="U497" s="12"/>
      <c r="V497" s="12"/>
      <c r="W497" s="12"/>
    </row>
    <row r="498" spans="1:23" ht="12.75" customHeight="1">
      <c r="A498" s="13"/>
      <c r="B498" s="1"/>
      <c r="C498" s="12"/>
      <c r="D498" s="12"/>
      <c r="E498" s="12"/>
      <c r="F498" s="12"/>
      <c r="G498" s="12"/>
      <c r="H498" s="12"/>
      <c r="I498" s="12"/>
      <c r="J498" s="12"/>
      <c r="K498" s="12"/>
      <c r="L498" s="12"/>
      <c r="M498" s="12"/>
      <c r="N498" s="12"/>
      <c r="O498" s="12"/>
      <c r="P498" s="12"/>
      <c r="Q498" s="12"/>
      <c r="R498" s="12"/>
      <c r="S498" s="12"/>
      <c r="T498" s="12"/>
      <c r="U498" s="12"/>
      <c r="V498" s="12"/>
      <c r="W498" s="12"/>
    </row>
    <row r="499" spans="1:23" ht="12.75" customHeight="1">
      <c r="A499" s="13"/>
      <c r="B499" s="1"/>
      <c r="C499" s="12"/>
      <c r="D499" s="12"/>
      <c r="E499" s="12"/>
      <c r="F499" s="12"/>
      <c r="G499" s="12"/>
      <c r="H499" s="12"/>
      <c r="I499" s="12"/>
      <c r="J499" s="12"/>
      <c r="K499" s="12"/>
      <c r="L499" s="12"/>
      <c r="M499" s="12"/>
      <c r="N499" s="12"/>
      <c r="O499" s="12"/>
      <c r="P499" s="12"/>
      <c r="Q499" s="12"/>
      <c r="R499" s="12"/>
      <c r="S499" s="12"/>
      <c r="T499" s="12"/>
      <c r="U499" s="12"/>
      <c r="V499" s="12"/>
      <c r="W499" s="12"/>
    </row>
    <row r="500" spans="1:23" ht="12.75" customHeight="1">
      <c r="A500" s="13"/>
      <c r="B500" s="1"/>
      <c r="C500" s="12"/>
      <c r="D500" s="12"/>
      <c r="E500" s="12"/>
      <c r="F500" s="12"/>
      <c r="G500" s="12"/>
      <c r="H500" s="12"/>
      <c r="I500" s="12"/>
      <c r="J500" s="12"/>
      <c r="K500" s="12"/>
      <c r="L500" s="12"/>
      <c r="M500" s="12"/>
      <c r="N500" s="12"/>
      <c r="O500" s="12"/>
      <c r="P500" s="12"/>
      <c r="Q500" s="12"/>
      <c r="R500" s="12"/>
      <c r="S500" s="12"/>
      <c r="T500" s="12"/>
      <c r="U500" s="12"/>
      <c r="V500" s="12"/>
      <c r="W500" s="12"/>
    </row>
    <row r="501" spans="1:23" ht="12.75" customHeight="1">
      <c r="A501" s="13"/>
      <c r="B501" s="1"/>
      <c r="C501" s="12"/>
      <c r="D501" s="12"/>
      <c r="E501" s="12"/>
      <c r="F501" s="12"/>
      <c r="G501" s="12"/>
      <c r="H501" s="12"/>
      <c r="I501" s="12"/>
      <c r="J501" s="12"/>
      <c r="K501" s="12"/>
      <c r="L501" s="12"/>
      <c r="M501" s="12"/>
      <c r="N501" s="12"/>
      <c r="O501" s="12"/>
      <c r="P501" s="12"/>
      <c r="Q501" s="12"/>
      <c r="R501" s="12"/>
      <c r="S501" s="12"/>
      <c r="T501" s="12"/>
      <c r="U501" s="12"/>
      <c r="V501" s="12"/>
      <c r="W501" s="12"/>
    </row>
    <row r="502" spans="1:23" ht="12.75" customHeight="1">
      <c r="A502" s="13"/>
      <c r="B502" s="1"/>
      <c r="C502" s="12"/>
      <c r="D502" s="12"/>
      <c r="E502" s="12"/>
      <c r="F502" s="12"/>
      <c r="G502" s="12"/>
      <c r="H502" s="12"/>
      <c r="I502" s="12"/>
      <c r="J502" s="12"/>
      <c r="K502" s="12"/>
      <c r="L502" s="12"/>
      <c r="M502" s="12"/>
      <c r="N502" s="12"/>
      <c r="O502" s="12"/>
      <c r="P502" s="12"/>
      <c r="Q502" s="12"/>
      <c r="R502" s="12"/>
      <c r="S502" s="12"/>
      <c r="T502" s="12"/>
      <c r="U502" s="12"/>
      <c r="V502" s="12"/>
      <c r="W502" s="12"/>
    </row>
    <row r="503" spans="1:23" ht="12.75" customHeight="1">
      <c r="A503" s="13"/>
      <c r="B503" s="1"/>
      <c r="C503" s="12"/>
      <c r="D503" s="12"/>
      <c r="E503" s="12"/>
      <c r="F503" s="12"/>
      <c r="G503" s="12"/>
      <c r="H503" s="12"/>
      <c r="I503" s="12"/>
      <c r="J503" s="12"/>
      <c r="K503" s="12"/>
      <c r="L503" s="12"/>
      <c r="M503" s="12"/>
      <c r="N503" s="12"/>
      <c r="O503" s="12"/>
      <c r="P503" s="12"/>
      <c r="Q503" s="12"/>
      <c r="R503" s="12"/>
      <c r="S503" s="12"/>
      <c r="T503" s="12"/>
      <c r="U503" s="12"/>
      <c r="V503" s="12"/>
      <c r="W503" s="12"/>
    </row>
    <row r="504" spans="1:23" ht="12.75" customHeight="1">
      <c r="A504" s="13"/>
      <c r="B504" s="1"/>
      <c r="C504" s="12"/>
      <c r="D504" s="12"/>
      <c r="E504" s="12"/>
      <c r="F504" s="12"/>
      <c r="G504" s="12"/>
      <c r="H504" s="12"/>
      <c r="I504" s="12"/>
      <c r="J504" s="12"/>
      <c r="K504" s="12"/>
      <c r="L504" s="12"/>
      <c r="M504" s="12"/>
      <c r="N504" s="12"/>
      <c r="O504" s="12"/>
      <c r="P504" s="12"/>
      <c r="Q504" s="12"/>
      <c r="R504" s="12"/>
      <c r="S504" s="12"/>
      <c r="T504" s="12"/>
      <c r="U504" s="12"/>
      <c r="V504" s="12"/>
      <c r="W504" s="12"/>
    </row>
    <row r="505" spans="1:23" ht="12.75" customHeight="1">
      <c r="A505" s="13"/>
      <c r="B505" s="1"/>
      <c r="C505" s="12"/>
      <c r="D505" s="12"/>
      <c r="E505" s="12"/>
      <c r="F505" s="12"/>
      <c r="G505" s="12"/>
      <c r="H505" s="12"/>
      <c r="I505" s="12"/>
      <c r="J505" s="12"/>
      <c r="K505" s="12"/>
      <c r="L505" s="12"/>
      <c r="M505" s="12"/>
      <c r="N505" s="12"/>
      <c r="O505" s="12"/>
      <c r="P505" s="12"/>
      <c r="Q505" s="12"/>
      <c r="R505" s="12"/>
      <c r="S505" s="12"/>
      <c r="T505" s="12"/>
      <c r="U505" s="12"/>
      <c r="V505" s="12"/>
      <c r="W505" s="12"/>
    </row>
    <row r="506" spans="1:23" ht="12.75" customHeight="1">
      <c r="A506" s="13"/>
      <c r="B506" s="1"/>
      <c r="C506" s="12"/>
      <c r="D506" s="12"/>
      <c r="E506" s="12"/>
      <c r="F506" s="12"/>
      <c r="G506" s="12"/>
      <c r="H506" s="12"/>
      <c r="I506" s="12"/>
      <c r="J506" s="12"/>
      <c r="K506" s="12"/>
      <c r="L506" s="12"/>
      <c r="M506" s="12"/>
      <c r="N506" s="12"/>
      <c r="O506" s="12"/>
      <c r="P506" s="12"/>
      <c r="Q506" s="12"/>
      <c r="R506" s="12"/>
      <c r="S506" s="12"/>
      <c r="T506" s="12"/>
      <c r="U506" s="12"/>
      <c r="V506" s="12"/>
      <c r="W506" s="12"/>
    </row>
    <row r="507" spans="1:23" ht="12.75" customHeight="1">
      <c r="A507" s="13"/>
      <c r="B507" s="1"/>
      <c r="C507" s="12"/>
      <c r="D507" s="12"/>
      <c r="E507" s="12"/>
      <c r="F507" s="12"/>
      <c r="G507" s="12"/>
      <c r="H507" s="12"/>
      <c r="I507" s="12"/>
      <c r="J507" s="12"/>
      <c r="K507" s="12"/>
      <c r="L507" s="12"/>
      <c r="M507" s="12"/>
      <c r="N507" s="12"/>
      <c r="O507" s="12"/>
      <c r="P507" s="12"/>
      <c r="Q507" s="12"/>
      <c r="R507" s="12"/>
      <c r="S507" s="12"/>
      <c r="T507" s="12"/>
      <c r="U507" s="12"/>
      <c r="V507" s="12"/>
      <c r="W507" s="12"/>
    </row>
    <row r="508" spans="1:23" ht="12.75" customHeight="1">
      <c r="A508" s="13"/>
      <c r="B508" s="1"/>
      <c r="C508" s="12"/>
      <c r="D508" s="12"/>
      <c r="E508" s="12"/>
      <c r="F508" s="12"/>
      <c r="G508" s="12"/>
      <c r="H508" s="12"/>
      <c r="I508" s="12"/>
      <c r="J508" s="12"/>
      <c r="K508" s="12"/>
      <c r="L508" s="12"/>
      <c r="M508" s="12"/>
      <c r="N508" s="12"/>
      <c r="O508" s="12"/>
      <c r="P508" s="12"/>
      <c r="Q508" s="12"/>
      <c r="R508" s="12"/>
      <c r="S508" s="12"/>
      <c r="T508" s="12"/>
      <c r="U508" s="12"/>
      <c r="V508" s="12"/>
      <c r="W508" s="12"/>
    </row>
    <row r="509" spans="1:23" ht="12.75" customHeight="1">
      <c r="A509" s="13"/>
      <c r="B509" s="1"/>
      <c r="C509" s="12"/>
      <c r="D509" s="12"/>
      <c r="E509" s="12"/>
      <c r="F509" s="12"/>
      <c r="G509" s="12"/>
      <c r="H509" s="12"/>
      <c r="I509" s="12"/>
      <c r="J509" s="12"/>
      <c r="K509" s="12"/>
      <c r="L509" s="12"/>
      <c r="M509" s="12"/>
      <c r="N509" s="12"/>
      <c r="O509" s="12"/>
      <c r="P509" s="12"/>
      <c r="Q509" s="12"/>
      <c r="R509" s="12"/>
      <c r="S509" s="12"/>
      <c r="T509" s="12"/>
      <c r="U509" s="12"/>
      <c r="V509" s="12"/>
      <c r="W509" s="12"/>
    </row>
    <row r="510" spans="1:23" ht="12.75" customHeight="1">
      <c r="A510" s="13"/>
      <c r="B510" s="1"/>
      <c r="C510" s="12"/>
      <c r="D510" s="12"/>
      <c r="E510" s="12"/>
      <c r="F510" s="12"/>
      <c r="G510" s="12"/>
      <c r="H510" s="12"/>
      <c r="I510" s="12"/>
      <c r="J510" s="12"/>
      <c r="K510" s="12"/>
      <c r="L510" s="12"/>
      <c r="M510" s="12"/>
      <c r="N510" s="12"/>
      <c r="O510" s="12"/>
      <c r="P510" s="12"/>
      <c r="Q510" s="12"/>
      <c r="R510" s="12"/>
      <c r="S510" s="12"/>
      <c r="T510" s="12"/>
      <c r="U510" s="12"/>
      <c r="V510" s="12"/>
      <c r="W510" s="12"/>
    </row>
    <row r="511" spans="1:23" ht="12.75" customHeight="1">
      <c r="A511" s="13"/>
      <c r="B511" s="1"/>
      <c r="C511" s="12"/>
      <c r="D511" s="12"/>
      <c r="E511" s="12"/>
      <c r="F511" s="12"/>
      <c r="G511" s="12"/>
      <c r="H511" s="12"/>
      <c r="I511" s="12"/>
      <c r="J511" s="12"/>
      <c r="K511" s="12"/>
      <c r="L511" s="12"/>
      <c r="M511" s="12"/>
      <c r="N511" s="12"/>
      <c r="O511" s="12"/>
      <c r="P511" s="12"/>
      <c r="Q511" s="12"/>
      <c r="R511" s="12"/>
      <c r="S511" s="12"/>
      <c r="T511" s="12"/>
      <c r="U511" s="12"/>
      <c r="V511" s="12"/>
      <c r="W511" s="12"/>
    </row>
    <row r="512" spans="1:23" ht="12.75" customHeight="1">
      <c r="A512" s="13"/>
      <c r="B512" s="1"/>
      <c r="C512" s="12"/>
      <c r="D512" s="12"/>
      <c r="E512" s="12"/>
      <c r="F512" s="12"/>
      <c r="G512" s="12"/>
      <c r="H512" s="12"/>
      <c r="I512" s="12"/>
      <c r="J512" s="12"/>
      <c r="K512" s="12"/>
      <c r="L512" s="12"/>
      <c r="M512" s="12"/>
      <c r="N512" s="12"/>
      <c r="O512" s="12"/>
      <c r="P512" s="12"/>
      <c r="Q512" s="12"/>
      <c r="R512" s="12"/>
      <c r="S512" s="12"/>
      <c r="T512" s="12"/>
      <c r="U512" s="12"/>
      <c r="V512" s="12"/>
      <c r="W512" s="12"/>
    </row>
    <row r="513" spans="1:23" ht="12.75" customHeight="1">
      <c r="A513" s="13"/>
      <c r="B513" s="1"/>
      <c r="C513" s="12"/>
      <c r="D513" s="12"/>
      <c r="E513" s="12"/>
      <c r="F513" s="12"/>
      <c r="G513" s="12"/>
      <c r="H513" s="12"/>
      <c r="I513" s="12"/>
      <c r="J513" s="12"/>
      <c r="K513" s="12"/>
      <c r="L513" s="12"/>
      <c r="M513" s="12"/>
      <c r="N513" s="12"/>
      <c r="O513" s="12"/>
      <c r="P513" s="12"/>
      <c r="Q513" s="12"/>
      <c r="R513" s="12"/>
      <c r="S513" s="12"/>
      <c r="T513" s="12"/>
      <c r="U513" s="12"/>
      <c r="V513" s="12"/>
      <c r="W513" s="12"/>
    </row>
    <row r="514" spans="1:23" ht="12.75" customHeight="1">
      <c r="A514" s="13"/>
      <c r="B514" s="1"/>
      <c r="C514" s="12"/>
      <c r="D514" s="12"/>
      <c r="E514" s="12"/>
      <c r="F514" s="12"/>
      <c r="G514" s="12"/>
      <c r="H514" s="12"/>
      <c r="I514" s="12"/>
      <c r="J514" s="12"/>
      <c r="K514" s="12"/>
      <c r="L514" s="12"/>
      <c r="M514" s="12"/>
      <c r="N514" s="12"/>
      <c r="O514" s="12"/>
      <c r="P514" s="12"/>
      <c r="Q514" s="12"/>
      <c r="R514" s="12"/>
      <c r="S514" s="12"/>
      <c r="T514" s="12"/>
      <c r="U514" s="12"/>
      <c r="V514" s="12"/>
      <c r="W514" s="12"/>
    </row>
    <row r="515" spans="1:23" ht="12.75" customHeight="1">
      <c r="A515" s="13"/>
      <c r="B515" s="1"/>
      <c r="C515" s="12"/>
      <c r="D515" s="12"/>
      <c r="E515" s="12"/>
      <c r="F515" s="12"/>
      <c r="G515" s="12"/>
      <c r="H515" s="12"/>
      <c r="I515" s="12"/>
      <c r="J515" s="12"/>
      <c r="K515" s="12"/>
      <c r="L515" s="12"/>
      <c r="M515" s="12"/>
      <c r="N515" s="12"/>
      <c r="O515" s="12"/>
      <c r="P515" s="12"/>
      <c r="Q515" s="12"/>
      <c r="R515" s="12"/>
      <c r="S515" s="12"/>
      <c r="T515" s="12"/>
      <c r="U515" s="12"/>
      <c r="V515" s="12"/>
      <c r="W515" s="12"/>
    </row>
    <row r="516" spans="1:23" ht="12.75" customHeight="1">
      <c r="A516" s="13"/>
      <c r="B516" s="1"/>
      <c r="C516" s="12"/>
      <c r="D516" s="12"/>
      <c r="E516" s="12"/>
      <c r="F516" s="12"/>
      <c r="G516" s="12"/>
      <c r="H516" s="12"/>
      <c r="I516" s="12"/>
      <c r="J516" s="12"/>
      <c r="K516" s="12"/>
      <c r="L516" s="12"/>
      <c r="M516" s="12"/>
      <c r="N516" s="12"/>
      <c r="O516" s="12"/>
      <c r="P516" s="12"/>
      <c r="Q516" s="12"/>
      <c r="R516" s="12"/>
      <c r="S516" s="12"/>
      <c r="T516" s="12"/>
      <c r="U516" s="12"/>
      <c r="V516" s="12"/>
      <c r="W516" s="12"/>
    </row>
    <row r="517" spans="1:23" ht="12.75" customHeight="1">
      <c r="A517" s="13"/>
      <c r="B517" s="1"/>
      <c r="C517" s="12"/>
      <c r="D517" s="12"/>
      <c r="E517" s="12"/>
      <c r="F517" s="12"/>
      <c r="G517" s="12"/>
      <c r="H517" s="12"/>
      <c r="I517" s="12"/>
      <c r="J517" s="12"/>
      <c r="K517" s="12"/>
      <c r="L517" s="12"/>
      <c r="M517" s="12"/>
      <c r="N517" s="12"/>
      <c r="O517" s="12"/>
      <c r="P517" s="12"/>
      <c r="Q517" s="12"/>
      <c r="R517" s="12"/>
      <c r="S517" s="12"/>
      <c r="T517" s="12"/>
      <c r="U517" s="12"/>
      <c r="V517" s="12"/>
      <c r="W517" s="12"/>
    </row>
    <row r="518" spans="1:23" ht="12.75" customHeight="1">
      <c r="A518" s="13"/>
      <c r="B518" s="1"/>
      <c r="C518" s="12"/>
      <c r="D518" s="12"/>
      <c r="E518" s="12"/>
      <c r="F518" s="12"/>
      <c r="G518" s="12"/>
      <c r="H518" s="12"/>
      <c r="I518" s="12"/>
      <c r="J518" s="12"/>
      <c r="K518" s="12"/>
      <c r="L518" s="12"/>
      <c r="M518" s="12"/>
      <c r="N518" s="12"/>
      <c r="O518" s="12"/>
      <c r="P518" s="12"/>
      <c r="Q518" s="12"/>
      <c r="R518" s="12"/>
      <c r="S518" s="12"/>
      <c r="T518" s="12"/>
      <c r="U518" s="12"/>
      <c r="V518" s="12"/>
      <c r="W518" s="12"/>
    </row>
    <row r="519" spans="1:23" ht="12.75" customHeight="1">
      <c r="A519" s="13"/>
      <c r="B519" s="1"/>
      <c r="C519" s="12"/>
      <c r="D519" s="12"/>
      <c r="E519" s="12"/>
      <c r="F519" s="12"/>
      <c r="G519" s="12"/>
      <c r="H519" s="12"/>
      <c r="I519" s="12"/>
      <c r="J519" s="12"/>
      <c r="K519" s="12"/>
      <c r="L519" s="12"/>
      <c r="M519" s="12"/>
      <c r="N519" s="12"/>
      <c r="O519" s="12"/>
      <c r="P519" s="12"/>
      <c r="Q519" s="12"/>
      <c r="R519" s="12"/>
      <c r="S519" s="12"/>
      <c r="T519" s="12"/>
      <c r="U519" s="12"/>
      <c r="V519" s="12"/>
      <c r="W519" s="12"/>
    </row>
    <row r="520" spans="1:23" ht="12.75" customHeight="1">
      <c r="A520" s="13"/>
      <c r="B520" s="1"/>
      <c r="C520" s="12"/>
      <c r="D520" s="12"/>
      <c r="E520" s="12"/>
      <c r="F520" s="12"/>
      <c r="G520" s="12"/>
      <c r="H520" s="12"/>
      <c r="I520" s="12"/>
      <c r="J520" s="12"/>
      <c r="K520" s="12"/>
      <c r="L520" s="12"/>
      <c r="M520" s="12"/>
      <c r="N520" s="12"/>
      <c r="O520" s="12"/>
      <c r="P520" s="12"/>
      <c r="Q520" s="12"/>
      <c r="R520" s="12"/>
      <c r="S520" s="12"/>
      <c r="T520" s="12"/>
      <c r="U520" s="12"/>
      <c r="V520" s="12"/>
      <c r="W520" s="12"/>
    </row>
    <row r="521" spans="1:23" ht="12.75" customHeight="1">
      <c r="A521" s="13"/>
      <c r="B521" s="1"/>
      <c r="C521" s="12"/>
      <c r="D521" s="12"/>
      <c r="E521" s="12"/>
      <c r="F521" s="12"/>
      <c r="G521" s="12"/>
      <c r="H521" s="12"/>
      <c r="I521" s="12"/>
      <c r="J521" s="12"/>
      <c r="K521" s="12"/>
      <c r="L521" s="12"/>
      <c r="M521" s="12"/>
      <c r="N521" s="12"/>
      <c r="O521" s="12"/>
      <c r="P521" s="12"/>
      <c r="Q521" s="12"/>
      <c r="R521" s="12"/>
      <c r="S521" s="12"/>
      <c r="T521" s="12"/>
      <c r="U521" s="12"/>
      <c r="V521" s="12"/>
      <c r="W521" s="12"/>
    </row>
    <row r="522" spans="1:23" ht="12.75" customHeight="1">
      <c r="A522" s="13"/>
      <c r="B522" s="1"/>
      <c r="C522" s="12"/>
      <c r="D522" s="12"/>
      <c r="E522" s="12"/>
      <c r="F522" s="12"/>
      <c r="G522" s="12"/>
      <c r="H522" s="12"/>
      <c r="I522" s="12"/>
      <c r="J522" s="12"/>
      <c r="K522" s="12"/>
      <c r="L522" s="12"/>
      <c r="M522" s="12"/>
      <c r="N522" s="12"/>
      <c r="O522" s="12"/>
      <c r="P522" s="12"/>
      <c r="Q522" s="12"/>
      <c r="R522" s="12"/>
      <c r="S522" s="12"/>
      <c r="T522" s="12"/>
      <c r="U522" s="12"/>
      <c r="V522" s="12"/>
      <c r="W522" s="12"/>
    </row>
    <row r="523" spans="1:23" ht="12.75" customHeight="1">
      <c r="A523" s="13"/>
      <c r="B523" s="1"/>
      <c r="C523" s="12"/>
      <c r="D523" s="12"/>
      <c r="E523" s="12"/>
      <c r="F523" s="12"/>
      <c r="G523" s="12"/>
      <c r="H523" s="12"/>
      <c r="I523" s="12"/>
      <c r="J523" s="12"/>
      <c r="K523" s="12"/>
      <c r="L523" s="12"/>
      <c r="M523" s="12"/>
      <c r="N523" s="12"/>
      <c r="O523" s="12"/>
      <c r="P523" s="12"/>
      <c r="Q523" s="12"/>
      <c r="R523" s="12"/>
      <c r="S523" s="12"/>
      <c r="T523" s="12"/>
      <c r="U523" s="12"/>
      <c r="V523" s="12"/>
      <c r="W523" s="12"/>
    </row>
    <row r="524" spans="1:23" ht="12.75" customHeight="1">
      <c r="A524" s="13"/>
      <c r="B524" s="1"/>
      <c r="C524" s="12"/>
      <c r="D524" s="12"/>
      <c r="E524" s="12"/>
      <c r="F524" s="12"/>
      <c r="G524" s="12"/>
      <c r="H524" s="12"/>
      <c r="I524" s="12"/>
      <c r="J524" s="12"/>
      <c r="K524" s="12"/>
      <c r="L524" s="12"/>
      <c r="M524" s="12"/>
      <c r="N524" s="12"/>
      <c r="O524" s="12"/>
      <c r="P524" s="12"/>
      <c r="Q524" s="12"/>
      <c r="R524" s="12"/>
      <c r="S524" s="12"/>
      <c r="T524" s="12"/>
      <c r="U524" s="12"/>
      <c r="V524" s="12"/>
      <c r="W524" s="12"/>
    </row>
    <row r="525" spans="1:23" ht="12.75" customHeight="1">
      <c r="A525" s="13"/>
      <c r="B525" s="1"/>
      <c r="C525" s="12"/>
      <c r="D525" s="12"/>
      <c r="E525" s="12"/>
      <c r="F525" s="12"/>
      <c r="G525" s="12"/>
      <c r="H525" s="12"/>
      <c r="I525" s="12"/>
      <c r="J525" s="12"/>
      <c r="K525" s="12"/>
      <c r="L525" s="12"/>
      <c r="M525" s="12"/>
      <c r="N525" s="12"/>
      <c r="O525" s="12"/>
      <c r="P525" s="12"/>
      <c r="Q525" s="12"/>
      <c r="R525" s="12"/>
      <c r="S525" s="12"/>
      <c r="T525" s="12"/>
      <c r="U525" s="12"/>
      <c r="V525" s="12"/>
      <c r="W525" s="12"/>
    </row>
    <row r="526" spans="1:23" ht="12.75" customHeight="1">
      <c r="A526" s="13"/>
      <c r="B526" s="1"/>
      <c r="C526" s="12"/>
      <c r="D526" s="12"/>
      <c r="E526" s="12"/>
      <c r="F526" s="12"/>
      <c r="G526" s="12"/>
      <c r="H526" s="12"/>
      <c r="I526" s="12"/>
      <c r="J526" s="12"/>
      <c r="K526" s="12"/>
      <c r="L526" s="12"/>
      <c r="M526" s="12"/>
      <c r="N526" s="12"/>
      <c r="O526" s="12"/>
      <c r="P526" s="12"/>
      <c r="Q526" s="12"/>
      <c r="R526" s="12"/>
      <c r="S526" s="12"/>
      <c r="T526" s="12"/>
      <c r="U526" s="12"/>
      <c r="V526" s="12"/>
      <c r="W526" s="12"/>
    </row>
    <row r="527" spans="1:23" ht="12.75" customHeight="1">
      <c r="A527" s="13"/>
      <c r="B527" s="1"/>
      <c r="C527" s="12"/>
      <c r="D527" s="12"/>
      <c r="E527" s="12"/>
      <c r="F527" s="12"/>
      <c r="G527" s="12"/>
      <c r="H527" s="12"/>
      <c r="I527" s="12"/>
      <c r="J527" s="12"/>
      <c r="K527" s="12"/>
      <c r="L527" s="12"/>
      <c r="M527" s="12"/>
      <c r="N527" s="12"/>
      <c r="O527" s="12"/>
      <c r="P527" s="12"/>
      <c r="Q527" s="12"/>
      <c r="R527" s="12"/>
      <c r="S527" s="12"/>
      <c r="T527" s="12"/>
      <c r="U527" s="12"/>
      <c r="V527" s="12"/>
      <c r="W527" s="12"/>
    </row>
    <row r="528" spans="1:23" ht="12.75" customHeight="1">
      <c r="A528" s="13"/>
      <c r="B528" s="1"/>
      <c r="C528" s="12"/>
      <c r="D528" s="12"/>
      <c r="E528" s="12"/>
      <c r="F528" s="12"/>
      <c r="G528" s="12"/>
      <c r="H528" s="12"/>
      <c r="I528" s="12"/>
      <c r="J528" s="12"/>
      <c r="K528" s="12"/>
      <c r="L528" s="12"/>
      <c r="M528" s="12"/>
      <c r="N528" s="12"/>
      <c r="O528" s="12"/>
      <c r="P528" s="12"/>
      <c r="Q528" s="12"/>
      <c r="R528" s="12"/>
      <c r="S528" s="12"/>
      <c r="T528" s="12"/>
      <c r="U528" s="12"/>
      <c r="V528" s="12"/>
      <c r="W528" s="12"/>
    </row>
    <row r="529" spans="1:23" ht="12.75" customHeight="1">
      <c r="A529" s="13"/>
      <c r="B529" s="1"/>
      <c r="C529" s="12"/>
      <c r="D529" s="12"/>
      <c r="E529" s="12"/>
      <c r="F529" s="12"/>
      <c r="G529" s="12"/>
      <c r="H529" s="12"/>
      <c r="I529" s="12"/>
      <c r="J529" s="12"/>
      <c r="K529" s="12"/>
      <c r="L529" s="12"/>
      <c r="M529" s="12"/>
      <c r="N529" s="12"/>
      <c r="O529" s="12"/>
      <c r="P529" s="12"/>
      <c r="Q529" s="12"/>
      <c r="R529" s="12"/>
      <c r="S529" s="12"/>
      <c r="T529" s="12"/>
      <c r="U529" s="12"/>
      <c r="V529" s="12"/>
      <c r="W529" s="12"/>
    </row>
    <row r="530" spans="1:23" ht="12.75" customHeight="1">
      <c r="A530" s="13"/>
      <c r="B530" s="1"/>
      <c r="C530" s="12"/>
      <c r="D530" s="12"/>
      <c r="E530" s="12"/>
      <c r="F530" s="12"/>
      <c r="G530" s="12"/>
      <c r="H530" s="12"/>
      <c r="I530" s="12"/>
      <c r="J530" s="12"/>
      <c r="K530" s="12"/>
      <c r="L530" s="12"/>
      <c r="M530" s="12"/>
      <c r="N530" s="12"/>
      <c r="O530" s="12"/>
      <c r="P530" s="12"/>
      <c r="Q530" s="12"/>
      <c r="R530" s="12"/>
      <c r="S530" s="12"/>
      <c r="T530" s="12"/>
      <c r="U530" s="12"/>
      <c r="V530" s="12"/>
      <c r="W530" s="12"/>
    </row>
    <row r="531" spans="1:23" ht="12.75" customHeight="1">
      <c r="A531" s="13"/>
      <c r="B531" s="1"/>
      <c r="C531" s="12"/>
      <c r="D531" s="12"/>
      <c r="E531" s="12"/>
      <c r="F531" s="12"/>
      <c r="G531" s="12"/>
      <c r="H531" s="12"/>
      <c r="I531" s="12"/>
      <c r="J531" s="12"/>
      <c r="K531" s="12"/>
      <c r="L531" s="12"/>
      <c r="M531" s="12"/>
      <c r="N531" s="12"/>
      <c r="O531" s="12"/>
      <c r="P531" s="12"/>
      <c r="Q531" s="12"/>
      <c r="R531" s="12"/>
      <c r="S531" s="12"/>
      <c r="T531" s="12"/>
      <c r="U531" s="12"/>
      <c r="V531" s="12"/>
      <c r="W531" s="12"/>
    </row>
    <row r="532" spans="1:23" ht="12.75" customHeight="1">
      <c r="A532" s="13"/>
      <c r="B532" s="1"/>
      <c r="C532" s="12"/>
      <c r="D532" s="12"/>
      <c r="E532" s="12"/>
      <c r="F532" s="12"/>
      <c r="G532" s="12"/>
      <c r="H532" s="12"/>
      <c r="I532" s="12"/>
      <c r="J532" s="12"/>
      <c r="K532" s="12"/>
      <c r="L532" s="12"/>
      <c r="M532" s="12"/>
      <c r="N532" s="12"/>
      <c r="O532" s="12"/>
      <c r="P532" s="12"/>
      <c r="Q532" s="12"/>
      <c r="R532" s="12"/>
      <c r="S532" s="12"/>
      <c r="T532" s="12"/>
      <c r="U532" s="12"/>
      <c r="V532" s="12"/>
      <c r="W532" s="12"/>
    </row>
    <row r="533" spans="1:23" ht="12.75" customHeight="1">
      <c r="A533" s="13"/>
      <c r="B533" s="1"/>
      <c r="C533" s="12"/>
      <c r="D533" s="12"/>
      <c r="E533" s="12"/>
      <c r="F533" s="12"/>
      <c r="G533" s="12"/>
      <c r="H533" s="12"/>
      <c r="I533" s="12"/>
      <c r="J533" s="12"/>
      <c r="K533" s="12"/>
      <c r="L533" s="12"/>
      <c r="M533" s="12"/>
      <c r="N533" s="12"/>
      <c r="O533" s="12"/>
      <c r="P533" s="12"/>
      <c r="Q533" s="12"/>
      <c r="R533" s="12"/>
      <c r="S533" s="12"/>
      <c r="T533" s="12"/>
      <c r="U533" s="12"/>
      <c r="V533" s="12"/>
      <c r="W533" s="12"/>
    </row>
    <row r="534" spans="1:23" ht="12.75" customHeight="1">
      <c r="A534" s="13"/>
      <c r="B534" s="1"/>
      <c r="C534" s="12"/>
      <c r="D534" s="12"/>
      <c r="E534" s="12"/>
      <c r="F534" s="12"/>
      <c r="G534" s="12"/>
      <c r="H534" s="12"/>
      <c r="I534" s="12"/>
      <c r="J534" s="12"/>
      <c r="K534" s="12"/>
      <c r="L534" s="12"/>
      <c r="M534" s="12"/>
      <c r="N534" s="12"/>
      <c r="O534" s="12"/>
      <c r="P534" s="12"/>
      <c r="Q534" s="12"/>
      <c r="R534" s="12"/>
      <c r="S534" s="12"/>
      <c r="T534" s="12"/>
      <c r="U534" s="12"/>
      <c r="V534" s="12"/>
      <c r="W534" s="12"/>
    </row>
    <row r="535" spans="1:23" ht="12.75" customHeight="1">
      <c r="A535" s="13"/>
      <c r="B535" s="1"/>
      <c r="C535" s="12"/>
      <c r="D535" s="12"/>
      <c r="E535" s="12"/>
      <c r="F535" s="12"/>
      <c r="G535" s="12"/>
      <c r="H535" s="12"/>
      <c r="I535" s="12"/>
      <c r="J535" s="12"/>
      <c r="K535" s="12"/>
      <c r="L535" s="12"/>
      <c r="M535" s="12"/>
      <c r="N535" s="12"/>
      <c r="O535" s="12"/>
      <c r="P535" s="12"/>
      <c r="Q535" s="12"/>
      <c r="R535" s="12"/>
      <c r="S535" s="12"/>
      <c r="T535" s="12"/>
      <c r="U535" s="12"/>
      <c r="V535" s="12"/>
      <c r="W535" s="12"/>
    </row>
    <row r="536" spans="1:23" ht="12.75" customHeight="1">
      <c r="A536" s="13"/>
      <c r="B536" s="1"/>
      <c r="C536" s="12"/>
      <c r="D536" s="12"/>
      <c r="E536" s="12"/>
      <c r="F536" s="12"/>
      <c r="G536" s="12"/>
      <c r="H536" s="12"/>
      <c r="I536" s="12"/>
      <c r="J536" s="12"/>
      <c r="K536" s="12"/>
      <c r="L536" s="12"/>
      <c r="M536" s="12"/>
      <c r="N536" s="12"/>
      <c r="O536" s="12"/>
      <c r="P536" s="12"/>
      <c r="Q536" s="12"/>
      <c r="R536" s="12"/>
      <c r="S536" s="12"/>
      <c r="T536" s="12"/>
      <c r="U536" s="12"/>
      <c r="V536" s="12"/>
      <c r="W536" s="12"/>
    </row>
    <row r="537" spans="1:23" ht="12.75" customHeight="1">
      <c r="A537" s="13"/>
      <c r="B537" s="1"/>
      <c r="C537" s="12"/>
      <c r="D537" s="12"/>
      <c r="E537" s="12"/>
      <c r="F537" s="12"/>
      <c r="G537" s="12"/>
      <c r="H537" s="12"/>
      <c r="I537" s="12"/>
      <c r="J537" s="12"/>
      <c r="K537" s="12"/>
      <c r="L537" s="12"/>
      <c r="M537" s="12"/>
      <c r="N537" s="12"/>
      <c r="O537" s="12"/>
      <c r="P537" s="12"/>
      <c r="Q537" s="12"/>
      <c r="R537" s="12"/>
      <c r="S537" s="12"/>
      <c r="T537" s="12"/>
      <c r="U537" s="12"/>
      <c r="V537" s="12"/>
      <c r="W537" s="12"/>
    </row>
    <row r="538" spans="1:23" ht="12.75" customHeight="1">
      <c r="A538" s="13"/>
      <c r="B538" s="1"/>
      <c r="C538" s="12"/>
      <c r="D538" s="12"/>
      <c r="E538" s="12"/>
      <c r="F538" s="12"/>
      <c r="G538" s="12"/>
      <c r="H538" s="12"/>
      <c r="I538" s="12"/>
      <c r="J538" s="12"/>
      <c r="K538" s="12"/>
      <c r="L538" s="12"/>
      <c r="M538" s="12"/>
      <c r="N538" s="12"/>
      <c r="O538" s="12"/>
      <c r="P538" s="12"/>
      <c r="Q538" s="12"/>
      <c r="R538" s="12"/>
      <c r="S538" s="12"/>
      <c r="T538" s="12"/>
      <c r="U538" s="12"/>
      <c r="V538" s="12"/>
      <c r="W538" s="12"/>
    </row>
    <row r="539" spans="1:23" ht="12.75" customHeight="1">
      <c r="A539" s="13"/>
      <c r="B539" s="1"/>
      <c r="C539" s="12"/>
      <c r="D539" s="12"/>
      <c r="E539" s="12"/>
      <c r="F539" s="12"/>
      <c r="G539" s="12"/>
      <c r="H539" s="12"/>
      <c r="I539" s="12"/>
      <c r="J539" s="12"/>
      <c r="K539" s="12"/>
      <c r="L539" s="12"/>
      <c r="M539" s="12"/>
      <c r="N539" s="12"/>
      <c r="O539" s="12"/>
      <c r="P539" s="12"/>
      <c r="Q539" s="12"/>
      <c r="R539" s="12"/>
      <c r="S539" s="12"/>
      <c r="T539" s="12"/>
      <c r="U539" s="12"/>
      <c r="V539" s="12"/>
      <c r="W539" s="12"/>
    </row>
    <row r="540" spans="1:23" ht="12.75" customHeight="1">
      <c r="A540" s="13"/>
      <c r="B540" s="1"/>
      <c r="C540" s="12"/>
      <c r="D540" s="12"/>
      <c r="E540" s="12"/>
      <c r="F540" s="12"/>
      <c r="G540" s="12"/>
      <c r="H540" s="12"/>
      <c r="I540" s="12"/>
      <c r="J540" s="12"/>
      <c r="K540" s="12"/>
      <c r="L540" s="12"/>
      <c r="M540" s="12"/>
      <c r="N540" s="12"/>
      <c r="O540" s="12"/>
      <c r="P540" s="12"/>
      <c r="Q540" s="12"/>
      <c r="R540" s="12"/>
      <c r="S540" s="12"/>
      <c r="T540" s="12"/>
      <c r="U540" s="12"/>
      <c r="V540" s="12"/>
      <c r="W540" s="12"/>
    </row>
    <row r="541" spans="1:23" ht="12.75" customHeight="1">
      <c r="A541" s="13"/>
      <c r="B541" s="1"/>
      <c r="C541" s="12"/>
      <c r="D541" s="12"/>
      <c r="E541" s="12"/>
      <c r="F541" s="12"/>
      <c r="G541" s="12"/>
      <c r="H541" s="12"/>
      <c r="I541" s="12"/>
      <c r="J541" s="12"/>
      <c r="K541" s="12"/>
      <c r="L541" s="12"/>
      <c r="M541" s="12"/>
      <c r="N541" s="12"/>
      <c r="O541" s="12"/>
      <c r="P541" s="12"/>
      <c r="Q541" s="12"/>
      <c r="R541" s="12"/>
      <c r="S541" s="12"/>
      <c r="T541" s="12"/>
      <c r="U541" s="12"/>
      <c r="V541" s="12"/>
      <c r="W541" s="12"/>
    </row>
    <row r="542" spans="1:23" ht="12.75" customHeight="1">
      <c r="A542" s="13"/>
      <c r="B542" s="1"/>
      <c r="C542" s="12"/>
      <c r="D542" s="12"/>
      <c r="E542" s="12"/>
      <c r="F542" s="12"/>
      <c r="G542" s="12"/>
      <c r="H542" s="12"/>
      <c r="I542" s="12"/>
      <c r="J542" s="12"/>
      <c r="K542" s="12"/>
      <c r="L542" s="12"/>
      <c r="M542" s="12"/>
      <c r="N542" s="12"/>
      <c r="O542" s="12"/>
      <c r="P542" s="12"/>
      <c r="Q542" s="12"/>
      <c r="R542" s="12"/>
      <c r="S542" s="12"/>
      <c r="T542" s="12"/>
      <c r="U542" s="12"/>
      <c r="V542" s="12"/>
      <c r="W542" s="12"/>
    </row>
    <row r="543" spans="1:23" ht="12.75" customHeight="1">
      <c r="A543" s="13"/>
      <c r="B543" s="1"/>
      <c r="C543" s="12"/>
      <c r="D543" s="12"/>
      <c r="E543" s="12"/>
      <c r="F543" s="12"/>
      <c r="G543" s="12"/>
      <c r="H543" s="12"/>
      <c r="I543" s="12"/>
      <c r="J543" s="12"/>
      <c r="K543" s="12"/>
      <c r="L543" s="12"/>
      <c r="M543" s="12"/>
      <c r="N543" s="12"/>
      <c r="O543" s="12"/>
      <c r="P543" s="12"/>
      <c r="Q543" s="12"/>
      <c r="R543" s="12"/>
      <c r="S543" s="12"/>
      <c r="T543" s="12"/>
      <c r="U543" s="12"/>
      <c r="V543" s="12"/>
      <c r="W543" s="12"/>
    </row>
    <row r="544" spans="1:23" ht="12.75" customHeight="1">
      <c r="A544" s="13"/>
      <c r="B544" s="1"/>
      <c r="C544" s="12"/>
      <c r="D544" s="12"/>
      <c r="E544" s="12"/>
      <c r="F544" s="12"/>
      <c r="G544" s="12"/>
      <c r="H544" s="12"/>
      <c r="I544" s="12"/>
      <c r="J544" s="12"/>
      <c r="K544" s="12"/>
      <c r="L544" s="12"/>
      <c r="M544" s="12"/>
      <c r="N544" s="12"/>
      <c r="O544" s="12"/>
      <c r="P544" s="12"/>
      <c r="Q544" s="12"/>
      <c r="R544" s="12"/>
      <c r="S544" s="12"/>
      <c r="T544" s="12"/>
      <c r="U544" s="12"/>
      <c r="V544" s="12"/>
      <c r="W544" s="12"/>
    </row>
    <row r="545" spans="1:23" ht="12.75" customHeight="1">
      <c r="A545" s="13"/>
      <c r="B545" s="1"/>
      <c r="C545" s="12"/>
      <c r="D545" s="12"/>
      <c r="E545" s="12"/>
      <c r="F545" s="12"/>
      <c r="G545" s="12"/>
      <c r="H545" s="12"/>
      <c r="I545" s="12"/>
      <c r="J545" s="12"/>
      <c r="K545" s="12"/>
      <c r="L545" s="12"/>
      <c r="M545" s="12"/>
      <c r="N545" s="12"/>
      <c r="O545" s="12"/>
      <c r="P545" s="12"/>
      <c r="Q545" s="12"/>
      <c r="R545" s="12"/>
      <c r="S545" s="12"/>
      <c r="T545" s="12"/>
      <c r="U545" s="12"/>
      <c r="V545" s="12"/>
      <c r="W545" s="12"/>
    </row>
    <row r="546" spans="1:23" ht="12.75" customHeight="1">
      <c r="A546" s="13"/>
      <c r="B546" s="1"/>
      <c r="C546" s="12"/>
      <c r="D546" s="12"/>
      <c r="E546" s="12"/>
      <c r="F546" s="12"/>
      <c r="G546" s="12"/>
      <c r="H546" s="12"/>
      <c r="I546" s="12"/>
      <c r="J546" s="12"/>
      <c r="K546" s="12"/>
      <c r="L546" s="12"/>
      <c r="M546" s="12"/>
      <c r="N546" s="12"/>
      <c r="O546" s="12"/>
      <c r="P546" s="12"/>
      <c r="Q546" s="12"/>
      <c r="R546" s="12"/>
      <c r="S546" s="12"/>
      <c r="T546" s="12"/>
      <c r="U546" s="12"/>
      <c r="V546" s="12"/>
      <c r="W546" s="12"/>
    </row>
    <row r="547" spans="1:23" ht="12.75" customHeight="1">
      <c r="A547" s="13"/>
      <c r="B547" s="1"/>
      <c r="C547" s="12"/>
      <c r="D547" s="12"/>
      <c r="E547" s="12"/>
      <c r="F547" s="12"/>
      <c r="G547" s="12"/>
      <c r="H547" s="12"/>
      <c r="I547" s="12"/>
      <c r="J547" s="12"/>
      <c r="K547" s="12"/>
      <c r="L547" s="12"/>
      <c r="M547" s="12"/>
      <c r="N547" s="12"/>
      <c r="O547" s="12"/>
      <c r="P547" s="12"/>
      <c r="Q547" s="12"/>
      <c r="R547" s="12"/>
      <c r="S547" s="12"/>
      <c r="T547" s="12"/>
      <c r="U547" s="12"/>
      <c r="V547" s="12"/>
      <c r="W547" s="12"/>
    </row>
    <row r="548" spans="1:23" ht="12.75" customHeight="1">
      <c r="A548" s="13"/>
      <c r="B548" s="1"/>
      <c r="C548" s="12"/>
      <c r="D548" s="12"/>
      <c r="E548" s="12"/>
      <c r="F548" s="12"/>
      <c r="G548" s="12"/>
      <c r="H548" s="12"/>
      <c r="I548" s="12"/>
      <c r="J548" s="12"/>
      <c r="K548" s="12"/>
      <c r="L548" s="12"/>
      <c r="M548" s="12"/>
      <c r="N548" s="12"/>
      <c r="O548" s="12"/>
      <c r="P548" s="12"/>
      <c r="Q548" s="12"/>
      <c r="R548" s="12"/>
      <c r="S548" s="12"/>
      <c r="T548" s="12"/>
      <c r="U548" s="12"/>
      <c r="V548" s="12"/>
      <c r="W548" s="12"/>
    </row>
    <row r="549" spans="1:23" ht="12.75" customHeight="1">
      <c r="A549" s="13"/>
      <c r="B549" s="1"/>
      <c r="C549" s="12"/>
      <c r="D549" s="12"/>
      <c r="E549" s="12"/>
      <c r="F549" s="12"/>
      <c r="G549" s="12"/>
      <c r="H549" s="12"/>
      <c r="I549" s="12"/>
      <c r="J549" s="12"/>
      <c r="K549" s="12"/>
      <c r="L549" s="12"/>
      <c r="M549" s="12"/>
      <c r="N549" s="12"/>
      <c r="O549" s="12"/>
      <c r="P549" s="12"/>
      <c r="Q549" s="12"/>
      <c r="R549" s="12"/>
      <c r="S549" s="12"/>
      <c r="T549" s="12"/>
      <c r="U549" s="12"/>
      <c r="V549" s="12"/>
      <c r="W549" s="12"/>
    </row>
    <row r="550" spans="1:23" ht="12.75" customHeight="1">
      <c r="A550" s="13"/>
      <c r="B550" s="1"/>
      <c r="C550" s="12"/>
      <c r="D550" s="12"/>
      <c r="E550" s="12"/>
      <c r="F550" s="12"/>
      <c r="G550" s="12"/>
      <c r="H550" s="12"/>
      <c r="I550" s="12"/>
      <c r="J550" s="12"/>
      <c r="K550" s="12"/>
      <c r="L550" s="12"/>
      <c r="M550" s="12"/>
      <c r="N550" s="12"/>
      <c r="O550" s="12"/>
      <c r="P550" s="12"/>
      <c r="Q550" s="12"/>
      <c r="R550" s="12"/>
      <c r="S550" s="12"/>
      <c r="T550" s="12"/>
      <c r="U550" s="12"/>
      <c r="V550" s="12"/>
      <c r="W550" s="12"/>
    </row>
    <row r="551" spans="1:23" ht="12.75" customHeight="1">
      <c r="A551" s="13"/>
      <c r="B551" s="1"/>
      <c r="C551" s="12"/>
      <c r="D551" s="12"/>
      <c r="E551" s="12"/>
      <c r="F551" s="12"/>
      <c r="G551" s="12"/>
      <c r="H551" s="12"/>
      <c r="I551" s="12"/>
      <c r="J551" s="12"/>
      <c r="K551" s="12"/>
      <c r="L551" s="12"/>
      <c r="M551" s="12"/>
      <c r="N551" s="12"/>
      <c r="O551" s="12"/>
      <c r="P551" s="12"/>
      <c r="Q551" s="12"/>
      <c r="R551" s="12"/>
      <c r="S551" s="12"/>
      <c r="T551" s="12"/>
      <c r="U551" s="12"/>
      <c r="V551" s="12"/>
      <c r="W551" s="12"/>
    </row>
    <row r="552" spans="1:23" ht="12.75" customHeight="1">
      <c r="A552" s="13"/>
      <c r="B552" s="1"/>
      <c r="C552" s="12"/>
      <c r="D552" s="12"/>
      <c r="E552" s="12"/>
      <c r="F552" s="12"/>
      <c r="G552" s="12"/>
      <c r="H552" s="12"/>
      <c r="I552" s="12"/>
      <c r="J552" s="12"/>
      <c r="K552" s="12"/>
      <c r="L552" s="12"/>
      <c r="M552" s="12"/>
      <c r="N552" s="12"/>
      <c r="O552" s="12"/>
      <c r="P552" s="12"/>
      <c r="Q552" s="12"/>
      <c r="R552" s="12"/>
      <c r="S552" s="12"/>
      <c r="T552" s="12"/>
      <c r="U552" s="12"/>
      <c r="V552" s="12"/>
      <c r="W552" s="12"/>
    </row>
    <row r="553" spans="1:23" ht="12.75" customHeight="1">
      <c r="A553" s="13"/>
      <c r="B553" s="1"/>
      <c r="C553" s="12"/>
      <c r="D553" s="12"/>
      <c r="E553" s="12"/>
      <c r="F553" s="12"/>
      <c r="G553" s="12"/>
      <c r="H553" s="12"/>
      <c r="I553" s="12"/>
      <c r="J553" s="12"/>
      <c r="K553" s="12"/>
      <c r="L553" s="12"/>
      <c r="M553" s="12"/>
      <c r="N553" s="12"/>
      <c r="O553" s="12"/>
      <c r="P553" s="12"/>
      <c r="Q553" s="12"/>
      <c r="R553" s="12"/>
      <c r="S553" s="12"/>
      <c r="T553" s="12"/>
      <c r="U553" s="12"/>
      <c r="V553" s="12"/>
      <c r="W553" s="12"/>
    </row>
    <row r="554" spans="1:23" ht="12.75" customHeight="1">
      <c r="A554" s="13"/>
      <c r="B554" s="1"/>
      <c r="C554" s="12"/>
      <c r="D554" s="12"/>
      <c r="E554" s="12"/>
      <c r="F554" s="12"/>
      <c r="G554" s="12"/>
      <c r="H554" s="12"/>
      <c r="I554" s="12"/>
      <c r="J554" s="12"/>
      <c r="K554" s="12"/>
      <c r="L554" s="12"/>
      <c r="M554" s="12"/>
      <c r="N554" s="12"/>
      <c r="O554" s="12"/>
      <c r="P554" s="12"/>
      <c r="Q554" s="12"/>
      <c r="R554" s="12"/>
      <c r="S554" s="12"/>
      <c r="T554" s="12"/>
      <c r="U554" s="12"/>
      <c r="V554" s="12"/>
      <c r="W554" s="12"/>
    </row>
    <row r="555" spans="1:23" ht="12.75" customHeight="1">
      <c r="A555" s="13"/>
      <c r="B555" s="1"/>
      <c r="C555" s="12"/>
      <c r="D555" s="12"/>
      <c r="E555" s="12"/>
      <c r="F555" s="12"/>
      <c r="G555" s="12"/>
      <c r="H555" s="12"/>
      <c r="I555" s="12"/>
      <c r="J555" s="12"/>
      <c r="K555" s="12"/>
      <c r="L555" s="12"/>
      <c r="M555" s="12"/>
      <c r="N555" s="12"/>
      <c r="O555" s="12"/>
      <c r="P555" s="12"/>
      <c r="Q555" s="12"/>
      <c r="R555" s="12"/>
      <c r="S555" s="12"/>
      <c r="T555" s="12"/>
      <c r="U555" s="12"/>
      <c r="V555" s="12"/>
      <c r="W555" s="12"/>
    </row>
    <row r="556" spans="1:23" ht="12.75" customHeight="1">
      <c r="A556" s="13"/>
      <c r="B556" s="1"/>
      <c r="C556" s="12"/>
      <c r="D556" s="12"/>
      <c r="E556" s="12"/>
      <c r="F556" s="12"/>
      <c r="G556" s="12"/>
      <c r="H556" s="12"/>
      <c r="I556" s="12"/>
      <c r="J556" s="12"/>
      <c r="K556" s="12"/>
      <c r="L556" s="12"/>
      <c r="M556" s="12"/>
      <c r="N556" s="12"/>
      <c r="O556" s="12"/>
      <c r="P556" s="12"/>
      <c r="Q556" s="12"/>
      <c r="R556" s="12"/>
      <c r="S556" s="12"/>
      <c r="T556" s="12"/>
      <c r="U556" s="12"/>
      <c r="V556" s="12"/>
      <c r="W556" s="12"/>
    </row>
    <row r="557" spans="1:23" ht="12.75" customHeight="1">
      <c r="A557" s="13"/>
      <c r="B557" s="1"/>
      <c r="C557" s="12"/>
      <c r="D557" s="12"/>
      <c r="E557" s="12"/>
      <c r="F557" s="12"/>
      <c r="G557" s="12"/>
      <c r="H557" s="12"/>
      <c r="I557" s="12"/>
      <c r="J557" s="12"/>
      <c r="K557" s="12"/>
      <c r="L557" s="12"/>
      <c r="M557" s="12"/>
      <c r="N557" s="12"/>
      <c r="O557" s="12"/>
      <c r="P557" s="12"/>
      <c r="Q557" s="12"/>
      <c r="R557" s="12"/>
      <c r="S557" s="12"/>
      <c r="T557" s="12"/>
      <c r="U557" s="12"/>
      <c r="V557" s="12"/>
      <c r="W557" s="12"/>
    </row>
    <row r="558" spans="1:23" ht="12.75" customHeight="1">
      <c r="A558" s="13"/>
      <c r="B558" s="1"/>
      <c r="C558" s="12"/>
      <c r="D558" s="12"/>
      <c r="E558" s="12"/>
      <c r="F558" s="12"/>
      <c r="G558" s="12"/>
      <c r="H558" s="12"/>
      <c r="I558" s="12"/>
      <c r="J558" s="12"/>
      <c r="K558" s="12"/>
      <c r="L558" s="12"/>
      <c r="M558" s="12"/>
      <c r="N558" s="12"/>
      <c r="O558" s="12"/>
      <c r="P558" s="12"/>
      <c r="Q558" s="12"/>
      <c r="R558" s="12"/>
      <c r="S558" s="12"/>
      <c r="T558" s="12"/>
      <c r="U558" s="12"/>
      <c r="V558" s="12"/>
      <c r="W558" s="12"/>
    </row>
    <row r="559" spans="1:23" ht="12.75" customHeight="1">
      <c r="A559" s="13"/>
      <c r="B559" s="1"/>
      <c r="C559" s="12"/>
      <c r="D559" s="12"/>
      <c r="E559" s="12"/>
      <c r="F559" s="12"/>
      <c r="G559" s="12"/>
      <c r="H559" s="12"/>
      <c r="I559" s="12"/>
      <c r="J559" s="12"/>
      <c r="K559" s="12"/>
      <c r="L559" s="12"/>
      <c r="M559" s="12"/>
      <c r="N559" s="12"/>
      <c r="O559" s="12"/>
      <c r="P559" s="12"/>
      <c r="Q559" s="12"/>
      <c r="R559" s="12"/>
      <c r="S559" s="12"/>
      <c r="T559" s="12"/>
      <c r="U559" s="12"/>
      <c r="V559" s="12"/>
      <c r="W559" s="12"/>
    </row>
    <row r="560" spans="1:23" ht="12.75" customHeight="1">
      <c r="A560" s="13"/>
      <c r="B560" s="1"/>
      <c r="C560" s="12"/>
      <c r="D560" s="12"/>
      <c r="E560" s="12"/>
      <c r="F560" s="12"/>
      <c r="G560" s="12"/>
      <c r="H560" s="12"/>
      <c r="I560" s="12"/>
      <c r="J560" s="12"/>
      <c r="K560" s="12"/>
      <c r="L560" s="12"/>
      <c r="M560" s="12"/>
      <c r="N560" s="12"/>
      <c r="O560" s="12"/>
      <c r="P560" s="12"/>
      <c r="Q560" s="12"/>
      <c r="R560" s="12"/>
      <c r="S560" s="12"/>
      <c r="T560" s="12"/>
      <c r="U560" s="12"/>
      <c r="V560" s="12"/>
      <c r="W560" s="12"/>
    </row>
    <row r="561" spans="1:23" ht="12.75" customHeight="1">
      <c r="A561" s="13"/>
      <c r="B561" s="1"/>
      <c r="C561" s="12"/>
      <c r="D561" s="12"/>
      <c r="E561" s="12"/>
      <c r="F561" s="12"/>
      <c r="G561" s="12"/>
      <c r="H561" s="12"/>
      <c r="I561" s="12"/>
      <c r="J561" s="12"/>
      <c r="K561" s="12"/>
      <c r="L561" s="12"/>
      <c r="M561" s="12"/>
      <c r="N561" s="12"/>
      <c r="O561" s="12"/>
      <c r="P561" s="12"/>
      <c r="Q561" s="12"/>
      <c r="R561" s="12"/>
      <c r="S561" s="12"/>
      <c r="T561" s="12"/>
      <c r="U561" s="12"/>
      <c r="V561" s="12"/>
      <c r="W561" s="12"/>
    </row>
    <row r="562" spans="1:23" ht="12.75" customHeight="1">
      <c r="A562" s="13"/>
      <c r="B562" s="1"/>
      <c r="C562" s="12"/>
      <c r="D562" s="12"/>
      <c r="E562" s="12"/>
      <c r="F562" s="12"/>
      <c r="G562" s="12"/>
      <c r="H562" s="12"/>
      <c r="I562" s="12"/>
      <c r="J562" s="12"/>
      <c r="K562" s="12"/>
      <c r="L562" s="12"/>
      <c r="M562" s="12"/>
      <c r="N562" s="12"/>
      <c r="O562" s="12"/>
      <c r="P562" s="12"/>
      <c r="Q562" s="12"/>
      <c r="R562" s="12"/>
      <c r="S562" s="12"/>
      <c r="T562" s="12"/>
      <c r="U562" s="12"/>
      <c r="V562" s="12"/>
      <c r="W562" s="12"/>
    </row>
    <row r="563" spans="1:23" ht="12.75" customHeight="1">
      <c r="A563" s="13"/>
      <c r="B563" s="1"/>
      <c r="C563" s="12"/>
      <c r="D563" s="12"/>
      <c r="E563" s="12"/>
      <c r="F563" s="12"/>
      <c r="G563" s="12"/>
      <c r="H563" s="12"/>
      <c r="I563" s="12"/>
      <c r="J563" s="12"/>
      <c r="K563" s="12"/>
      <c r="L563" s="12"/>
      <c r="M563" s="12"/>
      <c r="N563" s="12"/>
      <c r="O563" s="12"/>
      <c r="P563" s="12"/>
      <c r="Q563" s="12"/>
      <c r="R563" s="12"/>
      <c r="S563" s="12"/>
      <c r="T563" s="12"/>
      <c r="U563" s="12"/>
      <c r="V563" s="12"/>
      <c r="W563" s="12"/>
    </row>
    <row r="564" spans="1:23" ht="12.75" customHeight="1">
      <c r="A564" s="13"/>
      <c r="B564" s="1"/>
      <c r="C564" s="12"/>
      <c r="D564" s="12"/>
      <c r="E564" s="12"/>
      <c r="F564" s="12"/>
      <c r="G564" s="12"/>
      <c r="H564" s="12"/>
      <c r="I564" s="12"/>
      <c r="J564" s="12"/>
      <c r="K564" s="12"/>
      <c r="L564" s="12"/>
      <c r="M564" s="12"/>
      <c r="N564" s="12"/>
      <c r="O564" s="12"/>
      <c r="P564" s="12"/>
      <c r="Q564" s="12"/>
      <c r="R564" s="12"/>
      <c r="S564" s="12"/>
      <c r="T564" s="12"/>
      <c r="U564" s="12"/>
      <c r="V564" s="12"/>
      <c r="W564" s="12"/>
    </row>
    <row r="565" spans="1:23" ht="12.75" customHeight="1">
      <c r="A565" s="13"/>
      <c r="B565" s="1"/>
      <c r="C565" s="12"/>
      <c r="D565" s="12"/>
      <c r="E565" s="12"/>
      <c r="F565" s="12"/>
      <c r="G565" s="12"/>
      <c r="H565" s="12"/>
      <c r="I565" s="12"/>
      <c r="J565" s="12"/>
      <c r="K565" s="12"/>
      <c r="L565" s="12"/>
      <c r="M565" s="12"/>
      <c r="N565" s="12"/>
      <c r="O565" s="12"/>
      <c r="P565" s="12"/>
      <c r="Q565" s="12"/>
      <c r="R565" s="12"/>
      <c r="S565" s="12"/>
      <c r="T565" s="12"/>
      <c r="U565" s="12"/>
      <c r="V565" s="12"/>
      <c r="W565" s="12"/>
    </row>
    <row r="566" spans="1:23" ht="12.75" customHeight="1">
      <c r="A566" s="13"/>
      <c r="B566" s="1"/>
      <c r="C566" s="12"/>
      <c r="D566" s="12"/>
      <c r="E566" s="12"/>
      <c r="F566" s="12"/>
      <c r="G566" s="12"/>
      <c r="H566" s="12"/>
      <c r="I566" s="12"/>
      <c r="J566" s="12"/>
      <c r="K566" s="12"/>
      <c r="L566" s="12"/>
      <c r="M566" s="12"/>
      <c r="N566" s="12"/>
      <c r="O566" s="12"/>
      <c r="P566" s="12"/>
      <c r="Q566" s="12"/>
      <c r="R566" s="12"/>
      <c r="S566" s="12"/>
      <c r="T566" s="12"/>
      <c r="U566" s="12"/>
      <c r="V566" s="12"/>
      <c r="W566" s="12"/>
    </row>
    <row r="567" spans="1:23" ht="12.75" customHeight="1">
      <c r="A567" s="13"/>
      <c r="B567" s="1"/>
      <c r="C567" s="12"/>
      <c r="D567" s="12"/>
      <c r="E567" s="12"/>
      <c r="F567" s="12"/>
      <c r="G567" s="12"/>
      <c r="H567" s="12"/>
      <c r="I567" s="12"/>
      <c r="J567" s="12"/>
      <c r="K567" s="12"/>
      <c r="L567" s="12"/>
      <c r="M567" s="12"/>
      <c r="N567" s="12"/>
      <c r="O567" s="12"/>
      <c r="P567" s="12"/>
      <c r="Q567" s="12"/>
      <c r="R567" s="12"/>
      <c r="S567" s="12"/>
      <c r="T567" s="12"/>
      <c r="U567" s="12"/>
      <c r="V567" s="12"/>
      <c r="W567" s="12"/>
    </row>
    <row r="568" spans="1:23" ht="12.75" customHeight="1">
      <c r="A568" s="13"/>
      <c r="B568" s="1"/>
      <c r="C568" s="12"/>
      <c r="D568" s="12"/>
      <c r="E568" s="12"/>
      <c r="F568" s="12"/>
      <c r="G568" s="12"/>
      <c r="H568" s="12"/>
      <c r="I568" s="12"/>
      <c r="J568" s="12"/>
      <c r="K568" s="12"/>
      <c r="L568" s="12"/>
      <c r="M568" s="12"/>
      <c r="N568" s="12"/>
      <c r="O568" s="12"/>
      <c r="P568" s="12"/>
      <c r="Q568" s="12"/>
      <c r="R568" s="12"/>
      <c r="S568" s="12"/>
      <c r="T568" s="12"/>
      <c r="U568" s="12"/>
      <c r="V568" s="12"/>
      <c r="W568" s="12"/>
    </row>
    <row r="569" spans="1:23" ht="12.75" customHeight="1">
      <c r="A569" s="13"/>
      <c r="B569" s="1"/>
      <c r="C569" s="12"/>
      <c r="D569" s="12"/>
      <c r="E569" s="12"/>
      <c r="F569" s="12"/>
      <c r="G569" s="12"/>
      <c r="H569" s="12"/>
      <c r="I569" s="12"/>
      <c r="J569" s="12"/>
      <c r="K569" s="12"/>
      <c r="L569" s="12"/>
      <c r="M569" s="12"/>
      <c r="N569" s="12"/>
      <c r="O569" s="12"/>
      <c r="P569" s="12"/>
      <c r="Q569" s="12"/>
      <c r="R569" s="12"/>
      <c r="S569" s="12"/>
      <c r="T569" s="12"/>
      <c r="U569" s="12"/>
      <c r="V569" s="12"/>
      <c r="W569" s="12"/>
    </row>
    <row r="570" spans="1:23" ht="12.75" customHeight="1">
      <c r="A570" s="13"/>
      <c r="B570" s="1"/>
      <c r="C570" s="12"/>
      <c r="D570" s="12"/>
      <c r="E570" s="12"/>
      <c r="F570" s="12"/>
      <c r="G570" s="12"/>
      <c r="H570" s="12"/>
      <c r="I570" s="12"/>
      <c r="J570" s="12"/>
      <c r="K570" s="12"/>
      <c r="L570" s="12"/>
      <c r="M570" s="12"/>
      <c r="N570" s="12"/>
      <c r="O570" s="12"/>
      <c r="P570" s="12"/>
      <c r="Q570" s="12"/>
      <c r="R570" s="12"/>
      <c r="S570" s="12"/>
      <c r="T570" s="12"/>
      <c r="U570" s="12"/>
      <c r="V570" s="12"/>
      <c r="W570" s="12"/>
    </row>
    <row r="571" spans="1:23" ht="12.75" customHeight="1">
      <c r="A571" s="13"/>
      <c r="B571" s="1"/>
      <c r="C571" s="12"/>
      <c r="D571" s="12"/>
      <c r="E571" s="12"/>
      <c r="F571" s="12"/>
      <c r="G571" s="12"/>
      <c r="H571" s="12"/>
      <c r="I571" s="12"/>
      <c r="J571" s="12"/>
      <c r="K571" s="12"/>
      <c r="L571" s="12"/>
      <c r="M571" s="12"/>
      <c r="N571" s="12"/>
      <c r="O571" s="12"/>
      <c r="P571" s="12"/>
      <c r="Q571" s="12"/>
      <c r="R571" s="12"/>
      <c r="S571" s="12"/>
      <c r="T571" s="12"/>
      <c r="U571" s="12"/>
      <c r="V571" s="12"/>
      <c r="W571" s="12"/>
    </row>
    <row r="572" spans="1:23" ht="12.75" customHeight="1">
      <c r="A572" s="13"/>
      <c r="B572" s="1"/>
      <c r="C572" s="12"/>
      <c r="D572" s="12"/>
      <c r="E572" s="12"/>
      <c r="F572" s="12"/>
      <c r="G572" s="12"/>
      <c r="H572" s="12"/>
      <c r="I572" s="12"/>
      <c r="J572" s="12"/>
      <c r="K572" s="12"/>
      <c r="L572" s="12"/>
      <c r="M572" s="12"/>
      <c r="N572" s="12"/>
      <c r="O572" s="12"/>
      <c r="P572" s="12"/>
      <c r="Q572" s="12"/>
      <c r="R572" s="12"/>
      <c r="S572" s="12"/>
      <c r="T572" s="12"/>
      <c r="U572" s="12"/>
      <c r="V572" s="12"/>
      <c r="W572" s="12"/>
    </row>
    <row r="573" spans="1:23" ht="12.75" customHeight="1">
      <c r="A573" s="13"/>
      <c r="B573" s="1"/>
      <c r="C573" s="12"/>
      <c r="D573" s="12"/>
      <c r="E573" s="12"/>
      <c r="F573" s="12"/>
      <c r="G573" s="12"/>
      <c r="H573" s="12"/>
      <c r="I573" s="12"/>
      <c r="J573" s="12"/>
      <c r="K573" s="12"/>
      <c r="L573" s="12"/>
      <c r="M573" s="12"/>
      <c r="N573" s="12"/>
      <c r="O573" s="12"/>
      <c r="P573" s="12"/>
      <c r="Q573" s="12"/>
      <c r="R573" s="12"/>
      <c r="S573" s="12"/>
      <c r="T573" s="12"/>
      <c r="U573" s="12"/>
      <c r="V573" s="12"/>
      <c r="W573" s="12"/>
    </row>
    <row r="574" spans="1:23" ht="12.75" customHeight="1">
      <c r="A574" s="13"/>
      <c r="B574" s="1"/>
      <c r="C574" s="12"/>
      <c r="D574" s="12"/>
      <c r="E574" s="12"/>
      <c r="F574" s="12"/>
      <c r="G574" s="12"/>
      <c r="H574" s="12"/>
      <c r="I574" s="12"/>
      <c r="J574" s="12"/>
      <c r="K574" s="12"/>
      <c r="L574" s="12"/>
      <c r="M574" s="12"/>
      <c r="N574" s="12"/>
      <c r="O574" s="12"/>
      <c r="P574" s="12"/>
      <c r="Q574" s="12"/>
      <c r="R574" s="12"/>
      <c r="S574" s="12"/>
      <c r="T574" s="12"/>
      <c r="U574" s="12"/>
      <c r="V574" s="12"/>
      <c r="W574" s="12"/>
    </row>
    <row r="575" spans="1:23" ht="12.75" customHeight="1">
      <c r="A575" s="13"/>
      <c r="B575" s="1"/>
      <c r="C575" s="12"/>
      <c r="D575" s="12"/>
      <c r="E575" s="12"/>
      <c r="F575" s="12"/>
      <c r="G575" s="12"/>
      <c r="H575" s="12"/>
      <c r="I575" s="12"/>
      <c r="J575" s="12"/>
      <c r="K575" s="12"/>
      <c r="L575" s="12"/>
      <c r="M575" s="12"/>
      <c r="N575" s="12"/>
      <c r="O575" s="12"/>
      <c r="P575" s="12"/>
      <c r="Q575" s="12"/>
      <c r="R575" s="12"/>
      <c r="S575" s="12"/>
      <c r="T575" s="12"/>
      <c r="U575" s="12"/>
      <c r="V575" s="12"/>
      <c r="W575" s="12"/>
    </row>
    <row r="576" spans="1:23" ht="12.75" customHeight="1">
      <c r="A576" s="13"/>
      <c r="B576" s="1"/>
      <c r="C576" s="12"/>
      <c r="D576" s="12"/>
      <c r="E576" s="12"/>
      <c r="F576" s="12"/>
      <c r="G576" s="12"/>
      <c r="H576" s="12"/>
      <c r="I576" s="12"/>
      <c r="J576" s="12"/>
      <c r="K576" s="12"/>
      <c r="L576" s="12"/>
      <c r="M576" s="12"/>
      <c r="N576" s="12"/>
      <c r="O576" s="12"/>
      <c r="P576" s="12"/>
      <c r="Q576" s="12"/>
      <c r="R576" s="12"/>
      <c r="S576" s="12"/>
      <c r="T576" s="12"/>
      <c r="U576" s="12"/>
      <c r="V576" s="12"/>
      <c r="W576" s="12"/>
    </row>
    <row r="577" spans="1:23" ht="12.75" customHeight="1">
      <c r="A577" s="13"/>
      <c r="B577" s="1"/>
      <c r="C577" s="12"/>
      <c r="D577" s="12"/>
      <c r="E577" s="12"/>
      <c r="F577" s="12"/>
      <c r="G577" s="12"/>
      <c r="H577" s="12"/>
      <c r="I577" s="12"/>
      <c r="J577" s="12"/>
      <c r="K577" s="12"/>
      <c r="L577" s="12"/>
      <c r="M577" s="12"/>
      <c r="N577" s="12"/>
      <c r="O577" s="12"/>
      <c r="P577" s="12"/>
      <c r="Q577" s="12"/>
      <c r="R577" s="12"/>
      <c r="S577" s="12"/>
      <c r="T577" s="12"/>
      <c r="U577" s="12"/>
      <c r="V577" s="12"/>
      <c r="W577" s="12"/>
    </row>
    <row r="578" spans="1:23" ht="12.75" customHeight="1">
      <c r="A578" s="13"/>
      <c r="B578" s="1"/>
      <c r="C578" s="12"/>
      <c r="D578" s="12"/>
      <c r="E578" s="12"/>
      <c r="F578" s="12"/>
      <c r="G578" s="12"/>
      <c r="H578" s="12"/>
      <c r="I578" s="12"/>
      <c r="J578" s="12"/>
      <c r="K578" s="12"/>
      <c r="L578" s="12"/>
      <c r="M578" s="12"/>
      <c r="N578" s="12"/>
      <c r="O578" s="12"/>
      <c r="P578" s="12"/>
      <c r="Q578" s="12"/>
      <c r="R578" s="12"/>
      <c r="S578" s="12"/>
      <c r="T578" s="12"/>
      <c r="U578" s="12"/>
      <c r="V578" s="12"/>
      <c r="W578" s="12"/>
    </row>
    <row r="579" spans="1:23" ht="12.75" customHeight="1">
      <c r="A579" s="13"/>
      <c r="B579" s="1"/>
      <c r="C579" s="12"/>
      <c r="D579" s="12"/>
      <c r="E579" s="12"/>
      <c r="F579" s="12"/>
      <c r="G579" s="12"/>
      <c r="H579" s="12"/>
      <c r="I579" s="12"/>
      <c r="J579" s="12"/>
      <c r="K579" s="12"/>
      <c r="L579" s="12"/>
      <c r="M579" s="12"/>
      <c r="N579" s="12"/>
      <c r="O579" s="12"/>
      <c r="P579" s="12"/>
      <c r="Q579" s="12"/>
      <c r="R579" s="12"/>
      <c r="S579" s="12"/>
      <c r="T579" s="12"/>
      <c r="U579" s="12"/>
      <c r="V579" s="12"/>
      <c r="W579" s="12"/>
    </row>
    <row r="580" spans="1:23" ht="12.75" customHeight="1">
      <c r="A580" s="13"/>
      <c r="B580" s="1"/>
      <c r="C580" s="12"/>
      <c r="D580" s="12"/>
      <c r="E580" s="12"/>
      <c r="F580" s="12"/>
      <c r="G580" s="12"/>
      <c r="H580" s="12"/>
      <c r="I580" s="12"/>
      <c r="J580" s="12"/>
      <c r="K580" s="12"/>
      <c r="L580" s="12"/>
      <c r="M580" s="12"/>
      <c r="N580" s="12"/>
      <c r="O580" s="12"/>
      <c r="P580" s="12"/>
      <c r="Q580" s="12"/>
      <c r="R580" s="12"/>
      <c r="S580" s="12"/>
      <c r="T580" s="12"/>
      <c r="U580" s="12"/>
      <c r="V580" s="12"/>
      <c r="W580" s="12"/>
    </row>
    <row r="581" spans="1:23" ht="12.75" customHeight="1">
      <c r="A581" s="13"/>
      <c r="B581" s="1"/>
      <c r="C581" s="12"/>
      <c r="D581" s="12"/>
      <c r="E581" s="12"/>
      <c r="F581" s="12"/>
      <c r="G581" s="12"/>
      <c r="H581" s="12"/>
      <c r="I581" s="12"/>
      <c r="J581" s="12"/>
      <c r="K581" s="12"/>
      <c r="L581" s="12"/>
      <c r="M581" s="12"/>
      <c r="N581" s="12"/>
      <c r="O581" s="12"/>
      <c r="P581" s="12"/>
      <c r="Q581" s="12"/>
      <c r="R581" s="12"/>
      <c r="S581" s="12"/>
      <c r="T581" s="12"/>
      <c r="U581" s="12"/>
      <c r="V581" s="12"/>
      <c r="W581" s="12"/>
    </row>
    <row r="582" spans="1:23" ht="12.75" customHeight="1">
      <c r="A582" s="13"/>
      <c r="B582" s="1"/>
      <c r="C582" s="12"/>
      <c r="D582" s="12"/>
      <c r="E582" s="12"/>
      <c r="F582" s="12"/>
      <c r="G582" s="12"/>
      <c r="H582" s="12"/>
      <c r="I582" s="12"/>
      <c r="J582" s="12"/>
      <c r="K582" s="12"/>
      <c r="L582" s="12"/>
      <c r="M582" s="12"/>
      <c r="N582" s="12"/>
      <c r="O582" s="12"/>
      <c r="P582" s="12"/>
      <c r="Q582" s="12"/>
      <c r="R582" s="12"/>
      <c r="S582" s="12"/>
      <c r="T582" s="12"/>
      <c r="U582" s="12"/>
      <c r="V582" s="12"/>
      <c r="W582" s="12"/>
    </row>
    <row r="583" spans="1:23" ht="12.75" customHeight="1">
      <c r="A583" s="13"/>
      <c r="B583" s="1"/>
      <c r="C583" s="12"/>
      <c r="D583" s="12"/>
      <c r="E583" s="12"/>
      <c r="F583" s="12"/>
      <c r="G583" s="12"/>
      <c r="H583" s="12"/>
      <c r="I583" s="12"/>
      <c r="J583" s="12"/>
      <c r="K583" s="12"/>
      <c r="L583" s="12"/>
      <c r="M583" s="12"/>
      <c r="N583" s="12"/>
      <c r="O583" s="12"/>
      <c r="P583" s="12"/>
      <c r="Q583" s="12"/>
      <c r="R583" s="12"/>
      <c r="S583" s="12"/>
      <c r="T583" s="12"/>
      <c r="U583" s="12"/>
      <c r="V583" s="12"/>
      <c r="W583" s="12"/>
    </row>
    <row r="584" spans="1:23" ht="12.75" customHeight="1">
      <c r="A584" s="13"/>
      <c r="B584" s="1"/>
      <c r="C584" s="12"/>
      <c r="D584" s="12"/>
      <c r="E584" s="12"/>
      <c r="F584" s="12"/>
      <c r="G584" s="12"/>
      <c r="H584" s="12"/>
      <c r="I584" s="12"/>
      <c r="J584" s="12"/>
      <c r="K584" s="12"/>
      <c r="L584" s="12"/>
      <c r="M584" s="12"/>
      <c r="N584" s="12"/>
      <c r="O584" s="12"/>
      <c r="P584" s="12"/>
      <c r="Q584" s="12"/>
      <c r="R584" s="12"/>
      <c r="S584" s="12"/>
      <c r="T584" s="12"/>
      <c r="U584" s="12"/>
      <c r="V584" s="12"/>
      <c r="W584" s="12"/>
    </row>
    <row r="585" spans="1:23" ht="12.75" customHeight="1">
      <c r="A585" s="13"/>
      <c r="B585" s="1"/>
      <c r="C585" s="12"/>
      <c r="D585" s="12"/>
      <c r="E585" s="12"/>
      <c r="F585" s="12"/>
      <c r="G585" s="12"/>
      <c r="H585" s="12"/>
      <c r="I585" s="12"/>
      <c r="J585" s="12"/>
      <c r="K585" s="12"/>
      <c r="L585" s="12"/>
      <c r="M585" s="12"/>
      <c r="N585" s="12"/>
      <c r="O585" s="12"/>
      <c r="P585" s="12"/>
      <c r="Q585" s="12"/>
      <c r="R585" s="12"/>
      <c r="S585" s="12"/>
      <c r="T585" s="12"/>
      <c r="U585" s="12"/>
      <c r="V585" s="12"/>
      <c r="W585" s="12"/>
    </row>
    <row r="586" spans="1:23" ht="12.75" customHeight="1">
      <c r="A586" s="13"/>
      <c r="B586" s="1"/>
      <c r="C586" s="12"/>
      <c r="D586" s="12"/>
      <c r="E586" s="12"/>
      <c r="F586" s="12"/>
      <c r="G586" s="12"/>
      <c r="H586" s="12"/>
      <c r="I586" s="12"/>
      <c r="J586" s="12"/>
      <c r="K586" s="12"/>
      <c r="L586" s="12"/>
      <c r="M586" s="12"/>
      <c r="N586" s="12"/>
      <c r="O586" s="12"/>
      <c r="P586" s="12"/>
      <c r="Q586" s="12"/>
      <c r="R586" s="12"/>
      <c r="S586" s="12"/>
      <c r="T586" s="12"/>
      <c r="U586" s="12"/>
      <c r="V586" s="12"/>
      <c r="W586" s="12"/>
    </row>
    <row r="587" spans="1:23" ht="12.75" customHeight="1">
      <c r="A587" s="13"/>
      <c r="B587" s="1"/>
      <c r="C587" s="12"/>
      <c r="D587" s="12"/>
      <c r="E587" s="12"/>
      <c r="F587" s="12"/>
      <c r="G587" s="12"/>
      <c r="H587" s="12"/>
      <c r="I587" s="12"/>
      <c r="J587" s="12"/>
      <c r="K587" s="12"/>
      <c r="L587" s="12"/>
      <c r="M587" s="12"/>
      <c r="N587" s="12"/>
      <c r="O587" s="12"/>
      <c r="P587" s="12"/>
      <c r="Q587" s="12"/>
      <c r="R587" s="12"/>
      <c r="S587" s="12"/>
      <c r="T587" s="12"/>
      <c r="U587" s="12"/>
      <c r="V587" s="12"/>
      <c r="W587" s="12"/>
    </row>
    <row r="588" spans="1:23" ht="12.75" customHeight="1">
      <c r="A588" s="13"/>
      <c r="B588" s="1"/>
      <c r="C588" s="12"/>
      <c r="D588" s="12"/>
      <c r="E588" s="12"/>
      <c r="F588" s="12"/>
      <c r="G588" s="12"/>
      <c r="H588" s="12"/>
      <c r="I588" s="12"/>
      <c r="J588" s="12"/>
      <c r="K588" s="12"/>
      <c r="L588" s="12"/>
      <c r="M588" s="12"/>
      <c r="N588" s="12"/>
      <c r="O588" s="12"/>
      <c r="P588" s="12"/>
      <c r="Q588" s="12"/>
      <c r="R588" s="12"/>
      <c r="S588" s="12"/>
      <c r="T588" s="12"/>
      <c r="U588" s="12"/>
      <c r="V588" s="12"/>
      <c r="W588" s="12"/>
    </row>
    <row r="589" spans="1:23" ht="12.75" customHeight="1">
      <c r="A589" s="13"/>
      <c r="B589" s="1"/>
      <c r="C589" s="12"/>
      <c r="D589" s="12"/>
      <c r="E589" s="12"/>
      <c r="F589" s="12"/>
      <c r="G589" s="12"/>
      <c r="H589" s="12"/>
      <c r="I589" s="12"/>
      <c r="J589" s="12"/>
      <c r="K589" s="12"/>
      <c r="L589" s="12"/>
      <c r="M589" s="12"/>
      <c r="N589" s="12"/>
      <c r="O589" s="12"/>
      <c r="P589" s="12"/>
      <c r="Q589" s="12"/>
      <c r="R589" s="12"/>
      <c r="S589" s="12"/>
      <c r="T589" s="12"/>
      <c r="U589" s="12"/>
      <c r="V589" s="12"/>
      <c r="W589" s="12"/>
    </row>
    <row r="590" spans="1:23" ht="12.75" customHeight="1">
      <c r="A590" s="13"/>
      <c r="B590" s="1"/>
      <c r="C590" s="12"/>
      <c r="D590" s="12"/>
      <c r="E590" s="12"/>
      <c r="F590" s="12"/>
      <c r="G590" s="12"/>
      <c r="H590" s="12"/>
      <c r="I590" s="12"/>
      <c r="J590" s="12"/>
      <c r="K590" s="12"/>
      <c r="L590" s="12"/>
      <c r="M590" s="12"/>
      <c r="N590" s="12"/>
      <c r="O590" s="12"/>
      <c r="P590" s="12"/>
      <c r="Q590" s="12"/>
      <c r="R590" s="12"/>
      <c r="S590" s="12"/>
      <c r="T590" s="12"/>
      <c r="U590" s="12"/>
      <c r="V590" s="12"/>
      <c r="W590" s="12"/>
    </row>
    <row r="591" spans="1:23" ht="12.75" customHeight="1">
      <c r="A591" s="13"/>
      <c r="B591" s="1"/>
      <c r="C591" s="12"/>
      <c r="D591" s="12"/>
      <c r="E591" s="12"/>
      <c r="F591" s="12"/>
      <c r="G591" s="12"/>
      <c r="H591" s="12"/>
      <c r="I591" s="12"/>
      <c r="J591" s="12"/>
      <c r="K591" s="12"/>
      <c r="L591" s="12"/>
      <c r="M591" s="12"/>
      <c r="N591" s="12"/>
      <c r="O591" s="12"/>
      <c r="P591" s="12"/>
      <c r="Q591" s="12"/>
      <c r="R591" s="12"/>
      <c r="S591" s="12"/>
      <c r="T591" s="12"/>
      <c r="U591" s="12"/>
      <c r="V591" s="12"/>
      <c r="W591" s="12"/>
    </row>
    <row r="592" spans="1:23" ht="12.75" customHeight="1">
      <c r="A592" s="13"/>
      <c r="B592" s="1"/>
      <c r="C592" s="12"/>
      <c r="D592" s="12"/>
      <c r="E592" s="12"/>
      <c r="F592" s="12"/>
      <c r="G592" s="12"/>
      <c r="H592" s="12"/>
      <c r="I592" s="12"/>
      <c r="J592" s="12"/>
      <c r="K592" s="12"/>
      <c r="L592" s="12"/>
      <c r="M592" s="12"/>
      <c r="N592" s="12"/>
      <c r="O592" s="12"/>
      <c r="P592" s="12"/>
      <c r="Q592" s="12"/>
      <c r="R592" s="12"/>
      <c r="S592" s="12"/>
      <c r="T592" s="12"/>
      <c r="U592" s="12"/>
      <c r="V592" s="12"/>
      <c r="W592" s="12"/>
    </row>
    <row r="593" spans="1:23" ht="12.75" customHeight="1">
      <c r="A593" s="13"/>
      <c r="B593" s="1"/>
      <c r="C593" s="12"/>
      <c r="D593" s="12"/>
      <c r="E593" s="12"/>
      <c r="F593" s="12"/>
      <c r="G593" s="12"/>
      <c r="H593" s="12"/>
      <c r="I593" s="12"/>
      <c r="J593" s="12"/>
      <c r="K593" s="12"/>
      <c r="L593" s="12"/>
      <c r="M593" s="12"/>
      <c r="N593" s="12"/>
      <c r="O593" s="12"/>
      <c r="P593" s="12"/>
      <c r="Q593" s="12"/>
      <c r="R593" s="12"/>
      <c r="S593" s="12"/>
      <c r="T593" s="12"/>
      <c r="U593" s="12"/>
      <c r="V593" s="12"/>
      <c r="W593" s="12"/>
    </row>
    <row r="594" spans="1:23" ht="12.75" customHeight="1">
      <c r="A594" s="13"/>
      <c r="B594" s="1"/>
      <c r="C594" s="12"/>
      <c r="D594" s="12"/>
      <c r="E594" s="12"/>
      <c r="F594" s="12"/>
      <c r="G594" s="12"/>
      <c r="H594" s="12"/>
      <c r="I594" s="12"/>
      <c r="J594" s="12"/>
      <c r="K594" s="12"/>
      <c r="L594" s="12"/>
      <c r="M594" s="12"/>
      <c r="N594" s="12"/>
      <c r="O594" s="12"/>
      <c r="P594" s="12"/>
      <c r="Q594" s="12"/>
      <c r="R594" s="12"/>
      <c r="S594" s="12"/>
      <c r="T594" s="12"/>
      <c r="U594" s="12"/>
      <c r="V594" s="12"/>
      <c r="W594" s="12"/>
    </row>
    <row r="595" spans="1:23" ht="12.75" customHeight="1">
      <c r="A595" s="13"/>
      <c r="B595" s="1"/>
      <c r="C595" s="12"/>
      <c r="D595" s="12"/>
      <c r="E595" s="12"/>
      <c r="F595" s="12"/>
      <c r="G595" s="12"/>
      <c r="H595" s="12"/>
      <c r="I595" s="12"/>
      <c r="J595" s="12"/>
      <c r="K595" s="12"/>
      <c r="L595" s="12"/>
      <c r="M595" s="12"/>
      <c r="N595" s="12"/>
      <c r="O595" s="12"/>
      <c r="P595" s="12"/>
      <c r="Q595" s="12"/>
      <c r="R595" s="12"/>
      <c r="S595" s="12"/>
      <c r="T595" s="12"/>
      <c r="U595" s="12"/>
      <c r="V595" s="12"/>
      <c r="W595" s="12"/>
    </row>
    <row r="596" spans="1:23" ht="12.75" customHeight="1">
      <c r="A596" s="13"/>
      <c r="B596" s="1"/>
      <c r="C596" s="12"/>
      <c r="D596" s="12"/>
      <c r="E596" s="12"/>
      <c r="F596" s="12"/>
      <c r="G596" s="12"/>
      <c r="H596" s="12"/>
      <c r="I596" s="12"/>
      <c r="J596" s="12"/>
      <c r="K596" s="12"/>
      <c r="L596" s="12"/>
      <c r="M596" s="12"/>
      <c r="N596" s="12"/>
      <c r="O596" s="12"/>
      <c r="P596" s="12"/>
      <c r="Q596" s="12"/>
      <c r="R596" s="12"/>
      <c r="S596" s="12"/>
      <c r="T596" s="12"/>
      <c r="U596" s="12"/>
      <c r="V596" s="12"/>
      <c r="W596" s="12"/>
    </row>
    <row r="597" spans="1:23" ht="12.75" customHeight="1">
      <c r="A597" s="13"/>
      <c r="B597" s="1"/>
      <c r="C597" s="12"/>
      <c r="D597" s="12"/>
      <c r="E597" s="12"/>
      <c r="F597" s="12"/>
      <c r="G597" s="12"/>
      <c r="H597" s="12"/>
      <c r="I597" s="12"/>
      <c r="J597" s="12"/>
      <c r="K597" s="12"/>
      <c r="L597" s="12"/>
      <c r="M597" s="12"/>
      <c r="N597" s="12"/>
      <c r="O597" s="12"/>
      <c r="P597" s="12"/>
      <c r="Q597" s="12"/>
      <c r="R597" s="12"/>
      <c r="S597" s="12"/>
      <c r="T597" s="12"/>
      <c r="U597" s="12"/>
      <c r="V597" s="12"/>
      <c r="W597" s="12"/>
    </row>
    <row r="598" spans="1:23" ht="12.75" customHeight="1">
      <c r="A598" s="13"/>
      <c r="B598" s="1"/>
      <c r="C598" s="12"/>
      <c r="D598" s="12"/>
      <c r="E598" s="12"/>
      <c r="F598" s="12"/>
      <c r="G598" s="12"/>
      <c r="H598" s="12"/>
      <c r="I598" s="12"/>
      <c r="J598" s="12"/>
      <c r="K598" s="12"/>
      <c r="L598" s="12"/>
      <c r="M598" s="12"/>
      <c r="N598" s="12"/>
      <c r="O598" s="12"/>
      <c r="P598" s="12"/>
      <c r="Q598" s="12"/>
      <c r="R598" s="12"/>
      <c r="S598" s="12"/>
      <c r="T598" s="12"/>
      <c r="U598" s="12"/>
      <c r="V598" s="12"/>
      <c r="W598" s="12"/>
    </row>
    <row r="599" spans="1:23" ht="12.75" customHeight="1">
      <c r="A599" s="13"/>
      <c r="B599" s="1"/>
      <c r="C599" s="12"/>
      <c r="D599" s="12"/>
      <c r="E599" s="12"/>
      <c r="F599" s="12"/>
      <c r="G599" s="12"/>
      <c r="H599" s="12"/>
      <c r="I599" s="12"/>
      <c r="J599" s="12"/>
      <c r="K599" s="12"/>
      <c r="L599" s="12"/>
      <c r="M599" s="12"/>
      <c r="N599" s="12"/>
      <c r="O599" s="12"/>
      <c r="P599" s="12"/>
      <c r="Q599" s="12"/>
      <c r="R599" s="12"/>
      <c r="S599" s="12"/>
      <c r="T599" s="12"/>
      <c r="U599" s="12"/>
      <c r="V599" s="12"/>
      <c r="W599" s="12"/>
    </row>
    <row r="600" spans="1:23" ht="12.75" customHeight="1">
      <c r="A600" s="13"/>
      <c r="B600" s="1"/>
      <c r="C600" s="12"/>
      <c r="D600" s="12"/>
      <c r="E600" s="12"/>
      <c r="F600" s="12"/>
      <c r="G600" s="12"/>
      <c r="H600" s="12"/>
      <c r="I600" s="12"/>
      <c r="J600" s="12"/>
      <c r="K600" s="12"/>
      <c r="L600" s="12"/>
      <c r="M600" s="12"/>
      <c r="N600" s="12"/>
      <c r="O600" s="12"/>
      <c r="P600" s="12"/>
      <c r="Q600" s="12"/>
      <c r="R600" s="12"/>
      <c r="S600" s="12"/>
      <c r="T600" s="12"/>
      <c r="U600" s="12"/>
      <c r="V600" s="12"/>
      <c r="W600" s="12"/>
    </row>
    <row r="601" spans="1:23" ht="12.75" customHeight="1">
      <c r="A601" s="13"/>
      <c r="B601" s="1"/>
      <c r="C601" s="12"/>
      <c r="D601" s="12"/>
      <c r="E601" s="12"/>
      <c r="F601" s="12"/>
      <c r="G601" s="12"/>
      <c r="H601" s="12"/>
      <c r="I601" s="12"/>
      <c r="J601" s="12"/>
      <c r="K601" s="12"/>
      <c r="L601" s="12"/>
      <c r="M601" s="12"/>
      <c r="N601" s="12"/>
      <c r="O601" s="12"/>
      <c r="P601" s="12"/>
      <c r="Q601" s="12"/>
      <c r="R601" s="12"/>
      <c r="S601" s="12"/>
      <c r="T601" s="12"/>
      <c r="U601" s="12"/>
      <c r="V601" s="12"/>
      <c r="W601" s="12"/>
    </row>
    <row r="602" spans="1:23" ht="12.75" customHeight="1">
      <c r="A602" s="13"/>
      <c r="B602" s="1"/>
      <c r="C602" s="12"/>
      <c r="D602" s="12"/>
      <c r="E602" s="12"/>
      <c r="F602" s="12"/>
      <c r="G602" s="12"/>
      <c r="H602" s="12"/>
      <c r="I602" s="12"/>
      <c r="J602" s="12"/>
      <c r="K602" s="12"/>
      <c r="L602" s="12"/>
      <c r="M602" s="12"/>
      <c r="N602" s="12"/>
      <c r="O602" s="12"/>
      <c r="P602" s="12"/>
      <c r="Q602" s="12"/>
      <c r="R602" s="12"/>
      <c r="S602" s="12"/>
      <c r="T602" s="12"/>
      <c r="U602" s="12"/>
      <c r="V602" s="12"/>
      <c r="W602" s="12"/>
    </row>
    <row r="603" spans="1:23" ht="12.75" customHeight="1">
      <c r="A603" s="13"/>
      <c r="B603" s="1"/>
      <c r="C603" s="12"/>
      <c r="D603" s="12"/>
      <c r="E603" s="12"/>
      <c r="F603" s="12"/>
      <c r="G603" s="12"/>
      <c r="H603" s="12"/>
      <c r="I603" s="12"/>
      <c r="J603" s="12"/>
      <c r="K603" s="12"/>
      <c r="L603" s="12"/>
      <c r="M603" s="12"/>
      <c r="N603" s="12"/>
      <c r="O603" s="12"/>
      <c r="P603" s="12"/>
      <c r="Q603" s="12"/>
      <c r="R603" s="12"/>
      <c r="S603" s="12"/>
      <c r="T603" s="12"/>
      <c r="U603" s="12"/>
      <c r="V603" s="12"/>
      <c r="W603" s="12"/>
    </row>
    <row r="604" spans="1:23" ht="12.75" customHeight="1">
      <c r="A604" s="13"/>
      <c r="B604" s="1"/>
      <c r="C604" s="12"/>
      <c r="D604" s="12"/>
      <c r="E604" s="12"/>
      <c r="F604" s="12"/>
      <c r="G604" s="12"/>
      <c r="H604" s="12"/>
      <c r="I604" s="12"/>
      <c r="J604" s="12"/>
      <c r="K604" s="12"/>
      <c r="L604" s="12"/>
      <c r="M604" s="12"/>
      <c r="N604" s="12"/>
      <c r="O604" s="12"/>
      <c r="P604" s="12"/>
      <c r="Q604" s="12"/>
      <c r="R604" s="12"/>
      <c r="S604" s="12"/>
      <c r="T604" s="12"/>
      <c r="U604" s="12"/>
      <c r="V604" s="12"/>
      <c r="W604" s="12"/>
    </row>
    <row r="605" spans="1:23" ht="12.75" customHeight="1">
      <c r="A605" s="13"/>
      <c r="B605" s="1"/>
      <c r="C605" s="12"/>
      <c r="D605" s="12"/>
      <c r="E605" s="12"/>
      <c r="F605" s="12"/>
      <c r="G605" s="12"/>
      <c r="H605" s="12"/>
      <c r="I605" s="12"/>
      <c r="J605" s="12"/>
      <c r="K605" s="12"/>
      <c r="L605" s="12"/>
      <c r="M605" s="12"/>
      <c r="N605" s="12"/>
      <c r="O605" s="12"/>
      <c r="P605" s="12"/>
      <c r="Q605" s="12"/>
      <c r="R605" s="12"/>
      <c r="S605" s="12"/>
      <c r="T605" s="12"/>
      <c r="U605" s="12"/>
      <c r="V605" s="12"/>
      <c r="W605" s="12"/>
    </row>
    <row r="606" spans="1:23" ht="12.75" customHeight="1">
      <c r="A606" s="13"/>
      <c r="B606" s="1"/>
      <c r="C606" s="12"/>
      <c r="D606" s="12"/>
      <c r="E606" s="12"/>
      <c r="F606" s="12"/>
      <c r="G606" s="12"/>
      <c r="H606" s="12"/>
      <c r="I606" s="12"/>
      <c r="J606" s="12"/>
      <c r="K606" s="12"/>
      <c r="L606" s="12"/>
      <c r="M606" s="12"/>
      <c r="N606" s="12"/>
      <c r="O606" s="12"/>
      <c r="P606" s="12"/>
      <c r="Q606" s="12"/>
      <c r="R606" s="12"/>
      <c r="S606" s="12"/>
      <c r="T606" s="12"/>
      <c r="U606" s="12"/>
      <c r="V606" s="12"/>
      <c r="W606" s="12"/>
    </row>
    <row r="607" spans="1:23" ht="12.75" customHeight="1">
      <c r="A607" s="13"/>
      <c r="B607" s="1"/>
      <c r="C607" s="12"/>
      <c r="D607" s="12"/>
      <c r="E607" s="12"/>
      <c r="F607" s="12"/>
      <c r="G607" s="12"/>
      <c r="H607" s="12"/>
      <c r="I607" s="12"/>
      <c r="J607" s="12"/>
      <c r="K607" s="12"/>
      <c r="L607" s="12"/>
      <c r="M607" s="12"/>
      <c r="N607" s="12"/>
      <c r="O607" s="12"/>
      <c r="P607" s="12"/>
      <c r="Q607" s="12"/>
      <c r="R607" s="12"/>
      <c r="S607" s="12"/>
      <c r="T607" s="12"/>
      <c r="U607" s="12"/>
      <c r="V607" s="12"/>
      <c r="W607" s="12"/>
    </row>
    <row r="608" spans="1:23" ht="12.75" customHeight="1">
      <c r="A608" s="13"/>
      <c r="B608" s="1"/>
      <c r="C608" s="12"/>
      <c r="D608" s="12"/>
      <c r="E608" s="12"/>
      <c r="F608" s="12"/>
      <c r="G608" s="12"/>
      <c r="H608" s="12"/>
      <c r="I608" s="12"/>
      <c r="J608" s="12"/>
      <c r="K608" s="12"/>
      <c r="L608" s="12"/>
      <c r="M608" s="12"/>
      <c r="N608" s="12"/>
      <c r="O608" s="12"/>
      <c r="P608" s="12"/>
      <c r="Q608" s="12"/>
      <c r="R608" s="12"/>
      <c r="S608" s="12"/>
      <c r="T608" s="12"/>
      <c r="U608" s="12"/>
      <c r="V608" s="12"/>
      <c r="W608" s="12"/>
    </row>
    <row r="609" spans="1:23" ht="12.75" customHeight="1">
      <c r="A609" s="13"/>
      <c r="B609" s="1"/>
      <c r="C609" s="12"/>
      <c r="D609" s="12"/>
      <c r="E609" s="12"/>
      <c r="F609" s="12"/>
      <c r="G609" s="12"/>
      <c r="H609" s="12"/>
      <c r="I609" s="12"/>
      <c r="J609" s="12"/>
      <c r="K609" s="12"/>
      <c r="L609" s="12"/>
      <c r="M609" s="12"/>
      <c r="N609" s="12"/>
      <c r="O609" s="12"/>
      <c r="P609" s="12"/>
      <c r="Q609" s="12"/>
      <c r="R609" s="12"/>
      <c r="S609" s="12"/>
      <c r="T609" s="12"/>
      <c r="U609" s="12"/>
      <c r="V609" s="12"/>
      <c r="W609" s="12"/>
    </row>
    <row r="610" spans="1:23" ht="12.75" customHeight="1">
      <c r="A610" s="13"/>
      <c r="B610" s="1"/>
      <c r="C610" s="12"/>
      <c r="D610" s="12"/>
      <c r="E610" s="12"/>
      <c r="F610" s="12"/>
      <c r="G610" s="12"/>
      <c r="H610" s="12"/>
      <c r="I610" s="12"/>
      <c r="J610" s="12"/>
      <c r="K610" s="12"/>
      <c r="L610" s="12"/>
      <c r="M610" s="12"/>
      <c r="N610" s="12"/>
      <c r="O610" s="12"/>
      <c r="P610" s="12"/>
      <c r="Q610" s="12"/>
      <c r="R610" s="12"/>
      <c r="S610" s="12"/>
      <c r="T610" s="12"/>
      <c r="U610" s="12"/>
      <c r="V610" s="12"/>
      <c r="W610" s="12"/>
    </row>
    <row r="611" spans="1:23" ht="12.75" customHeight="1">
      <c r="A611" s="13"/>
      <c r="B611" s="1"/>
      <c r="C611" s="12"/>
      <c r="D611" s="12"/>
      <c r="E611" s="12"/>
      <c r="F611" s="12"/>
      <c r="G611" s="12"/>
      <c r="H611" s="12"/>
      <c r="I611" s="12"/>
      <c r="J611" s="12"/>
      <c r="K611" s="12"/>
      <c r="L611" s="12"/>
      <c r="M611" s="12"/>
      <c r="N611" s="12"/>
      <c r="O611" s="12"/>
      <c r="P611" s="12"/>
      <c r="Q611" s="12"/>
      <c r="R611" s="12"/>
      <c r="S611" s="12"/>
      <c r="T611" s="12"/>
      <c r="U611" s="12"/>
      <c r="V611" s="12"/>
      <c r="W611" s="12"/>
    </row>
    <row r="612" spans="1:23" ht="12.75" customHeight="1">
      <c r="A612" s="13"/>
      <c r="B612" s="1"/>
      <c r="C612" s="12"/>
      <c r="D612" s="12"/>
      <c r="E612" s="12"/>
      <c r="F612" s="12"/>
      <c r="G612" s="12"/>
      <c r="H612" s="12"/>
      <c r="I612" s="12"/>
      <c r="J612" s="12"/>
      <c r="K612" s="12"/>
      <c r="L612" s="12"/>
      <c r="M612" s="12"/>
      <c r="N612" s="12"/>
      <c r="O612" s="12"/>
      <c r="P612" s="12"/>
      <c r="Q612" s="12"/>
      <c r="R612" s="12"/>
      <c r="S612" s="12"/>
      <c r="T612" s="12"/>
      <c r="U612" s="12"/>
      <c r="V612" s="12"/>
      <c r="W612" s="12"/>
    </row>
    <row r="613" spans="1:23" ht="12.75" customHeight="1">
      <c r="A613" s="13"/>
      <c r="B613" s="1"/>
      <c r="C613" s="12"/>
      <c r="D613" s="12"/>
      <c r="E613" s="12"/>
      <c r="F613" s="12"/>
      <c r="G613" s="12"/>
      <c r="H613" s="12"/>
      <c r="I613" s="12"/>
      <c r="J613" s="12"/>
      <c r="K613" s="12"/>
      <c r="L613" s="12"/>
      <c r="M613" s="12"/>
      <c r="N613" s="12"/>
      <c r="O613" s="12"/>
      <c r="P613" s="12"/>
      <c r="Q613" s="12"/>
      <c r="R613" s="12"/>
      <c r="S613" s="12"/>
      <c r="T613" s="12"/>
      <c r="U613" s="12"/>
      <c r="V613" s="12"/>
      <c r="W613" s="12"/>
    </row>
    <row r="614" spans="1:23" ht="12.75" customHeight="1">
      <c r="A614" s="13"/>
      <c r="B614" s="1"/>
      <c r="C614" s="12"/>
      <c r="D614" s="12"/>
      <c r="E614" s="12"/>
      <c r="F614" s="12"/>
      <c r="G614" s="12"/>
      <c r="H614" s="12"/>
      <c r="I614" s="12"/>
      <c r="J614" s="12"/>
      <c r="K614" s="12"/>
      <c r="L614" s="12"/>
      <c r="M614" s="12"/>
      <c r="N614" s="12"/>
      <c r="O614" s="12"/>
      <c r="P614" s="12"/>
      <c r="Q614" s="12"/>
      <c r="R614" s="12"/>
      <c r="S614" s="12"/>
      <c r="T614" s="12"/>
      <c r="U614" s="12"/>
      <c r="V614" s="12"/>
      <c r="W614" s="12"/>
    </row>
    <row r="615" spans="1:23" ht="12.75" customHeight="1">
      <c r="A615" s="13"/>
      <c r="B615" s="1"/>
      <c r="C615" s="12"/>
      <c r="D615" s="12"/>
      <c r="E615" s="12"/>
      <c r="F615" s="12"/>
      <c r="G615" s="12"/>
      <c r="H615" s="12"/>
      <c r="I615" s="12"/>
      <c r="J615" s="12"/>
      <c r="K615" s="12"/>
      <c r="L615" s="12"/>
      <c r="M615" s="12"/>
      <c r="N615" s="12"/>
      <c r="O615" s="12"/>
      <c r="P615" s="12"/>
      <c r="Q615" s="12"/>
      <c r="R615" s="12"/>
      <c r="S615" s="12"/>
      <c r="T615" s="12"/>
      <c r="U615" s="12"/>
      <c r="V615" s="12"/>
      <c r="W615" s="12"/>
    </row>
    <row r="616" spans="1:23" ht="12.75" customHeight="1">
      <c r="A616" s="13"/>
      <c r="B616" s="1"/>
      <c r="C616" s="12"/>
      <c r="D616" s="12"/>
      <c r="E616" s="12"/>
      <c r="F616" s="12"/>
      <c r="G616" s="12"/>
      <c r="H616" s="12"/>
      <c r="I616" s="12"/>
      <c r="J616" s="12"/>
      <c r="K616" s="12"/>
      <c r="L616" s="12"/>
      <c r="M616" s="12"/>
      <c r="N616" s="12"/>
      <c r="O616" s="12"/>
      <c r="P616" s="12"/>
      <c r="Q616" s="12"/>
      <c r="R616" s="12"/>
      <c r="S616" s="12"/>
      <c r="T616" s="12"/>
      <c r="U616" s="12"/>
      <c r="V616" s="12"/>
      <c r="W616" s="12"/>
    </row>
    <row r="617" spans="1:23" ht="12.75" customHeight="1">
      <c r="A617" s="13"/>
      <c r="B617" s="1"/>
      <c r="C617" s="12"/>
      <c r="D617" s="12"/>
      <c r="E617" s="12"/>
      <c r="F617" s="12"/>
      <c r="G617" s="12"/>
      <c r="H617" s="12"/>
      <c r="I617" s="12"/>
      <c r="J617" s="12"/>
      <c r="K617" s="12"/>
      <c r="L617" s="12"/>
      <c r="M617" s="12"/>
      <c r="N617" s="12"/>
      <c r="O617" s="12"/>
      <c r="P617" s="12"/>
      <c r="Q617" s="12"/>
      <c r="R617" s="12"/>
      <c r="S617" s="12"/>
      <c r="T617" s="12"/>
      <c r="U617" s="12"/>
      <c r="V617" s="12"/>
      <c r="W617" s="12"/>
    </row>
    <row r="618" spans="1:23" ht="12.75" customHeight="1">
      <c r="A618" s="13"/>
      <c r="B618" s="1"/>
      <c r="C618" s="12"/>
      <c r="D618" s="12"/>
      <c r="E618" s="12"/>
      <c r="F618" s="12"/>
      <c r="G618" s="12"/>
      <c r="H618" s="12"/>
      <c r="I618" s="12"/>
      <c r="J618" s="12"/>
      <c r="K618" s="12"/>
      <c r="L618" s="12"/>
      <c r="M618" s="12"/>
      <c r="N618" s="12"/>
      <c r="O618" s="12"/>
      <c r="P618" s="12"/>
      <c r="Q618" s="12"/>
      <c r="R618" s="12"/>
      <c r="S618" s="12"/>
      <c r="T618" s="12"/>
      <c r="U618" s="12"/>
      <c r="V618" s="12"/>
      <c r="W618" s="12"/>
    </row>
    <row r="619" spans="1:23" ht="12.75" customHeight="1">
      <c r="A619" s="13"/>
      <c r="B619" s="1"/>
      <c r="C619" s="12"/>
      <c r="D619" s="12"/>
      <c r="E619" s="12"/>
      <c r="F619" s="12"/>
      <c r="G619" s="12"/>
      <c r="H619" s="12"/>
      <c r="I619" s="12"/>
      <c r="J619" s="12"/>
      <c r="K619" s="12"/>
      <c r="L619" s="12"/>
      <c r="M619" s="12"/>
      <c r="N619" s="12"/>
      <c r="O619" s="12"/>
      <c r="P619" s="12"/>
      <c r="Q619" s="12"/>
      <c r="R619" s="12"/>
      <c r="S619" s="12"/>
      <c r="T619" s="12"/>
      <c r="U619" s="12"/>
      <c r="V619" s="12"/>
      <c r="W619" s="12"/>
    </row>
    <row r="620" spans="1:23" ht="12.75" customHeight="1">
      <c r="A620" s="13"/>
      <c r="B620" s="1"/>
      <c r="C620" s="12"/>
      <c r="D620" s="12"/>
      <c r="E620" s="12"/>
      <c r="F620" s="12"/>
      <c r="G620" s="12"/>
      <c r="H620" s="12"/>
      <c r="I620" s="12"/>
      <c r="J620" s="12"/>
      <c r="K620" s="12"/>
      <c r="L620" s="12"/>
      <c r="M620" s="12"/>
      <c r="N620" s="12"/>
      <c r="O620" s="12"/>
      <c r="P620" s="12"/>
      <c r="Q620" s="12"/>
      <c r="R620" s="12"/>
      <c r="S620" s="12"/>
      <c r="T620" s="12"/>
      <c r="U620" s="12"/>
      <c r="V620" s="12"/>
      <c r="W620" s="12"/>
    </row>
    <row r="621" spans="1:23" ht="12.75" customHeight="1">
      <c r="A621" s="13"/>
      <c r="B621" s="1"/>
      <c r="C621" s="12"/>
      <c r="D621" s="12"/>
      <c r="E621" s="12"/>
      <c r="F621" s="12"/>
      <c r="G621" s="12"/>
      <c r="H621" s="12"/>
      <c r="I621" s="12"/>
      <c r="J621" s="12"/>
      <c r="K621" s="12"/>
      <c r="L621" s="12"/>
      <c r="M621" s="12"/>
      <c r="N621" s="12"/>
      <c r="O621" s="12"/>
      <c r="P621" s="12"/>
      <c r="Q621" s="12"/>
      <c r="R621" s="12"/>
      <c r="S621" s="12"/>
      <c r="T621" s="12"/>
      <c r="U621" s="12"/>
      <c r="V621" s="12"/>
      <c r="W621" s="12"/>
    </row>
    <row r="622" spans="1:23" ht="12.75" customHeight="1">
      <c r="A622" s="13"/>
      <c r="B622" s="1"/>
      <c r="C622" s="12"/>
      <c r="D622" s="12"/>
      <c r="E622" s="12"/>
      <c r="F622" s="12"/>
      <c r="G622" s="12"/>
      <c r="H622" s="12"/>
      <c r="I622" s="12"/>
      <c r="J622" s="12"/>
      <c r="K622" s="12"/>
      <c r="L622" s="12"/>
      <c r="M622" s="12"/>
      <c r="N622" s="12"/>
      <c r="O622" s="12"/>
      <c r="P622" s="12"/>
      <c r="Q622" s="12"/>
      <c r="R622" s="12"/>
      <c r="S622" s="12"/>
      <c r="T622" s="12"/>
      <c r="U622" s="12"/>
      <c r="V622" s="12"/>
      <c r="W622" s="12"/>
    </row>
    <row r="623" spans="1:23" ht="12.75" customHeight="1">
      <c r="A623" s="13"/>
      <c r="B623" s="1"/>
      <c r="C623" s="12"/>
      <c r="D623" s="12"/>
      <c r="E623" s="12"/>
      <c r="F623" s="12"/>
      <c r="G623" s="12"/>
      <c r="H623" s="12"/>
      <c r="I623" s="12"/>
      <c r="J623" s="12"/>
      <c r="K623" s="12"/>
      <c r="L623" s="12"/>
      <c r="M623" s="12"/>
      <c r="N623" s="12"/>
      <c r="O623" s="12"/>
      <c r="P623" s="12"/>
      <c r="Q623" s="12"/>
      <c r="R623" s="12"/>
      <c r="S623" s="12"/>
      <c r="T623" s="12"/>
      <c r="U623" s="12"/>
      <c r="V623" s="12"/>
      <c r="W623" s="12"/>
    </row>
    <row r="624" spans="1:23" ht="12.75" customHeight="1">
      <c r="A624" s="13"/>
      <c r="B624" s="1"/>
      <c r="C624" s="12"/>
      <c r="D624" s="12"/>
      <c r="E624" s="12"/>
      <c r="F624" s="12"/>
      <c r="G624" s="12"/>
      <c r="H624" s="12"/>
      <c r="I624" s="12"/>
      <c r="J624" s="12"/>
      <c r="K624" s="12"/>
      <c r="L624" s="12"/>
      <c r="M624" s="12"/>
      <c r="N624" s="12"/>
      <c r="O624" s="12"/>
      <c r="P624" s="12"/>
      <c r="Q624" s="12"/>
      <c r="R624" s="12"/>
      <c r="S624" s="12"/>
      <c r="T624" s="12"/>
      <c r="U624" s="12"/>
      <c r="V624" s="12"/>
      <c r="W624" s="12"/>
    </row>
    <row r="625" spans="1:23" ht="12.75" customHeight="1">
      <c r="A625" s="13"/>
      <c r="B625" s="1"/>
      <c r="C625" s="12"/>
      <c r="D625" s="12"/>
      <c r="E625" s="12"/>
      <c r="F625" s="12"/>
      <c r="G625" s="12"/>
      <c r="H625" s="12"/>
      <c r="I625" s="12"/>
      <c r="J625" s="12"/>
      <c r="K625" s="12"/>
      <c r="L625" s="12"/>
      <c r="M625" s="12"/>
      <c r="N625" s="12"/>
      <c r="O625" s="12"/>
      <c r="P625" s="12"/>
      <c r="Q625" s="12"/>
      <c r="R625" s="12"/>
      <c r="S625" s="12"/>
      <c r="T625" s="12"/>
      <c r="U625" s="12"/>
      <c r="V625" s="12"/>
      <c r="W625" s="12"/>
    </row>
    <row r="626" spans="1:23" ht="12.75" customHeight="1">
      <c r="A626" s="13"/>
      <c r="B626" s="1"/>
      <c r="C626" s="12"/>
      <c r="D626" s="12"/>
      <c r="E626" s="12"/>
      <c r="F626" s="12"/>
      <c r="G626" s="12"/>
      <c r="H626" s="12"/>
      <c r="I626" s="12"/>
      <c r="J626" s="12"/>
      <c r="K626" s="12"/>
      <c r="L626" s="12"/>
      <c r="M626" s="12"/>
      <c r="N626" s="12"/>
      <c r="O626" s="12"/>
      <c r="P626" s="12"/>
      <c r="Q626" s="12"/>
      <c r="R626" s="12"/>
      <c r="S626" s="12"/>
      <c r="T626" s="12"/>
      <c r="U626" s="12"/>
      <c r="V626" s="12"/>
      <c r="W626" s="12"/>
    </row>
    <row r="627" spans="1:23" ht="12.75" customHeight="1">
      <c r="A627" s="13"/>
      <c r="B627" s="1"/>
      <c r="C627" s="12"/>
      <c r="D627" s="12"/>
      <c r="E627" s="12"/>
      <c r="F627" s="12"/>
      <c r="G627" s="12"/>
      <c r="H627" s="12"/>
      <c r="I627" s="12"/>
      <c r="J627" s="12"/>
      <c r="K627" s="12"/>
      <c r="L627" s="12"/>
      <c r="M627" s="12"/>
      <c r="N627" s="12"/>
      <c r="O627" s="12"/>
      <c r="P627" s="12"/>
      <c r="Q627" s="12"/>
      <c r="R627" s="12"/>
      <c r="S627" s="12"/>
      <c r="T627" s="12"/>
      <c r="U627" s="12"/>
      <c r="V627" s="12"/>
      <c r="W627" s="12"/>
    </row>
    <row r="628" spans="1:23" ht="12.75" customHeight="1">
      <c r="A628" s="13"/>
      <c r="B628" s="1"/>
      <c r="C628" s="12"/>
      <c r="D628" s="12"/>
      <c r="E628" s="12"/>
      <c r="F628" s="12"/>
      <c r="G628" s="12"/>
      <c r="H628" s="12"/>
      <c r="I628" s="12"/>
      <c r="J628" s="12"/>
      <c r="K628" s="12"/>
      <c r="L628" s="12"/>
      <c r="M628" s="12"/>
      <c r="N628" s="12"/>
      <c r="O628" s="12"/>
      <c r="P628" s="12"/>
      <c r="Q628" s="12"/>
      <c r="R628" s="12"/>
      <c r="S628" s="12"/>
      <c r="T628" s="12"/>
      <c r="U628" s="12"/>
      <c r="V628" s="12"/>
      <c r="W628" s="12"/>
    </row>
    <row r="629" spans="1:23" ht="12.75" customHeight="1">
      <c r="A629" s="13"/>
      <c r="B629" s="1"/>
      <c r="C629" s="12"/>
      <c r="D629" s="12"/>
      <c r="E629" s="12"/>
      <c r="F629" s="12"/>
      <c r="G629" s="12"/>
      <c r="H629" s="12"/>
      <c r="I629" s="12"/>
      <c r="J629" s="12"/>
      <c r="K629" s="12"/>
      <c r="L629" s="12"/>
      <c r="M629" s="12"/>
      <c r="N629" s="12"/>
      <c r="O629" s="12"/>
      <c r="P629" s="12"/>
      <c r="Q629" s="12"/>
      <c r="R629" s="12"/>
      <c r="S629" s="12"/>
      <c r="T629" s="12"/>
      <c r="U629" s="12"/>
      <c r="V629" s="12"/>
      <c r="W629" s="12"/>
    </row>
    <row r="630" spans="1:23" ht="12.75" customHeight="1">
      <c r="A630" s="13"/>
      <c r="B630" s="1"/>
      <c r="C630" s="12"/>
      <c r="D630" s="12"/>
      <c r="E630" s="12"/>
      <c r="F630" s="12"/>
      <c r="G630" s="12"/>
      <c r="H630" s="12"/>
      <c r="I630" s="12"/>
      <c r="J630" s="12"/>
      <c r="K630" s="12"/>
      <c r="L630" s="12"/>
      <c r="M630" s="12"/>
      <c r="N630" s="12"/>
      <c r="O630" s="12"/>
      <c r="P630" s="12"/>
      <c r="Q630" s="12"/>
      <c r="R630" s="12"/>
      <c r="S630" s="12"/>
      <c r="T630" s="12"/>
      <c r="U630" s="12"/>
      <c r="V630" s="12"/>
      <c r="W630" s="12"/>
    </row>
    <row r="631" spans="1:23" ht="12.75" customHeight="1">
      <c r="A631" s="13"/>
      <c r="B631" s="1"/>
      <c r="C631" s="12"/>
      <c r="D631" s="12"/>
      <c r="E631" s="12"/>
      <c r="F631" s="12"/>
      <c r="G631" s="12"/>
      <c r="H631" s="12"/>
      <c r="I631" s="12"/>
      <c r="J631" s="12"/>
      <c r="K631" s="12"/>
      <c r="L631" s="12"/>
      <c r="M631" s="12"/>
      <c r="N631" s="12"/>
      <c r="O631" s="12"/>
      <c r="P631" s="12"/>
      <c r="Q631" s="12"/>
      <c r="R631" s="12"/>
      <c r="S631" s="12"/>
      <c r="T631" s="12"/>
      <c r="U631" s="12"/>
      <c r="V631" s="12"/>
      <c r="W631" s="12"/>
    </row>
    <row r="632" spans="1:23" ht="12.75" customHeight="1">
      <c r="A632" s="13"/>
      <c r="B632" s="1"/>
      <c r="C632" s="12"/>
      <c r="D632" s="12"/>
      <c r="E632" s="12"/>
      <c r="F632" s="12"/>
      <c r="G632" s="12"/>
      <c r="H632" s="12"/>
      <c r="I632" s="12"/>
      <c r="J632" s="12"/>
      <c r="K632" s="12"/>
      <c r="L632" s="12"/>
      <c r="M632" s="12"/>
      <c r="N632" s="12"/>
      <c r="O632" s="12"/>
      <c r="P632" s="12"/>
      <c r="Q632" s="12"/>
      <c r="R632" s="12"/>
      <c r="S632" s="12"/>
      <c r="T632" s="12"/>
      <c r="U632" s="12"/>
      <c r="V632" s="12"/>
      <c r="W632" s="12"/>
    </row>
    <row r="633" spans="1:23" ht="12.75" customHeight="1">
      <c r="A633" s="13"/>
      <c r="B633" s="1"/>
      <c r="C633" s="12"/>
      <c r="D633" s="12"/>
      <c r="E633" s="12"/>
      <c r="F633" s="12"/>
      <c r="G633" s="12"/>
      <c r="H633" s="12"/>
      <c r="I633" s="12"/>
      <c r="J633" s="12"/>
      <c r="K633" s="12"/>
      <c r="L633" s="12"/>
      <c r="M633" s="12"/>
      <c r="N633" s="12"/>
      <c r="O633" s="12"/>
      <c r="P633" s="12"/>
      <c r="Q633" s="12"/>
      <c r="R633" s="12"/>
      <c r="S633" s="12"/>
      <c r="T633" s="12"/>
      <c r="U633" s="12"/>
      <c r="V633" s="12"/>
      <c r="W633" s="12"/>
    </row>
    <row r="634" spans="1:23" ht="12.75" customHeight="1">
      <c r="A634" s="13"/>
      <c r="B634" s="1"/>
      <c r="C634" s="12"/>
      <c r="D634" s="12"/>
      <c r="E634" s="12"/>
      <c r="F634" s="12"/>
      <c r="G634" s="12"/>
      <c r="H634" s="12"/>
      <c r="I634" s="12"/>
      <c r="J634" s="12"/>
      <c r="K634" s="12"/>
      <c r="L634" s="12"/>
      <c r="M634" s="12"/>
      <c r="N634" s="12"/>
      <c r="O634" s="12"/>
      <c r="P634" s="12"/>
      <c r="Q634" s="12"/>
      <c r="R634" s="12"/>
      <c r="S634" s="12"/>
      <c r="T634" s="12"/>
      <c r="U634" s="12"/>
      <c r="V634" s="12"/>
      <c r="W634" s="12"/>
    </row>
    <row r="635" spans="1:23" ht="12.75" customHeight="1">
      <c r="A635" s="13"/>
      <c r="B635" s="1"/>
      <c r="C635" s="12"/>
      <c r="D635" s="12"/>
      <c r="E635" s="12"/>
      <c r="F635" s="12"/>
      <c r="G635" s="12"/>
      <c r="H635" s="12"/>
      <c r="I635" s="12"/>
      <c r="J635" s="12"/>
      <c r="K635" s="12"/>
      <c r="L635" s="12"/>
      <c r="M635" s="12"/>
      <c r="N635" s="12"/>
      <c r="O635" s="12"/>
      <c r="P635" s="12"/>
      <c r="Q635" s="12"/>
      <c r="R635" s="12"/>
      <c r="S635" s="12"/>
      <c r="T635" s="12"/>
      <c r="U635" s="12"/>
      <c r="V635" s="12"/>
      <c r="W635" s="12"/>
    </row>
    <row r="636" spans="1:23" ht="12.75" customHeight="1">
      <c r="A636" s="13"/>
      <c r="B636" s="1"/>
      <c r="C636" s="12"/>
      <c r="D636" s="12"/>
      <c r="E636" s="12"/>
      <c r="F636" s="12"/>
      <c r="G636" s="12"/>
      <c r="H636" s="12"/>
      <c r="I636" s="12"/>
      <c r="J636" s="12"/>
      <c r="K636" s="12"/>
      <c r="L636" s="12"/>
      <c r="M636" s="12"/>
      <c r="N636" s="12"/>
      <c r="O636" s="12"/>
      <c r="P636" s="12"/>
      <c r="Q636" s="12"/>
      <c r="R636" s="12"/>
      <c r="S636" s="12"/>
      <c r="T636" s="12"/>
      <c r="U636" s="12"/>
      <c r="V636" s="12"/>
      <c r="W636" s="12"/>
    </row>
    <row r="637" spans="1:23" ht="12.75" customHeight="1">
      <c r="A637" s="13"/>
      <c r="B637" s="1"/>
      <c r="C637" s="12"/>
      <c r="D637" s="12"/>
      <c r="E637" s="12"/>
      <c r="F637" s="12"/>
      <c r="G637" s="12"/>
      <c r="H637" s="12"/>
      <c r="I637" s="12"/>
      <c r="J637" s="12"/>
      <c r="K637" s="12"/>
      <c r="L637" s="12"/>
      <c r="M637" s="12"/>
      <c r="N637" s="12"/>
      <c r="O637" s="12"/>
      <c r="P637" s="12"/>
      <c r="Q637" s="12"/>
      <c r="R637" s="12"/>
      <c r="S637" s="12"/>
      <c r="T637" s="12"/>
      <c r="U637" s="12"/>
      <c r="V637" s="12"/>
      <c r="W637" s="12"/>
    </row>
    <row r="638" spans="1:23" ht="12.75" customHeight="1">
      <c r="A638" s="13"/>
      <c r="B638" s="1"/>
      <c r="C638" s="12"/>
      <c r="D638" s="12"/>
      <c r="E638" s="12"/>
      <c r="F638" s="12"/>
      <c r="G638" s="12"/>
      <c r="H638" s="12"/>
      <c r="I638" s="12"/>
      <c r="J638" s="12"/>
      <c r="K638" s="12"/>
      <c r="L638" s="12"/>
      <c r="M638" s="12"/>
      <c r="N638" s="12"/>
      <c r="O638" s="12"/>
      <c r="P638" s="12"/>
      <c r="Q638" s="12"/>
      <c r="R638" s="12"/>
      <c r="S638" s="12"/>
      <c r="T638" s="12"/>
      <c r="U638" s="12"/>
      <c r="V638" s="12"/>
      <c r="W638" s="12"/>
    </row>
    <row r="639" spans="1:23" ht="12.75" customHeight="1">
      <c r="A639" s="13"/>
      <c r="B639" s="1"/>
      <c r="C639" s="12"/>
      <c r="D639" s="12"/>
      <c r="E639" s="12"/>
      <c r="F639" s="12"/>
      <c r="G639" s="12"/>
      <c r="H639" s="12"/>
      <c r="I639" s="12"/>
      <c r="J639" s="12"/>
      <c r="K639" s="12"/>
      <c r="L639" s="12"/>
      <c r="M639" s="12"/>
      <c r="N639" s="12"/>
      <c r="O639" s="12"/>
      <c r="P639" s="12"/>
      <c r="Q639" s="12"/>
      <c r="R639" s="12"/>
      <c r="S639" s="12"/>
      <c r="T639" s="12"/>
      <c r="U639" s="12"/>
      <c r="V639" s="12"/>
      <c r="W639" s="12"/>
    </row>
    <row r="640" spans="1:23" ht="12.75" customHeight="1">
      <c r="A640" s="13"/>
      <c r="B640" s="1"/>
      <c r="C640" s="12"/>
      <c r="D640" s="12"/>
      <c r="E640" s="12"/>
      <c r="F640" s="12"/>
      <c r="G640" s="12"/>
      <c r="H640" s="12"/>
      <c r="I640" s="12"/>
      <c r="J640" s="12"/>
      <c r="K640" s="12"/>
      <c r="L640" s="12"/>
      <c r="M640" s="12"/>
      <c r="N640" s="12"/>
      <c r="O640" s="12"/>
      <c r="P640" s="12"/>
      <c r="Q640" s="12"/>
      <c r="R640" s="12"/>
      <c r="S640" s="12"/>
      <c r="T640" s="12"/>
      <c r="U640" s="12"/>
      <c r="V640" s="12"/>
      <c r="W640" s="12"/>
    </row>
    <row r="641" spans="1:23" ht="12.75" customHeight="1">
      <c r="A641" s="13"/>
      <c r="B641" s="1"/>
      <c r="C641" s="12"/>
      <c r="D641" s="12"/>
      <c r="E641" s="12"/>
      <c r="F641" s="12"/>
      <c r="G641" s="12"/>
      <c r="H641" s="12"/>
      <c r="I641" s="12"/>
      <c r="J641" s="12"/>
      <c r="K641" s="12"/>
      <c r="L641" s="12"/>
      <c r="M641" s="12"/>
      <c r="N641" s="12"/>
      <c r="O641" s="12"/>
      <c r="P641" s="12"/>
      <c r="Q641" s="12"/>
      <c r="R641" s="12"/>
      <c r="S641" s="12"/>
      <c r="T641" s="12"/>
      <c r="U641" s="12"/>
      <c r="V641" s="12"/>
      <c r="W641" s="12"/>
    </row>
    <row r="642" spans="1:23" ht="12.75" customHeight="1">
      <c r="A642" s="13"/>
      <c r="B642" s="1"/>
      <c r="C642" s="12"/>
      <c r="D642" s="12"/>
      <c r="E642" s="12"/>
      <c r="F642" s="12"/>
      <c r="G642" s="12"/>
      <c r="H642" s="12"/>
      <c r="I642" s="12"/>
      <c r="J642" s="12"/>
      <c r="K642" s="12"/>
      <c r="L642" s="12"/>
      <c r="M642" s="12"/>
      <c r="N642" s="12"/>
      <c r="O642" s="12"/>
      <c r="P642" s="12"/>
      <c r="Q642" s="12"/>
      <c r="R642" s="12"/>
      <c r="S642" s="12"/>
      <c r="T642" s="12"/>
      <c r="U642" s="12"/>
      <c r="V642" s="12"/>
      <c r="W642" s="12"/>
    </row>
    <row r="643" spans="1:23" ht="12.75" customHeight="1">
      <c r="A643" s="13"/>
      <c r="B643" s="1"/>
      <c r="C643" s="12"/>
      <c r="D643" s="12"/>
      <c r="E643" s="12"/>
      <c r="F643" s="12"/>
      <c r="G643" s="12"/>
      <c r="H643" s="12"/>
      <c r="I643" s="12"/>
      <c r="J643" s="12"/>
      <c r="K643" s="12"/>
      <c r="L643" s="12"/>
      <c r="M643" s="12"/>
      <c r="N643" s="12"/>
      <c r="O643" s="12"/>
      <c r="P643" s="12"/>
      <c r="Q643" s="12"/>
      <c r="R643" s="12"/>
      <c r="S643" s="12"/>
      <c r="T643" s="12"/>
      <c r="U643" s="12"/>
      <c r="V643" s="12"/>
      <c r="W643" s="12"/>
    </row>
    <row r="644" spans="1:23" ht="12.75" customHeight="1">
      <c r="A644" s="13"/>
      <c r="B644" s="1"/>
      <c r="C644" s="12"/>
      <c r="D644" s="12"/>
      <c r="E644" s="12"/>
      <c r="F644" s="12"/>
      <c r="G644" s="12"/>
      <c r="H644" s="12"/>
      <c r="I644" s="12"/>
      <c r="J644" s="12"/>
      <c r="K644" s="12"/>
      <c r="L644" s="12"/>
      <c r="M644" s="12"/>
      <c r="N644" s="12"/>
      <c r="O644" s="12"/>
      <c r="P644" s="12"/>
      <c r="Q644" s="12"/>
      <c r="R644" s="12"/>
      <c r="S644" s="12"/>
      <c r="T644" s="12"/>
      <c r="U644" s="12"/>
      <c r="V644" s="12"/>
      <c r="W644" s="12"/>
    </row>
    <row r="645" spans="1:23" ht="12.75" customHeight="1">
      <c r="A645" s="13"/>
      <c r="B645" s="1"/>
      <c r="C645" s="12"/>
      <c r="D645" s="12"/>
      <c r="E645" s="12"/>
      <c r="F645" s="12"/>
      <c r="G645" s="12"/>
      <c r="H645" s="12"/>
      <c r="I645" s="12"/>
      <c r="J645" s="12"/>
      <c r="K645" s="12"/>
      <c r="L645" s="12"/>
      <c r="M645" s="12"/>
      <c r="N645" s="12"/>
      <c r="O645" s="12"/>
      <c r="P645" s="12"/>
      <c r="Q645" s="12"/>
      <c r="R645" s="12"/>
      <c r="S645" s="12"/>
      <c r="T645" s="12"/>
      <c r="U645" s="12"/>
      <c r="V645" s="12"/>
      <c r="W645" s="12"/>
    </row>
    <row r="646" spans="1:23" ht="12.75" customHeight="1">
      <c r="A646" s="13"/>
      <c r="B646" s="1"/>
      <c r="C646" s="12"/>
      <c r="D646" s="12"/>
      <c r="E646" s="12"/>
      <c r="F646" s="12"/>
      <c r="G646" s="12"/>
      <c r="H646" s="12"/>
      <c r="I646" s="12"/>
      <c r="J646" s="12"/>
      <c r="K646" s="12"/>
      <c r="L646" s="12"/>
      <c r="M646" s="12"/>
      <c r="N646" s="12"/>
      <c r="O646" s="12"/>
      <c r="P646" s="12"/>
      <c r="Q646" s="12"/>
      <c r="R646" s="12"/>
      <c r="S646" s="12"/>
      <c r="T646" s="12"/>
      <c r="U646" s="12"/>
      <c r="V646" s="12"/>
      <c r="W646" s="12"/>
    </row>
    <row r="647" spans="1:23" ht="12.75" customHeight="1">
      <c r="A647" s="13"/>
      <c r="B647" s="1"/>
      <c r="C647" s="12"/>
      <c r="D647" s="12"/>
      <c r="E647" s="12"/>
      <c r="F647" s="12"/>
      <c r="G647" s="12"/>
      <c r="H647" s="12"/>
      <c r="I647" s="12"/>
      <c r="J647" s="12"/>
      <c r="K647" s="12"/>
      <c r="L647" s="12"/>
      <c r="M647" s="12"/>
      <c r="N647" s="12"/>
      <c r="O647" s="12"/>
      <c r="P647" s="12"/>
      <c r="Q647" s="12"/>
      <c r="R647" s="12"/>
      <c r="S647" s="12"/>
      <c r="T647" s="12"/>
      <c r="U647" s="12"/>
      <c r="V647" s="12"/>
      <c r="W647" s="12"/>
    </row>
    <row r="648" spans="1:23" ht="12.75" customHeight="1">
      <c r="A648" s="13"/>
      <c r="B648" s="1"/>
      <c r="C648" s="12"/>
      <c r="D648" s="12"/>
      <c r="E648" s="12"/>
      <c r="F648" s="12"/>
      <c r="G648" s="12"/>
      <c r="H648" s="12"/>
      <c r="I648" s="12"/>
      <c r="J648" s="12"/>
      <c r="K648" s="12"/>
      <c r="L648" s="12"/>
      <c r="M648" s="12"/>
      <c r="N648" s="12"/>
      <c r="O648" s="12"/>
      <c r="P648" s="12"/>
      <c r="Q648" s="12"/>
      <c r="R648" s="12"/>
      <c r="S648" s="12"/>
      <c r="T648" s="12"/>
      <c r="U648" s="12"/>
      <c r="V648" s="12"/>
      <c r="W648" s="12"/>
    </row>
    <row r="649" spans="1:23" ht="12.75" customHeight="1">
      <c r="A649" s="13"/>
      <c r="B649" s="1"/>
      <c r="C649" s="12"/>
      <c r="D649" s="12"/>
      <c r="E649" s="12"/>
      <c r="F649" s="12"/>
      <c r="G649" s="12"/>
      <c r="H649" s="12"/>
      <c r="I649" s="12"/>
      <c r="J649" s="12"/>
      <c r="K649" s="12"/>
      <c r="L649" s="12"/>
      <c r="M649" s="12"/>
      <c r="N649" s="12"/>
      <c r="O649" s="12"/>
      <c r="P649" s="12"/>
      <c r="Q649" s="12"/>
      <c r="R649" s="12"/>
      <c r="S649" s="12"/>
      <c r="T649" s="12"/>
      <c r="U649" s="12"/>
      <c r="V649" s="12"/>
      <c r="W649" s="12"/>
    </row>
    <row r="650" spans="1:23" ht="12.75" customHeight="1">
      <c r="A650" s="13"/>
      <c r="B650" s="1"/>
      <c r="C650" s="12"/>
      <c r="D650" s="12"/>
      <c r="E650" s="12"/>
      <c r="F650" s="12"/>
      <c r="G650" s="12"/>
      <c r="H650" s="12"/>
      <c r="I650" s="12"/>
      <c r="J650" s="12"/>
      <c r="K650" s="12"/>
      <c r="L650" s="12"/>
      <c r="M650" s="12"/>
      <c r="N650" s="12"/>
      <c r="O650" s="12"/>
      <c r="P650" s="12"/>
      <c r="Q650" s="12"/>
      <c r="R650" s="12"/>
      <c r="S650" s="12"/>
      <c r="T650" s="12"/>
      <c r="U650" s="12"/>
      <c r="V650" s="12"/>
      <c r="W650" s="12"/>
    </row>
    <row r="651" spans="1:23" ht="12.75" customHeight="1">
      <c r="A651" s="13"/>
      <c r="B651" s="1"/>
      <c r="C651" s="12"/>
      <c r="D651" s="12"/>
      <c r="E651" s="12"/>
      <c r="F651" s="12"/>
      <c r="G651" s="12"/>
      <c r="H651" s="12"/>
      <c r="I651" s="12"/>
      <c r="J651" s="12"/>
      <c r="K651" s="12"/>
      <c r="L651" s="12"/>
      <c r="M651" s="12"/>
      <c r="N651" s="12"/>
      <c r="O651" s="12"/>
      <c r="P651" s="12"/>
      <c r="Q651" s="12"/>
      <c r="R651" s="12"/>
      <c r="S651" s="12"/>
      <c r="T651" s="12"/>
      <c r="U651" s="12"/>
      <c r="V651" s="12"/>
      <c r="W651" s="12"/>
    </row>
    <row r="652" spans="1:23" ht="12.75" customHeight="1">
      <c r="A652" s="13"/>
      <c r="B652" s="1"/>
      <c r="C652" s="12"/>
      <c r="D652" s="12"/>
      <c r="E652" s="12"/>
      <c r="F652" s="12"/>
      <c r="G652" s="12"/>
      <c r="H652" s="12"/>
      <c r="I652" s="12"/>
      <c r="J652" s="12"/>
      <c r="K652" s="12"/>
      <c r="L652" s="12"/>
      <c r="M652" s="12"/>
      <c r="N652" s="12"/>
      <c r="O652" s="12"/>
      <c r="P652" s="12"/>
      <c r="Q652" s="12"/>
      <c r="R652" s="12"/>
      <c r="S652" s="12"/>
      <c r="T652" s="12"/>
      <c r="U652" s="12"/>
      <c r="V652" s="12"/>
      <c r="W652" s="12"/>
    </row>
    <row r="653" spans="1:23" ht="12.75" customHeight="1">
      <c r="A653" s="13"/>
      <c r="B653" s="1"/>
      <c r="C653" s="12"/>
      <c r="D653" s="12"/>
      <c r="E653" s="12"/>
      <c r="F653" s="12"/>
      <c r="G653" s="12"/>
      <c r="H653" s="12"/>
      <c r="I653" s="12"/>
      <c r="J653" s="12"/>
      <c r="K653" s="12"/>
      <c r="L653" s="12"/>
      <c r="M653" s="12"/>
      <c r="N653" s="12"/>
      <c r="O653" s="12"/>
      <c r="P653" s="12"/>
      <c r="Q653" s="12"/>
      <c r="R653" s="12"/>
      <c r="S653" s="12"/>
      <c r="T653" s="12"/>
      <c r="U653" s="12"/>
      <c r="V653" s="12"/>
      <c r="W653" s="12"/>
    </row>
    <row r="654" spans="1:23" ht="12.75" customHeight="1">
      <c r="A654" s="13"/>
      <c r="B654" s="1"/>
      <c r="C654" s="12"/>
      <c r="D654" s="12"/>
      <c r="E654" s="12"/>
      <c r="F654" s="12"/>
      <c r="G654" s="12"/>
      <c r="H654" s="12"/>
      <c r="I654" s="12"/>
      <c r="J654" s="12"/>
      <c r="K654" s="12"/>
      <c r="L654" s="12"/>
      <c r="M654" s="12"/>
      <c r="N654" s="12"/>
      <c r="O654" s="12"/>
      <c r="P654" s="12"/>
      <c r="Q654" s="12"/>
      <c r="R654" s="12"/>
      <c r="S654" s="12"/>
      <c r="T654" s="12"/>
      <c r="U654" s="12"/>
      <c r="V654" s="12"/>
      <c r="W654" s="12"/>
    </row>
    <row r="655" spans="1:23" ht="12.75" customHeight="1">
      <c r="A655" s="13"/>
      <c r="B655" s="1"/>
      <c r="C655" s="12"/>
      <c r="D655" s="12"/>
      <c r="E655" s="12"/>
      <c r="F655" s="12"/>
      <c r="G655" s="12"/>
      <c r="H655" s="12"/>
      <c r="I655" s="12"/>
      <c r="J655" s="12"/>
      <c r="K655" s="12"/>
      <c r="L655" s="12"/>
      <c r="M655" s="12"/>
      <c r="N655" s="12"/>
      <c r="O655" s="12"/>
      <c r="P655" s="12"/>
      <c r="Q655" s="12"/>
      <c r="R655" s="12"/>
      <c r="S655" s="12"/>
      <c r="T655" s="12"/>
      <c r="U655" s="12"/>
      <c r="V655" s="12"/>
      <c r="W655" s="12"/>
    </row>
    <row r="656" spans="1:23" ht="12.75" customHeight="1">
      <c r="A656" s="13"/>
      <c r="B656" s="1"/>
      <c r="C656" s="12"/>
      <c r="D656" s="12"/>
      <c r="E656" s="12"/>
      <c r="F656" s="12"/>
      <c r="G656" s="12"/>
      <c r="H656" s="12"/>
      <c r="I656" s="12"/>
      <c r="J656" s="12"/>
      <c r="K656" s="12"/>
      <c r="L656" s="12"/>
      <c r="M656" s="12"/>
      <c r="N656" s="12"/>
      <c r="O656" s="12"/>
      <c r="P656" s="12"/>
      <c r="Q656" s="12"/>
      <c r="R656" s="12"/>
      <c r="S656" s="12"/>
      <c r="T656" s="12"/>
      <c r="U656" s="12"/>
      <c r="V656" s="12"/>
      <c r="W656" s="12"/>
    </row>
    <row r="657" spans="1:23" ht="12.75" customHeight="1">
      <c r="A657" s="13"/>
      <c r="B657" s="1"/>
      <c r="C657" s="12"/>
      <c r="D657" s="12"/>
      <c r="E657" s="12"/>
      <c r="F657" s="12"/>
      <c r="G657" s="12"/>
      <c r="H657" s="12"/>
      <c r="I657" s="12"/>
      <c r="J657" s="12"/>
      <c r="K657" s="12"/>
      <c r="L657" s="12"/>
      <c r="M657" s="12"/>
      <c r="N657" s="12"/>
      <c r="O657" s="12"/>
      <c r="P657" s="12"/>
      <c r="Q657" s="12"/>
      <c r="R657" s="12"/>
      <c r="S657" s="12"/>
      <c r="T657" s="12"/>
      <c r="U657" s="12"/>
      <c r="V657" s="12"/>
      <c r="W657" s="12"/>
    </row>
    <row r="658" spans="1:23" ht="12.75" customHeight="1">
      <c r="A658" s="13"/>
      <c r="B658" s="1"/>
      <c r="C658" s="12"/>
      <c r="D658" s="12"/>
      <c r="E658" s="12"/>
      <c r="F658" s="12"/>
      <c r="G658" s="12"/>
      <c r="H658" s="12"/>
      <c r="I658" s="12"/>
      <c r="J658" s="12"/>
      <c r="K658" s="12"/>
      <c r="L658" s="12"/>
      <c r="M658" s="12"/>
      <c r="N658" s="12"/>
      <c r="O658" s="12"/>
      <c r="P658" s="12"/>
      <c r="Q658" s="12"/>
      <c r="R658" s="12"/>
      <c r="S658" s="12"/>
      <c r="T658" s="12"/>
      <c r="U658" s="12"/>
      <c r="V658" s="12"/>
      <c r="W658" s="12"/>
    </row>
    <row r="659" spans="1:23" ht="12.75" customHeight="1">
      <c r="A659" s="13"/>
      <c r="B659" s="1"/>
      <c r="C659" s="12"/>
      <c r="D659" s="12"/>
      <c r="E659" s="12"/>
      <c r="F659" s="12"/>
      <c r="G659" s="12"/>
      <c r="H659" s="12"/>
      <c r="I659" s="12"/>
      <c r="J659" s="12"/>
      <c r="K659" s="12"/>
      <c r="L659" s="12"/>
      <c r="M659" s="12"/>
      <c r="N659" s="12"/>
      <c r="O659" s="12"/>
      <c r="P659" s="12"/>
      <c r="Q659" s="12"/>
      <c r="R659" s="12"/>
      <c r="S659" s="12"/>
      <c r="T659" s="12"/>
      <c r="U659" s="12"/>
      <c r="V659" s="12"/>
      <c r="W659" s="12"/>
    </row>
    <row r="660" spans="1:23" ht="12.75" customHeight="1">
      <c r="A660" s="13"/>
      <c r="B660" s="1"/>
      <c r="C660" s="12"/>
      <c r="D660" s="12"/>
      <c r="E660" s="12"/>
      <c r="F660" s="12"/>
      <c r="G660" s="12"/>
      <c r="H660" s="12"/>
      <c r="I660" s="12"/>
      <c r="J660" s="12"/>
      <c r="K660" s="12"/>
      <c r="L660" s="12"/>
      <c r="M660" s="12"/>
      <c r="N660" s="12"/>
      <c r="O660" s="12"/>
      <c r="P660" s="12"/>
      <c r="Q660" s="12"/>
      <c r="R660" s="12"/>
      <c r="S660" s="12"/>
      <c r="T660" s="12"/>
      <c r="U660" s="12"/>
      <c r="V660" s="12"/>
      <c r="W660" s="12"/>
    </row>
    <row r="661" spans="1:23" ht="12.75" customHeight="1">
      <c r="A661" s="13"/>
      <c r="B661" s="1"/>
      <c r="C661" s="12"/>
      <c r="D661" s="12"/>
      <c r="E661" s="12"/>
      <c r="F661" s="12"/>
      <c r="G661" s="12"/>
      <c r="H661" s="12"/>
      <c r="I661" s="12"/>
      <c r="J661" s="12"/>
      <c r="K661" s="12"/>
      <c r="L661" s="12"/>
      <c r="M661" s="12"/>
      <c r="N661" s="12"/>
      <c r="O661" s="12"/>
      <c r="P661" s="12"/>
      <c r="Q661" s="12"/>
      <c r="R661" s="12"/>
      <c r="S661" s="12"/>
      <c r="T661" s="12"/>
      <c r="U661" s="12"/>
      <c r="V661" s="12"/>
      <c r="W661" s="12"/>
    </row>
    <row r="662" spans="1:23" ht="12.75" customHeight="1">
      <c r="A662" s="13"/>
      <c r="B662" s="1"/>
      <c r="C662" s="12"/>
      <c r="D662" s="12"/>
      <c r="E662" s="12"/>
      <c r="F662" s="12"/>
      <c r="G662" s="12"/>
      <c r="H662" s="12"/>
      <c r="I662" s="12"/>
      <c r="J662" s="12"/>
      <c r="K662" s="12"/>
      <c r="L662" s="12"/>
      <c r="M662" s="12"/>
      <c r="N662" s="12"/>
      <c r="O662" s="12"/>
      <c r="P662" s="12"/>
      <c r="Q662" s="12"/>
      <c r="R662" s="12"/>
      <c r="S662" s="12"/>
      <c r="T662" s="12"/>
      <c r="U662" s="12"/>
      <c r="V662" s="12"/>
      <c r="W662" s="12"/>
    </row>
    <row r="663" spans="1:23" ht="12.75" customHeight="1">
      <c r="A663" s="13"/>
      <c r="B663" s="1"/>
      <c r="C663" s="12"/>
      <c r="D663" s="12"/>
      <c r="E663" s="12"/>
      <c r="F663" s="12"/>
      <c r="G663" s="12"/>
      <c r="H663" s="12"/>
      <c r="I663" s="12"/>
      <c r="J663" s="12"/>
      <c r="K663" s="12"/>
      <c r="L663" s="12"/>
      <c r="M663" s="12"/>
      <c r="N663" s="12"/>
      <c r="O663" s="12"/>
      <c r="P663" s="12"/>
      <c r="Q663" s="12"/>
      <c r="R663" s="12"/>
      <c r="S663" s="12"/>
      <c r="T663" s="12"/>
      <c r="U663" s="12"/>
      <c r="V663" s="12"/>
      <c r="W663" s="12"/>
    </row>
    <row r="664" spans="1:23" ht="12.75" customHeight="1">
      <c r="A664" s="13"/>
      <c r="B664" s="1"/>
      <c r="C664" s="12"/>
      <c r="D664" s="12"/>
      <c r="E664" s="12"/>
      <c r="F664" s="12"/>
      <c r="G664" s="12"/>
      <c r="H664" s="12"/>
      <c r="I664" s="12"/>
      <c r="J664" s="12"/>
      <c r="K664" s="12"/>
      <c r="L664" s="12"/>
      <c r="M664" s="12"/>
      <c r="N664" s="12"/>
      <c r="O664" s="12"/>
      <c r="P664" s="12"/>
      <c r="Q664" s="12"/>
      <c r="R664" s="12"/>
      <c r="S664" s="12"/>
      <c r="T664" s="12"/>
      <c r="U664" s="12"/>
      <c r="V664" s="12"/>
      <c r="W664" s="12"/>
    </row>
    <row r="665" spans="1:23" ht="12.75" customHeight="1">
      <c r="A665" s="13"/>
      <c r="B665" s="1"/>
      <c r="C665" s="12"/>
      <c r="D665" s="12"/>
      <c r="E665" s="12"/>
      <c r="F665" s="12"/>
      <c r="G665" s="12"/>
      <c r="H665" s="12"/>
      <c r="I665" s="12"/>
      <c r="J665" s="12"/>
      <c r="K665" s="12"/>
      <c r="L665" s="12"/>
      <c r="M665" s="12"/>
      <c r="N665" s="12"/>
      <c r="O665" s="12"/>
      <c r="P665" s="12"/>
      <c r="Q665" s="12"/>
      <c r="R665" s="12"/>
      <c r="S665" s="12"/>
      <c r="T665" s="12"/>
      <c r="U665" s="12"/>
      <c r="V665" s="12"/>
      <c r="W665" s="12"/>
    </row>
    <row r="666" spans="1:23" ht="12.75" customHeight="1">
      <c r="A666" s="13"/>
      <c r="B666" s="1"/>
      <c r="C666" s="12"/>
      <c r="D666" s="12"/>
      <c r="E666" s="12"/>
      <c r="F666" s="12"/>
      <c r="G666" s="12"/>
      <c r="H666" s="12"/>
      <c r="I666" s="12"/>
      <c r="J666" s="12"/>
      <c r="K666" s="12"/>
      <c r="L666" s="12"/>
      <c r="M666" s="12"/>
      <c r="N666" s="12"/>
      <c r="O666" s="12"/>
      <c r="P666" s="12"/>
      <c r="Q666" s="12"/>
      <c r="R666" s="12"/>
      <c r="S666" s="12"/>
      <c r="T666" s="12"/>
      <c r="U666" s="12"/>
      <c r="V666" s="12"/>
      <c r="W666" s="12"/>
    </row>
    <row r="667" spans="1:23" ht="12.75" customHeight="1">
      <c r="A667" s="13"/>
      <c r="B667" s="1"/>
      <c r="C667" s="12"/>
      <c r="D667" s="12"/>
      <c r="E667" s="12"/>
      <c r="F667" s="12"/>
      <c r="G667" s="12"/>
      <c r="H667" s="12"/>
      <c r="I667" s="12"/>
      <c r="J667" s="12"/>
      <c r="K667" s="12"/>
      <c r="L667" s="12"/>
      <c r="M667" s="12"/>
      <c r="N667" s="12"/>
      <c r="O667" s="12"/>
      <c r="P667" s="12"/>
      <c r="Q667" s="12"/>
      <c r="R667" s="12"/>
      <c r="S667" s="12"/>
      <c r="T667" s="12"/>
      <c r="U667" s="12"/>
      <c r="V667" s="12"/>
      <c r="W667" s="12"/>
    </row>
    <row r="668" spans="1:23" ht="12.75" customHeight="1">
      <c r="A668" s="13"/>
      <c r="B668" s="1"/>
      <c r="C668" s="12"/>
      <c r="D668" s="12"/>
      <c r="E668" s="12"/>
      <c r="F668" s="12"/>
      <c r="G668" s="12"/>
      <c r="H668" s="12"/>
      <c r="I668" s="12"/>
      <c r="J668" s="12"/>
      <c r="K668" s="12"/>
      <c r="L668" s="12"/>
      <c r="M668" s="12"/>
      <c r="N668" s="12"/>
      <c r="O668" s="12"/>
      <c r="P668" s="12"/>
      <c r="Q668" s="12"/>
      <c r="R668" s="12"/>
      <c r="S668" s="12"/>
      <c r="T668" s="12"/>
      <c r="U668" s="12"/>
      <c r="V668" s="12"/>
      <c r="W668" s="12"/>
    </row>
    <row r="669" spans="1:23" ht="12.75" customHeight="1">
      <c r="A669" s="13"/>
      <c r="B669" s="1"/>
      <c r="C669" s="12"/>
      <c r="D669" s="12"/>
      <c r="E669" s="12"/>
      <c r="F669" s="12"/>
      <c r="G669" s="12"/>
      <c r="H669" s="12"/>
      <c r="I669" s="12"/>
      <c r="J669" s="12"/>
      <c r="K669" s="12"/>
      <c r="L669" s="12"/>
      <c r="M669" s="12"/>
      <c r="N669" s="12"/>
      <c r="O669" s="12"/>
      <c r="P669" s="12"/>
      <c r="Q669" s="12"/>
      <c r="R669" s="12"/>
      <c r="S669" s="12"/>
      <c r="T669" s="12"/>
      <c r="U669" s="12"/>
      <c r="V669" s="12"/>
      <c r="W669" s="12"/>
    </row>
    <row r="670" spans="1:23" ht="12.75" customHeight="1">
      <c r="A670" s="13"/>
      <c r="B670" s="1"/>
      <c r="C670" s="12"/>
      <c r="D670" s="12"/>
      <c r="E670" s="12"/>
      <c r="F670" s="12"/>
      <c r="G670" s="12"/>
      <c r="H670" s="12"/>
      <c r="I670" s="12"/>
      <c r="J670" s="12"/>
      <c r="K670" s="12"/>
      <c r="L670" s="12"/>
      <c r="M670" s="12"/>
      <c r="N670" s="12"/>
      <c r="O670" s="12"/>
      <c r="P670" s="12"/>
      <c r="Q670" s="12"/>
      <c r="R670" s="12"/>
      <c r="S670" s="12"/>
      <c r="T670" s="12"/>
      <c r="U670" s="12"/>
      <c r="V670" s="12"/>
      <c r="W670" s="12"/>
    </row>
    <row r="671" spans="1:23" ht="12.75" customHeight="1">
      <c r="A671" s="13"/>
      <c r="B671" s="1"/>
      <c r="C671" s="12"/>
      <c r="D671" s="12"/>
      <c r="E671" s="12"/>
      <c r="F671" s="12"/>
      <c r="G671" s="12"/>
      <c r="H671" s="12"/>
      <c r="I671" s="12"/>
      <c r="J671" s="12"/>
      <c r="K671" s="12"/>
      <c r="L671" s="12"/>
      <c r="M671" s="12"/>
      <c r="N671" s="12"/>
      <c r="O671" s="12"/>
      <c r="P671" s="12"/>
      <c r="Q671" s="12"/>
      <c r="R671" s="12"/>
      <c r="S671" s="12"/>
      <c r="T671" s="12"/>
      <c r="U671" s="12"/>
      <c r="V671" s="12"/>
      <c r="W671" s="12"/>
    </row>
    <row r="672" spans="1:23" ht="12.75" customHeight="1">
      <c r="A672" s="13"/>
      <c r="B672" s="1"/>
      <c r="C672" s="12"/>
      <c r="D672" s="12"/>
      <c r="E672" s="12"/>
      <c r="F672" s="12"/>
      <c r="G672" s="12"/>
      <c r="H672" s="12"/>
      <c r="I672" s="12"/>
      <c r="J672" s="12"/>
      <c r="K672" s="12"/>
      <c r="L672" s="12"/>
      <c r="M672" s="12"/>
      <c r="N672" s="12"/>
      <c r="O672" s="12"/>
      <c r="P672" s="12"/>
      <c r="Q672" s="12"/>
      <c r="R672" s="12"/>
      <c r="S672" s="12"/>
      <c r="T672" s="12"/>
      <c r="U672" s="12"/>
      <c r="V672" s="12"/>
      <c r="W672" s="12"/>
    </row>
    <row r="673" spans="1:23" ht="12.75" customHeight="1">
      <c r="A673" s="13"/>
      <c r="B673" s="1"/>
      <c r="C673" s="12"/>
      <c r="D673" s="12"/>
      <c r="E673" s="12"/>
      <c r="F673" s="12"/>
      <c r="G673" s="12"/>
      <c r="H673" s="12"/>
      <c r="I673" s="12"/>
      <c r="J673" s="12"/>
      <c r="K673" s="12"/>
      <c r="L673" s="12"/>
      <c r="M673" s="12"/>
      <c r="N673" s="12"/>
      <c r="O673" s="12"/>
      <c r="P673" s="12"/>
      <c r="Q673" s="12"/>
      <c r="R673" s="12"/>
      <c r="S673" s="12"/>
      <c r="T673" s="12"/>
      <c r="U673" s="12"/>
      <c r="V673" s="12"/>
      <c r="W673" s="12"/>
    </row>
    <row r="674" spans="1:23" ht="12.75" customHeight="1">
      <c r="A674" s="13"/>
      <c r="B674" s="1"/>
      <c r="C674" s="12"/>
      <c r="D674" s="12"/>
      <c r="E674" s="12"/>
      <c r="F674" s="12"/>
      <c r="G674" s="12"/>
      <c r="H674" s="12"/>
      <c r="I674" s="12"/>
      <c r="J674" s="12"/>
      <c r="K674" s="12"/>
      <c r="L674" s="12"/>
      <c r="M674" s="12"/>
      <c r="N674" s="12"/>
      <c r="O674" s="12"/>
      <c r="P674" s="12"/>
      <c r="Q674" s="12"/>
      <c r="R674" s="12"/>
      <c r="S674" s="12"/>
      <c r="T674" s="12"/>
      <c r="U674" s="12"/>
      <c r="V674" s="12"/>
      <c r="W674" s="12"/>
    </row>
    <row r="675" spans="1:23" ht="12.75" customHeight="1">
      <c r="A675" s="13"/>
      <c r="B675" s="1"/>
      <c r="C675" s="12"/>
      <c r="D675" s="12"/>
      <c r="E675" s="12"/>
      <c r="F675" s="12"/>
      <c r="G675" s="12"/>
      <c r="H675" s="12"/>
      <c r="I675" s="12"/>
      <c r="J675" s="12"/>
      <c r="K675" s="12"/>
      <c r="L675" s="12"/>
      <c r="M675" s="12"/>
      <c r="N675" s="12"/>
      <c r="O675" s="12"/>
      <c r="P675" s="12"/>
      <c r="Q675" s="12"/>
      <c r="R675" s="12"/>
      <c r="S675" s="12"/>
      <c r="T675" s="12"/>
      <c r="U675" s="12"/>
      <c r="V675" s="12"/>
      <c r="W675" s="12"/>
    </row>
    <row r="676" spans="1:23" ht="12.75" customHeight="1">
      <c r="A676" s="13"/>
      <c r="B676" s="1"/>
      <c r="C676" s="12"/>
      <c r="D676" s="12"/>
      <c r="E676" s="12"/>
      <c r="F676" s="12"/>
      <c r="G676" s="12"/>
      <c r="H676" s="12"/>
      <c r="I676" s="12"/>
      <c r="J676" s="12"/>
      <c r="K676" s="12"/>
      <c r="L676" s="12"/>
      <c r="M676" s="12"/>
      <c r="N676" s="12"/>
      <c r="O676" s="12"/>
      <c r="P676" s="12"/>
      <c r="Q676" s="12"/>
      <c r="R676" s="12"/>
      <c r="S676" s="12"/>
      <c r="T676" s="12"/>
      <c r="U676" s="12"/>
      <c r="V676" s="12"/>
      <c r="W676" s="12"/>
    </row>
    <row r="677" spans="1:23" ht="12.75" customHeight="1">
      <c r="A677" s="13"/>
      <c r="B677" s="1"/>
      <c r="C677" s="12"/>
      <c r="D677" s="12"/>
      <c r="E677" s="12"/>
      <c r="F677" s="12"/>
      <c r="G677" s="12"/>
      <c r="H677" s="12"/>
      <c r="I677" s="12"/>
      <c r="J677" s="12"/>
      <c r="K677" s="12"/>
      <c r="L677" s="12"/>
      <c r="M677" s="12"/>
      <c r="N677" s="12"/>
      <c r="O677" s="12"/>
      <c r="P677" s="12"/>
      <c r="Q677" s="12"/>
      <c r="R677" s="12"/>
      <c r="S677" s="12"/>
      <c r="T677" s="12"/>
      <c r="U677" s="12"/>
      <c r="V677" s="12"/>
      <c r="W677" s="12"/>
    </row>
    <row r="678" spans="1:23" ht="12.75" customHeight="1">
      <c r="A678" s="13"/>
      <c r="B678" s="1"/>
      <c r="C678" s="12"/>
      <c r="D678" s="12"/>
      <c r="E678" s="12"/>
      <c r="F678" s="12"/>
      <c r="G678" s="12"/>
      <c r="H678" s="12"/>
      <c r="I678" s="12"/>
      <c r="J678" s="12"/>
      <c r="K678" s="12"/>
      <c r="L678" s="12"/>
      <c r="M678" s="12"/>
      <c r="N678" s="12"/>
      <c r="O678" s="12"/>
      <c r="P678" s="12"/>
      <c r="Q678" s="12"/>
      <c r="R678" s="12"/>
      <c r="S678" s="12"/>
      <c r="T678" s="12"/>
      <c r="U678" s="12"/>
      <c r="V678" s="12"/>
      <c r="W678" s="12"/>
    </row>
    <row r="679" spans="1:23" ht="12.75" customHeight="1">
      <c r="A679" s="13"/>
      <c r="B679" s="1"/>
      <c r="C679" s="12"/>
      <c r="D679" s="12"/>
      <c r="E679" s="12"/>
      <c r="F679" s="12"/>
      <c r="G679" s="12"/>
      <c r="H679" s="12"/>
      <c r="I679" s="12"/>
      <c r="J679" s="12"/>
      <c r="K679" s="12"/>
      <c r="L679" s="12"/>
      <c r="M679" s="12"/>
      <c r="N679" s="12"/>
      <c r="O679" s="12"/>
      <c r="P679" s="12"/>
      <c r="Q679" s="12"/>
      <c r="R679" s="12"/>
      <c r="S679" s="12"/>
      <c r="T679" s="12"/>
      <c r="U679" s="12"/>
      <c r="V679" s="12"/>
      <c r="W679" s="12"/>
    </row>
    <row r="680" spans="1:23" ht="12.75" customHeight="1">
      <c r="A680" s="13"/>
      <c r="B680" s="1"/>
      <c r="C680" s="12"/>
      <c r="D680" s="12"/>
      <c r="E680" s="12"/>
      <c r="F680" s="12"/>
      <c r="G680" s="12"/>
      <c r="H680" s="12"/>
      <c r="I680" s="12"/>
      <c r="J680" s="12"/>
      <c r="K680" s="12"/>
      <c r="L680" s="12"/>
      <c r="M680" s="12"/>
      <c r="N680" s="12"/>
      <c r="O680" s="12"/>
      <c r="P680" s="12"/>
      <c r="Q680" s="12"/>
      <c r="R680" s="12"/>
      <c r="S680" s="12"/>
      <c r="T680" s="12"/>
      <c r="U680" s="12"/>
      <c r="V680" s="12"/>
      <c r="W680" s="12"/>
    </row>
    <row r="681" spans="1:23" ht="12.75" customHeight="1">
      <c r="A681" s="13"/>
      <c r="B681" s="1"/>
      <c r="C681" s="12"/>
      <c r="D681" s="12"/>
      <c r="E681" s="12"/>
      <c r="F681" s="12"/>
      <c r="G681" s="12"/>
      <c r="H681" s="12"/>
      <c r="I681" s="12"/>
      <c r="J681" s="12"/>
      <c r="K681" s="12"/>
      <c r="L681" s="12"/>
      <c r="M681" s="12"/>
      <c r="N681" s="12"/>
      <c r="O681" s="12"/>
      <c r="P681" s="12"/>
      <c r="Q681" s="12"/>
      <c r="R681" s="12"/>
      <c r="S681" s="12"/>
      <c r="T681" s="12"/>
      <c r="U681" s="12"/>
      <c r="V681" s="12"/>
      <c r="W681" s="12"/>
    </row>
    <row r="682" spans="1:23" ht="12.75" customHeight="1">
      <c r="A682" s="13"/>
      <c r="B682" s="1"/>
      <c r="C682" s="12"/>
      <c r="D682" s="12"/>
      <c r="E682" s="12"/>
      <c r="F682" s="12"/>
      <c r="G682" s="12"/>
      <c r="H682" s="12"/>
      <c r="I682" s="12"/>
      <c r="J682" s="12"/>
      <c r="K682" s="12"/>
      <c r="L682" s="12"/>
      <c r="M682" s="12"/>
      <c r="N682" s="12"/>
      <c r="O682" s="12"/>
      <c r="P682" s="12"/>
      <c r="Q682" s="12"/>
      <c r="R682" s="12"/>
      <c r="S682" s="12"/>
      <c r="T682" s="12"/>
      <c r="U682" s="12"/>
      <c r="V682" s="12"/>
      <c r="W682" s="12"/>
    </row>
    <row r="683" spans="1:23" ht="12.75" customHeight="1">
      <c r="A683" s="13"/>
      <c r="B683" s="1"/>
      <c r="C683" s="12"/>
      <c r="D683" s="12"/>
      <c r="E683" s="12"/>
      <c r="F683" s="12"/>
      <c r="G683" s="12"/>
      <c r="H683" s="12"/>
      <c r="I683" s="12"/>
      <c r="J683" s="12"/>
      <c r="K683" s="12"/>
      <c r="L683" s="12"/>
      <c r="M683" s="12"/>
      <c r="N683" s="12"/>
      <c r="O683" s="12"/>
      <c r="P683" s="12"/>
      <c r="Q683" s="12"/>
      <c r="R683" s="12"/>
      <c r="S683" s="12"/>
      <c r="T683" s="12"/>
      <c r="U683" s="12"/>
      <c r="V683" s="12"/>
      <c r="W683" s="12"/>
    </row>
    <row r="684" spans="1:23" ht="12.75" customHeight="1">
      <c r="A684" s="13"/>
      <c r="B684" s="1"/>
      <c r="C684" s="12"/>
      <c r="D684" s="12"/>
      <c r="E684" s="12"/>
      <c r="F684" s="12"/>
      <c r="G684" s="12"/>
      <c r="H684" s="12"/>
      <c r="I684" s="12"/>
      <c r="J684" s="12"/>
      <c r="K684" s="12"/>
      <c r="L684" s="12"/>
      <c r="M684" s="12"/>
      <c r="N684" s="12"/>
      <c r="O684" s="12"/>
      <c r="P684" s="12"/>
      <c r="Q684" s="12"/>
      <c r="R684" s="12"/>
      <c r="S684" s="12"/>
      <c r="T684" s="12"/>
      <c r="U684" s="12"/>
      <c r="V684" s="12"/>
      <c r="W684" s="12"/>
    </row>
    <row r="685" spans="1:23" ht="12.75" customHeight="1">
      <c r="A685" s="13"/>
      <c r="B685" s="1"/>
      <c r="C685" s="12"/>
      <c r="D685" s="12"/>
      <c r="E685" s="12"/>
      <c r="F685" s="12"/>
      <c r="G685" s="12"/>
      <c r="H685" s="12"/>
      <c r="I685" s="12"/>
      <c r="J685" s="12"/>
      <c r="K685" s="12"/>
      <c r="L685" s="12"/>
      <c r="M685" s="12"/>
      <c r="N685" s="12"/>
      <c r="O685" s="12"/>
      <c r="P685" s="12"/>
      <c r="Q685" s="12"/>
      <c r="R685" s="12"/>
      <c r="S685" s="12"/>
      <c r="T685" s="12"/>
      <c r="U685" s="12"/>
      <c r="V685" s="12"/>
      <c r="W685" s="12"/>
    </row>
    <row r="686" spans="1:23" ht="12.75" customHeight="1">
      <c r="A686" s="13"/>
      <c r="B686" s="1"/>
      <c r="C686" s="12"/>
      <c r="D686" s="12"/>
      <c r="E686" s="12"/>
      <c r="F686" s="12"/>
      <c r="G686" s="12"/>
      <c r="H686" s="12"/>
      <c r="I686" s="12"/>
      <c r="J686" s="12"/>
      <c r="K686" s="12"/>
      <c r="L686" s="12"/>
      <c r="M686" s="12"/>
      <c r="N686" s="12"/>
      <c r="O686" s="12"/>
      <c r="P686" s="12"/>
      <c r="Q686" s="12"/>
      <c r="R686" s="12"/>
      <c r="S686" s="12"/>
      <c r="T686" s="12"/>
      <c r="U686" s="12"/>
      <c r="V686" s="12"/>
      <c r="W686" s="12"/>
    </row>
    <row r="687" spans="1:23" ht="12.75" customHeight="1">
      <c r="A687" s="13"/>
      <c r="B687" s="1"/>
      <c r="C687" s="12"/>
      <c r="D687" s="12"/>
      <c r="E687" s="12"/>
      <c r="F687" s="12"/>
      <c r="G687" s="12"/>
      <c r="H687" s="12"/>
      <c r="I687" s="12"/>
      <c r="J687" s="12"/>
      <c r="K687" s="12"/>
      <c r="L687" s="12"/>
      <c r="M687" s="12"/>
      <c r="N687" s="12"/>
      <c r="O687" s="12"/>
      <c r="P687" s="12"/>
      <c r="Q687" s="12"/>
      <c r="R687" s="12"/>
      <c r="S687" s="12"/>
      <c r="T687" s="12"/>
      <c r="U687" s="12"/>
      <c r="V687" s="12"/>
      <c r="W687" s="12"/>
    </row>
    <row r="688" spans="1:23" ht="12.75" customHeight="1">
      <c r="A688" s="13"/>
      <c r="B688" s="1"/>
      <c r="C688" s="12"/>
      <c r="D688" s="12"/>
      <c r="E688" s="12"/>
      <c r="F688" s="12"/>
      <c r="G688" s="12"/>
      <c r="H688" s="12"/>
      <c r="I688" s="12"/>
      <c r="J688" s="12"/>
      <c r="K688" s="12"/>
      <c r="L688" s="12"/>
      <c r="M688" s="12"/>
      <c r="N688" s="12"/>
      <c r="O688" s="12"/>
      <c r="P688" s="12"/>
      <c r="Q688" s="12"/>
      <c r="R688" s="12"/>
      <c r="S688" s="12"/>
      <c r="T688" s="12"/>
      <c r="U688" s="12"/>
      <c r="V688" s="12"/>
      <c r="W688" s="12"/>
    </row>
    <row r="689" spans="1:23" ht="12.75" customHeight="1">
      <c r="A689" s="13"/>
      <c r="B689" s="1"/>
      <c r="C689" s="12"/>
      <c r="D689" s="12"/>
      <c r="E689" s="12"/>
      <c r="F689" s="12"/>
      <c r="G689" s="12"/>
      <c r="H689" s="12"/>
      <c r="I689" s="12"/>
      <c r="J689" s="12"/>
      <c r="K689" s="12"/>
      <c r="L689" s="12"/>
      <c r="M689" s="12"/>
      <c r="N689" s="12"/>
      <c r="O689" s="12"/>
      <c r="P689" s="12"/>
      <c r="Q689" s="12"/>
      <c r="R689" s="12"/>
      <c r="S689" s="12"/>
      <c r="T689" s="12"/>
      <c r="U689" s="12"/>
      <c r="V689" s="12"/>
      <c r="W689" s="12"/>
    </row>
    <row r="690" spans="1:23" ht="12.75" customHeight="1">
      <c r="A690" s="13"/>
      <c r="B690" s="1"/>
      <c r="C690" s="12"/>
      <c r="D690" s="12"/>
      <c r="E690" s="12"/>
      <c r="F690" s="12"/>
      <c r="G690" s="12"/>
      <c r="H690" s="12"/>
      <c r="I690" s="12"/>
      <c r="J690" s="12"/>
      <c r="K690" s="12"/>
      <c r="L690" s="12"/>
      <c r="M690" s="12"/>
      <c r="N690" s="12"/>
      <c r="O690" s="12"/>
      <c r="P690" s="12"/>
      <c r="Q690" s="12"/>
      <c r="R690" s="12"/>
      <c r="S690" s="12"/>
      <c r="T690" s="12"/>
      <c r="U690" s="12"/>
      <c r="V690" s="12"/>
      <c r="W690" s="12"/>
    </row>
    <row r="691" spans="1:23" ht="12.75" customHeight="1">
      <c r="A691" s="13"/>
      <c r="B691" s="1"/>
      <c r="C691" s="12"/>
      <c r="D691" s="12"/>
      <c r="E691" s="12"/>
      <c r="F691" s="12"/>
      <c r="G691" s="12"/>
      <c r="H691" s="12"/>
      <c r="I691" s="12"/>
      <c r="J691" s="12"/>
      <c r="K691" s="12"/>
      <c r="L691" s="12"/>
      <c r="M691" s="12"/>
      <c r="N691" s="12"/>
      <c r="O691" s="12"/>
      <c r="P691" s="12"/>
      <c r="Q691" s="12"/>
      <c r="R691" s="12"/>
      <c r="S691" s="12"/>
      <c r="T691" s="12"/>
      <c r="U691" s="12"/>
      <c r="V691" s="12"/>
      <c r="W691" s="12"/>
    </row>
    <row r="692" spans="1:23" ht="12.75" customHeight="1">
      <c r="A692" s="13"/>
      <c r="B692" s="1"/>
      <c r="C692" s="12"/>
      <c r="D692" s="12"/>
      <c r="E692" s="12"/>
      <c r="F692" s="12"/>
      <c r="G692" s="12"/>
      <c r="H692" s="12"/>
      <c r="I692" s="12"/>
      <c r="J692" s="12"/>
      <c r="K692" s="12"/>
      <c r="L692" s="12"/>
      <c r="M692" s="12"/>
      <c r="N692" s="12"/>
      <c r="O692" s="12"/>
      <c r="P692" s="12"/>
      <c r="Q692" s="12"/>
      <c r="R692" s="12"/>
      <c r="S692" s="12"/>
      <c r="T692" s="12"/>
      <c r="U692" s="12"/>
      <c r="V692" s="12"/>
      <c r="W692" s="12"/>
    </row>
    <row r="693" spans="1:23" ht="12.75" customHeight="1">
      <c r="A693" s="13"/>
      <c r="B693" s="1"/>
      <c r="C693" s="12"/>
      <c r="D693" s="12"/>
      <c r="E693" s="12"/>
      <c r="F693" s="12"/>
      <c r="G693" s="12"/>
      <c r="H693" s="12"/>
      <c r="I693" s="12"/>
      <c r="J693" s="12"/>
      <c r="K693" s="12"/>
      <c r="L693" s="12"/>
      <c r="M693" s="12"/>
      <c r="N693" s="12"/>
      <c r="O693" s="12"/>
      <c r="P693" s="12"/>
      <c r="Q693" s="12"/>
      <c r="R693" s="12"/>
      <c r="S693" s="12"/>
      <c r="T693" s="12"/>
      <c r="U693" s="12"/>
      <c r="V693" s="12"/>
      <c r="W693" s="12"/>
    </row>
    <row r="694" spans="1:23" ht="12.75" customHeight="1">
      <c r="A694" s="13"/>
      <c r="B694" s="1"/>
      <c r="C694" s="12"/>
      <c r="D694" s="12"/>
      <c r="E694" s="12"/>
      <c r="F694" s="12"/>
      <c r="G694" s="12"/>
      <c r="H694" s="12"/>
      <c r="I694" s="12"/>
      <c r="J694" s="12"/>
      <c r="K694" s="12"/>
      <c r="L694" s="12"/>
      <c r="M694" s="12"/>
      <c r="N694" s="12"/>
      <c r="O694" s="12"/>
      <c r="P694" s="12"/>
      <c r="Q694" s="12"/>
      <c r="R694" s="12"/>
      <c r="S694" s="12"/>
      <c r="T694" s="12"/>
      <c r="U694" s="12"/>
      <c r="V694" s="12"/>
      <c r="W694" s="12"/>
    </row>
    <row r="695" spans="1:23" ht="12.75" customHeight="1">
      <c r="A695" s="13"/>
      <c r="B695" s="1"/>
      <c r="C695" s="12"/>
      <c r="D695" s="12"/>
      <c r="E695" s="12"/>
      <c r="F695" s="12"/>
      <c r="G695" s="12"/>
      <c r="H695" s="12"/>
      <c r="I695" s="12"/>
      <c r="J695" s="12"/>
      <c r="K695" s="12"/>
      <c r="L695" s="12"/>
      <c r="M695" s="12"/>
      <c r="N695" s="12"/>
      <c r="O695" s="12"/>
      <c r="P695" s="12"/>
      <c r="Q695" s="12"/>
      <c r="R695" s="12"/>
      <c r="S695" s="12"/>
      <c r="T695" s="12"/>
      <c r="U695" s="12"/>
      <c r="V695" s="12"/>
      <c r="W695" s="12"/>
    </row>
    <row r="696" spans="1:23" ht="12.75" customHeight="1">
      <c r="A696" s="13"/>
      <c r="B696" s="1"/>
      <c r="C696" s="12"/>
      <c r="D696" s="12"/>
      <c r="E696" s="12"/>
      <c r="F696" s="12"/>
      <c r="G696" s="12"/>
      <c r="H696" s="12"/>
      <c r="I696" s="12"/>
      <c r="J696" s="12"/>
      <c r="K696" s="12"/>
      <c r="L696" s="12"/>
      <c r="M696" s="12"/>
      <c r="N696" s="12"/>
      <c r="O696" s="12"/>
      <c r="P696" s="12"/>
      <c r="Q696" s="12"/>
      <c r="R696" s="12"/>
      <c r="S696" s="12"/>
      <c r="T696" s="12"/>
      <c r="U696" s="12"/>
      <c r="V696" s="12"/>
      <c r="W696" s="12"/>
    </row>
    <row r="697" spans="1:23" ht="12.75" customHeight="1">
      <c r="A697" s="13"/>
      <c r="B697" s="1"/>
      <c r="C697" s="12"/>
      <c r="D697" s="12"/>
      <c r="E697" s="12"/>
      <c r="F697" s="12"/>
      <c r="G697" s="12"/>
      <c r="H697" s="12"/>
      <c r="I697" s="12"/>
      <c r="J697" s="12"/>
      <c r="K697" s="12"/>
      <c r="L697" s="12"/>
      <c r="M697" s="12"/>
      <c r="N697" s="12"/>
      <c r="O697" s="12"/>
      <c r="P697" s="12"/>
      <c r="Q697" s="12"/>
      <c r="R697" s="12"/>
      <c r="S697" s="12"/>
      <c r="T697" s="12"/>
      <c r="U697" s="12"/>
      <c r="V697" s="12"/>
      <c r="W697" s="12"/>
    </row>
    <row r="698" spans="1:23" ht="12.75" customHeight="1">
      <c r="A698" s="13"/>
      <c r="B698" s="1"/>
      <c r="C698" s="12"/>
      <c r="D698" s="12"/>
      <c r="E698" s="12"/>
      <c r="F698" s="12"/>
      <c r="G698" s="12"/>
      <c r="H698" s="12"/>
      <c r="I698" s="12"/>
      <c r="J698" s="12"/>
      <c r="K698" s="12"/>
      <c r="L698" s="12"/>
      <c r="M698" s="12"/>
      <c r="N698" s="12"/>
      <c r="O698" s="12"/>
      <c r="P698" s="12"/>
      <c r="Q698" s="12"/>
      <c r="R698" s="12"/>
      <c r="S698" s="12"/>
      <c r="T698" s="12"/>
      <c r="U698" s="12"/>
      <c r="V698" s="12"/>
      <c r="W698" s="12"/>
    </row>
    <row r="699" spans="1:23" ht="12.75" customHeight="1">
      <c r="A699" s="13"/>
      <c r="B699" s="1"/>
      <c r="C699" s="12"/>
      <c r="D699" s="12"/>
      <c r="E699" s="12"/>
      <c r="F699" s="12"/>
      <c r="G699" s="12"/>
      <c r="H699" s="12"/>
      <c r="I699" s="12"/>
      <c r="J699" s="12"/>
      <c r="K699" s="12"/>
      <c r="L699" s="12"/>
      <c r="M699" s="12"/>
      <c r="N699" s="12"/>
      <c r="O699" s="12"/>
      <c r="P699" s="12"/>
      <c r="Q699" s="12"/>
      <c r="R699" s="12"/>
      <c r="S699" s="12"/>
      <c r="T699" s="12"/>
      <c r="U699" s="12"/>
      <c r="V699" s="12"/>
      <c r="W699" s="12"/>
    </row>
    <row r="700" spans="1:23" ht="12.75" customHeight="1">
      <c r="A700" s="13"/>
      <c r="B700" s="1"/>
      <c r="C700" s="12"/>
      <c r="D700" s="12"/>
      <c r="E700" s="12"/>
      <c r="F700" s="12"/>
      <c r="G700" s="12"/>
      <c r="H700" s="12"/>
      <c r="I700" s="12"/>
      <c r="J700" s="12"/>
      <c r="K700" s="12"/>
      <c r="L700" s="12"/>
      <c r="M700" s="12"/>
      <c r="N700" s="12"/>
      <c r="O700" s="12"/>
      <c r="P700" s="12"/>
      <c r="Q700" s="12"/>
      <c r="R700" s="12"/>
      <c r="S700" s="12"/>
      <c r="T700" s="12"/>
      <c r="U700" s="12"/>
      <c r="V700" s="12"/>
      <c r="W700" s="12"/>
    </row>
    <row r="701" spans="1:23" ht="12.75" customHeight="1">
      <c r="A701" s="13"/>
      <c r="B701" s="1"/>
      <c r="C701" s="12"/>
      <c r="D701" s="12"/>
      <c r="E701" s="12"/>
      <c r="F701" s="12"/>
      <c r="G701" s="12"/>
      <c r="H701" s="12"/>
      <c r="I701" s="12"/>
      <c r="J701" s="12"/>
      <c r="K701" s="12"/>
      <c r="L701" s="12"/>
      <c r="M701" s="12"/>
      <c r="N701" s="12"/>
      <c r="O701" s="12"/>
      <c r="P701" s="12"/>
      <c r="Q701" s="12"/>
      <c r="R701" s="12"/>
      <c r="S701" s="12"/>
      <c r="T701" s="12"/>
      <c r="U701" s="12"/>
      <c r="V701" s="12"/>
      <c r="W701" s="12"/>
    </row>
    <row r="702" spans="1:23" ht="12.75" customHeight="1">
      <c r="A702" s="13"/>
      <c r="B702" s="1"/>
      <c r="C702" s="12"/>
      <c r="D702" s="12"/>
      <c r="E702" s="12"/>
      <c r="F702" s="12"/>
      <c r="G702" s="12"/>
      <c r="H702" s="12"/>
      <c r="I702" s="12"/>
      <c r="J702" s="12"/>
      <c r="K702" s="12"/>
      <c r="L702" s="12"/>
      <c r="M702" s="12"/>
      <c r="N702" s="12"/>
      <c r="O702" s="12"/>
      <c r="P702" s="12"/>
      <c r="Q702" s="12"/>
      <c r="R702" s="12"/>
      <c r="S702" s="12"/>
      <c r="T702" s="12"/>
      <c r="U702" s="12"/>
      <c r="V702" s="12"/>
      <c r="W702" s="12"/>
    </row>
    <row r="703" spans="1:23" ht="12.75" customHeight="1">
      <c r="A703" s="13"/>
      <c r="B703" s="1"/>
      <c r="C703" s="12"/>
      <c r="D703" s="12"/>
      <c r="E703" s="12"/>
      <c r="F703" s="12"/>
      <c r="G703" s="12"/>
      <c r="H703" s="12"/>
      <c r="I703" s="12"/>
      <c r="J703" s="12"/>
      <c r="K703" s="12"/>
      <c r="L703" s="12"/>
      <c r="M703" s="12"/>
      <c r="N703" s="12"/>
      <c r="O703" s="12"/>
      <c r="P703" s="12"/>
      <c r="Q703" s="12"/>
      <c r="R703" s="12"/>
      <c r="S703" s="12"/>
      <c r="T703" s="12"/>
      <c r="U703" s="12"/>
      <c r="V703" s="12"/>
      <c r="W703" s="12"/>
    </row>
    <row r="704" spans="1:23" ht="12.75" customHeight="1">
      <c r="A704" s="13"/>
      <c r="B704" s="1"/>
      <c r="C704" s="12"/>
      <c r="D704" s="12"/>
      <c r="E704" s="12"/>
      <c r="F704" s="12"/>
      <c r="G704" s="12"/>
      <c r="H704" s="12"/>
      <c r="I704" s="12"/>
      <c r="J704" s="12"/>
      <c r="K704" s="12"/>
      <c r="L704" s="12"/>
      <c r="M704" s="12"/>
      <c r="N704" s="12"/>
      <c r="O704" s="12"/>
      <c r="P704" s="12"/>
      <c r="Q704" s="12"/>
      <c r="R704" s="12"/>
      <c r="S704" s="12"/>
      <c r="T704" s="12"/>
      <c r="U704" s="12"/>
      <c r="V704" s="12"/>
      <c r="W704" s="12"/>
    </row>
    <row r="705" spans="1:23" ht="12.75" customHeight="1">
      <c r="A705" s="13"/>
      <c r="B705" s="1"/>
      <c r="C705" s="12"/>
      <c r="D705" s="12"/>
      <c r="E705" s="12"/>
      <c r="F705" s="12"/>
      <c r="G705" s="12"/>
      <c r="H705" s="12"/>
      <c r="I705" s="12"/>
      <c r="J705" s="12"/>
      <c r="K705" s="12"/>
      <c r="L705" s="12"/>
      <c r="M705" s="12"/>
      <c r="N705" s="12"/>
      <c r="O705" s="12"/>
      <c r="P705" s="12"/>
      <c r="Q705" s="12"/>
      <c r="R705" s="12"/>
      <c r="S705" s="12"/>
      <c r="T705" s="12"/>
      <c r="U705" s="12"/>
      <c r="V705" s="12"/>
      <c r="W705" s="12"/>
    </row>
    <row r="706" spans="1:23" ht="12.75" customHeight="1">
      <c r="A706" s="13"/>
      <c r="B706" s="1"/>
      <c r="C706" s="12"/>
      <c r="D706" s="12"/>
      <c r="E706" s="12"/>
      <c r="F706" s="12"/>
      <c r="G706" s="12"/>
      <c r="H706" s="12"/>
      <c r="I706" s="12"/>
      <c r="J706" s="12"/>
      <c r="K706" s="12"/>
      <c r="L706" s="12"/>
      <c r="M706" s="12"/>
      <c r="N706" s="12"/>
      <c r="O706" s="12"/>
      <c r="P706" s="12"/>
      <c r="Q706" s="12"/>
      <c r="R706" s="12"/>
      <c r="S706" s="12"/>
      <c r="T706" s="12"/>
      <c r="U706" s="12"/>
      <c r="V706" s="12"/>
      <c r="W706" s="12"/>
    </row>
    <row r="707" spans="1:23" ht="12.75" customHeight="1">
      <c r="A707" s="13"/>
      <c r="B707" s="1"/>
      <c r="C707" s="12"/>
      <c r="D707" s="12"/>
      <c r="E707" s="12"/>
      <c r="F707" s="12"/>
      <c r="G707" s="12"/>
      <c r="H707" s="12"/>
      <c r="I707" s="12"/>
      <c r="J707" s="12"/>
      <c r="K707" s="12"/>
      <c r="L707" s="12"/>
      <c r="M707" s="12"/>
      <c r="N707" s="12"/>
      <c r="O707" s="12"/>
      <c r="P707" s="12"/>
      <c r="Q707" s="12"/>
      <c r="R707" s="12"/>
      <c r="S707" s="12"/>
      <c r="T707" s="12"/>
      <c r="U707" s="12"/>
      <c r="V707" s="12"/>
      <c r="W707" s="12"/>
    </row>
    <row r="708" spans="1:23" ht="12.75" customHeight="1">
      <c r="A708" s="13"/>
      <c r="B708" s="1"/>
      <c r="C708" s="12"/>
      <c r="D708" s="12"/>
      <c r="E708" s="12"/>
      <c r="F708" s="12"/>
      <c r="G708" s="12"/>
      <c r="H708" s="12"/>
      <c r="I708" s="12"/>
      <c r="J708" s="12"/>
      <c r="K708" s="12"/>
      <c r="L708" s="12"/>
      <c r="M708" s="12"/>
      <c r="N708" s="12"/>
      <c r="O708" s="12"/>
      <c r="P708" s="12"/>
      <c r="Q708" s="12"/>
      <c r="R708" s="12"/>
      <c r="S708" s="12"/>
      <c r="T708" s="12"/>
      <c r="U708" s="12"/>
      <c r="V708" s="12"/>
      <c r="W708" s="12"/>
    </row>
    <row r="709" spans="1:23" ht="12.75" customHeight="1">
      <c r="A709" s="13"/>
      <c r="B709" s="1"/>
      <c r="C709" s="12"/>
      <c r="D709" s="12"/>
      <c r="E709" s="12"/>
      <c r="F709" s="12"/>
      <c r="G709" s="12"/>
      <c r="H709" s="12"/>
      <c r="I709" s="12"/>
      <c r="J709" s="12"/>
      <c r="K709" s="12"/>
      <c r="L709" s="12"/>
      <c r="M709" s="12"/>
      <c r="N709" s="12"/>
      <c r="O709" s="12"/>
      <c r="P709" s="12"/>
      <c r="Q709" s="12"/>
      <c r="R709" s="12"/>
      <c r="S709" s="12"/>
      <c r="T709" s="12"/>
      <c r="U709" s="12"/>
      <c r="V709" s="12"/>
      <c r="W709" s="12"/>
    </row>
    <row r="710" spans="1:23" ht="12.75" customHeight="1">
      <c r="A710" s="13"/>
      <c r="B710" s="1"/>
      <c r="C710" s="12"/>
      <c r="D710" s="12"/>
      <c r="E710" s="12"/>
      <c r="F710" s="12"/>
      <c r="G710" s="12"/>
      <c r="H710" s="12"/>
      <c r="I710" s="12"/>
      <c r="J710" s="12"/>
      <c r="K710" s="12"/>
      <c r="L710" s="12"/>
      <c r="M710" s="12"/>
      <c r="N710" s="12"/>
      <c r="O710" s="12"/>
      <c r="P710" s="12"/>
      <c r="Q710" s="12"/>
      <c r="R710" s="12"/>
      <c r="S710" s="12"/>
      <c r="T710" s="12"/>
      <c r="U710" s="12"/>
      <c r="V710" s="12"/>
      <c r="W710" s="12"/>
    </row>
    <row r="711" spans="1:23" ht="12.75" customHeight="1">
      <c r="A711" s="13"/>
      <c r="B711" s="1"/>
      <c r="C711" s="12"/>
      <c r="D711" s="12"/>
      <c r="E711" s="12"/>
      <c r="F711" s="12"/>
      <c r="G711" s="12"/>
      <c r="H711" s="12"/>
      <c r="I711" s="12"/>
      <c r="J711" s="12"/>
      <c r="K711" s="12"/>
      <c r="L711" s="12"/>
      <c r="M711" s="12"/>
      <c r="N711" s="12"/>
      <c r="O711" s="12"/>
      <c r="P711" s="12"/>
      <c r="Q711" s="12"/>
      <c r="R711" s="12"/>
      <c r="S711" s="12"/>
      <c r="T711" s="12"/>
      <c r="U711" s="12"/>
      <c r="V711" s="12"/>
      <c r="W711" s="12"/>
    </row>
    <row r="712" spans="1:23" ht="12.75" customHeight="1">
      <c r="A712" s="13"/>
      <c r="B712" s="1"/>
      <c r="C712" s="12"/>
      <c r="D712" s="12"/>
      <c r="E712" s="12"/>
      <c r="F712" s="12"/>
      <c r="G712" s="12"/>
      <c r="H712" s="12"/>
      <c r="I712" s="12"/>
      <c r="J712" s="12"/>
      <c r="K712" s="12"/>
      <c r="L712" s="12"/>
      <c r="M712" s="12"/>
      <c r="N712" s="12"/>
      <c r="O712" s="12"/>
      <c r="P712" s="12"/>
      <c r="Q712" s="12"/>
      <c r="R712" s="12"/>
      <c r="S712" s="12"/>
      <c r="T712" s="12"/>
      <c r="U712" s="12"/>
      <c r="V712" s="12"/>
      <c r="W712" s="12"/>
    </row>
    <row r="713" spans="1:23" ht="12.75" customHeight="1">
      <c r="A713" s="13"/>
      <c r="B713" s="1"/>
      <c r="C713" s="12"/>
      <c r="D713" s="12"/>
      <c r="E713" s="12"/>
      <c r="F713" s="12"/>
      <c r="G713" s="12"/>
      <c r="H713" s="12"/>
      <c r="I713" s="12"/>
      <c r="J713" s="12"/>
      <c r="K713" s="12"/>
      <c r="L713" s="12"/>
      <c r="M713" s="12"/>
      <c r="N713" s="12"/>
      <c r="O713" s="12"/>
      <c r="P713" s="12"/>
      <c r="Q713" s="12"/>
      <c r="R713" s="12"/>
      <c r="S713" s="12"/>
      <c r="T713" s="12"/>
      <c r="U713" s="12"/>
      <c r="V713" s="12"/>
      <c r="W713" s="12"/>
    </row>
    <row r="714" spans="1:23" ht="12.75" customHeight="1">
      <c r="A714" s="13"/>
      <c r="B714" s="1"/>
      <c r="C714" s="12"/>
      <c r="D714" s="12"/>
      <c r="E714" s="12"/>
      <c r="F714" s="12"/>
      <c r="G714" s="12"/>
      <c r="H714" s="12"/>
      <c r="I714" s="12"/>
      <c r="J714" s="12"/>
      <c r="K714" s="12"/>
      <c r="L714" s="12"/>
      <c r="M714" s="12"/>
      <c r="N714" s="12"/>
      <c r="O714" s="12"/>
      <c r="P714" s="12"/>
      <c r="Q714" s="12"/>
      <c r="R714" s="12"/>
      <c r="S714" s="12"/>
      <c r="T714" s="12"/>
      <c r="U714" s="12"/>
      <c r="V714" s="12"/>
      <c r="W714" s="12"/>
    </row>
    <row r="715" spans="1:23" ht="12.75" customHeight="1">
      <c r="A715" s="13"/>
      <c r="B715" s="1"/>
      <c r="C715" s="12"/>
      <c r="D715" s="12"/>
      <c r="E715" s="12"/>
      <c r="F715" s="12"/>
      <c r="G715" s="12"/>
      <c r="H715" s="12"/>
      <c r="I715" s="12"/>
      <c r="J715" s="12"/>
      <c r="K715" s="12"/>
      <c r="L715" s="12"/>
      <c r="M715" s="12"/>
      <c r="N715" s="12"/>
      <c r="O715" s="12"/>
      <c r="P715" s="12"/>
      <c r="Q715" s="12"/>
      <c r="R715" s="12"/>
      <c r="S715" s="12"/>
      <c r="T715" s="12"/>
      <c r="U715" s="12"/>
      <c r="V715" s="12"/>
      <c r="W715" s="12"/>
    </row>
    <row r="716" spans="1:23" ht="12.75" customHeight="1">
      <c r="A716" s="13"/>
      <c r="B716" s="1"/>
      <c r="C716" s="12"/>
      <c r="D716" s="12"/>
      <c r="E716" s="12"/>
      <c r="F716" s="12"/>
      <c r="G716" s="12"/>
      <c r="H716" s="12"/>
      <c r="I716" s="12"/>
      <c r="J716" s="12"/>
      <c r="K716" s="12"/>
      <c r="L716" s="12"/>
      <c r="M716" s="12"/>
      <c r="N716" s="12"/>
      <c r="O716" s="12"/>
      <c r="P716" s="12"/>
      <c r="Q716" s="12"/>
      <c r="R716" s="12"/>
      <c r="S716" s="12"/>
      <c r="T716" s="12"/>
      <c r="U716" s="12"/>
      <c r="V716" s="12"/>
      <c r="W716" s="12"/>
    </row>
    <row r="717" spans="1:23" ht="12.75" customHeight="1">
      <c r="A717" s="13"/>
      <c r="B717" s="1"/>
      <c r="C717" s="12"/>
      <c r="D717" s="12"/>
      <c r="E717" s="12"/>
      <c r="F717" s="12"/>
      <c r="G717" s="12"/>
      <c r="H717" s="12"/>
      <c r="I717" s="12"/>
      <c r="J717" s="12"/>
      <c r="K717" s="12"/>
      <c r="L717" s="12"/>
      <c r="M717" s="12"/>
      <c r="N717" s="12"/>
      <c r="O717" s="12"/>
      <c r="P717" s="12"/>
      <c r="Q717" s="12"/>
      <c r="R717" s="12"/>
      <c r="S717" s="12"/>
      <c r="T717" s="12"/>
      <c r="U717" s="12"/>
      <c r="V717" s="12"/>
      <c r="W717" s="12"/>
    </row>
    <row r="718" spans="1:23" ht="12.75" customHeight="1">
      <c r="A718" s="13"/>
      <c r="B718" s="1"/>
      <c r="C718" s="12"/>
      <c r="D718" s="12"/>
      <c r="E718" s="12"/>
      <c r="F718" s="12"/>
      <c r="G718" s="12"/>
      <c r="H718" s="12"/>
      <c r="I718" s="12"/>
      <c r="J718" s="12"/>
      <c r="K718" s="12"/>
      <c r="L718" s="12"/>
      <c r="M718" s="12"/>
      <c r="N718" s="12"/>
      <c r="O718" s="12"/>
      <c r="P718" s="12"/>
      <c r="Q718" s="12"/>
      <c r="R718" s="12"/>
      <c r="S718" s="12"/>
      <c r="T718" s="12"/>
      <c r="U718" s="12"/>
      <c r="V718" s="12"/>
      <c r="W718" s="12"/>
    </row>
    <row r="719" spans="1:23" ht="12.75" customHeight="1">
      <c r="A719" s="13"/>
      <c r="B719" s="1"/>
      <c r="C719" s="12"/>
      <c r="D719" s="12"/>
      <c r="E719" s="12"/>
      <c r="F719" s="12"/>
      <c r="G719" s="12"/>
      <c r="H719" s="12"/>
      <c r="I719" s="12"/>
      <c r="J719" s="12"/>
      <c r="K719" s="12"/>
      <c r="L719" s="12"/>
      <c r="M719" s="12"/>
      <c r="N719" s="12"/>
      <c r="O719" s="12"/>
      <c r="P719" s="12"/>
      <c r="Q719" s="12"/>
      <c r="R719" s="12"/>
      <c r="S719" s="12"/>
      <c r="T719" s="12"/>
      <c r="U719" s="12"/>
      <c r="V719" s="12"/>
      <c r="W719" s="12"/>
    </row>
    <row r="720" spans="1:23" ht="12.75" customHeight="1">
      <c r="A720" s="13"/>
      <c r="B720" s="1"/>
      <c r="C720" s="12"/>
      <c r="D720" s="12"/>
      <c r="E720" s="12"/>
      <c r="F720" s="12"/>
      <c r="G720" s="12"/>
      <c r="H720" s="12"/>
      <c r="I720" s="12"/>
      <c r="J720" s="12"/>
      <c r="K720" s="12"/>
      <c r="L720" s="12"/>
      <c r="M720" s="12"/>
      <c r="N720" s="12"/>
      <c r="O720" s="12"/>
      <c r="P720" s="12"/>
      <c r="Q720" s="12"/>
      <c r="R720" s="12"/>
      <c r="S720" s="12"/>
      <c r="T720" s="12"/>
      <c r="U720" s="12"/>
      <c r="V720" s="12"/>
      <c r="W720" s="12"/>
    </row>
    <row r="721" spans="1:23" ht="12.75" customHeight="1">
      <c r="A721" s="13"/>
      <c r="B721" s="1"/>
      <c r="C721" s="12"/>
      <c r="D721" s="12"/>
      <c r="E721" s="12"/>
      <c r="F721" s="12"/>
      <c r="G721" s="12"/>
      <c r="H721" s="12"/>
      <c r="I721" s="12"/>
      <c r="J721" s="12"/>
      <c r="K721" s="12"/>
      <c r="L721" s="12"/>
      <c r="M721" s="12"/>
      <c r="N721" s="12"/>
      <c r="O721" s="12"/>
      <c r="P721" s="12"/>
      <c r="Q721" s="12"/>
      <c r="R721" s="12"/>
      <c r="S721" s="12"/>
      <c r="T721" s="12"/>
      <c r="U721" s="12"/>
      <c r="V721" s="12"/>
      <c r="W721" s="12"/>
    </row>
    <row r="722" spans="1:23" ht="12.75" customHeight="1">
      <c r="A722" s="13"/>
      <c r="B722" s="1"/>
      <c r="C722" s="12"/>
      <c r="D722" s="12"/>
      <c r="E722" s="12"/>
      <c r="F722" s="12"/>
      <c r="G722" s="12"/>
      <c r="H722" s="12"/>
      <c r="I722" s="12"/>
      <c r="J722" s="12"/>
      <c r="K722" s="12"/>
      <c r="L722" s="12"/>
      <c r="M722" s="12"/>
      <c r="N722" s="12"/>
      <c r="O722" s="12"/>
      <c r="P722" s="12"/>
      <c r="Q722" s="12"/>
      <c r="R722" s="12"/>
      <c r="S722" s="12"/>
      <c r="T722" s="12"/>
      <c r="U722" s="12"/>
      <c r="V722" s="12"/>
      <c r="W722" s="12"/>
    </row>
    <row r="723" spans="1:23" ht="12.75" customHeight="1">
      <c r="A723" s="13"/>
      <c r="B723" s="1"/>
      <c r="C723" s="12"/>
      <c r="D723" s="12"/>
      <c r="E723" s="12"/>
      <c r="F723" s="12"/>
      <c r="G723" s="12"/>
      <c r="H723" s="12"/>
      <c r="I723" s="12"/>
      <c r="J723" s="12"/>
      <c r="K723" s="12"/>
      <c r="L723" s="12"/>
      <c r="M723" s="12"/>
      <c r="N723" s="12"/>
      <c r="O723" s="12"/>
      <c r="P723" s="12"/>
      <c r="Q723" s="12"/>
      <c r="R723" s="12"/>
      <c r="S723" s="12"/>
      <c r="T723" s="12"/>
      <c r="U723" s="12"/>
      <c r="V723" s="12"/>
      <c r="W723" s="12"/>
    </row>
    <row r="724" spans="1:23" ht="12.75" customHeight="1">
      <c r="A724" s="13"/>
      <c r="B724" s="1"/>
      <c r="C724" s="12"/>
      <c r="D724" s="12"/>
      <c r="E724" s="12"/>
      <c r="F724" s="12"/>
      <c r="G724" s="12"/>
      <c r="H724" s="12"/>
      <c r="I724" s="12"/>
      <c r="J724" s="12"/>
      <c r="K724" s="12"/>
      <c r="L724" s="12"/>
      <c r="M724" s="12"/>
      <c r="N724" s="12"/>
      <c r="O724" s="12"/>
      <c r="P724" s="12"/>
      <c r="Q724" s="12"/>
      <c r="R724" s="12"/>
      <c r="S724" s="12"/>
      <c r="T724" s="12"/>
      <c r="U724" s="12"/>
      <c r="V724" s="12"/>
      <c r="W724" s="12"/>
    </row>
    <row r="725" spans="1:23" ht="12.75" customHeight="1">
      <c r="A725" s="13"/>
      <c r="B725" s="1"/>
      <c r="C725" s="12"/>
      <c r="D725" s="12"/>
      <c r="E725" s="12"/>
      <c r="F725" s="12"/>
      <c r="G725" s="12"/>
      <c r="H725" s="12"/>
      <c r="I725" s="12"/>
      <c r="J725" s="12"/>
      <c r="K725" s="12"/>
      <c r="L725" s="12"/>
      <c r="M725" s="12"/>
      <c r="N725" s="12"/>
      <c r="O725" s="12"/>
      <c r="P725" s="12"/>
      <c r="Q725" s="12"/>
      <c r="R725" s="12"/>
      <c r="S725" s="12"/>
      <c r="T725" s="12"/>
      <c r="U725" s="12"/>
      <c r="V725" s="12"/>
      <c r="W725" s="12"/>
    </row>
    <row r="726" spans="1:23" ht="12.75" customHeight="1">
      <c r="A726" s="13"/>
      <c r="B726" s="1"/>
      <c r="C726" s="12"/>
      <c r="D726" s="12"/>
      <c r="E726" s="12"/>
      <c r="F726" s="12"/>
      <c r="G726" s="12"/>
      <c r="H726" s="12"/>
      <c r="I726" s="12"/>
      <c r="J726" s="12"/>
      <c r="K726" s="12"/>
      <c r="L726" s="12"/>
      <c r="M726" s="12"/>
      <c r="N726" s="12"/>
      <c r="O726" s="12"/>
      <c r="P726" s="12"/>
      <c r="Q726" s="12"/>
      <c r="R726" s="12"/>
      <c r="S726" s="12"/>
      <c r="T726" s="12"/>
      <c r="U726" s="12"/>
      <c r="V726" s="12"/>
      <c r="W726" s="12"/>
    </row>
    <row r="727" spans="1:23" ht="12.75" customHeight="1">
      <c r="A727" s="13"/>
      <c r="B727" s="1"/>
      <c r="C727" s="12"/>
      <c r="D727" s="12"/>
      <c r="E727" s="12"/>
      <c r="F727" s="12"/>
      <c r="G727" s="12"/>
      <c r="H727" s="12"/>
      <c r="I727" s="12"/>
      <c r="J727" s="12"/>
      <c r="K727" s="12"/>
      <c r="L727" s="12"/>
      <c r="M727" s="12"/>
      <c r="N727" s="12"/>
      <c r="O727" s="12"/>
      <c r="P727" s="12"/>
      <c r="Q727" s="12"/>
      <c r="R727" s="12"/>
      <c r="S727" s="12"/>
      <c r="T727" s="12"/>
      <c r="U727" s="12"/>
      <c r="V727" s="12"/>
      <c r="W727" s="12"/>
    </row>
    <row r="728" spans="1:23" ht="12.75" customHeight="1">
      <c r="A728" s="13"/>
      <c r="B728" s="1"/>
      <c r="C728" s="12"/>
      <c r="D728" s="12"/>
      <c r="E728" s="12"/>
      <c r="F728" s="12"/>
      <c r="G728" s="12"/>
      <c r="H728" s="12"/>
      <c r="I728" s="12"/>
      <c r="J728" s="12"/>
      <c r="K728" s="12"/>
      <c r="L728" s="12"/>
      <c r="M728" s="12"/>
      <c r="N728" s="12"/>
      <c r="O728" s="12"/>
      <c r="P728" s="12"/>
      <c r="Q728" s="12"/>
      <c r="R728" s="12"/>
      <c r="S728" s="12"/>
      <c r="T728" s="12"/>
      <c r="U728" s="12"/>
      <c r="V728" s="12"/>
      <c r="W728" s="12"/>
    </row>
    <row r="729" spans="1:23" ht="12.75" customHeight="1">
      <c r="A729" s="13"/>
      <c r="B729" s="1"/>
      <c r="C729" s="12"/>
      <c r="D729" s="12"/>
      <c r="E729" s="12"/>
      <c r="F729" s="12"/>
      <c r="G729" s="12"/>
      <c r="H729" s="12"/>
      <c r="I729" s="12"/>
      <c r="J729" s="12"/>
      <c r="K729" s="12"/>
      <c r="L729" s="12"/>
      <c r="M729" s="12"/>
      <c r="N729" s="12"/>
      <c r="O729" s="12"/>
      <c r="P729" s="12"/>
      <c r="Q729" s="12"/>
      <c r="R729" s="12"/>
      <c r="S729" s="12"/>
      <c r="T729" s="12"/>
      <c r="U729" s="12"/>
      <c r="V729" s="12"/>
      <c r="W729" s="12"/>
    </row>
    <row r="730" spans="1:23" ht="12.75" customHeight="1">
      <c r="A730" s="13"/>
      <c r="B730" s="1"/>
      <c r="C730" s="12"/>
      <c r="D730" s="12"/>
      <c r="E730" s="12"/>
      <c r="F730" s="12"/>
      <c r="G730" s="12"/>
      <c r="H730" s="12"/>
      <c r="I730" s="12"/>
      <c r="J730" s="12"/>
      <c r="K730" s="12"/>
      <c r="L730" s="12"/>
      <c r="M730" s="12"/>
      <c r="N730" s="12"/>
      <c r="O730" s="12"/>
      <c r="P730" s="12"/>
      <c r="Q730" s="12"/>
      <c r="R730" s="12"/>
      <c r="S730" s="12"/>
      <c r="T730" s="12"/>
      <c r="U730" s="12"/>
      <c r="V730" s="12"/>
      <c r="W730" s="12"/>
    </row>
    <row r="731" spans="1:23" ht="12.75" customHeight="1">
      <c r="A731" s="13"/>
      <c r="B731" s="1"/>
      <c r="C731" s="12"/>
      <c r="D731" s="12"/>
      <c r="E731" s="12"/>
      <c r="F731" s="12"/>
      <c r="G731" s="12"/>
      <c r="H731" s="12"/>
      <c r="I731" s="12"/>
      <c r="J731" s="12"/>
      <c r="K731" s="12"/>
      <c r="L731" s="12"/>
      <c r="M731" s="12"/>
      <c r="N731" s="12"/>
      <c r="O731" s="12"/>
      <c r="P731" s="12"/>
      <c r="Q731" s="12"/>
      <c r="R731" s="12"/>
      <c r="S731" s="12"/>
      <c r="T731" s="12"/>
      <c r="U731" s="12"/>
      <c r="V731" s="12"/>
      <c r="W731" s="12"/>
    </row>
    <row r="732" spans="1:23" ht="12.75" customHeight="1">
      <c r="A732" s="13"/>
      <c r="B732" s="1"/>
      <c r="C732" s="12"/>
      <c r="D732" s="12"/>
      <c r="E732" s="12"/>
      <c r="F732" s="12"/>
      <c r="G732" s="12"/>
      <c r="H732" s="12"/>
      <c r="I732" s="12"/>
      <c r="J732" s="12"/>
      <c r="K732" s="12"/>
      <c r="L732" s="12"/>
      <c r="M732" s="12"/>
      <c r="N732" s="12"/>
      <c r="O732" s="12"/>
      <c r="P732" s="12"/>
      <c r="Q732" s="12"/>
      <c r="R732" s="12"/>
      <c r="S732" s="12"/>
      <c r="T732" s="12"/>
      <c r="U732" s="12"/>
      <c r="V732" s="12"/>
      <c r="W732" s="12"/>
    </row>
    <row r="733" spans="1:23" ht="12.75" customHeight="1">
      <c r="A733" s="13"/>
      <c r="B733" s="1"/>
      <c r="C733" s="12"/>
      <c r="D733" s="12"/>
      <c r="E733" s="12"/>
      <c r="F733" s="12"/>
      <c r="G733" s="12"/>
      <c r="H733" s="12"/>
      <c r="I733" s="12"/>
      <c r="J733" s="12"/>
      <c r="K733" s="12"/>
      <c r="L733" s="12"/>
      <c r="M733" s="12"/>
      <c r="N733" s="12"/>
      <c r="O733" s="12"/>
      <c r="P733" s="12"/>
      <c r="Q733" s="12"/>
      <c r="R733" s="12"/>
      <c r="S733" s="12"/>
      <c r="T733" s="12"/>
      <c r="U733" s="12"/>
      <c r="V733" s="12"/>
      <c r="W733" s="12"/>
    </row>
    <row r="734" spans="1:23" ht="12.75" customHeight="1">
      <c r="A734" s="13"/>
      <c r="B734" s="1"/>
      <c r="C734" s="12"/>
      <c r="D734" s="12"/>
      <c r="E734" s="12"/>
      <c r="F734" s="12"/>
      <c r="G734" s="12"/>
      <c r="H734" s="12"/>
      <c r="I734" s="12"/>
      <c r="J734" s="12"/>
      <c r="K734" s="12"/>
      <c r="L734" s="12"/>
      <c r="M734" s="12"/>
      <c r="N734" s="12"/>
      <c r="O734" s="12"/>
      <c r="P734" s="12"/>
      <c r="Q734" s="12"/>
      <c r="R734" s="12"/>
      <c r="S734" s="12"/>
      <c r="T734" s="12"/>
      <c r="U734" s="12"/>
      <c r="V734" s="12"/>
      <c r="W734" s="12"/>
    </row>
    <row r="735" spans="1:23" ht="12.75" customHeight="1">
      <c r="A735" s="13"/>
      <c r="B735" s="1"/>
      <c r="C735" s="12"/>
      <c r="D735" s="12"/>
      <c r="E735" s="12"/>
      <c r="F735" s="12"/>
      <c r="G735" s="12"/>
      <c r="H735" s="12"/>
      <c r="I735" s="12"/>
      <c r="J735" s="12"/>
      <c r="K735" s="12"/>
      <c r="L735" s="12"/>
      <c r="M735" s="12"/>
      <c r="N735" s="12"/>
      <c r="O735" s="12"/>
      <c r="P735" s="12"/>
      <c r="Q735" s="12"/>
      <c r="R735" s="12"/>
      <c r="S735" s="12"/>
      <c r="T735" s="12"/>
      <c r="U735" s="12"/>
      <c r="V735" s="12"/>
      <c r="W735" s="12"/>
    </row>
    <row r="736" spans="1:23" ht="12.75" customHeight="1">
      <c r="A736" s="13"/>
      <c r="B736" s="1"/>
      <c r="C736" s="12"/>
      <c r="D736" s="12"/>
      <c r="E736" s="12"/>
      <c r="F736" s="12"/>
      <c r="G736" s="12"/>
      <c r="H736" s="12"/>
      <c r="I736" s="12"/>
      <c r="J736" s="12"/>
      <c r="K736" s="12"/>
      <c r="L736" s="12"/>
      <c r="M736" s="12"/>
      <c r="N736" s="12"/>
      <c r="O736" s="12"/>
      <c r="P736" s="12"/>
      <c r="Q736" s="12"/>
      <c r="R736" s="12"/>
      <c r="S736" s="12"/>
      <c r="T736" s="12"/>
      <c r="U736" s="12"/>
      <c r="V736" s="12"/>
      <c r="W736" s="12"/>
    </row>
    <row r="737" spans="1:23" ht="12.75" customHeight="1">
      <c r="A737" s="13"/>
      <c r="B737" s="1"/>
      <c r="C737" s="12"/>
      <c r="D737" s="12"/>
      <c r="E737" s="12"/>
      <c r="F737" s="12"/>
      <c r="G737" s="12"/>
      <c r="H737" s="12"/>
      <c r="I737" s="12"/>
      <c r="J737" s="12"/>
      <c r="K737" s="12"/>
      <c r="L737" s="12"/>
      <c r="M737" s="12"/>
      <c r="N737" s="12"/>
      <c r="O737" s="12"/>
      <c r="P737" s="12"/>
      <c r="Q737" s="12"/>
      <c r="R737" s="12"/>
      <c r="S737" s="12"/>
      <c r="T737" s="12"/>
      <c r="U737" s="12"/>
      <c r="V737" s="12"/>
      <c r="W737" s="12"/>
    </row>
    <row r="738" spans="1:23" ht="12.75" customHeight="1">
      <c r="A738" s="13"/>
      <c r="B738" s="1"/>
      <c r="C738" s="12"/>
      <c r="D738" s="12"/>
      <c r="E738" s="12"/>
      <c r="F738" s="12"/>
      <c r="G738" s="12"/>
      <c r="H738" s="12"/>
      <c r="I738" s="12"/>
      <c r="J738" s="12"/>
      <c r="K738" s="12"/>
      <c r="L738" s="12"/>
      <c r="M738" s="12"/>
      <c r="N738" s="12"/>
      <c r="O738" s="12"/>
      <c r="P738" s="12"/>
      <c r="Q738" s="12"/>
      <c r="R738" s="12"/>
      <c r="S738" s="12"/>
      <c r="T738" s="12"/>
      <c r="U738" s="12"/>
      <c r="V738" s="12"/>
      <c r="W738" s="12"/>
    </row>
    <row r="739" spans="1:23" ht="12.75" customHeight="1">
      <c r="A739" s="13"/>
      <c r="B739" s="1"/>
      <c r="C739" s="12"/>
      <c r="D739" s="12"/>
      <c r="E739" s="12"/>
      <c r="F739" s="12"/>
      <c r="G739" s="12"/>
      <c r="H739" s="12"/>
      <c r="I739" s="12"/>
      <c r="J739" s="12"/>
      <c r="K739" s="12"/>
      <c r="L739" s="12"/>
      <c r="M739" s="12"/>
      <c r="N739" s="12"/>
      <c r="O739" s="12"/>
      <c r="P739" s="12"/>
      <c r="Q739" s="12"/>
      <c r="R739" s="12"/>
      <c r="S739" s="12"/>
      <c r="T739" s="12"/>
      <c r="U739" s="12"/>
      <c r="V739" s="12"/>
      <c r="W739" s="12"/>
    </row>
    <row r="740" spans="1:23" ht="12.75" customHeight="1">
      <c r="A740" s="13"/>
      <c r="B740" s="1"/>
      <c r="C740" s="12"/>
      <c r="D740" s="12"/>
      <c r="E740" s="12"/>
      <c r="F740" s="12"/>
      <c r="G740" s="12"/>
      <c r="H740" s="12"/>
      <c r="I740" s="12"/>
      <c r="J740" s="12"/>
      <c r="K740" s="12"/>
      <c r="L740" s="12"/>
      <c r="M740" s="12"/>
      <c r="N740" s="12"/>
      <c r="O740" s="12"/>
      <c r="P740" s="12"/>
      <c r="Q740" s="12"/>
      <c r="R740" s="12"/>
      <c r="S740" s="12"/>
      <c r="T740" s="12"/>
      <c r="U740" s="12"/>
      <c r="V740" s="12"/>
      <c r="W740" s="12"/>
    </row>
    <row r="741" spans="1:23" ht="12.75" customHeight="1">
      <c r="A741" s="13"/>
      <c r="B741" s="1"/>
      <c r="C741" s="12"/>
      <c r="D741" s="12"/>
      <c r="E741" s="12"/>
      <c r="F741" s="12"/>
      <c r="G741" s="12"/>
      <c r="H741" s="12"/>
      <c r="I741" s="12"/>
      <c r="J741" s="12"/>
      <c r="K741" s="12"/>
      <c r="L741" s="12"/>
      <c r="M741" s="12"/>
      <c r="N741" s="12"/>
      <c r="O741" s="12"/>
      <c r="P741" s="12"/>
      <c r="Q741" s="12"/>
      <c r="R741" s="12"/>
      <c r="S741" s="12"/>
      <c r="T741" s="12"/>
      <c r="U741" s="12"/>
      <c r="V741" s="12"/>
      <c r="W741" s="12"/>
    </row>
    <row r="742" spans="1:23" ht="12.75" customHeight="1">
      <c r="A742" s="13"/>
      <c r="B742" s="1"/>
      <c r="C742" s="12"/>
      <c r="D742" s="12"/>
      <c r="E742" s="12"/>
      <c r="F742" s="12"/>
      <c r="G742" s="12"/>
      <c r="H742" s="12"/>
      <c r="I742" s="12"/>
      <c r="J742" s="12"/>
      <c r="K742" s="12"/>
      <c r="L742" s="12"/>
      <c r="M742" s="12"/>
      <c r="N742" s="12"/>
      <c r="O742" s="12"/>
      <c r="P742" s="12"/>
      <c r="Q742" s="12"/>
      <c r="R742" s="12"/>
      <c r="S742" s="12"/>
      <c r="T742" s="12"/>
      <c r="U742" s="12"/>
      <c r="V742" s="12"/>
      <c r="W742" s="12"/>
    </row>
    <row r="743" spans="1:23" ht="12.75" customHeight="1">
      <c r="A743" s="13"/>
      <c r="B743" s="1"/>
      <c r="C743" s="12"/>
      <c r="D743" s="12"/>
      <c r="E743" s="12"/>
      <c r="F743" s="12"/>
      <c r="G743" s="12"/>
      <c r="H743" s="12"/>
      <c r="I743" s="12"/>
      <c r="J743" s="12"/>
      <c r="K743" s="12"/>
      <c r="L743" s="12"/>
      <c r="M743" s="12"/>
      <c r="N743" s="12"/>
      <c r="O743" s="12"/>
      <c r="P743" s="12"/>
      <c r="Q743" s="12"/>
      <c r="R743" s="12"/>
      <c r="S743" s="12"/>
      <c r="T743" s="12"/>
      <c r="U743" s="12"/>
      <c r="V743" s="12"/>
      <c r="W743" s="12"/>
    </row>
    <row r="744" spans="1:23" ht="12.75" customHeight="1">
      <c r="A744" s="13"/>
      <c r="B744" s="1"/>
      <c r="C744" s="12"/>
      <c r="D744" s="12"/>
      <c r="E744" s="12"/>
      <c r="F744" s="12"/>
      <c r="G744" s="12"/>
      <c r="H744" s="12"/>
      <c r="I744" s="12"/>
      <c r="J744" s="12"/>
      <c r="K744" s="12"/>
      <c r="L744" s="12"/>
      <c r="M744" s="12"/>
      <c r="N744" s="12"/>
      <c r="O744" s="12"/>
      <c r="P744" s="12"/>
      <c r="Q744" s="12"/>
      <c r="R744" s="12"/>
      <c r="S744" s="12"/>
      <c r="T744" s="12"/>
      <c r="U744" s="12"/>
      <c r="V744" s="12"/>
      <c r="W744" s="12"/>
    </row>
    <row r="745" spans="1:23" ht="12.75" customHeight="1">
      <c r="A745" s="13"/>
      <c r="B745" s="1"/>
      <c r="C745" s="12"/>
      <c r="D745" s="12"/>
      <c r="E745" s="12"/>
      <c r="F745" s="12"/>
      <c r="G745" s="12"/>
      <c r="H745" s="12"/>
      <c r="I745" s="12"/>
      <c r="J745" s="12"/>
      <c r="K745" s="12"/>
      <c r="L745" s="12"/>
      <c r="M745" s="12"/>
      <c r="N745" s="12"/>
      <c r="O745" s="12"/>
      <c r="P745" s="12"/>
      <c r="Q745" s="12"/>
      <c r="R745" s="12"/>
      <c r="S745" s="12"/>
      <c r="T745" s="12"/>
      <c r="U745" s="12"/>
      <c r="V745" s="12"/>
      <c r="W745" s="12"/>
    </row>
    <row r="746" spans="1:23" ht="12.75" customHeight="1">
      <c r="A746" s="13"/>
      <c r="B746" s="1"/>
      <c r="C746" s="12"/>
      <c r="D746" s="12"/>
      <c r="E746" s="12"/>
      <c r="F746" s="12"/>
      <c r="G746" s="12"/>
      <c r="H746" s="12"/>
      <c r="I746" s="12"/>
      <c r="J746" s="12"/>
      <c r="K746" s="12"/>
      <c r="L746" s="12"/>
      <c r="M746" s="12"/>
      <c r="N746" s="12"/>
      <c r="O746" s="12"/>
      <c r="P746" s="12"/>
      <c r="Q746" s="12"/>
      <c r="R746" s="12"/>
      <c r="S746" s="12"/>
      <c r="T746" s="12"/>
      <c r="U746" s="12"/>
      <c r="V746" s="12"/>
      <c r="W746" s="12"/>
    </row>
    <row r="747" spans="1:23" ht="12.75" customHeight="1">
      <c r="A747" s="13"/>
      <c r="B747" s="1"/>
      <c r="C747" s="12"/>
      <c r="D747" s="12"/>
      <c r="E747" s="12"/>
      <c r="F747" s="12"/>
      <c r="G747" s="12"/>
      <c r="H747" s="12"/>
      <c r="I747" s="12"/>
      <c r="J747" s="12"/>
      <c r="K747" s="12"/>
      <c r="L747" s="12"/>
      <c r="M747" s="12"/>
      <c r="N747" s="12"/>
      <c r="O747" s="12"/>
      <c r="P747" s="12"/>
      <c r="Q747" s="12"/>
      <c r="R747" s="12"/>
      <c r="S747" s="12"/>
      <c r="T747" s="12"/>
      <c r="U747" s="12"/>
      <c r="V747" s="12"/>
      <c r="W747" s="12"/>
    </row>
    <row r="748" spans="1:23" ht="12.75" customHeight="1">
      <c r="A748" s="13"/>
      <c r="B748" s="1"/>
      <c r="C748" s="12"/>
      <c r="D748" s="12"/>
      <c r="E748" s="12"/>
      <c r="F748" s="12"/>
      <c r="G748" s="12"/>
      <c r="H748" s="12"/>
      <c r="I748" s="12"/>
      <c r="J748" s="12"/>
      <c r="K748" s="12"/>
      <c r="L748" s="12"/>
      <c r="M748" s="12"/>
      <c r="N748" s="12"/>
      <c r="O748" s="12"/>
      <c r="P748" s="12"/>
      <c r="Q748" s="12"/>
      <c r="R748" s="12"/>
      <c r="S748" s="12"/>
      <c r="T748" s="12"/>
      <c r="U748" s="12"/>
      <c r="V748" s="12"/>
      <c r="W748" s="12"/>
    </row>
    <row r="749" spans="1:23" ht="12.75" customHeight="1">
      <c r="A749" s="13"/>
      <c r="B749" s="1"/>
      <c r="C749" s="12"/>
      <c r="D749" s="12"/>
      <c r="E749" s="12"/>
      <c r="F749" s="12"/>
      <c r="G749" s="12"/>
      <c r="H749" s="12"/>
      <c r="I749" s="12"/>
      <c r="J749" s="12"/>
      <c r="K749" s="12"/>
      <c r="L749" s="12"/>
      <c r="M749" s="12"/>
      <c r="N749" s="12"/>
      <c r="O749" s="12"/>
      <c r="P749" s="12"/>
      <c r="Q749" s="12"/>
      <c r="R749" s="12"/>
      <c r="S749" s="12"/>
      <c r="T749" s="12"/>
      <c r="U749" s="12"/>
      <c r="V749" s="12"/>
      <c r="W749" s="12"/>
    </row>
    <row r="750" spans="1:23" ht="12.75" customHeight="1">
      <c r="A750" s="13"/>
      <c r="B750" s="1"/>
      <c r="C750" s="12"/>
      <c r="D750" s="12"/>
      <c r="E750" s="12"/>
      <c r="F750" s="12"/>
      <c r="G750" s="12"/>
      <c r="H750" s="12"/>
      <c r="I750" s="12"/>
      <c r="J750" s="12"/>
      <c r="K750" s="12"/>
      <c r="L750" s="12"/>
      <c r="M750" s="12"/>
      <c r="N750" s="12"/>
      <c r="O750" s="12"/>
      <c r="P750" s="12"/>
      <c r="Q750" s="12"/>
      <c r="R750" s="12"/>
      <c r="S750" s="12"/>
      <c r="T750" s="12"/>
      <c r="U750" s="12"/>
      <c r="V750" s="12"/>
      <c r="W750" s="12"/>
    </row>
    <row r="751" spans="1:23" ht="12.75" customHeight="1">
      <c r="A751" s="13"/>
      <c r="B751" s="1"/>
      <c r="C751" s="12"/>
      <c r="D751" s="12"/>
      <c r="E751" s="12"/>
      <c r="F751" s="12"/>
      <c r="G751" s="12"/>
      <c r="H751" s="12"/>
      <c r="I751" s="12"/>
      <c r="J751" s="12"/>
      <c r="K751" s="12"/>
      <c r="L751" s="12"/>
      <c r="M751" s="12"/>
      <c r="N751" s="12"/>
      <c r="O751" s="12"/>
      <c r="P751" s="12"/>
      <c r="Q751" s="12"/>
      <c r="R751" s="12"/>
      <c r="S751" s="12"/>
      <c r="T751" s="12"/>
      <c r="U751" s="12"/>
      <c r="V751" s="12"/>
      <c r="W751" s="12"/>
    </row>
    <row r="752" spans="1:23" ht="12.75" customHeight="1">
      <c r="A752" s="13"/>
      <c r="B752" s="1"/>
      <c r="C752" s="12"/>
      <c r="D752" s="12"/>
      <c r="E752" s="12"/>
      <c r="F752" s="12"/>
      <c r="G752" s="12"/>
      <c r="H752" s="12"/>
      <c r="I752" s="12"/>
      <c r="J752" s="12"/>
      <c r="K752" s="12"/>
      <c r="L752" s="12"/>
      <c r="M752" s="12"/>
      <c r="N752" s="12"/>
      <c r="O752" s="12"/>
      <c r="P752" s="12"/>
      <c r="Q752" s="12"/>
      <c r="R752" s="12"/>
      <c r="S752" s="12"/>
      <c r="T752" s="12"/>
      <c r="U752" s="12"/>
      <c r="V752" s="12"/>
      <c r="W752" s="12"/>
    </row>
    <row r="753" spans="1:23" ht="12.75" customHeight="1">
      <c r="A753" s="13"/>
      <c r="B753" s="1"/>
      <c r="C753" s="12"/>
      <c r="D753" s="12"/>
      <c r="E753" s="12"/>
      <c r="F753" s="12"/>
      <c r="G753" s="12"/>
      <c r="H753" s="12"/>
      <c r="I753" s="12"/>
      <c r="J753" s="12"/>
      <c r="K753" s="12"/>
      <c r="L753" s="12"/>
      <c r="M753" s="12"/>
      <c r="N753" s="12"/>
      <c r="O753" s="12"/>
      <c r="P753" s="12"/>
      <c r="Q753" s="12"/>
      <c r="R753" s="12"/>
      <c r="S753" s="12"/>
      <c r="T753" s="12"/>
      <c r="U753" s="12"/>
      <c r="V753" s="12"/>
      <c r="W753" s="12"/>
    </row>
    <row r="754" spans="1:23" ht="12.75" customHeight="1">
      <c r="A754" s="13"/>
      <c r="B754" s="1"/>
      <c r="C754" s="12"/>
      <c r="D754" s="12"/>
      <c r="E754" s="12"/>
      <c r="F754" s="12"/>
      <c r="G754" s="12"/>
      <c r="H754" s="12"/>
      <c r="I754" s="12"/>
      <c r="J754" s="12"/>
      <c r="K754" s="12"/>
      <c r="L754" s="12"/>
      <c r="M754" s="12"/>
      <c r="N754" s="12"/>
      <c r="O754" s="12"/>
      <c r="P754" s="12"/>
      <c r="Q754" s="12"/>
      <c r="R754" s="12"/>
      <c r="S754" s="12"/>
      <c r="T754" s="12"/>
      <c r="U754" s="12"/>
      <c r="V754" s="12"/>
      <c r="W754" s="12"/>
    </row>
    <row r="755" spans="1:23" ht="12.75" customHeight="1">
      <c r="A755" s="13"/>
      <c r="B755" s="1"/>
      <c r="C755" s="12"/>
      <c r="D755" s="12"/>
      <c r="E755" s="12"/>
      <c r="F755" s="12"/>
      <c r="G755" s="12"/>
      <c r="H755" s="12"/>
      <c r="I755" s="12"/>
      <c r="J755" s="12"/>
      <c r="K755" s="12"/>
      <c r="L755" s="12"/>
      <c r="M755" s="12"/>
      <c r="N755" s="12"/>
      <c r="O755" s="12"/>
      <c r="P755" s="12"/>
      <c r="Q755" s="12"/>
      <c r="R755" s="12"/>
      <c r="S755" s="12"/>
      <c r="T755" s="12"/>
      <c r="U755" s="12"/>
      <c r="V755" s="12"/>
      <c r="W755" s="12"/>
    </row>
    <row r="756" spans="1:23" ht="12.75" customHeight="1">
      <c r="A756" s="13"/>
      <c r="B756" s="1"/>
      <c r="C756" s="12"/>
      <c r="D756" s="12"/>
      <c r="E756" s="12"/>
      <c r="F756" s="12"/>
      <c r="G756" s="12"/>
      <c r="H756" s="12"/>
      <c r="I756" s="12"/>
      <c r="J756" s="12"/>
      <c r="K756" s="12"/>
      <c r="L756" s="12"/>
      <c r="M756" s="12"/>
      <c r="N756" s="12"/>
      <c r="O756" s="12"/>
      <c r="P756" s="12"/>
      <c r="Q756" s="12"/>
      <c r="R756" s="12"/>
      <c r="S756" s="12"/>
      <c r="T756" s="12"/>
      <c r="U756" s="12"/>
      <c r="V756" s="12"/>
      <c r="W756" s="12"/>
    </row>
    <row r="757" spans="1:23" ht="12.75" customHeight="1">
      <c r="A757" s="13"/>
      <c r="B757" s="1"/>
      <c r="C757" s="12"/>
      <c r="D757" s="12"/>
      <c r="E757" s="12"/>
      <c r="F757" s="12"/>
      <c r="G757" s="12"/>
      <c r="H757" s="12"/>
      <c r="I757" s="12"/>
      <c r="J757" s="12"/>
      <c r="K757" s="12"/>
      <c r="L757" s="12"/>
      <c r="M757" s="12"/>
      <c r="N757" s="12"/>
      <c r="O757" s="12"/>
      <c r="P757" s="12"/>
      <c r="Q757" s="12"/>
      <c r="R757" s="12"/>
      <c r="S757" s="12"/>
      <c r="T757" s="12"/>
      <c r="U757" s="12"/>
      <c r="V757" s="12"/>
      <c r="W757" s="12"/>
    </row>
    <row r="758" spans="1:23" ht="12.75" customHeight="1">
      <c r="A758" s="13"/>
      <c r="B758" s="1"/>
      <c r="C758" s="12"/>
      <c r="D758" s="12"/>
      <c r="E758" s="12"/>
      <c r="F758" s="12"/>
      <c r="G758" s="12"/>
      <c r="H758" s="12"/>
      <c r="I758" s="12"/>
      <c r="J758" s="12"/>
      <c r="K758" s="12"/>
      <c r="L758" s="12"/>
      <c r="M758" s="12"/>
      <c r="N758" s="12"/>
      <c r="O758" s="12"/>
      <c r="P758" s="12"/>
      <c r="Q758" s="12"/>
      <c r="R758" s="12"/>
      <c r="S758" s="12"/>
      <c r="T758" s="12"/>
      <c r="U758" s="12"/>
      <c r="V758" s="12"/>
      <c r="W758" s="12"/>
    </row>
    <row r="759" spans="1:23" ht="12.75" customHeight="1">
      <c r="A759" s="13"/>
      <c r="B759" s="1"/>
      <c r="C759" s="12"/>
      <c r="D759" s="12"/>
      <c r="E759" s="12"/>
      <c r="F759" s="12"/>
      <c r="G759" s="12"/>
      <c r="H759" s="12"/>
      <c r="I759" s="12"/>
      <c r="J759" s="12"/>
      <c r="K759" s="12"/>
      <c r="L759" s="12"/>
      <c r="M759" s="12"/>
      <c r="N759" s="12"/>
      <c r="O759" s="12"/>
      <c r="P759" s="12"/>
      <c r="Q759" s="12"/>
      <c r="R759" s="12"/>
      <c r="S759" s="12"/>
      <c r="T759" s="12"/>
      <c r="U759" s="12"/>
      <c r="V759" s="12"/>
      <c r="W759" s="12"/>
    </row>
    <row r="760" spans="1:23" ht="12.75" customHeight="1">
      <c r="A760" s="13"/>
      <c r="B760" s="1"/>
      <c r="C760" s="12"/>
      <c r="D760" s="12"/>
      <c r="E760" s="12"/>
      <c r="F760" s="12"/>
      <c r="G760" s="12"/>
      <c r="H760" s="12"/>
      <c r="I760" s="12"/>
      <c r="J760" s="12"/>
      <c r="K760" s="12"/>
      <c r="L760" s="12"/>
      <c r="M760" s="12"/>
      <c r="N760" s="12"/>
      <c r="O760" s="12"/>
      <c r="P760" s="12"/>
      <c r="Q760" s="12"/>
      <c r="R760" s="12"/>
      <c r="S760" s="12"/>
      <c r="T760" s="12"/>
      <c r="U760" s="12"/>
      <c r="V760" s="12"/>
      <c r="W760" s="12"/>
    </row>
    <row r="761" spans="1:23" ht="12.75" customHeight="1">
      <c r="A761" s="13"/>
      <c r="B761" s="1"/>
      <c r="C761" s="12"/>
      <c r="D761" s="12"/>
      <c r="E761" s="12"/>
      <c r="F761" s="12"/>
      <c r="G761" s="12"/>
      <c r="H761" s="12"/>
      <c r="I761" s="12"/>
      <c r="J761" s="12"/>
      <c r="K761" s="12"/>
      <c r="L761" s="12"/>
      <c r="M761" s="12"/>
      <c r="N761" s="12"/>
      <c r="O761" s="12"/>
      <c r="P761" s="12"/>
      <c r="Q761" s="12"/>
      <c r="R761" s="12"/>
      <c r="S761" s="12"/>
      <c r="T761" s="12"/>
      <c r="U761" s="12"/>
      <c r="V761" s="12"/>
      <c r="W761" s="12"/>
    </row>
    <row r="762" spans="1:23" ht="12.75" customHeight="1">
      <c r="A762" s="13"/>
      <c r="B762" s="1"/>
      <c r="C762" s="12"/>
      <c r="D762" s="12"/>
      <c r="E762" s="12"/>
      <c r="F762" s="12"/>
      <c r="G762" s="12"/>
      <c r="H762" s="12"/>
      <c r="I762" s="12"/>
      <c r="J762" s="12"/>
      <c r="K762" s="12"/>
      <c r="L762" s="12"/>
      <c r="M762" s="12"/>
      <c r="N762" s="12"/>
      <c r="O762" s="12"/>
      <c r="P762" s="12"/>
      <c r="Q762" s="12"/>
      <c r="R762" s="12"/>
      <c r="S762" s="12"/>
      <c r="T762" s="12"/>
      <c r="U762" s="12"/>
      <c r="V762" s="12"/>
      <c r="W762" s="12"/>
    </row>
    <row r="763" spans="1:23" ht="12.75" customHeight="1">
      <c r="A763" s="13"/>
      <c r="B763" s="1"/>
      <c r="C763" s="12"/>
      <c r="D763" s="12"/>
      <c r="E763" s="12"/>
      <c r="F763" s="12"/>
      <c r="G763" s="12"/>
      <c r="H763" s="12"/>
      <c r="I763" s="12"/>
      <c r="J763" s="12"/>
      <c r="K763" s="12"/>
      <c r="L763" s="12"/>
      <c r="M763" s="12"/>
      <c r="N763" s="12"/>
      <c r="O763" s="12"/>
      <c r="P763" s="12"/>
      <c r="Q763" s="12"/>
      <c r="R763" s="12"/>
      <c r="S763" s="12"/>
      <c r="T763" s="12"/>
      <c r="U763" s="12"/>
      <c r="V763" s="12"/>
      <c r="W763" s="12"/>
    </row>
    <row r="764" spans="1:23" ht="12.75" customHeight="1">
      <c r="A764" s="13"/>
      <c r="B764" s="1"/>
      <c r="C764" s="12"/>
      <c r="D764" s="12"/>
      <c r="E764" s="12"/>
      <c r="F764" s="12"/>
      <c r="G764" s="12"/>
      <c r="H764" s="12"/>
      <c r="I764" s="12"/>
      <c r="J764" s="12"/>
      <c r="K764" s="12"/>
      <c r="L764" s="12"/>
      <c r="M764" s="12"/>
      <c r="N764" s="12"/>
      <c r="O764" s="12"/>
      <c r="P764" s="12"/>
      <c r="Q764" s="12"/>
      <c r="R764" s="12"/>
      <c r="S764" s="12"/>
      <c r="T764" s="12"/>
      <c r="U764" s="12"/>
      <c r="V764" s="12"/>
      <c r="W764" s="12"/>
    </row>
    <row r="765" spans="1:23" ht="12.75" customHeight="1">
      <c r="A765" s="13"/>
      <c r="B765" s="1"/>
      <c r="C765" s="12"/>
      <c r="D765" s="12"/>
      <c r="E765" s="12"/>
      <c r="F765" s="12"/>
      <c r="G765" s="12"/>
      <c r="H765" s="12"/>
      <c r="I765" s="12"/>
      <c r="J765" s="12"/>
      <c r="K765" s="12"/>
      <c r="L765" s="12"/>
      <c r="M765" s="12"/>
      <c r="N765" s="12"/>
      <c r="O765" s="12"/>
      <c r="P765" s="12"/>
      <c r="Q765" s="12"/>
      <c r="R765" s="12"/>
      <c r="S765" s="12"/>
      <c r="T765" s="12"/>
      <c r="U765" s="12"/>
      <c r="V765" s="12"/>
      <c r="W765" s="12"/>
    </row>
    <row r="766" spans="1:23" ht="12.75" customHeight="1">
      <c r="A766" s="13"/>
      <c r="B766" s="1"/>
      <c r="C766" s="12"/>
      <c r="D766" s="12"/>
      <c r="E766" s="12"/>
      <c r="F766" s="12"/>
      <c r="G766" s="12"/>
      <c r="H766" s="12"/>
      <c r="I766" s="12"/>
      <c r="J766" s="12"/>
      <c r="K766" s="12"/>
      <c r="L766" s="12"/>
      <c r="M766" s="12"/>
      <c r="N766" s="12"/>
      <c r="O766" s="12"/>
      <c r="P766" s="12"/>
      <c r="Q766" s="12"/>
      <c r="R766" s="12"/>
      <c r="S766" s="12"/>
      <c r="T766" s="12"/>
      <c r="U766" s="12"/>
      <c r="V766" s="12"/>
      <c r="W766" s="12"/>
    </row>
    <row r="767" spans="1:23" ht="12.75" customHeight="1">
      <c r="A767" s="13"/>
      <c r="B767" s="1"/>
      <c r="C767" s="12"/>
      <c r="D767" s="12"/>
      <c r="E767" s="12"/>
      <c r="F767" s="12"/>
      <c r="G767" s="12"/>
      <c r="H767" s="12"/>
      <c r="I767" s="12"/>
      <c r="J767" s="12"/>
      <c r="K767" s="12"/>
      <c r="L767" s="12"/>
      <c r="M767" s="12"/>
      <c r="N767" s="12"/>
      <c r="O767" s="12"/>
      <c r="P767" s="12"/>
      <c r="Q767" s="12"/>
      <c r="R767" s="12"/>
      <c r="S767" s="12"/>
      <c r="T767" s="12"/>
      <c r="U767" s="12"/>
      <c r="V767" s="12"/>
      <c r="W767" s="12"/>
    </row>
    <row r="768" spans="1:23" ht="12.75" customHeight="1">
      <c r="A768" s="13"/>
      <c r="B768" s="1"/>
      <c r="C768" s="12"/>
      <c r="D768" s="12"/>
      <c r="E768" s="12"/>
      <c r="F768" s="12"/>
      <c r="G768" s="12"/>
      <c r="H768" s="12"/>
      <c r="I768" s="12"/>
      <c r="J768" s="12"/>
      <c r="K768" s="12"/>
      <c r="L768" s="12"/>
      <c r="M768" s="12"/>
      <c r="N768" s="12"/>
      <c r="O768" s="12"/>
      <c r="P768" s="12"/>
      <c r="Q768" s="12"/>
      <c r="R768" s="12"/>
      <c r="S768" s="12"/>
      <c r="T768" s="12"/>
      <c r="U768" s="12"/>
      <c r="V768" s="12"/>
      <c r="W768" s="12"/>
    </row>
    <row r="769" spans="1:23" ht="12.75" customHeight="1">
      <c r="A769" s="13"/>
      <c r="B769" s="1"/>
      <c r="C769" s="12"/>
      <c r="D769" s="12"/>
      <c r="E769" s="12"/>
      <c r="F769" s="12"/>
      <c r="G769" s="12"/>
      <c r="H769" s="12"/>
      <c r="I769" s="12"/>
      <c r="J769" s="12"/>
      <c r="K769" s="12"/>
      <c r="L769" s="12"/>
      <c r="M769" s="12"/>
      <c r="N769" s="12"/>
      <c r="O769" s="12"/>
      <c r="P769" s="12"/>
      <c r="Q769" s="12"/>
      <c r="R769" s="12"/>
      <c r="S769" s="12"/>
      <c r="T769" s="12"/>
      <c r="U769" s="12"/>
      <c r="V769" s="12"/>
      <c r="W769" s="12"/>
    </row>
    <row r="770" spans="1:23" ht="12.75" customHeight="1">
      <c r="A770" s="13"/>
      <c r="B770" s="1"/>
      <c r="C770" s="12"/>
      <c r="D770" s="12"/>
      <c r="E770" s="12"/>
      <c r="F770" s="12"/>
      <c r="G770" s="12"/>
      <c r="H770" s="12"/>
      <c r="I770" s="12"/>
      <c r="J770" s="12"/>
      <c r="K770" s="12"/>
      <c r="L770" s="12"/>
      <c r="M770" s="12"/>
      <c r="N770" s="12"/>
      <c r="O770" s="12"/>
      <c r="P770" s="12"/>
      <c r="Q770" s="12"/>
      <c r="R770" s="12"/>
      <c r="S770" s="12"/>
      <c r="T770" s="12"/>
      <c r="U770" s="12"/>
      <c r="V770" s="12"/>
      <c r="W770" s="12"/>
    </row>
    <row r="771" spans="1:23" ht="12.75" customHeight="1">
      <c r="A771" s="13"/>
      <c r="B771" s="1"/>
      <c r="C771" s="12"/>
      <c r="D771" s="12"/>
      <c r="E771" s="12"/>
      <c r="F771" s="12"/>
      <c r="G771" s="12"/>
      <c r="H771" s="12"/>
      <c r="I771" s="12"/>
      <c r="J771" s="12"/>
      <c r="K771" s="12"/>
      <c r="L771" s="12"/>
      <c r="M771" s="12"/>
      <c r="N771" s="12"/>
      <c r="O771" s="12"/>
      <c r="P771" s="12"/>
      <c r="Q771" s="12"/>
      <c r="R771" s="12"/>
      <c r="S771" s="12"/>
      <c r="T771" s="12"/>
      <c r="U771" s="12"/>
      <c r="V771" s="12"/>
      <c r="W771" s="12"/>
    </row>
    <row r="772" spans="1:23" ht="12.75" customHeight="1">
      <c r="A772" s="13"/>
      <c r="B772" s="1"/>
      <c r="C772" s="12"/>
      <c r="D772" s="12"/>
      <c r="E772" s="12"/>
      <c r="F772" s="12"/>
      <c r="G772" s="12"/>
      <c r="H772" s="12"/>
      <c r="I772" s="12"/>
      <c r="J772" s="12"/>
      <c r="K772" s="12"/>
      <c r="L772" s="12"/>
      <c r="M772" s="12"/>
      <c r="N772" s="12"/>
      <c r="O772" s="12"/>
      <c r="P772" s="12"/>
      <c r="Q772" s="12"/>
      <c r="R772" s="12"/>
      <c r="S772" s="12"/>
      <c r="T772" s="12"/>
      <c r="U772" s="12"/>
      <c r="V772" s="12"/>
      <c r="W772" s="12"/>
    </row>
    <row r="773" spans="1:23" ht="12.75" customHeight="1">
      <c r="A773" s="13"/>
      <c r="B773" s="1"/>
      <c r="C773" s="12"/>
      <c r="D773" s="12"/>
      <c r="E773" s="12"/>
      <c r="F773" s="12"/>
      <c r="G773" s="12"/>
      <c r="H773" s="12"/>
      <c r="I773" s="12"/>
      <c r="J773" s="12"/>
      <c r="K773" s="12"/>
      <c r="L773" s="12"/>
      <c r="M773" s="12"/>
      <c r="N773" s="12"/>
      <c r="O773" s="12"/>
      <c r="P773" s="12"/>
      <c r="Q773" s="12"/>
      <c r="R773" s="12"/>
      <c r="S773" s="12"/>
      <c r="T773" s="12"/>
      <c r="U773" s="12"/>
      <c r="V773" s="12"/>
      <c r="W773" s="12"/>
    </row>
    <row r="774" spans="1:23" ht="12.75" customHeight="1">
      <c r="A774" s="13"/>
      <c r="B774" s="1"/>
      <c r="C774" s="12"/>
      <c r="D774" s="12"/>
      <c r="E774" s="12"/>
      <c r="F774" s="12"/>
      <c r="G774" s="12"/>
      <c r="H774" s="12"/>
      <c r="I774" s="12"/>
      <c r="J774" s="12"/>
      <c r="K774" s="12"/>
      <c r="L774" s="12"/>
      <c r="M774" s="12"/>
      <c r="N774" s="12"/>
      <c r="O774" s="12"/>
      <c r="P774" s="12"/>
      <c r="Q774" s="12"/>
      <c r="R774" s="12"/>
      <c r="S774" s="12"/>
      <c r="T774" s="12"/>
      <c r="U774" s="12"/>
      <c r="V774" s="12"/>
      <c r="W774" s="12"/>
    </row>
    <row r="775" spans="1:23" ht="12.75" customHeight="1">
      <c r="A775" s="13"/>
      <c r="B775" s="1"/>
      <c r="C775" s="12"/>
      <c r="D775" s="12"/>
      <c r="E775" s="12"/>
      <c r="F775" s="12"/>
      <c r="G775" s="12"/>
      <c r="H775" s="12"/>
      <c r="I775" s="12"/>
      <c r="J775" s="12"/>
      <c r="K775" s="12"/>
      <c r="L775" s="12"/>
      <c r="M775" s="12"/>
      <c r="N775" s="12"/>
      <c r="O775" s="12"/>
      <c r="P775" s="12"/>
      <c r="Q775" s="12"/>
      <c r="R775" s="12"/>
      <c r="S775" s="12"/>
      <c r="T775" s="12"/>
      <c r="U775" s="12"/>
      <c r="V775" s="12"/>
      <c r="W775" s="12"/>
    </row>
    <row r="776" spans="1:23" ht="12.75" customHeight="1">
      <c r="A776" s="13"/>
      <c r="B776" s="1"/>
      <c r="C776" s="12"/>
      <c r="D776" s="12"/>
      <c r="E776" s="12"/>
      <c r="F776" s="12"/>
      <c r="G776" s="12"/>
      <c r="H776" s="12"/>
      <c r="I776" s="12"/>
      <c r="J776" s="12"/>
      <c r="K776" s="12"/>
      <c r="L776" s="12"/>
      <c r="M776" s="12"/>
      <c r="N776" s="12"/>
      <c r="O776" s="12"/>
      <c r="P776" s="12"/>
      <c r="Q776" s="12"/>
      <c r="R776" s="12"/>
      <c r="S776" s="12"/>
      <c r="T776" s="12"/>
      <c r="U776" s="12"/>
      <c r="V776" s="12"/>
      <c r="W776" s="12"/>
    </row>
    <row r="777" spans="1:23" ht="12.75" customHeight="1">
      <c r="A777" s="13"/>
      <c r="B777" s="1"/>
      <c r="C777" s="12"/>
      <c r="D777" s="12"/>
      <c r="E777" s="12"/>
      <c r="F777" s="12"/>
      <c r="G777" s="12"/>
      <c r="H777" s="12"/>
      <c r="I777" s="12"/>
      <c r="J777" s="12"/>
      <c r="K777" s="12"/>
      <c r="L777" s="12"/>
      <c r="M777" s="12"/>
      <c r="N777" s="12"/>
      <c r="O777" s="12"/>
      <c r="P777" s="12"/>
      <c r="Q777" s="12"/>
      <c r="R777" s="12"/>
      <c r="S777" s="12"/>
      <c r="T777" s="12"/>
      <c r="U777" s="12"/>
      <c r="V777" s="12"/>
      <c r="W777" s="12"/>
    </row>
    <row r="778" spans="1:23" ht="12.75" customHeight="1">
      <c r="A778" s="13"/>
      <c r="B778" s="1"/>
      <c r="C778" s="12"/>
      <c r="D778" s="12"/>
      <c r="E778" s="12"/>
      <c r="F778" s="12"/>
      <c r="G778" s="12"/>
      <c r="H778" s="12"/>
      <c r="I778" s="12"/>
      <c r="J778" s="12"/>
      <c r="K778" s="12"/>
      <c r="L778" s="12"/>
      <c r="M778" s="12"/>
      <c r="N778" s="12"/>
      <c r="O778" s="12"/>
      <c r="P778" s="12"/>
      <c r="Q778" s="12"/>
      <c r="R778" s="12"/>
      <c r="S778" s="12"/>
      <c r="T778" s="12"/>
      <c r="U778" s="12"/>
      <c r="V778" s="12"/>
      <c r="W778" s="12"/>
    </row>
    <row r="779" spans="1:23" ht="12.75" customHeight="1">
      <c r="A779" s="13"/>
      <c r="B779" s="1"/>
      <c r="C779" s="12"/>
      <c r="D779" s="12"/>
      <c r="E779" s="12"/>
      <c r="F779" s="12"/>
      <c r="G779" s="12"/>
      <c r="H779" s="12"/>
      <c r="I779" s="12"/>
      <c r="J779" s="12"/>
      <c r="K779" s="12"/>
      <c r="L779" s="12"/>
      <c r="M779" s="12"/>
      <c r="N779" s="12"/>
      <c r="O779" s="12"/>
      <c r="P779" s="12"/>
      <c r="Q779" s="12"/>
      <c r="R779" s="12"/>
      <c r="S779" s="12"/>
      <c r="T779" s="12"/>
      <c r="U779" s="12"/>
      <c r="V779" s="12"/>
      <c r="W779" s="12"/>
    </row>
    <row r="780" spans="1:23" ht="12.75" customHeight="1">
      <c r="A780" s="13"/>
      <c r="B780" s="1"/>
      <c r="C780" s="12"/>
      <c r="D780" s="12"/>
      <c r="E780" s="12"/>
      <c r="F780" s="12"/>
      <c r="G780" s="12"/>
      <c r="H780" s="12"/>
      <c r="I780" s="12"/>
      <c r="J780" s="12"/>
      <c r="K780" s="12"/>
      <c r="L780" s="12"/>
      <c r="M780" s="12"/>
      <c r="N780" s="12"/>
      <c r="O780" s="12"/>
      <c r="P780" s="12"/>
      <c r="Q780" s="12"/>
      <c r="R780" s="12"/>
      <c r="S780" s="12"/>
      <c r="T780" s="12"/>
      <c r="U780" s="12"/>
      <c r="V780" s="12"/>
      <c r="W780" s="12"/>
    </row>
    <row r="781" spans="1:23" ht="12.75" customHeight="1">
      <c r="A781" s="13"/>
      <c r="B781" s="1"/>
      <c r="C781" s="12"/>
      <c r="D781" s="12"/>
      <c r="E781" s="12"/>
      <c r="F781" s="12"/>
      <c r="G781" s="12"/>
      <c r="H781" s="12"/>
      <c r="I781" s="12"/>
      <c r="J781" s="12"/>
      <c r="K781" s="12"/>
      <c r="L781" s="12"/>
      <c r="M781" s="12"/>
      <c r="N781" s="12"/>
      <c r="O781" s="12"/>
      <c r="P781" s="12"/>
      <c r="Q781" s="12"/>
      <c r="R781" s="12"/>
      <c r="S781" s="12"/>
      <c r="T781" s="12"/>
      <c r="U781" s="12"/>
      <c r="V781" s="12"/>
      <c r="W781" s="12"/>
    </row>
    <row r="782" spans="1:23" ht="12.75" customHeight="1">
      <c r="A782" s="13"/>
      <c r="B782" s="1"/>
      <c r="C782" s="12"/>
      <c r="D782" s="12"/>
      <c r="E782" s="12"/>
      <c r="F782" s="12"/>
      <c r="G782" s="12"/>
      <c r="H782" s="12"/>
      <c r="I782" s="12"/>
      <c r="J782" s="12"/>
      <c r="K782" s="12"/>
      <c r="L782" s="12"/>
      <c r="M782" s="12"/>
      <c r="N782" s="12"/>
      <c r="O782" s="12"/>
      <c r="P782" s="12"/>
      <c r="Q782" s="12"/>
      <c r="R782" s="12"/>
      <c r="S782" s="12"/>
      <c r="T782" s="12"/>
      <c r="U782" s="12"/>
      <c r="V782" s="12"/>
      <c r="W782" s="12"/>
    </row>
    <row r="783" spans="1:23" ht="12.75" customHeight="1">
      <c r="A783" s="13"/>
      <c r="B783" s="1"/>
      <c r="C783" s="12"/>
      <c r="D783" s="12"/>
      <c r="E783" s="12"/>
      <c r="F783" s="12"/>
      <c r="G783" s="12"/>
      <c r="H783" s="12"/>
      <c r="I783" s="12"/>
      <c r="J783" s="12"/>
      <c r="K783" s="12"/>
      <c r="L783" s="12"/>
      <c r="M783" s="12"/>
      <c r="N783" s="12"/>
      <c r="O783" s="12"/>
      <c r="P783" s="12"/>
      <c r="Q783" s="12"/>
      <c r="R783" s="12"/>
      <c r="S783" s="12"/>
      <c r="T783" s="12"/>
      <c r="U783" s="12"/>
      <c r="V783" s="12"/>
      <c r="W783" s="12"/>
    </row>
    <row r="784" spans="1:23" ht="12.75" customHeight="1">
      <c r="A784" s="13"/>
      <c r="B784" s="1"/>
      <c r="C784" s="12"/>
      <c r="D784" s="12"/>
      <c r="E784" s="12"/>
      <c r="F784" s="12"/>
      <c r="G784" s="12"/>
      <c r="H784" s="12"/>
      <c r="I784" s="12"/>
      <c r="J784" s="12"/>
      <c r="K784" s="12"/>
      <c r="L784" s="12"/>
      <c r="M784" s="12"/>
      <c r="N784" s="12"/>
      <c r="O784" s="12"/>
      <c r="P784" s="12"/>
      <c r="Q784" s="12"/>
      <c r="R784" s="12"/>
      <c r="S784" s="12"/>
      <c r="T784" s="12"/>
      <c r="U784" s="12"/>
      <c r="V784" s="12"/>
      <c r="W784" s="12"/>
    </row>
    <row r="785" spans="1:23" ht="12.75" customHeight="1">
      <c r="A785" s="13"/>
      <c r="B785" s="1"/>
      <c r="C785" s="12"/>
      <c r="D785" s="12"/>
      <c r="E785" s="12"/>
      <c r="F785" s="12"/>
      <c r="G785" s="12"/>
      <c r="H785" s="12"/>
      <c r="I785" s="12"/>
      <c r="J785" s="12"/>
      <c r="K785" s="12"/>
      <c r="L785" s="12"/>
      <c r="M785" s="12"/>
      <c r="N785" s="12"/>
      <c r="O785" s="12"/>
      <c r="P785" s="12"/>
      <c r="Q785" s="12"/>
      <c r="R785" s="12"/>
      <c r="S785" s="12"/>
      <c r="T785" s="12"/>
      <c r="U785" s="12"/>
      <c r="V785" s="12"/>
      <c r="W785" s="12"/>
    </row>
    <row r="786" spans="1:23" ht="12.75" customHeight="1">
      <c r="A786" s="13"/>
      <c r="B786" s="1"/>
      <c r="C786" s="12"/>
      <c r="D786" s="12"/>
      <c r="E786" s="12"/>
      <c r="F786" s="12"/>
      <c r="G786" s="12"/>
      <c r="H786" s="12"/>
      <c r="I786" s="12"/>
      <c r="J786" s="12"/>
      <c r="K786" s="12"/>
      <c r="L786" s="12"/>
      <c r="M786" s="12"/>
      <c r="N786" s="12"/>
      <c r="O786" s="12"/>
      <c r="P786" s="12"/>
      <c r="Q786" s="12"/>
      <c r="R786" s="12"/>
      <c r="S786" s="12"/>
      <c r="T786" s="12"/>
      <c r="U786" s="12"/>
      <c r="V786" s="12"/>
      <c r="W786" s="12"/>
    </row>
    <row r="787" spans="1:23" ht="12.75" customHeight="1">
      <c r="A787" s="13"/>
      <c r="B787" s="1"/>
      <c r="C787" s="12"/>
      <c r="D787" s="12"/>
      <c r="E787" s="12"/>
      <c r="F787" s="12"/>
      <c r="G787" s="12"/>
      <c r="H787" s="12"/>
      <c r="I787" s="12"/>
      <c r="J787" s="12"/>
      <c r="K787" s="12"/>
      <c r="L787" s="12"/>
      <c r="M787" s="12"/>
      <c r="N787" s="12"/>
      <c r="O787" s="12"/>
      <c r="P787" s="12"/>
      <c r="Q787" s="12"/>
      <c r="R787" s="12"/>
      <c r="S787" s="12"/>
      <c r="T787" s="12"/>
      <c r="U787" s="12"/>
      <c r="V787" s="12"/>
      <c r="W787" s="12"/>
    </row>
    <row r="788" spans="1:23" ht="12.75" customHeight="1">
      <c r="A788" s="13"/>
      <c r="B788" s="1"/>
      <c r="C788" s="12"/>
      <c r="D788" s="12"/>
      <c r="E788" s="12"/>
      <c r="F788" s="12"/>
      <c r="G788" s="12"/>
      <c r="H788" s="12"/>
      <c r="I788" s="12"/>
      <c r="J788" s="12"/>
      <c r="K788" s="12"/>
      <c r="L788" s="12"/>
      <c r="M788" s="12"/>
      <c r="N788" s="12"/>
      <c r="O788" s="12"/>
      <c r="P788" s="12"/>
      <c r="Q788" s="12"/>
      <c r="R788" s="12"/>
      <c r="S788" s="12"/>
      <c r="T788" s="12"/>
      <c r="U788" s="12"/>
      <c r="V788" s="12"/>
      <c r="W788" s="12"/>
    </row>
    <row r="789" spans="1:23" ht="12.75" customHeight="1">
      <c r="A789" s="13"/>
      <c r="B789" s="1"/>
      <c r="C789" s="12"/>
      <c r="D789" s="12"/>
      <c r="E789" s="12"/>
      <c r="F789" s="12"/>
      <c r="G789" s="12"/>
      <c r="H789" s="12"/>
      <c r="I789" s="12"/>
      <c r="J789" s="12"/>
      <c r="K789" s="12"/>
      <c r="L789" s="12"/>
      <c r="M789" s="12"/>
      <c r="N789" s="12"/>
      <c r="O789" s="12"/>
      <c r="P789" s="12"/>
      <c r="Q789" s="12"/>
      <c r="R789" s="12"/>
      <c r="S789" s="12"/>
      <c r="T789" s="12"/>
      <c r="U789" s="12"/>
      <c r="V789" s="12"/>
      <c r="W789" s="12"/>
    </row>
    <row r="790" spans="1:23" ht="12.75" customHeight="1">
      <c r="A790" s="13"/>
      <c r="B790" s="1"/>
      <c r="C790" s="12"/>
      <c r="D790" s="12"/>
      <c r="E790" s="12"/>
      <c r="F790" s="12"/>
      <c r="G790" s="12"/>
      <c r="H790" s="12"/>
      <c r="I790" s="12"/>
      <c r="J790" s="12"/>
      <c r="K790" s="12"/>
      <c r="L790" s="12"/>
      <c r="M790" s="12"/>
      <c r="N790" s="12"/>
      <c r="O790" s="12"/>
      <c r="P790" s="12"/>
      <c r="Q790" s="12"/>
      <c r="R790" s="12"/>
      <c r="S790" s="12"/>
      <c r="T790" s="12"/>
      <c r="U790" s="12"/>
      <c r="V790" s="12"/>
      <c r="W790" s="12"/>
    </row>
    <row r="791" spans="1:23" ht="12.75" customHeight="1">
      <c r="A791" s="13"/>
      <c r="B791" s="1"/>
      <c r="C791" s="12"/>
      <c r="D791" s="12"/>
      <c r="E791" s="12"/>
      <c r="F791" s="12"/>
      <c r="G791" s="12"/>
      <c r="H791" s="12"/>
      <c r="I791" s="12"/>
      <c r="J791" s="12"/>
      <c r="K791" s="12"/>
      <c r="L791" s="12"/>
      <c r="M791" s="12"/>
      <c r="N791" s="12"/>
      <c r="O791" s="12"/>
      <c r="P791" s="12"/>
      <c r="Q791" s="12"/>
      <c r="R791" s="12"/>
      <c r="S791" s="12"/>
      <c r="T791" s="12"/>
      <c r="U791" s="12"/>
      <c r="V791" s="12"/>
      <c r="W791" s="12"/>
    </row>
    <row r="792" spans="1:23" ht="12.75" customHeight="1">
      <c r="A792" s="13"/>
      <c r="B792" s="1"/>
      <c r="C792" s="12"/>
      <c r="D792" s="12"/>
      <c r="E792" s="12"/>
      <c r="F792" s="12"/>
      <c r="G792" s="12"/>
      <c r="H792" s="12"/>
      <c r="I792" s="12"/>
      <c r="J792" s="12"/>
      <c r="K792" s="12"/>
      <c r="L792" s="12"/>
      <c r="M792" s="12"/>
      <c r="N792" s="12"/>
      <c r="O792" s="12"/>
      <c r="P792" s="12"/>
      <c r="Q792" s="12"/>
      <c r="R792" s="12"/>
      <c r="S792" s="12"/>
      <c r="T792" s="12"/>
      <c r="U792" s="12"/>
      <c r="V792" s="12"/>
      <c r="W792" s="12"/>
    </row>
    <row r="793" spans="1:23" ht="12.75" customHeight="1">
      <c r="A793" s="13"/>
      <c r="B793" s="1"/>
      <c r="C793" s="12"/>
      <c r="D793" s="12"/>
      <c r="E793" s="12"/>
      <c r="F793" s="12"/>
      <c r="G793" s="12"/>
      <c r="H793" s="12"/>
      <c r="I793" s="12"/>
      <c r="J793" s="12"/>
      <c r="K793" s="12"/>
      <c r="L793" s="12"/>
      <c r="M793" s="12"/>
      <c r="N793" s="12"/>
      <c r="O793" s="12"/>
      <c r="P793" s="12"/>
      <c r="Q793" s="12"/>
      <c r="R793" s="12"/>
      <c r="S793" s="12"/>
      <c r="T793" s="12"/>
      <c r="U793" s="12"/>
      <c r="V793" s="12"/>
      <c r="W793" s="12"/>
    </row>
    <row r="794" spans="1:23" ht="12.75" customHeight="1">
      <c r="A794" s="13"/>
      <c r="B794" s="1"/>
      <c r="C794" s="12"/>
      <c r="D794" s="12"/>
      <c r="E794" s="12"/>
      <c r="F794" s="12"/>
      <c r="G794" s="12"/>
      <c r="H794" s="12"/>
      <c r="I794" s="12"/>
      <c r="J794" s="12"/>
      <c r="K794" s="12"/>
      <c r="L794" s="12"/>
      <c r="M794" s="12"/>
      <c r="N794" s="12"/>
      <c r="O794" s="12"/>
      <c r="P794" s="12"/>
      <c r="Q794" s="12"/>
      <c r="R794" s="12"/>
      <c r="S794" s="12"/>
      <c r="T794" s="12"/>
      <c r="U794" s="12"/>
      <c r="V794" s="12"/>
      <c r="W794" s="12"/>
    </row>
    <row r="795" spans="1:23" ht="12.75" customHeight="1">
      <c r="A795" s="13"/>
      <c r="B795" s="1"/>
      <c r="C795" s="12"/>
      <c r="D795" s="12"/>
      <c r="E795" s="12"/>
      <c r="F795" s="12"/>
      <c r="G795" s="12"/>
      <c r="H795" s="12"/>
      <c r="I795" s="12"/>
      <c r="J795" s="12"/>
      <c r="K795" s="12"/>
      <c r="L795" s="12"/>
      <c r="M795" s="12"/>
      <c r="N795" s="12"/>
      <c r="O795" s="12"/>
      <c r="P795" s="12"/>
      <c r="Q795" s="12"/>
      <c r="R795" s="12"/>
      <c r="S795" s="12"/>
      <c r="T795" s="12"/>
      <c r="U795" s="12"/>
      <c r="V795" s="12"/>
      <c r="W795" s="12"/>
    </row>
    <row r="796" spans="1:23" ht="12.75" customHeight="1">
      <c r="A796" s="13"/>
      <c r="B796" s="1"/>
      <c r="C796" s="12"/>
      <c r="D796" s="12"/>
      <c r="E796" s="12"/>
      <c r="F796" s="12"/>
      <c r="G796" s="12"/>
      <c r="H796" s="12"/>
      <c r="I796" s="12"/>
      <c r="J796" s="12"/>
      <c r="K796" s="12"/>
      <c r="L796" s="12"/>
      <c r="M796" s="12"/>
      <c r="N796" s="12"/>
      <c r="O796" s="12"/>
      <c r="P796" s="12"/>
      <c r="Q796" s="12"/>
      <c r="R796" s="12"/>
      <c r="S796" s="12"/>
      <c r="T796" s="12"/>
      <c r="U796" s="12"/>
      <c r="V796" s="12"/>
      <c r="W796" s="12"/>
    </row>
    <row r="797" spans="1:23" ht="12.75" customHeight="1">
      <c r="A797" s="13"/>
      <c r="B797" s="1"/>
      <c r="C797" s="12"/>
      <c r="D797" s="12"/>
      <c r="E797" s="12"/>
      <c r="F797" s="12"/>
      <c r="G797" s="12"/>
      <c r="H797" s="12"/>
      <c r="I797" s="12"/>
      <c r="J797" s="12"/>
      <c r="K797" s="12"/>
      <c r="L797" s="12"/>
      <c r="M797" s="12"/>
      <c r="N797" s="12"/>
      <c r="O797" s="12"/>
      <c r="P797" s="12"/>
      <c r="Q797" s="12"/>
      <c r="R797" s="12"/>
      <c r="S797" s="12"/>
      <c r="T797" s="12"/>
      <c r="U797" s="12"/>
      <c r="V797" s="12"/>
      <c r="W797" s="12"/>
    </row>
    <row r="798" spans="1:23" ht="12.75" customHeight="1">
      <c r="A798" s="13"/>
      <c r="B798" s="1"/>
      <c r="C798" s="12"/>
      <c r="D798" s="12"/>
      <c r="E798" s="12"/>
      <c r="F798" s="12"/>
      <c r="G798" s="12"/>
      <c r="H798" s="12"/>
      <c r="I798" s="12"/>
      <c r="J798" s="12"/>
      <c r="K798" s="12"/>
      <c r="L798" s="12"/>
      <c r="M798" s="12"/>
      <c r="N798" s="12"/>
      <c r="O798" s="12"/>
      <c r="P798" s="12"/>
      <c r="Q798" s="12"/>
      <c r="R798" s="12"/>
      <c r="S798" s="12"/>
      <c r="T798" s="12"/>
      <c r="U798" s="12"/>
      <c r="V798" s="12"/>
      <c r="W798" s="12"/>
    </row>
    <row r="799" spans="1:23" ht="12.75" customHeight="1">
      <c r="A799" s="13"/>
      <c r="B799" s="1"/>
      <c r="C799" s="12"/>
      <c r="D799" s="12"/>
      <c r="E799" s="12"/>
      <c r="F799" s="12"/>
      <c r="G799" s="12"/>
      <c r="H799" s="12"/>
      <c r="I799" s="12"/>
      <c r="J799" s="12"/>
      <c r="K799" s="12"/>
      <c r="L799" s="12"/>
      <c r="M799" s="12"/>
      <c r="N799" s="12"/>
      <c r="O799" s="12"/>
      <c r="P799" s="12"/>
      <c r="Q799" s="12"/>
      <c r="R799" s="12"/>
      <c r="S799" s="12"/>
      <c r="T799" s="12"/>
      <c r="U799" s="12"/>
      <c r="V799" s="12"/>
      <c r="W799" s="12"/>
    </row>
    <row r="800" spans="1:23" ht="12.75" customHeight="1">
      <c r="A800" s="13"/>
      <c r="B800" s="1"/>
      <c r="C800" s="12"/>
      <c r="D800" s="12"/>
      <c r="E800" s="12"/>
      <c r="F800" s="12"/>
      <c r="G800" s="12"/>
      <c r="H800" s="12"/>
      <c r="I800" s="12"/>
      <c r="J800" s="12"/>
      <c r="K800" s="12"/>
      <c r="L800" s="12"/>
      <c r="M800" s="12"/>
      <c r="N800" s="12"/>
      <c r="O800" s="12"/>
      <c r="P800" s="12"/>
      <c r="Q800" s="12"/>
      <c r="R800" s="12"/>
      <c r="S800" s="12"/>
      <c r="T800" s="12"/>
      <c r="U800" s="12"/>
      <c r="V800" s="12"/>
      <c r="W800" s="12"/>
    </row>
    <row r="801" spans="1:23" ht="12.75" customHeight="1">
      <c r="A801" s="13"/>
      <c r="B801" s="1"/>
      <c r="C801" s="12"/>
      <c r="D801" s="12"/>
      <c r="E801" s="12"/>
      <c r="F801" s="12"/>
      <c r="G801" s="12"/>
      <c r="H801" s="12"/>
      <c r="I801" s="12"/>
      <c r="J801" s="12"/>
      <c r="K801" s="12"/>
      <c r="L801" s="12"/>
      <c r="M801" s="12"/>
      <c r="N801" s="12"/>
      <c r="O801" s="12"/>
      <c r="P801" s="12"/>
      <c r="Q801" s="12"/>
      <c r="R801" s="12"/>
      <c r="S801" s="12"/>
      <c r="T801" s="12"/>
      <c r="U801" s="12"/>
      <c r="V801" s="12"/>
      <c r="W801" s="12"/>
    </row>
    <row r="802" spans="1:23" ht="12.75" customHeight="1">
      <c r="A802" s="13"/>
      <c r="B802" s="1"/>
      <c r="C802" s="12"/>
      <c r="D802" s="12"/>
      <c r="E802" s="12"/>
      <c r="F802" s="12"/>
      <c r="G802" s="12"/>
      <c r="H802" s="12"/>
      <c r="I802" s="12"/>
      <c r="J802" s="12"/>
      <c r="K802" s="12"/>
      <c r="L802" s="12"/>
      <c r="M802" s="12"/>
      <c r="N802" s="12"/>
      <c r="O802" s="12"/>
      <c r="P802" s="12"/>
      <c r="Q802" s="12"/>
      <c r="R802" s="12"/>
      <c r="S802" s="12"/>
      <c r="T802" s="12"/>
      <c r="U802" s="12"/>
      <c r="V802" s="12"/>
      <c r="W802" s="12"/>
    </row>
    <row r="803" spans="1:23" ht="12.75" customHeight="1">
      <c r="A803" s="13"/>
      <c r="B803" s="1"/>
      <c r="C803" s="12"/>
      <c r="D803" s="12"/>
      <c r="E803" s="12"/>
      <c r="F803" s="12"/>
      <c r="G803" s="12"/>
      <c r="H803" s="12"/>
      <c r="I803" s="12"/>
      <c r="J803" s="12"/>
      <c r="K803" s="12"/>
      <c r="L803" s="12"/>
      <c r="M803" s="12"/>
      <c r="N803" s="12"/>
      <c r="O803" s="12"/>
      <c r="P803" s="12"/>
      <c r="Q803" s="12"/>
      <c r="R803" s="12"/>
      <c r="S803" s="12"/>
      <c r="T803" s="12"/>
      <c r="U803" s="12"/>
      <c r="V803" s="12"/>
      <c r="W803" s="12"/>
    </row>
    <row r="804" spans="1:23" ht="12.75" customHeight="1">
      <c r="A804" s="13"/>
      <c r="B804" s="1"/>
      <c r="C804" s="12"/>
      <c r="D804" s="12"/>
      <c r="E804" s="12"/>
      <c r="F804" s="12"/>
      <c r="G804" s="12"/>
      <c r="H804" s="12"/>
      <c r="I804" s="12"/>
      <c r="J804" s="12"/>
      <c r="K804" s="12"/>
      <c r="L804" s="12"/>
      <c r="M804" s="12"/>
      <c r="N804" s="12"/>
      <c r="O804" s="12"/>
      <c r="P804" s="12"/>
      <c r="Q804" s="12"/>
      <c r="R804" s="12"/>
      <c r="S804" s="12"/>
      <c r="T804" s="12"/>
      <c r="U804" s="12"/>
      <c r="V804" s="12"/>
      <c r="W804" s="12"/>
    </row>
    <row r="805" spans="1:23" ht="12.75" customHeight="1">
      <c r="A805" s="13"/>
      <c r="B805" s="1"/>
      <c r="C805" s="12"/>
      <c r="D805" s="12"/>
      <c r="E805" s="12"/>
      <c r="F805" s="12"/>
      <c r="G805" s="12"/>
      <c r="H805" s="12"/>
      <c r="I805" s="12"/>
      <c r="J805" s="12"/>
      <c r="K805" s="12"/>
      <c r="L805" s="12"/>
      <c r="M805" s="12"/>
      <c r="N805" s="12"/>
      <c r="O805" s="12"/>
      <c r="P805" s="12"/>
      <c r="Q805" s="12"/>
      <c r="R805" s="12"/>
      <c r="S805" s="12"/>
      <c r="T805" s="12"/>
      <c r="U805" s="12"/>
      <c r="V805" s="12"/>
      <c r="W805" s="12"/>
    </row>
    <row r="806" spans="1:23" ht="12.75" customHeight="1">
      <c r="A806" s="13"/>
      <c r="B806" s="1"/>
      <c r="C806" s="12"/>
      <c r="D806" s="12"/>
      <c r="E806" s="12"/>
      <c r="F806" s="12"/>
      <c r="G806" s="12"/>
      <c r="H806" s="12"/>
      <c r="I806" s="12"/>
      <c r="J806" s="12"/>
      <c r="K806" s="12"/>
      <c r="L806" s="12"/>
      <c r="M806" s="12"/>
      <c r="N806" s="12"/>
      <c r="O806" s="12"/>
      <c r="P806" s="12"/>
      <c r="Q806" s="12"/>
      <c r="R806" s="12"/>
      <c r="S806" s="12"/>
      <c r="T806" s="12"/>
      <c r="U806" s="12"/>
      <c r="V806" s="12"/>
      <c r="W806" s="12"/>
    </row>
    <row r="807" spans="1:23" ht="12.75" customHeight="1">
      <c r="A807" s="13"/>
      <c r="B807" s="1"/>
      <c r="C807" s="12"/>
      <c r="D807" s="12"/>
      <c r="E807" s="12"/>
      <c r="F807" s="12"/>
      <c r="G807" s="12"/>
      <c r="H807" s="12"/>
      <c r="I807" s="12"/>
      <c r="J807" s="12"/>
      <c r="K807" s="12"/>
      <c r="L807" s="12"/>
      <c r="M807" s="12"/>
      <c r="N807" s="12"/>
      <c r="O807" s="12"/>
      <c r="P807" s="12"/>
      <c r="Q807" s="12"/>
      <c r="R807" s="12"/>
      <c r="S807" s="12"/>
      <c r="T807" s="12"/>
      <c r="U807" s="12"/>
      <c r="V807" s="12"/>
      <c r="W807" s="12"/>
    </row>
    <row r="808" spans="1:23" ht="12.75" customHeight="1">
      <c r="A808" s="13"/>
      <c r="B808" s="1"/>
      <c r="C808" s="12"/>
      <c r="D808" s="12"/>
      <c r="E808" s="12"/>
      <c r="F808" s="12"/>
      <c r="G808" s="12"/>
      <c r="H808" s="12"/>
      <c r="I808" s="12"/>
      <c r="J808" s="12"/>
      <c r="K808" s="12"/>
      <c r="L808" s="12"/>
      <c r="M808" s="12"/>
      <c r="N808" s="12"/>
      <c r="O808" s="12"/>
      <c r="P808" s="12"/>
      <c r="Q808" s="12"/>
      <c r="R808" s="12"/>
      <c r="S808" s="12"/>
      <c r="T808" s="12"/>
      <c r="U808" s="12"/>
      <c r="V808" s="12"/>
      <c r="W808" s="12"/>
    </row>
    <row r="809" spans="1:23" ht="12.75" customHeight="1">
      <c r="A809" s="13"/>
      <c r="B809" s="1"/>
      <c r="C809" s="12"/>
      <c r="D809" s="12"/>
      <c r="E809" s="12"/>
      <c r="F809" s="12"/>
      <c r="G809" s="12"/>
      <c r="H809" s="12"/>
      <c r="I809" s="12"/>
      <c r="J809" s="12"/>
      <c r="K809" s="12"/>
      <c r="L809" s="12"/>
      <c r="M809" s="12"/>
      <c r="N809" s="12"/>
      <c r="O809" s="12"/>
      <c r="P809" s="12"/>
      <c r="Q809" s="12"/>
      <c r="R809" s="12"/>
      <c r="S809" s="12"/>
      <c r="T809" s="12"/>
      <c r="U809" s="12"/>
      <c r="V809" s="12"/>
      <c r="W809" s="12"/>
    </row>
    <row r="810" spans="1:23" ht="12.75" customHeight="1">
      <c r="A810" s="13"/>
      <c r="B810" s="1"/>
      <c r="C810" s="12"/>
      <c r="D810" s="12"/>
      <c r="E810" s="12"/>
      <c r="F810" s="12"/>
      <c r="G810" s="12"/>
      <c r="H810" s="12"/>
      <c r="I810" s="12"/>
      <c r="J810" s="12"/>
      <c r="K810" s="12"/>
      <c r="L810" s="12"/>
      <c r="M810" s="12"/>
      <c r="N810" s="12"/>
      <c r="O810" s="12"/>
      <c r="P810" s="12"/>
      <c r="Q810" s="12"/>
      <c r="R810" s="12"/>
      <c r="S810" s="12"/>
      <c r="T810" s="12"/>
      <c r="U810" s="12"/>
      <c r="V810" s="12"/>
      <c r="W810" s="12"/>
    </row>
    <row r="811" spans="1:23" ht="12.75" customHeight="1">
      <c r="A811" s="13"/>
      <c r="B811" s="1"/>
      <c r="C811" s="12"/>
      <c r="D811" s="12"/>
      <c r="E811" s="12"/>
      <c r="F811" s="12"/>
      <c r="G811" s="12"/>
      <c r="H811" s="12"/>
      <c r="I811" s="12"/>
      <c r="J811" s="12"/>
      <c r="K811" s="12"/>
      <c r="L811" s="12"/>
      <c r="M811" s="12"/>
      <c r="N811" s="12"/>
      <c r="O811" s="12"/>
      <c r="P811" s="12"/>
      <c r="Q811" s="12"/>
      <c r="R811" s="12"/>
      <c r="S811" s="12"/>
      <c r="T811" s="12"/>
      <c r="U811" s="12"/>
      <c r="V811" s="12"/>
      <c r="W811" s="12"/>
    </row>
    <row r="812" spans="1:23" ht="12.75" customHeight="1">
      <c r="A812" s="13"/>
      <c r="B812" s="1"/>
      <c r="C812" s="12"/>
      <c r="D812" s="12"/>
      <c r="E812" s="12"/>
      <c r="F812" s="12"/>
      <c r="G812" s="12"/>
      <c r="H812" s="12"/>
      <c r="I812" s="12"/>
      <c r="J812" s="12"/>
      <c r="K812" s="12"/>
      <c r="L812" s="12"/>
      <c r="M812" s="12"/>
      <c r="N812" s="12"/>
      <c r="O812" s="12"/>
      <c r="P812" s="12"/>
      <c r="Q812" s="12"/>
      <c r="R812" s="12"/>
      <c r="S812" s="12"/>
      <c r="T812" s="12"/>
      <c r="U812" s="12"/>
      <c r="V812" s="12"/>
      <c r="W812" s="12"/>
    </row>
    <row r="813" spans="1:23" ht="12.75" customHeight="1">
      <c r="A813" s="13"/>
      <c r="B813" s="1"/>
      <c r="C813" s="12"/>
      <c r="D813" s="12"/>
      <c r="E813" s="12"/>
      <c r="F813" s="12"/>
      <c r="G813" s="12"/>
      <c r="H813" s="12"/>
      <c r="I813" s="12"/>
      <c r="J813" s="12"/>
      <c r="K813" s="12"/>
      <c r="L813" s="12"/>
      <c r="M813" s="12"/>
      <c r="N813" s="12"/>
      <c r="O813" s="12"/>
      <c r="P813" s="12"/>
      <c r="Q813" s="12"/>
      <c r="R813" s="12"/>
      <c r="S813" s="12"/>
      <c r="T813" s="12"/>
      <c r="U813" s="12"/>
      <c r="V813" s="12"/>
      <c r="W813" s="12"/>
    </row>
    <row r="814" spans="1:23" ht="12.75" customHeight="1">
      <c r="A814" s="13"/>
      <c r="B814" s="1"/>
      <c r="C814" s="12"/>
      <c r="D814" s="12"/>
      <c r="E814" s="12"/>
      <c r="F814" s="12"/>
      <c r="G814" s="12"/>
      <c r="H814" s="12"/>
      <c r="I814" s="12"/>
      <c r="J814" s="12"/>
      <c r="K814" s="12"/>
      <c r="L814" s="12"/>
      <c r="M814" s="12"/>
      <c r="N814" s="12"/>
      <c r="O814" s="12"/>
      <c r="P814" s="12"/>
      <c r="Q814" s="12"/>
      <c r="R814" s="12"/>
      <c r="S814" s="12"/>
      <c r="T814" s="12"/>
      <c r="U814" s="12"/>
      <c r="V814" s="12"/>
      <c r="W814" s="12"/>
    </row>
    <row r="815" spans="1:23" ht="12.75" customHeight="1">
      <c r="A815" s="13"/>
      <c r="B815" s="1"/>
      <c r="C815" s="12"/>
      <c r="D815" s="12"/>
      <c r="E815" s="12"/>
      <c r="F815" s="12"/>
      <c r="G815" s="12"/>
      <c r="H815" s="12"/>
      <c r="I815" s="12"/>
      <c r="J815" s="12"/>
      <c r="K815" s="12"/>
      <c r="L815" s="12"/>
      <c r="M815" s="12"/>
      <c r="N815" s="12"/>
      <c r="O815" s="12"/>
      <c r="P815" s="12"/>
      <c r="Q815" s="12"/>
      <c r="R815" s="12"/>
      <c r="S815" s="12"/>
      <c r="T815" s="12"/>
      <c r="U815" s="12"/>
      <c r="V815" s="12"/>
      <c r="W815" s="12"/>
    </row>
    <row r="816" spans="1:23" ht="12.75" customHeight="1">
      <c r="A816" s="13"/>
      <c r="B816" s="1"/>
      <c r="C816" s="12"/>
      <c r="D816" s="12"/>
      <c r="E816" s="12"/>
      <c r="F816" s="12"/>
      <c r="G816" s="12"/>
      <c r="H816" s="12"/>
      <c r="I816" s="12"/>
      <c r="J816" s="12"/>
      <c r="K816" s="12"/>
      <c r="L816" s="12"/>
      <c r="M816" s="12"/>
      <c r="N816" s="12"/>
      <c r="O816" s="12"/>
      <c r="P816" s="12"/>
      <c r="Q816" s="12"/>
      <c r="R816" s="12"/>
      <c r="S816" s="12"/>
      <c r="T816" s="12"/>
      <c r="U816" s="12"/>
      <c r="V816" s="12"/>
      <c r="W816" s="12"/>
    </row>
    <row r="817" spans="1:23" ht="12.75" customHeight="1">
      <c r="A817" s="13"/>
      <c r="B817" s="1"/>
      <c r="C817" s="12"/>
      <c r="D817" s="12"/>
      <c r="E817" s="12"/>
      <c r="F817" s="12"/>
      <c r="G817" s="12"/>
      <c r="H817" s="12"/>
      <c r="I817" s="12"/>
      <c r="J817" s="12"/>
      <c r="K817" s="12"/>
      <c r="L817" s="12"/>
      <c r="M817" s="12"/>
      <c r="N817" s="12"/>
      <c r="O817" s="12"/>
      <c r="P817" s="12"/>
      <c r="Q817" s="12"/>
      <c r="R817" s="12"/>
      <c r="S817" s="12"/>
      <c r="T817" s="12"/>
      <c r="U817" s="12"/>
      <c r="V817" s="12"/>
      <c r="W817" s="12"/>
    </row>
    <row r="818" spans="1:23" ht="12.75" customHeight="1">
      <c r="A818" s="13"/>
      <c r="B818" s="1"/>
      <c r="C818" s="12"/>
      <c r="D818" s="12"/>
      <c r="E818" s="12"/>
      <c r="F818" s="12"/>
      <c r="G818" s="12"/>
      <c r="H818" s="12"/>
      <c r="I818" s="12"/>
      <c r="J818" s="12"/>
      <c r="K818" s="12"/>
      <c r="L818" s="12"/>
      <c r="M818" s="12"/>
      <c r="N818" s="12"/>
      <c r="O818" s="12"/>
      <c r="P818" s="12"/>
      <c r="Q818" s="12"/>
      <c r="R818" s="12"/>
      <c r="S818" s="12"/>
      <c r="T818" s="12"/>
      <c r="U818" s="12"/>
      <c r="V818" s="12"/>
      <c r="W818" s="12"/>
    </row>
    <row r="819" spans="1:23" ht="12.75" customHeight="1">
      <c r="A819" s="13"/>
      <c r="B819" s="1"/>
      <c r="C819" s="12"/>
      <c r="D819" s="12"/>
      <c r="E819" s="12"/>
      <c r="F819" s="12"/>
      <c r="G819" s="12"/>
      <c r="H819" s="12"/>
      <c r="I819" s="12"/>
      <c r="J819" s="12"/>
      <c r="K819" s="12"/>
      <c r="L819" s="12"/>
      <c r="M819" s="12"/>
      <c r="N819" s="12"/>
      <c r="O819" s="12"/>
      <c r="P819" s="12"/>
      <c r="Q819" s="12"/>
      <c r="R819" s="12"/>
      <c r="S819" s="12"/>
      <c r="T819" s="12"/>
      <c r="U819" s="12"/>
      <c r="V819" s="12"/>
      <c r="W819" s="12"/>
    </row>
    <row r="820" spans="1:23" ht="12.75" customHeight="1">
      <c r="A820" s="13"/>
      <c r="B820" s="1"/>
      <c r="C820" s="12"/>
      <c r="D820" s="12"/>
      <c r="E820" s="12"/>
      <c r="F820" s="12"/>
      <c r="G820" s="12"/>
      <c r="H820" s="12"/>
      <c r="I820" s="12"/>
      <c r="J820" s="12"/>
      <c r="K820" s="12"/>
      <c r="L820" s="12"/>
      <c r="M820" s="12"/>
      <c r="N820" s="12"/>
      <c r="O820" s="12"/>
      <c r="P820" s="12"/>
      <c r="Q820" s="12"/>
      <c r="R820" s="12"/>
      <c r="S820" s="12"/>
      <c r="T820" s="12"/>
      <c r="U820" s="12"/>
      <c r="V820" s="12"/>
      <c r="W820" s="12"/>
    </row>
    <row r="821" spans="1:23" ht="12.75" customHeight="1">
      <c r="A821" s="13"/>
      <c r="B821" s="1"/>
      <c r="C821" s="12"/>
      <c r="D821" s="12"/>
      <c r="E821" s="12"/>
      <c r="F821" s="12"/>
      <c r="G821" s="12"/>
      <c r="H821" s="12"/>
      <c r="I821" s="12"/>
      <c r="J821" s="12"/>
      <c r="K821" s="12"/>
      <c r="L821" s="12"/>
      <c r="M821" s="12"/>
      <c r="N821" s="12"/>
      <c r="O821" s="12"/>
      <c r="P821" s="12"/>
      <c r="Q821" s="12"/>
      <c r="R821" s="12"/>
      <c r="S821" s="12"/>
      <c r="T821" s="12"/>
      <c r="U821" s="12"/>
      <c r="V821" s="12"/>
      <c r="W821" s="12"/>
    </row>
    <row r="822" spans="1:23" ht="12.75" customHeight="1">
      <c r="A822" s="13"/>
      <c r="B822" s="1"/>
      <c r="C822" s="12"/>
      <c r="D822" s="12"/>
      <c r="E822" s="12"/>
      <c r="F822" s="12"/>
      <c r="G822" s="12"/>
      <c r="H822" s="12"/>
      <c r="I822" s="12"/>
      <c r="J822" s="12"/>
      <c r="K822" s="12"/>
      <c r="L822" s="12"/>
      <c r="M822" s="12"/>
      <c r="N822" s="12"/>
      <c r="O822" s="12"/>
      <c r="P822" s="12"/>
      <c r="Q822" s="12"/>
      <c r="R822" s="12"/>
      <c r="S822" s="12"/>
      <c r="T822" s="12"/>
      <c r="U822" s="12"/>
      <c r="V822" s="12"/>
      <c r="W822" s="12"/>
    </row>
    <row r="823" spans="1:23" ht="12.75" customHeight="1">
      <c r="A823" s="13"/>
      <c r="B823" s="1"/>
      <c r="C823" s="12"/>
      <c r="D823" s="12"/>
      <c r="E823" s="12"/>
      <c r="F823" s="12"/>
      <c r="G823" s="12"/>
      <c r="H823" s="12"/>
      <c r="I823" s="12"/>
      <c r="J823" s="12"/>
      <c r="K823" s="12"/>
      <c r="L823" s="12"/>
      <c r="M823" s="12"/>
      <c r="N823" s="12"/>
      <c r="O823" s="12"/>
      <c r="P823" s="12"/>
      <c r="Q823" s="12"/>
      <c r="R823" s="12"/>
      <c r="S823" s="12"/>
      <c r="T823" s="12"/>
      <c r="U823" s="12"/>
      <c r="V823" s="12"/>
      <c r="W823" s="12"/>
    </row>
    <row r="824" spans="1:23" ht="12.75" customHeight="1">
      <c r="A824" s="13"/>
      <c r="B824" s="1"/>
      <c r="C824" s="12"/>
      <c r="D824" s="12"/>
      <c r="E824" s="12"/>
      <c r="F824" s="12"/>
      <c r="G824" s="12"/>
      <c r="H824" s="12"/>
      <c r="I824" s="12"/>
      <c r="J824" s="12"/>
      <c r="K824" s="12"/>
      <c r="L824" s="12"/>
      <c r="M824" s="12"/>
      <c r="N824" s="12"/>
      <c r="O824" s="12"/>
      <c r="P824" s="12"/>
      <c r="Q824" s="12"/>
      <c r="R824" s="12"/>
      <c r="S824" s="12"/>
      <c r="T824" s="12"/>
      <c r="U824" s="12"/>
      <c r="V824" s="12"/>
      <c r="W824" s="12"/>
    </row>
    <row r="825" spans="1:23" ht="12.75" customHeight="1">
      <c r="A825" s="13"/>
      <c r="B825" s="1"/>
      <c r="C825" s="12"/>
      <c r="D825" s="12"/>
      <c r="E825" s="12"/>
      <c r="F825" s="12"/>
      <c r="G825" s="12"/>
      <c r="H825" s="12"/>
      <c r="I825" s="12"/>
      <c r="J825" s="12"/>
      <c r="K825" s="12"/>
      <c r="L825" s="12"/>
      <c r="M825" s="12"/>
      <c r="N825" s="12"/>
      <c r="O825" s="12"/>
      <c r="P825" s="12"/>
      <c r="Q825" s="12"/>
      <c r="R825" s="12"/>
      <c r="S825" s="12"/>
      <c r="T825" s="12"/>
      <c r="U825" s="12"/>
      <c r="V825" s="12"/>
      <c r="W825" s="12"/>
    </row>
    <row r="826" spans="1:23" ht="12.75" customHeight="1">
      <c r="A826" s="13"/>
      <c r="B826" s="1"/>
      <c r="C826" s="12"/>
      <c r="D826" s="12"/>
      <c r="E826" s="12"/>
      <c r="F826" s="12"/>
      <c r="G826" s="12"/>
      <c r="H826" s="12"/>
      <c r="I826" s="12"/>
      <c r="J826" s="12"/>
      <c r="K826" s="12"/>
      <c r="L826" s="12"/>
      <c r="M826" s="12"/>
      <c r="N826" s="12"/>
      <c r="O826" s="12"/>
      <c r="P826" s="12"/>
      <c r="Q826" s="12"/>
      <c r="R826" s="12"/>
      <c r="S826" s="12"/>
      <c r="T826" s="12"/>
      <c r="U826" s="12"/>
      <c r="V826" s="12"/>
      <c r="W826" s="12"/>
    </row>
    <row r="827" spans="1:23" ht="12.75" customHeight="1">
      <c r="A827" s="13"/>
      <c r="B827" s="1"/>
      <c r="C827" s="12"/>
      <c r="D827" s="12"/>
      <c r="E827" s="12"/>
      <c r="F827" s="12"/>
      <c r="G827" s="12"/>
      <c r="H827" s="12"/>
      <c r="I827" s="12"/>
      <c r="J827" s="12"/>
      <c r="K827" s="12"/>
      <c r="L827" s="12"/>
      <c r="M827" s="12"/>
      <c r="N827" s="12"/>
      <c r="O827" s="12"/>
      <c r="P827" s="12"/>
      <c r="Q827" s="12"/>
      <c r="R827" s="12"/>
      <c r="S827" s="12"/>
      <c r="T827" s="12"/>
      <c r="U827" s="12"/>
      <c r="V827" s="12"/>
      <c r="W827" s="12"/>
    </row>
    <row r="828" spans="1:23" ht="12.75" customHeight="1">
      <c r="A828" s="13"/>
      <c r="B828" s="1"/>
      <c r="C828" s="12"/>
      <c r="D828" s="12"/>
      <c r="E828" s="12"/>
      <c r="F828" s="12"/>
      <c r="G828" s="12"/>
      <c r="H828" s="12"/>
      <c r="I828" s="12"/>
      <c r="J828" s="12"/>
      <c r="K828" s="12"/>
      <c r="L828" s="12"/>
      <c r="M828" s="12"/>
      <c r="N828" s="12"/>
      <c r="O828" s="12"/>
      <c r="P828" s="12"/>
      <c r="Q828" s="12"/>
      <c r="R828" s="12"/>
      <c r="S828" s="12"/>
      <c r="T828" s="12"/>
      <c r="U828" s="12"/>
      <c r="V828" s="12"/>
      <c r="W828" s="12"/>
    </row>
    <row r="829" spans="1:23" ht="12.75" customHeight="1">
      <c r="A829" s="13"/>
      <c r="B829" s="1"/>
      <c r="C829" s="12"/>
      <c r="D829" s="12"/>
      <c r="E829" s="12"/>
      <c r="F829" s="12"/>
      <c r="G829" s="12"/>
      <c r="H829" s="12"/>
      <c r="I829" s="12"/>
      <c r="J829" s="12"/>
      <c r="K829" s="12"/>
      <c r="L829" s="12"/>
      <c r="M829" s="12"/>
      <c r="N829" s="12"/>
      <c r="O829" s="12"/>
      <c r="P829" s="12"/>
      <c r="Q829" s="12"/>
      <c r="R829" s="12"/>
      <c r="S829" s="12"/>
      <c r="T829" s="12"/>
      <c r="U829" s="12"/>
      <c r="V829" s="12"/>
      <c r="W829" s="12"/>
    </row>
    <row r="830" spans="1:23" ht="12.75" customHeight="1">
      <c r="A830" s="13"/>
      <c r="B830" s="1"/>
      <c r="C830" s="12"/>
      <c r="D830" s="12"/>
      <c r="E830" s="12"/>
      <c r="F830" s="12"/>
      <c r="G830" s="12"/>
      <c r="H830" s="12"/>
      <c r="I830" s="12"/>
      <c r="J830" s="12"/>
      <c r="K830" s="12"/>
      <c r="L830" s="12"/>
      <c r="M830" s="12"/>
      <c r="N830" s="12"/>
      <c r="O830" s="12"/>
      <c r="P830" s="12"/>
      <c r="Q830" s="12"/>
      <c r="R830" s="12"/>
      <c r="S830" s="12"/>
      <c r="T830" s="12"/>
      <c r="U830" s="12"/>
      <c r="V830" s="12"/>
      <c r="W830" s="12"/>
    </row>
    <row r="831" spans="1:23" ht="12.75" customHeight="1">
      <c r="A831" s="13"/>
      <c r="B831" s="1"/>
      <c r="C831" s="12"/>
      <c r="D831" s="12"/>
      <c r="E831" s="12"/>
      <c r="F831" s="12"/>
      <c r="G831" s="12"/>
      <c r="H831" s="12"/>
      <c r="I831" s="12"/>
      <c r="J831" s="12"/>
      <c r="K831" s="12"/>
      <c r="L831" s="12"/>
      <c r="M831" s="12"/>
      <c r="N831" s="12"/>
      <c r="O831" s="12"/>
      <c r="P831" s="12"/>
      <c r="Q831" s="12"/>
      <c r="R831" s="12"/>
      <c r="S831" s="12"/>
      <c r="T831" s="12"/>
      <c r="U831" s="12"/>
      <c r="V831" s="12"/>
      <c r="W831" s="12"/>
    </row>
    <row r="832" spans="1:23" ht="12.75" customHeight="1">
      <c r="A832" s="13"/>
      <c r="B832" s="1"/>
      <c r="C832" s="12"/>
      <c r="D832" s="12"/>
      <c r="E832" s="12"/>
      <c r="F832" s="12"/>
      <c r="G832" s="12"/>
      <c r="H832" s="12"/>
      <c r="I832" s="12"/>
      <c r="J832" s="12"/>
      <c r="K832" s="12"/>
      <c r="L832" s="12"/>
      <c r="M832" s="12"/>
      <c r="N832" s="12"/>
      <c r="O832" s="12"/>
      <c r="P832" s="12"/>
      <c r="Q832" s="12"/>
      <c r="R832" s="12"/>
      <c r="S832" s="12"/>
      <c r="T832" s="12"/>
      <c r="U832" s="12"/>
      <c r="V832" s="12"/>
      <c r="W832" s="12"/>
    </row>
    <row r="833" spans="1:23" ht="12.75" customHeight="1">
      <c r="A833" s="13"/>
      <c r="B833" s="1"/>
      <c r="C833" s="12"/>
      <c r="D833" s="12"/>
      <c r="E833" s="12"/>
      <c r="F833" s="12"/>
      <c r="G833" s="12"/>
      <c r="H833" s="12"/>
      <c r="I833" s="12"/>
      <c r="J833" s="12"/>
      <c r="K833" s="12"/>
      <c r="L833" s="12"/>
      <c r="M833" s="12"/>
      <c r="N833" s="12"/>
      <c r="O833" s="12"/>
      <c r="P833" s="12"/>
      <c r="Q833" s="12"/>
      <c r="R833" s="12"/>
      <c r="S833" s="12"/>
      <c r="T833" s="12"/>
      <c r="U833" s="12"/>
      <c r="V833" s="12"/>
      <c r="W833" s="12"/>
    </row>
    <row r="834" spans="1:23" ht="12.75" customHeight="1">
      <c r="A834" s="13"/>
      <c r="B834" s="1"/>
      <c r="C834" s="12"/>
      <c r="D834" s="12"/>
      <c r="E834" s="12"/>
      <c r="F834" s="12"/>
      <c r="G834" s="12"/>
      <c r="H834" s="12"/>
      <c r="I834" s="12"/>
      <c r="J834" s="12"/>
      <c r="K834" s="12"/>
      <c r="L834" s="12"/>
      <c r="M834" s="12"/>
      <c r="N834" s="12"/>
      <c r="O834" s="12"/>
      <c r="P834" s="12"/>
      <c r="Q834" s="12"/>
      <c r="R834" s="12"/>
      <c r="S834" s="12"/>
      <c r="T834" s="12"/>
      <c r="U834" s="12"/>
      <c r="V834" s="12"/>
      <c r="W834" s="12"/>
    </row>
    <row r="835" spans="1:23" ht="12.75" customHeight="1">
      <c r="A835" s="13"/>
      <c r="B835" s="1"/>
      <c r="C835" s="12"/>
      <c r="D835" s="12"/>
      <c r="E835" s="12"/>
      <c r="F835" s="12"/>
      <c r="G835" s="12"/>
      <c r="H835" s="12"/>
      <c r="I835" s="12"/>
      <c r="J835" s="12"/>
      <c r="K835" s="12"/>
      <c r="L835" s="12"/>
      <c r="M835" s="12"/>
      <c r="N835" s="12"/>
      <c r="O835" s="12"/>
      <c r="P835" s="12"/>
      <c r="Q835" s="12"/>
      <c r="R835" s="12"/>
      <c r="S835" s="12"/>
      <c r="T835" s="12"/>
      <c r="U835" s="12"/>
      <c r="V835" s="12"/>
      <c r="W835" s="12"/>
    </row>
    <row r="836" spans="1:23" ht="12.75" customHeight="1">
      <c r="A836" s="13"/>
      <c r="B836" s="1"/>
      <c r="C836" s="12"/>
      <c r="D836" s="12"/>
      <c r="E836" s="12"/>
      <c r="F836" s="12"/>
      <c r="G836" s="12"/>
      <c r="H836" s="12"/>
      <c r="I836" s="12"/>
      <c r="J836" s="12"/>
      <c r="K836" s="12"/>
      <c r="L836" s="12"/>
      <c r="M836" s="12"/>
      <c r="N836" s="12"/>
      <c r="O836" s="12"/>
      <c r="P836" s="12"/>
      <c r="Q836" s="12"/>
      <c r="R836" s="12"/>
      <c r="S836" s="12"/>
      <c r="T836" s="12"/>
      <c r="U836" s="12"/>
      <c r="V836" s="12"/>
      <c r="W836" s="12"/>
    </row>
    <row r="837" spans="1:23" ht="12.75" customHeight="1">
      <c r="A837" s="13"/>
      <c r="B837" s="1"/>
      <c r="C837" s="12"/>
      <c r="D837" s="12"/>
      <c r="E837" s="12"/>
      <c r="F837" s="12"/>
      <c r="G837" s="12"/>
      <c r="H837" s="12"/>
      <c r="I837" s="12"/>
      <c r="J837" s="12"/>
      <c r="K837" s="12"/>
      <c r="L837" s="12"/>
      <c r="M837" s="12"/>
      <c r="N837" s="12"/>
      <c r="O837" s="12"/>
      <c r="P837" s="12"/>
      <c r="Q837" s="12"/>
      <c r="R837" s="12"/>
      <c r="S837" s="12"/>
      <c r="T837" s="12"/>
      <c r="U837" s="12"/>
      <c r="V837" s="12"/>
      <c r="W837" s="12"/>
    </row>
    <row r="838" spans="1:23" ht="12.75" customHeight="1">
      <c r="A838" s="13"/>
      <c r="B838" s="1"/>
      <c r="C838" s="12"/>
      <c r="D838" s="12"/>
      <c r="E838" s="12"/>
      <c r="F838" s="12"/>
      <c r="G838" s="12"/>
      <c r="H838" s="12"/>
      <c r="I838" s="12"/>
      <c r="J838" s="12"/>
      <c r="K838" s="12"/>
      <c r="L838" s="12"/>
      <c r="M838" s="12"/>
      <c r="N838" s="12"/>
      <c r="O838" s="12"/>
      <c r="P838" s="12"/>
      <c r="Q838" s="12"/>
      <c r="R838" s="12"/>
      <c r="S838" s="12"/>
      <c r="T838" s="12"/>
      <c r="U838" s="12"/>
      <c r="V838" s="12"/>
      <c r="W838" s="12"/>
    </row>
    <row r="839" spans="1:23" ht="12.75" customHeight="1">
      <c r="A839" s="13"/>
      <c r="B839" s="1"/>
      <c r="C839" s="12"/>
      <c r="D839" s="12"/>
      <c r="E839" s="12"/>
      <c r="F839" s="12"/>
      <c r="G839" s="12"/>
      <c r="H839" s="12"/>
      <c r="I839" s="12"/>
      <c r="J839" s="12"/>
      <c r="K839" s="12"/>
      <c r="L839" s="12"/>
      <c r="M839" s="12"/>
      <c r="N839" s="12"/>
      <c r="O839" s="12"/>
      <c r="P839" s="12"/>
      <c r="Q839" s="12"/>
      <c r="R839" s="12"/>
      <c r="S839" s="12"/>
      <c r="T839" s="12"/>
      <c r="U839" s="12"/>
      <c r="V839" s="12"/>
      <c r="W839" s="12"/>
    </row>
    <row r="840" spans="1:23" ht="12.75" customHeight="1">
      <c r="A840" s="13"/>
      <c r="B840" s="1"/>
      <c r="C840" s="12"/>
      <c r="D840" s="12"/>
      <c r="E840" s="12"/>
      <c r="F840" s="12"/>
      <c r="G840" s="12"/>
      <c r="H840" s="12"/>
      <c r="I840" s="12"/>
      <c r="J840" s="12"/>
      <c r="K840" s="12"/>
      <c r="L840" s="12"/>
      <c r="M840" s="12"/>
      <c r="N840" s="12"/>
      <c r="O840" s="12"/>
      <c r="P840" s="12"/>
      <c r="Q840" s="12"/>
      <c r="R840" s="12"/>
      <c r="S840" s="12"/>
      <c r="T840" s="12"/>
      <c r="U840" s="12"/>
      <c r="V840" s="12"/>
      <c r="W840" s="12"/>
    </row>
    <row r="841" spans="1:23" ht="12.75" customHeight="1">
      <c r="A841" s="13"/>
      <c r="B841" s="1"/>
      <c r="C841" s="12"/>
      <c r="D841" s="12"/>
      <c r="E841" s="12"/>
      <c r="F841" s="12"/>
      <c r="G841" s="12"/>
      <c r="H841" s="12"/>
      <c r="I841" s="12"/>
      <c r="J841" s="12"/>
      <c r="K841" s="12"/>
      <c r="L841" s="12"/>
      <c r="M841" s="12"/>
      <c r="N841" s="12"/>
      <c r="O841" s="12"/>
      <c r="P841" s="12"/>
      <c r="Q841" s="12"/>
      <c r="R841" s="12"/>
      <c r="S841" s="12"/>
      <c r="T841" s="12"/>
      <c r="U841" s="12"/>
      <c r="V841" s="12"/>
      <c r="W841" s="12"/>
    </row>
    <row r="842" spans="1:23" ht="12.75" customHeight="1">
      <c r="A842" s="13"/>
      <c r="B842" s="1"/>
      <c r="C842" s="12"/>
      <c r="D842" s="12"/>
      <c r="E842" s="12"/>
      <c r="F842" s="12"/>
      <c r="G842" s="12"/>
      <c r="H842" s="12"/>
      <c r="I842" s="12"/>
      <c r="J842" s="12"/>
      <c r="K842" s="12"/>
      <c r="L842" s="12"/>
      <c r="M842" s="12"/>
      <c r="N842" s="12"/>
      <c r="O842" s="12"/>
      <c r="P842" s="12"/>
      <c r="Q842" s="12"/>
      <c r="R842" s="12"/>
      <c r="S842" s="12"/>
      <c r="T842" s="12"/>
      <c r="U842" s="12"/>
      <c r="V842" s="12"/>
      <c r="W842" s="12"/>
    </row>
    <row r="843" spans="1:23" ht="12.75" customHeight="1">
      <c r="A843" s="13"/>
      <c r="B843" s="1"/>
      <c r="C843" s="12"/>
      <c r="D843" s="12"/>
      <c r="E843" s="12"/>
      <c r="F843" s="12"/>
      <c r="G843" s="12"/>
      <c r="H843" s="12"/>
      <c r="I843" s="12"/>
      <c r="J843" s="12"/>
      <c r="K843" s="12"/>
      <c r="L843" s="12"/>
      <c r="M843" s="12"/>
      <c r="N843" s="12"/>
      <c r="O843" s="12"/>
      <c r="P843" s="12"/>
      <c r="Q843" s="12"/>
      <c r="R843" s="12"/>
      <c r="S843" s="12"/>
      <c r="T843" s="12"/>
      <c r="U843" s="12"/>
      <c r="V843" s="12"/>
      <c r="W843" s="12"/>
    </row>
    <row r="844" spans="1:23" ht="12.75" customHeight="1">
      <c r="A844" s="13"/>
      <c r="B844" s="1"/>
      <c r="C844" s="12"/>
      <c r="D844" s="12"/>
      <c r="E844" s="12"/>
      <c r="F844" s="12"/>
      <c r="G844" s="12"/>
      <c r="H844" s="12"/>
      <c r="I844" s="12"/>
      <c r="J844" s="12"/>
      <c r="K844" s="12"/>
      <c r="L844" s="12"/>
      <c r="M844" s="12"/>
      <c r="N844" s="12"/>
      <c r="O844" s="12"/>
      <c r="P844" s="12"/>
      <c r="Q844" s="12"/>
      <c r="R844" s="12"/>
      <c r="S844" s="12"/>
      <c r="T844" s="12"/>
      <c r="U844" s="12"/>
      <c r="V844" s="12"/>
      <c r="W844" s="12"/>
    </row>
    <row r="845" spans="1:23" ht="12.75" customHeight="1">
      <c r="A845" s="13"/>
      <c r="B845" s="1"/>
      <c r="C845" s="12"/>
      <c r="D845" s="12"/>
      <c r="E845" s="12"/>
      <c r="F845" s="12"/>
      <c r="G845" s="12"/>
      <c r="H845" s="12"/>
      <c r="I845" s="12"/>
      <c r="J845" s="12"/>
      <c r="K845" s="12"/>
      <c r="L845" s="12"/>
      <c r="M845" s="12"/>
      <c r="N845" s="12"/>
      <c r="O845" s="12"/>
      <c r="P845" s="12"/>
      <c r="Q845" s="12"/>
      <c r="R845" s="12"/>
      <c r="S845" s="12"/>
      <c r="T845" s="12"/>
      <c r="U845" s="12"/>
      <c r="V845" s="12"/>
      <c r="W845" s="12"/>
    </row>
    <row r="846" spans="1:23" ht="12.75" customHeight="1">
      <c r="A846" s="13"/>
      <c r="B846" s="1"/>
      <c r="C846" s="12"/>
      <c r="D846" s="12"/>
      <c r="E846" s="12"/>
      <c r="F846" s="12"/>
      <c r="G846" s="12"/>
      <c r="H846" s="12"/>
      <c r="I846" s="12"/>
      <c r="J846" s="12"/>
      <c r="K846" s="12"/>
      <c r="L846" s="12"/>
      <c r="M846" s="12"/>
      <c r="N846" s="12"/>
      <c r="O846" s="12"/>
      <c r="P846" s="12"/>
      <c r="Q846" s="12"/>
      <c r="R846" s="12"/>
      <c r="S846" s="12"/>
      <c r="T846" s="12"/>
      <c r="U846" s="12"/>
      <c r="V846" s="12"/>
      <c r="W846" s="12"/>
    </row>
    <row r="847" spans="1:23" ht="12.75" customHeight="1">
      <c r="A847" s="13"/>
      <c r="B847" s="1"/>
      <c r="C847" s="12"/>
      <c r="D847" s="12"/>
      <c r="E847" s="12"/>
      <c r="F847" s="12"/>
      <c r="G847" s="12"/>
      <c r="H847" s="12"/>
      <c r="I847" s="12"/>
      <c r="J847" s="12"/>
      <c r="K847" s="12"/>
      <c r="L847" s="12"/>
      <c r="M847" s="12"/>
      <c r="N847" s="12"/>
      <c r="O847" s="12"/>
      <c r="P847" s="12"/>
      <c r="Q847" s="12"/>
      <c r="R847" s="12"/>
      <c r="S847" s="12"/>
      <c r="T847" s="12"/>
      <c r="U847" s="12"/>
      <c r="V847" s="12"/>
      <c r="W847" s="12"/>
    </row>
    <row r="848" spans="1:23" ht="12.75" customHeight="1">
      <c r="A848" s="13"/>
      <c r="B848" s="1"/>
      <c r="C848" s="12"/>
      <c r="D848" s="12"/>
      <c r="E848" s="12"/>
      <c r="F848" s="12"/>
      <c r="G848" s="12"/>
      <c r="H848" s="12"/>
      <c r="I848" s="12"/>
      <c r="J848" s="12"/>
      <c r="K848" s="12"/>
      <c r="L848" s="12"/>
      <c r="M848" s="12"/>
      <c r="N848" s="12"/>
      <c r="O848" s="12"/>
      <c r="P848" s="12"/>
      <c r="Q848" s="12"/>
      <c r="R848" s="12"/>
      <c r="S848" s="12"/>
      <c r="T848" s="12"/>
      <c r="U848" s="12"/>
      <c r="V848" s="12"/>
      <c r="W848" s="12"/>
    </row>
    <row r="849" spans="1:23" ht="12.75" customHeight="1">
      <c r="A849" s="13"/>
      <c r="B849" s="1"/>
      <c r="C849" s="12"/>
      <c r="D849" s="12"/>
      <c r="E849" s="12"/>
      <c r="F849" s="12"/>
      <c r="G849" s="12"/>
      <c r="H849" s="12"/>
      <c r="I849" s="12"/>
      <c r="J849" s="12"/>
      <c r="K849" s="12"/>
      <c r="L849" s="12"/>
      <c r="M849" s="12"/>
      <c r="N849" s="12"/>
      <c r="O849" s="12"/>
      <c r="P849" s="12"/>
      <c r="Q849" s="12"/>
      <c r="R849" s="12"/>
      <c r="S849" s="12"/>
      <c r="T849" s="12"/>
      <c r="U849" s="12"/>
      <c r="V849" s="12"/>
      <c r="W849" s="12"/>
    </row>
    <row r="850" spans="1:23" ht="12.75" customHeight="1">
      <c r="A850" s="13"/>
      <c r="B850" s="1"/>
      <c r="C850" s="12"/>
      <c r="D850" s="12"/>
      <c r="E850" s="12"/>
      <c r="F850" s="12"/>
      <c r="G850" s="12"/>
      <c r="H850" s="12"/>
      <c r="I850" s="12"/>
      <c r="J850" s="12"/>
      <c r="K850" s="12"/>
      <c r="L850" s="12"/>
      <c r="M850" s="12"/>
      <c r="N850" s="12"/>
      <c r="O850" s="12"/>
      <c r="P850" s="12"/>
      <c r="Q850" s="12"/>
      <c r="R850" s="12"/>
      <c r="S850" s="12"/>
      <c r="T850" s="12"/>
      <c r="U850" s="12"/>
      <c r="V850" s="12"/>
      <c r="W850" s="12"/>
    </row>
    <row r="851" spans="1:23" ht="12.75" customHeight="1">
      <c r="A851" s="13"/>
      <c r="B851" s="1"/>
      <c r="C851" s="12"/>
      <c r="D851" s="12"/>
      <c r="E851" s="12"/>
      <c r="F851" s="12"/>
      <c r="G851" s="12"/>
      <c r="H851" s="12"/>
      <c r="I851" s="12"/>
      <c r="J851" s="12"/>
      <c r="K851" s="12"/>
      <c r="L851" s="12"/>
      <c r="M851" s="12"/>
      <c r="N851" s="12"/>
      <c r="O851" s="12"/>
      <c r="P851" s="12"/>
      <c r="Q851" s="12"/>
      <c r="R851" s="12"/>
      <c r="S851" s="12"/>
      <c r="T851" s="12"/>
      <c r="U851" s="12"/>
      <c r="V851" s="12"/>
      <c r="W851" s="12"/>
    </row>
    <row r="852" spans="1:23" ht="12.75" customHeight="1">
      <c r="A852" s="13"/>
      <c r="B852" s="1"/>
      <c r="C852" s="12"/>
      <c r="D852" s="12"/>
      <c r="E852" s="12"/>
      <c r="F852" s="12"/>
      <c r="G852" s="12"/>
      <c r="H852" s="12"/>
      <c r="I852" s="12"/>
      <c r="J852" s="12"/>
      <c r="K852" s="12"/>
      <c r="L852" s="12"/>
      <c r="M852" s="12"/>
      <c r="N852" s="12"/>
      <c r="O852" s="12"/>
      <c r="P852" s="12"/>
      <c r="Q852" s="12"/>
      <c r="R852" s="12"/>
      <c r="S852" s="12"/>
      <c r="T852" s="12"/>
      <c r="U852" s="12"/>
      <c r="V852" s="12"/>
      <c r="W852" s="12"/>
    </row>
    <row r="853" spans="1:23" ht="12.75" customHeight="1">
      <c r="A853" s="13"/>
      <c r="B853" s="1"/>
      <c r="C853" s="12"/>
      <c r="D853" s="12"/>
      <c r="E853" s="12"/>
      <c r="F853" s="12"/>
      <c r="G853" s="12"/>
      <c r="H853" s="12"/>
      <c r="I853" s="12"/>
      <c r="J853" s="12"/>
      <c r="K853" s="12"/>
      <c r="L853" s="12"/>
      <c r="M853" s="12"/>
      <c r="N853" s="12"/>
      <c r="O853" s="12"/>
      <c r="P853" s="12"/>
      <c r="Q853" s="12"/>
      <c r="R853" s="12"/>
      <c r="S853" s="12"/>
      <c r="T853" s="12"/>
      <c r="U853" s="12"/>
      <c r="V853" s="12"/>
      <c r="W853" s="1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853"/>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4140625" defaultRowHeight="15.75" customHeight="1"/>
  <cols>
    <col min="1" max="1" width="13.33203125" customWidth="1"/>
    <col min="2" max="2" width="26.88671875" customWidth="1"/>
    <col min="3" max="3" width="14.109375" customWidth="1"/>
    <col min="4" max="4" width="14.88671875" customWidth="1"/>
    <col min="5" max="5" width="14.5546875" customWidth="1"/>
    <col min="6" max="6" width="14.109375" customWidth="1"/>
    <col min="7" max="7" width="14.33203125" customWidth="1"/>
    <col min="8" max="8" width="14.109375" customWidth="1"/>
    <col min="9" max="10" width="14" customWidth="1"/>
    <col min="11" max="11" width="13.5546875" customWidth="1"/>
    <col min="12" max="12" width="12.88671875" customWidth="1"/>
    <col min="13" max="13" width="13.88671875" customWidth="1"/>
    <col min="14" max="14" width="14" customWidth="1"/>
    <col min="15" max="15" width="14.33203125" customWidth="1"/>
    <col min="16" max="16" width="14" customWidth="1"/>
    <col min="17" max="17" width="12.6640625" customWidth="1"/>
    <col min="18" max="18" width="13" customWidth="1"/>
    <col min="19" max="20" width="12.44140625" customWidth="1"/>
    <col min="21" max="21" width="12.6640625" customWidth="1"/>
    <col min="22" max="23" width="12.44140625" customWidth="1"/>
  </cols>
  <sheetData>
    <row r="1" spans="1:23" ht="12.75" customHeight="1">
      <c r="A1" s="13"/>
      <c r="B1" s="7" t="s">
        <v>8</v>
      </c>
      <c r="C1" s="14" t="s">
        <v>15</v>
      </c>
      <c r="D1" s="16">
        <f t="shared" ref="D1:V1" si="0">C1+1</f>
        <v>2018</v>
      </c>
      <c r="E1" s="16">
        <f t="shared" si="0"/>
        <v>2019</v>
      </c>
      <c r="F1" s="16">
        <f t="shared" si="0"/>
        <v>2020</v>
      </c>
      <c r="G1" s="16">
        <f t="shared" si="0"/>
        <v>2021</v>
      </c>
      <c r="H1" s="16">
        <f t="shared" si="0"/>
        <v>2022</v>
      </c>
      <c r="I1" s="16">
        <f t="shared" si="0"/>
        <v>2023</v>
      </c>
      <c r="J1" s="16">
        <f t="shared" si="0"/>
        <v>2024</v>
      </c>
      <c r="K1" s="16">
        <f t="shared" si="0"/>
        <v>2025</v>
      </c>
      <c r="L1" s="16">
        <f t="shared" si="0"/>
        <v>2026</v>
      </c>
      <c r="M1" s="16">
        <f t="shared" si="0"/>
        <v>2027</v>
      </c>
      <c r="N1" s="16">
        <f t="shared" si="0"/>
        <v>2028</v>
      </c>
      <c r="O1" s="16">
        <f t="shared" si="0"/>
        <v>2029</v>
      </c>
      <c r="P1" s="16">
        <f t="shared" si="0"/>
        <v>2030</v>
      </c>
      <c r="Q1" s="16">
        <f t="shared" si="0"/>
        <v>2031</v>
      </c>
      <c r="R1" s="16">
        <f t="shared" si="0"/>
        <v>2032</v>
      </c>
      <c r="S1" s="16">
        <f t="shared" si="0"/>
        <v>2033</v>
      </c>
      <c r="T1" s="16">
        <f t="shared" si="0"/>
        <v>2034</v>
      </c>
      <c r="U1" s="16">
        <f t="shared" si="0"/>
        <v>2035</v>
      </c>
      <c r="V1" s="16">
        <f t="shared" si="0"/>
        <v>2036</v>
      </c>
      <c r="W1" s="20" t="s">
        <v>16</v>
      </c>
    </row>
    <row r="2" spans="1:23" ht="12.75" customHeight="1">
      <c r="A2" s="13"/>
      <c r="B2" s="1"/>
      <c r="C2" s="12"/>
      <c r="D2" s="12"/>
      <c r="E2" s="12"/>
      <c r="F2" s="12"/>
      <c r="G2" s="12"/>
      <c r="H2" s="12"/>
      <c r="I2" s="12"/>
      <c r="J2" s="12"/>
      <c r="K2" s="12"/>
      <c r="L2" s="12"/>
      <c r="M2" s="12"/>
      <c r="N2" s="12"/>
      <c r="O2" s="12"/>
      <c r="P2" s="12"/>
      <c r="Q2" s="12"/>
      <c r="R2" s="12"/>
      <c r="S2" s="12"/>
      <c r="T2" s="12"/>
      <c r="U2" s="12"/>
      <c r="V2" s="12"/>
      <c r="W2" s="12"/>
    </row>
    <row r="3" spans="1:23" ht="12.75" hidden="1" customHeight="1">
      <c r="A3" s="13"/>
      <c r="B3" s="1"/>
      <c r="C3" s="12"/>
      <c r="D3" s="12"/>
      <c r="E3" s="12"/>
      <c r="F3" s="12"/>
      <c r="G3" s="12"/>
      <c r="H3" s="12"/>
      <c r="I3" s="12"/>
      <c r="J3" s="12"/>
      <c r="K3" s="12"/>
      <c r="L3" s="12"/>
      <c r="M3" s="12"/>
      <c r="N3" s="12"/>
      <c r="O3" s="12"/>
      <c r="P3" s="12"/>
      <c r="Q3" s="12"/>
      <c r="R3" s="12"/>
      <c r="S3" s="12"/>
      <c r="T3" s="12"/>
      <c r="U3" s="12"/>
      <c r="V3" s="12"/>
      <c r="W3" s="12"/>
    </row>
    <row r="4" spans="1:23" ht="12.75" hidden="1" customHeight="1">
      <c r="A4" s="22" t="s">
        <v>14</v>
      </c>
      <c r="B4" s="17"/>
      <c r="C4" s="21"/>
      <c r="D4" s="21"/>
      <c r="E4" s="21"/>
      <c r="F4" s="21"/>
      <c r="G4" s="21"/>
      <c r="H4" s="21"/>
      <c r="I4" s="21"/>
      <c r="J4" s="21"/>
      <c r="K4" s="21"/>
      <c r="L4" s="21"/>
      <c r="M4" s="21"/>
      <c r="N4" s="21"/>
      <c r="O4" s="21"/>
      <c r="P4" s="21"/>
      <c r="Q4" s="21"/>
      <c r="R4" s="21"/>
      <c r="S4" s="21"/>
      <c r="T4" s="21"/>
      <c r="U4" s="21"/>
      <c r="V4" s="21"/>
      <c r="W4" s="21"/>
    </row>
    <row r="5" spans="1:23" ht="12.75" hidden="1" customHeight="1">
      <c r="A5" s="13"/>
      <c r="B5" s="23"/>
      <c r="C5" s="24"/>
      <c r="D5" s="24"/>
      <c r="E5" s="24"/>
      <c r="F5" s="24"/>
      <c r="G5" s="24"/>
      <c r="H5" s="24"/>
      <c r="I5" s="24"/>
      <c r="J5" s="24"/>
      <c r="K5" s="24"/>
      <c r="L5" s="24"/>
      <c r="M5" s="24"/>
      <c r="N5" s="24"/>
      <c r="O5" s="24"/>
      <c r="P5" s="24"/>
      <c r="Q5" s="24"/>
      <c r="R5" s="24"/>
      <c r="S5" s="24"/>
      <c r="T5" s="24"/>
      <c r="U5" s="24"/>
      <c r="V5" s="12"/>
      <c r="W5" s="12"/>
    </row>
    <row r="6" spans="1:23" ht="12.75" hidden="1" customHeight="1">
      <c r="A6" s="13"/>
      <c r="B6" s="23" t="s">
        <v>17</v>
      </c>
      <c r="C6" s="24">
        <v>355000</v>
      </c>
      <c r="D6" s="24">
        <v>355000</v>
      </c>
      <c r="E6" s="24">
        <v>350000</v>
      </c>
      <c r="F6" s="24">
        <v>350000</v>
      </c>
      <c r="G6" s="24">
        <v>350000</v>
      </c>
      <c r="H6" s="24">
        <v>350000</v>
      </c>
      <c r="I6" s="24">
        <v>350000</v>
      </c>
      <c r="J6" s="24">
        <v>350000</v>
      </c>
      <c r="K6" s="24">
        <v>350000</v>
      </c>
      <c r="L6" s="24">
        <v>350000</v>
      </c>
      <c r="M6" s="24">
        <v>350000</v>
      </c>
      <c r="N6" s="24">
        <v>350000</v>
      </c>
      <c r="O6" s="24">
        <v>350000</v>
      </c>
      <c r="P6" s="24">
        <v>100000</v>
      </c>
      <c r="Q6" s="24">
        <v>100000</v>
      </c>
      <c r="R6" s="25">
        <v>0</v>
      </c>
      <c r="S6" s="25">
        <v>0</v>
      </c>
      <c r="T6" s="25">
        <v>0</v>
      </c>
      <c r="U6" s="25">
        <v>0</v>
      </c>
      <c r="V6" s="12"/>
      <c r="W6" s="12">
        <f t="shared" ref="W6:W10" si="1">SUM(E6:V6)</f>
        <v>4050000</v>
      </c>
    </row>
    <row r="7" spans="1:23" ht="12.75" hidden="1" customHeight="1">
      <c r="A7" s="13"/>
      <c r="B7" s="23" t="s">
        <v>18</v>
      </c>
      <c r="C7" s="24">
        <v>260000</v>
      </c>
      <c r="D7" s="24">
        <v>255000</v>
      </c>
      <c r="E7" s="24">
        <v>245000</v>
      </c>
      <c r="F7" s="24">
        <v>240000</v>
      </c>
      <c r="G7" s="24">
        <v>235000</v>
      </c>
      <c r="H7" s="24">
        <v>230000</v>
      </c>
      <c r="I7" s="24">
        <v>220000</v>
      </c>
      <c r="J7" s="24">
        <v>215000</v>
      </c>
      <c r="K7" s="25">
        <v>0</v>
      </c>
      <c r="L7" s="25">
        <v>0</v>
      </c>
      <c r="M7" s="25">
        <v>0</v>
      </c>
      <c r="N7" s="25">
        <v>0</v>
      </c>
      <c r="O7" s="25">
        <v>0</v>
      </c>
      <c r="P7" s="25">
        <v>0</v>
      </c>
      <c r="Q7" s="25">
        <v>0</v>
      </c>
      <c r="R7" s="25">
        <v>0</v>
      </c>
      <c r="S7" s="25">
        <v>0</v>
      </c>
      <c r="T7" s="25">
        <v>0</v>
      </c>
      <c r="U7" s="25">
        <v>0</v>
      </c>
      <c r="V7" s="12"/>
      <c r="W7" s="12">
        <f t="shared" si="1"/>
        <v>1385000</v>
      </c>
    </row>
    <row r="8" spans="1:23" ht="12.75" hidden="1" customHeight="1">
      <c r="A8" s="13"/>
      <c r="B8" t="s">
        <v>19</v>
      </c>
      <c r="C8" s="24">
        <v>145000</v>
      </c>
      <c r="D8" s="24">
        <v>135000</v>
      </c>
      <c r="E8" s="24">
        <v>135000</v>
      </c>
      <c r="F8" s="24">
        <v>130000</v>
      </c>
      <c r="G8" s="24">
        <v>125000</v>
      </c>
      <c r="H8" s="24">
        <v>125000</v>
      </c>
      <c r="I8" s="24">
        <v>120000</v>
      </c>
      <c r="J8" s="24">
        <v>120000</v>
      </c>
      <c r="K8" s="24">
        <v>115000</v>
      </c>
      <c r="L8" s="25">
        <v>0</v>
      </c>
      <c r="M8" s="25">
        <v>0</v>
      </c>
      <c r="N8" s="25">
        <v>0</v>
      </c>
      <c r="O8" s="25">
        <v>0</v>
      </c>
      <c r="P8" s="25">
        <v>0</v>
      </c>
      <c r="Q8" s="25">
        <v>0</v>
      </c>
      <c r="R8" s="25">
        <v>0</v>
      </c>
      <c r="S8" s="25">
        <v>0</v>
      </c>
      <c r="T8" s="25">
        <v>0</v>
      </c>
      <c r="U8" s="25">
        <v>0</v>
      </c>
      <c r="V8" s="12"/>
      <c r="W8" s="12">
        <f t="shared" si="1"/>
        <v>870000</v>
      </c>
    </row>
    <row r="9" spans="1:23" ht="12.75" hidden="1" customHeight="1">
      <c r="A9" s="13"/>
      <c r="B9" t="s">
        <v>20</v>
      </c>
      <c r="C9" s="24">
        <v>120000</v>
      </c>
      <c r="D9" s="24">
        <v>120000</v>
      </c>
      <c r="E9" s="24">
        <v>125000</v>
      </c>
      <c r="F9" s="24">
        <v>125000</v>
      </c>
      <c r="G9" s="24">
        <v>130000</v>
      </c>
      <c r="H9" s="24">
        <v>135000</v>
      </c>
      <c r="I9" s="24">
        <v>140000</v>
      </c>
      <c r="J9" s="24">
        <v>145000</v>
      </c>
      <c r="K9" s="24">
        <v>150000</v>
      </c>
      <c r="L9" s="24">
        <v>155000</v>
      </c>
      <c r="M9" s="24">
        <v>155000</v>
      </c>
      <c r="N9" s="24">
        <v>165000</v>
      </c>
      <c r="O9" s="24">
        <v>170000</v>
      </c>
      <c r="P9" s="24">
        <v>175000</v>
      </c>
      <c r="Q9" s="24">
        <v>180000</v>
      </c>
      <c r="R9" s="24">
        <v>190000</v>
      </c>
      <c r="S9" s="24">
        <v>195000</v>
      </c>
      <c r="T9" s="24">
        <v>205000</v>
      </c>
      <c r="U9" s="25">
        <v>0</v>
      </c>
      <c r="V9" s="12"/>
      <c r="W9" s="12">
        <f t="shared" si="1"/>
        <v>2540000</v>
      </c>
    </row>
    <row r="10" spans="1:23" ht="12.75" hidden="1" customHeight="1">
      <c r="A10" s="13"/>
      <c r="B10" t="s">
        <v>21</v>
      </c>
      <c r="C10" s="24">
        <v>50000</v>
      </c>
      <c r="D10" s="24">
        <v>50000</v>
      </c>
      <c r="E10" s="24">
        <v>50000</v>
      </c>
      <c r="F10" s="24">
        <v>50000</v>
      </c>
      <c r="G10" s="24">
        <v>50000</v>
      </c>
      <c r="H10" s="24">
        <v>50000</v>
      </c>
      <c r="I10" s="24">
        <v>50000</v>
      </c>
      <c r="J10" s="24">
        <v>50000</v>
      </c>
      <c r="K10" s="24">
        <v>50000</v>
      </c>
      <c r="L10" s="24">
        <v>50000</v>
      </c>
      <c r="M10" s="24">
        <v>50000</v>
      </c>
      <c r="N10" s="24">
        <v>50000</v>
      </c>
      <c r="O10" s="24">
        <v>50000</v>
      </c>
      <c r="P10" s="24">
        <v>50000</v>
      </c>
      <c r="Q10" s="24">
        <v>50000</v>
      </c>
      <c r="R10" s="24">
        <v>50000</v>
      </c>
      <c r="S10" s="24">
        <v>50000</v>
      </c>
      <c r="T10" s="24">
        <v>50000</v>
      </c>
      <c r="U10" s="24">
        <v>50000</v>
      </c>
      <c r="V10" s="12"/>
      <c r="W10" s="12">
        <f t="shared" si="1"/>
        <v>850000</v>
      </c>
    </row>
    <row r="11" spans="1:23" ht="12.75" hidden="1" customHeight="1">
      <c r="A11" s="13"/>
      <c r="B11" s="1"/>
      <c r="C11" s="24"/>
      <c r="D11" s="24"/>
      <c r="E11" s="24"/>
      <c r="F11" s="24"/>
      <c r="G11" s="24"/>
      <c r="H11" s="24"/>
      <c r="I11" s="24"/>
      <c r="J11" s="24"/>
      <c r="K11" s="24"/>
      <c r="L11" s="24"/>
      <c r="M11" s="24"/>
      <c r="N11" s="24"/>
      <c r="O11" s="24"/>
      <c r="P11" s="24"/>
      <c r="Q11" s="24"/>
      <c r="R11" s="24"/>
      <c r="S11" s="24"/>
      <c r="T11" s="24"/>
      <c r="U11" s="24"/>
      <c r="V11" s="12"/>
      <c r="W11" s="12"/>
    </row>
    <row r="12" spans="1:23" ht="12.75" hidden="1" customHeight="1">
      <c r="A12" s="26"/>
      <c r="B12" s="27" t="s">
        <v>22</v>
      </c>
      <c r="C12" s="28">
        <f t="shared" ref="C12:V12" si="2">SUM(C6:C10)</f>
        <v>930000</v>
      </c>
      <c r="D12" s="28">
        <f t="shared" si="2"/>
        <v>915000</v>
      </c>
      <c r="E12" s="28">
        <f t="shared" si="2"/>
        <v>905000</v>
      </c>
      <c r="F12" s="28">
        <f t="shared" si="2"/>
        <v>895000</v>
      </c>
      <c r="G12" s="28">
        <f t="shared" si="2"/>
        <v>890000</v>
      </c>
      <c r="H12" s="28">
        <f t="shared" si="2"/>
        <v>890000</v>
      </c>
      <c r="I12" s="28">
        <f t="shared" si="2"/>
        <v>880000</v>
      </c>
      <c r="J12" s="28">
        <f t="shared" si="2"/>
        <v>880000</v>
      </c>
      <c r="K12" s="28">
        <f t="shared" si="2"/>
        <v>665000</v>
      </c>
      <c r="L12" s="28">
        <f t="shared" si="2"/>
        <v>555000</v>
      </c>
      <c r="M12" s="28">
        <f t="shared" si="2"/>
        <v>555000</v>
      </c>
      <c r="N12" s="28">
        <f t="shared" si="2"/>
        <v>565000</v>
      </c>
      <c r="O12" s="28">
        <f t="shared" si="2"/>
        <v>570000</v>
      </c>
      <c r="P12" s="28">
        <f t="shared" si="2"/>
        <v>325000</v>
      </c>
      <c r="Q12" s="28">
        <f t="shared" si="2"/>
        <v>330000</v>
      </c>
      <c r="R12" s="28">
        <f t="shared" si="2"/>
        <v>240000</v>
      </c>
      <c r="S12" s="28">
        <f t="shared" si="2"/>
        <v>245000</v>
      </c>
      <c r="T12" s="28">
        <f t="shared" si="2"/>
        <v>255000</v>
      </c>
      <c r="U12" s="28">
        <f t="shared" si="2"/>
        <v>50000</v>
      </c>
      <c r="V12" s="28">
        <f t="shared" si="2"/>
        <v>0</v>
      </c>
      <c r="W12" s="12">
        <f>SUM(E12:V12)</f>
        <v>9695000</v>
      </c>
    </row>
    <row r="13" spans="1:23" ht="12.75" hidden="1" customHeight="1">
      <c r="A13" s="13"/>
      <c r="B13" s="1"/>
      <c r="C13" s="12"/>
      <c r="D13" s="12"/>
      <c r="E13" s="12"/>
      <c r="F13" s="12"/>
      <c r="G13" s="12"/>
      <c r="H13" s="12"/>
      <c r="I13" s="12"/>
      <c r="J13" s="12"/>
      <c r="K13" s="12"/>
      <c r="L13" s="12"/>
      <c r="M13" s="12"/>
      <c r="N13" s="12"/>
      <c r="O13" s="12"/>
      <c r="P13" s="12"/>
      <c r="Q13" s="12"/>
      <c r="R13" s="12"/>
      <c r="S13" s="12"/>
      <c r="T13" s="12"/>
      <c r="U13" s="12"/>
      <c r="V13" s="12"/>
      <c r="W13" s="12"/>
    </row>
    <row r="14" spans="1:23" ht="12.75" hidden="1" customHeight="1">
      <c r="A14" s="22" t="s">
        <v>23</v>
      </c>
      <c r="B14" s="31"/>
      <c r="C14" s="32"/>
      <c r="D14" s="32"/>
      <c r="E14" s="32"/>
      <c r="F14" s="32"/>
      <c r="G14" s="32"/>
      <c r="H14" s="32"/>
      <c r="I14" s="32"/>
      <c r="J14" s="32"/>
      <c r="K14" s="32"/>
      <c r="L14" s="32"/>
      <c r="M14" s="32"/>
      <c r="N14" s="32"/>
      <c r="O14" s="32"/>
      <c r="P14" s="32"/>
      <c r="Q14" s="32"/>
      <c r="R14" s="32"/>
      <c r="S14" s="32"/>
      <c r="T14" s="32"/>
      <c r="U14" s="32"/>
      <c r="V14" s="21"/>
      <c r="W14" s="12"/>
    </row>
    <row r="15" spans="1:23" ht="12.75" hidden="1" customHeight="1">
      <c r="A15" s="13"/>
      <c r="B15" s="23"/>
      <c r="C15" s="24"/>
      <c r="D15" s="24"/>
      <c r="E15" s="24"/>
      <c r="F15" s="24"/>
      <c r="G15" s="24"/>
      <c r="H15" s="24"/>
      <c r="I15" s="24"/>
      <c r="J15" s="24"/>
      <c r="K15" s="24"/>
      <c r="L15" s="24"/>
      <c r="M15" s="24"/>
      <c r="N15" s="24"/>
      <c r="O15" s="24"/>
      <c r="P15" s="24"/>
      <c r="Q15" s="24"/>
      <c r="R15" s="24"/>
      <c r="S15" s="24"/>
      <c r="T15" s="24"/>
      <c r="U15" s="24"/>
      <c r="V15" s="12"/>
      <c r="W15" s="12"/>
    </row>
    <row r="16" spans="1:23" ht="12.75" hidden="1" customHeight="1">
      <c r="A16" s="13"/>
      <c r="B16" s="23" t="s">
        <v>17</v>
      </c>
      <c r="C16" s="24">
        <v>152463</v>
      </c>
      <c r="D16" s="24">
        <v>143644</v>
      </c>
      <c r="E16" s="24">
        <v>134013</v>
      </c>
      <c r="F16" s="24">
        <v>123888</v>
      </c>
      <c r="G16" s="24">
        <v>113513</v>
      </c>
      <c r="H16" s="24">
        <v>102700</v>
      </c>
      <c r="I16" s="24">
        <v>91475</v>
      </c>
      <c r="J16" s="24">
        <v>79844</v>
      </c>
      <c r="K16" s="24">
        <v>67750</v>
      </c>
      <c r="L16" s="24">
        <v>55219</v>
      </c>
      <c r="M16" s="24">
        <v>42250</v>
      </c>
      <c r="N16" s="24">
        <v>28844</v>
      </c>
      <c r="O16" s="24">
        <v>15000</v>
      </c>
      <c r="P16" s="24">
        <v>6000</v>
      </c>
      <c r="Q16" s="24">
        <v>2000</v>
      </c>
      <c r="R16" s="25">
        <v>0</v>
      </c>
      <c r="S16" s="25">
        <v>0</v>
      </c>
      <c r="T16" s="25">
        <v>0</v>
      </c>
      <c r="U16" s="25">
        <v>0</v>
      </c>
      <c r="V16" s="12"/>
      <c r="W16" s="12">
        <f t="shared" ref="W16:W20" si="3">SUM(E16:V16)</f>
        <v>862496</v>
      </c>
    </row>
    <row r="17" spans="1:23" ht="12.75" hidden="1" customHeight="1">
      <c r="A17" s="13"/>
      <c r="B17" s="23" t="s">
        <v>18</v>
      </c>
      <c r="C17" s="24">
        <v>35700</v>
      </c>
      <c r="D17" s="24">
        <v>30500</v>
      </c>
      <c r="E17" s="24">
        <v>25400</v>
      </c>
      <c r="F17" s="24">
        <v>20500</v>
      </c>
      <c r="G17" s="24">
        <v>15700</v>
      </c>
      <c r="H17" s="24">
        <v>12175</v>
      </c>
      <c r="I17" s="24">
        <v>8150</v>
      </c>
      <c r="J17" s="24">
        <v>4300</v>
      </c>
      <c r="K17" s="25">
        <v>0</v>
      </c>
      <c r="L17" s="25">
        <v>0</v>
      </c>
      <c r="M17" s="25">
        <v>0</v>
      </c>
      <c r="N17" s="25">
        <v>0</v>
      </c>
      <c r="O17" s="25">
        <v>0</v>
      </c>
      <c r="P17" s="25">
        <v>0</v>
      </c>
      <c r="Q17" s="25">
        <v>0</v>
      </c>
      <c r="R17" s="25">
        <v>0</v>
      </c>
      <c r="S17" s="25">
        <v>0</v>
      </c>
      <c r="T17" s="25">
        <v>0</v>
      </c>
      <c r="U17" s="25">
        <v>0</v>
      </c>
      <c r="V17" s="12"/>
      <c r="W17" s="12">
        <f t="shared" si="3"/>
        <v>86225</v>
      </c>
    </row>
    <row r="18" spans="1:23" ht="12.75" hidden="1" customHeight="1">
      <c r="A18" s="13"/>
      <c r="B18" t="s">
        <v>19</v>
      </c>
      <c r="C18" s="24">
        <v>21763</v>
      </c>
      <c r="D18" s="24">
        <v>18863</v>
      </c>
      <c r="E18" s="24">
        <v>16163</v>
      </c>
      <c r="F18" s="24">
        <v>13463</v>
      </c>
      <c r="G18" s="24">
        <v>10863</v>
      </c>
      <c r="H18" s="24">
        <v>8988</v>
      </c>
      <c r="I18" s="24">
        <v>6800</v>
      </c>
      <c r="J18" s="24">
        <v>4700</v>
      </c>
      <c r="K18" s="24">
        <v>2300</v>
      </c>
      <c r="L18" s="25">
        <v>0</v>
      </c>
      <c r="M18" s="25">
        <v>0</v>
      </c>
      <c r="N18" s="25">
        <v>0</v>
      </c>
      <c r="O18" s="25">
        <v>0</v>
      </c>
      <c r="P18" s="25">
        <v>0</v>
      </c>
      <c r="Q18" s="25">
        <v>0</v>
      </c>
      <c r="R18" s="25">
        <v>0</v>
      </c>
      <c r="S18" s="25">
        <v>0</v>
      </c>
      <c r="T18" s="25">
        <v>0</v>
      </c>
      <c r="U18" s="25">
        <v>0</v>
      </c>
      <c r="V18" s="12"/>
      <c r="W18" s="12">
        <f t="shared" si="3"/>
        <v>63277</v>
      </c>
    </row>
    <row r="19" spans="1:23" ht="12.75" hidden="1" customHeight="1">
      <c r="A19" s="13"/>
      <c r="B19" t="s">
        <v>20</v>
      </c>
      <c r="C19" s="24">
        <v>90148</v>
      </c>
      <c r="D19" s="24">
        <v>87148</v>
      </c>
      <c r="E19" s="24">
        <v>84098</v>
      </c>
      <c r="F19" s="24">
        <v>80973</v>
      </c>
      <c r="G19" s="24">
        <v>77148</v>
      </c>
      <c r="H19" s="24">
        <v>73173</v>
      </c>
      <c r="I19" s="24">
        <v>69048</v>
      </c>
      <c r="J19" s="24">
        <v>64773</v>
      </c>
      <c r="K19" s="24">
        <v>60348</v>
      </c>
      <c r="L19" s="24">
        <v>55773</v>
      </c>
      <c r="M19" s="24">
        <v>50929</v>
      </c>
      <c r="N19" s="24">
        <v>45729</v>
      </c>
      <c r="O19" s="24">
        <v>40030</v>
      </c>
      <c r="P19" s="24">
        <v>33906</v>
      </c>
      <c r="Q19" s="24">
        <v>27200</v>
      </c>
      <c r="R19" s="24">
        <v>19800</v>
      </c>
      <c r="S19" s="24">
        <v>12100</v>
      </c>
      <c r="T19" s="24">
        <v>4100</v>
      </c>
      <c r="U19" s="25">
        <v>0</v>
      </c>
      <c r="V19" s="12"/>
      <c r="W19" s="12">
        <f t="shared" si="3"/>
        <v>799128</v>
      </c>
    </row>
    <row r="20" spans="1:23" ht="12.75" hidden="1" customHeight="1">
      <c r="A20" s="13"/>
      <c r="B20" t="s">
        <v>21</v>
      </c>
      <c r="C20" s="24">
        <v>36125</v>
      </c>
      <c r="D20" s="24">
        <v>34625</v>
      </c>
      <c r="E20" s="24">
        <v>32625</v>
      </c>
      <c r="F20" s="24">
        <v>30125</v>
      </c>
      <c r="G20" s="24">
        <v>27625</v>
      </c>
      <c r="H20" s="24">
        <v>25125</v>
      </c>
      <c r="I20" s="24">
        <v>22625</v>
      </c>
      <c r="J20" s="24">
        <v>20125</v>
      </c>
      <c r="K20" s="24">
        <v>17625</v>
      </c>
      <c r="L20" s="24">
        <v>15125</v>
      </c>
      <c r="M20" s="24">
        <v>13625</v>
      </c>
      <c r="N20" s="24">
        <v>12125</v>
      </c>
      <c r="O20" s="24">
        <v>10625</v>
      </c>
      <c r="P20" s="24">
        <v>9125</v>
      </c>
      <c r="Q20" s="24">
        <v>7625</v>
      </c>
      <c r="R20" s="24">
        <v>6125</v>
      </c>
      <c r="S20" s="24">
        <v>4625</v>
      </c>
      <c r="T20" s="24">
        <v>3125</v>
      </c>
      <c r="U20" s="24">
        <v>1563</v>
      </c>
      <c r="V20" s="12"/>
      <c r="W20" s="12">
        <f t="shared" si="3"/>
        <v>259563</v>
      </c>
    </row>
    <row r="21" spans="1:23" ht="12.75" hidden="1" customHeight="1">
      <c r="A21" s="13"/>
      <c r="B21" s="1"/>
      <c r="C21" s="24"/>
      <c r="D21" s="24"/>
      <c r="E21" s="24"/>
      <c r="F21" s="24"/>
      <c r="G21" s="24"/>
      <c r="H21" s="24"/>
      <c r="I21" s="24"/>
      <c r="J21" s="24"/>
      <c r="K21" s="24"/>
      <c r="L21" s="24"/>
      <c r="M21" s="24"/>
      <c r="N21" s="24"/>
      <c r="O21" s="24"/>
      <c r="P21" s="24"/>
      <c r="Q21" s="24"/>
      <c r="R21" s="24"/>
      <c r="S21" s="24"/>
      <c r="T21" s="24"/>
      <c r="U21" s="24"/>
      <c r="V21" s="12"/>
      <c r="W21" s="12"/>
    </row>
    <row r="22" spans="1:23" ht="12.75" hidden="1" customHeight="1">
      <c r="A22" s="26"/>
      <c r="B22" s="27" t="s">
        <v>24</v>
      </c>
      <c r="C22" s="35">
        <f t="shared" ref="C22:V22" si="4">SUM(C16:C20)</f>
        <v>336199</v>
      </c>
      <c r="D22" s="35">
        <f t="shared" si="4"/>
        <v>314780</v>
      </c>
      <c r="E22" s="35">
        <f t="shared" si="4"/>
        <v>292299</v>
      </c>
      <c r="F22" s="35">
        <f t="shared" si="4"/>
        <v>268949</v>
      </c>
      <c r="G22" s="35">
        <f t="shared" si="4"/>
        <v>244849</v>
      </c>
      <c r="H22" s="35">
        <f t="shared" si="4"/>
        <v>222161</v>
      </c>
      <c r="I22" s="35">
        <f t="shared" si="4"/>
        <v>198098</v>
      </c>
      <c r="J22" s="35">
        <f t="shared" si="4"/>
        <v>173742</v>
      </c>
      <c r="K22" s="35">
        <f t="shared" si="4"/>
        <v>148023</v>
      </c>
      <c r="L22" s="35">
        <f t="shared" si="4"/>
        <v>126117</v>
      </c>
      <c r="M22" s="35">
        <f t="shared" si="4"/>
        <v>106804</v>
      </c>
      <c r="N22" s="35">
        <f t="shared" si="4"/>
        <v>86698</v>
      </c>
      <c r="O22" s="35">
        <f t="shared" si="4"/>
        <v>65655</v>
      </c>
      <c r="P22" s="35">
        <f t="shared" si="4"/>
        <v>49031</v>
      </c>
      <c r="Q22" s="35">
        <f t="shared" si="4"/>
        <v>36825</v>
      </c>
      <c r="R22" s="35">
        <f t="shared" si="4"/>
        <v>25925</v>
      </c>
      <c r="S22" s="35">
        <f t="shared" si="4"/>
        <v>16725</v>
      </c>
      <c r="T22" s="35">
        <f t="shared" si="4"/>
        <v>7225</v>
      </c>
      <c r="U22" s="35">
        <f t="shared" si="4"/>
        <v>1563</v>
      </c>
      <c r="V22" s="35">
        <f t="shared" si="4"/>
        <v>0</v>
      </c>
      <c r="W22" s="12">
        <f>SUM(E22:V22)</f>
        <v>2070689</v>
      </c>
    </row>
    <row r="23" spans="1:23" ht="12.75" hidden="1" customHeight="1">
      <c r="A23" s="13"/>
      <c r="B23" s="1"/>
      <c r="C23" s="12"/>
      <c r="D23" s="12"/>
      <c r="E23" s="12"/>
      <c r="F23" s="12"/>
      <c r="G23" s="12"/>
      <c r="H23" s="12"/>
      <c r="I23" s="12"/>
      <c r="J23" s="12"/>
      <c r="K23" s="12"/>
      <c r="L23" s="12"/>
      <c r="M23" s="12"/>
      <c r="N23" s="12"/>
      <c r="O23" s="12"/>
      <c r="P23" s="12"/>
      <c r="Q23" s="12"/>
      <c r="R23" s="12"/>
      <c r="S23" s="12"/>
      <c r="T23" s="12"/>
      <c r="U23" s="12"/>
      <c r="V23" s="12"/>
      <c r="W23" s="12"/>
    </row>
    <row r="24" spans="1:23" ht="12.75" customHeight="1">
      <c r="A24" s="13"/>
      <c r="B24" s="23"/>
      <c r="C24" s="12"/>
      <c r="D24" s="12"/>
      <c r="E24" s="12"/>
      <c r="F24" s="12"/>
      <c r="G24" s="12"/>
      <c r="H24" s="12"/>
      <c r="I24" s="12"/>
      <c r="J24" s="12"/>
      <c r="K24" s="12"/>
      <c r="L24" s="12"/>
      <c r="M24" s="12"/>
      <c r="N24" s="12"/>
      <c r="O24" s="12"/>
      <c r="P24" s="12"/>
      <c r="Q24" s="12"/>
      <c r="R24" s="12"/>
      <c r="S24" s="12"/>
      <c r="T24" s="12"/>
      <c r="U24" s="12"/>
      <c r="V24" s="12"/>
      <c r="W24" s="12"/>
    </row>
    <row r="25" spans="1:23" ht="12.75" customHeight="1">
      <c r="A25" s="36" t="s">
        <v>25</v>
      </c>
      <c r="B25" s="37" t="s">
        <v>17</v>
      </c>
      <c r="C25" s="38">
        <f t="shared" ref="C25:V25" si="5">C6+C16</f>
        <v>507463</v>
      </c>
      <c r="D25" s="38">
        <f t="shared" si="5"/>
        <v>498644</v>
      </c>
      <c r="E25" s="38">
        <f t="shared" si="5"/>
        <v>484013</v>
      </c>
      <c r="F25" s="38">
        <f t="shared" si="5"/>
        <v>473888</v>
      </c>
      <c r="G25" s="38">
        <f t="shared" si="5"/>
        <v>463513</v>
      </c>
      <c r="H25" s="38">
        <f t="shared" si="5"/>
        <v>452700</v>
      </c>
      <c r="I25" s="38">
        <f t="shared" si="5"/>
        <v>441475</v>
      </c>
      <c r="J25" s="38">
        <f t="shared" si="5"/>
        <v>429844</v>
      </c>
      <c r="K25" s="38">
        <f t="shared" si="5"/>
        <v>417750</v>
      </c>
      <c r="L25" s="38">
        <f t="shared" si="5"/>
        <v>405219</v>
      </c>
      <c r="M25" s="38">
        <f t="shared" si="5"/>
        <v>392250</v>
      </c>
      <c r="N25" s="38">
        <f t="shared" si="5"/>
        <v>378844</v>
      </c>
      <c r="O25" s="38">
        <f t="shared" si="5"/>
        <v>365000</v>
      </c>
      <c r="P25" s="38">
        <f t="shared" si="5"/>
        <v>106000</v>
      </c>
      <c r="Q25" s="38">
        <f t="shared" si="5"/>
        <v>102000</v>
      </c>
      <c r="R25" s="38">
        <f t="shared" si="5"/>
        <v>0</v>
      </c>
      <c r="S25" s="38">
        <f t="shared" si="5"/>
        <v>0</v>
      </c>
      <c r="T25" s="38">
        <f t="shared" si="5"/>
        <v>0</v>
      </c>
      <c r="U25" s="38">
        <f t="shared" si="5"/>
        <v>0</v>
      </c>
      <c r="V25" s="38">
        <f t="shared" si="5"/>
        <v>0</v>
      </c>
      <c r="W25" s="38">
        <f t="shared" ref="W25:W29" si="6">SUM(E25:V25)</f>
        <v>4912496</v>
      </c>
    </row>
    <row r="26" spans="1:23" ht="12.75" customHeight="1">
      <c r="A26" s="42"/>
      <c r="B26" s="37" t="s">
        <v>18</v>
      </c>
      <c r="C26" s="38">
        <f t="shared" ref="C26:V26" si="7">C7+C17</f>
        <v>295700</v>
      </c>
      <c r="D26" s="38">
        <f t="shared" si="7"/>
        <v>285500</v>
      </c>
      <c r="E26" s="38">
        <f t="shared" si="7"/>
        <v>270400</v>
      </c>
      <c r="F26" s="38">
        <f t="shared" si="7"/>
        <v>260500</v>
      </c>
      <c r="G26" s="38">
        <f t="shared" si="7"/>
        <v>250700</v>
      </c>
      <c r="H26" s="38">
        <f t="shared" si="7"/>
        <v>242175</v>
      </c>
      <c r="I26" s="38">
        <f t="shared" si="7"/>
        <v>228150</v>
      </c>
      <c r="J26" s="38">
        <f t="shared" si="7"/>
        <v>219300</v>
      </c>
      <c r="K26" s="38">
        <f t="shared" si="7"/>
        <v>0</v>
      </c>
      <c r="L26" s="38">
        <f t="shared" si="7"/>
        <v>0</v>
      </c>
      <c r="M26" s="38">
        <f t="shared" si="7"/>
        <v>0</v>
      </c>
      <c r="N26" s="38">
        <f t="shared" si="7"/>
        <v>0</v>
      </c>
      <c r="O26" s="38">
        <f t="shared" si="7"/>
        <v>0</v>
      </c>
      <c r="P26" s="38">
        <f t="shared" si="7"/>
        <v>0</v>
      </c>
      <c r="Q26" s="38">
        <f t="shared" si="7"/>
        <v>0</v>
      </c>
      <c r="R26" s="38">
        <f t="shared" si="7"/>
        <v>0</v>
      </c>
      <c r="S26" s="38">
        <f t="shared" si="7"/>
        <v>0</v>
      </c>
      <c r="T26" s="38">
        <f t="shared" si="7"/>
        <v>0</v>
      </c>
      <c r="U26" s="38">
        <f t="shared" si="7"/>
        <v>0</v>
      </c>
      <c r="V26" s="38">
        <f t="shared" si="7"/>
        <v>0</v>
      </c>
      <c r="W26" s="38">
        <f t="shared" si="6"/>
        <v>1471225</v>
      </c>
    </row>
    <row r="27" spans="1:23" ht="12.75" customHeight="1">
      <c r="A27" s="42"/>
      <c r="B27" s="47" t="s">
        <v>19</v>
      </c>
      <c r="C27" s="38">
        <f t="shared" ref="C27:V27" si="8">C8+C18</f>
        <v>166763</v>
      </c>
      <c r="D27" s="38">
        <f t="shared" si="8"/>
        <v>153863</v>
      </c>
      <c r="E27" s="38">
        <f t="shared" si="8"/>
        <v>151163</v>
      </c>
      <c r="F27" s="38">
        <f t="shared" si="8"/>
        <v>143463</v>
      </c>
      <c r="G27" s="38">
        <f t="shared" si="8"/>
        <v>135863</v>
      </c>
      <c r="H27" s="38">
        <f t="shared" si="8"/>
        <v>133988</v>
      </c>
      <c r="I27" s="38">
        <f t="shared" si="8"/>
        <v>126800</v>
      </c>
      <c r="J27" s="38">
        <f t="shared" si="8"/>
        <v>124700</v>
      </c>
      <c r="K27" s="38">
        <f t="shared" si="8"/>
        <v>117300</v>
      </c>
      <c r="L27" s="38">
        <f t="shared" si="8"/>
        <v>0</v>
      </c>
      <c r="M27" s="38">
        <f t="shared" si="8"/>
        <v>0</v>
      </c>
      <c r="N27" s="38">
        <f t="shared" si="8"/>
        <v>0</v>
      </c>
      <c r="O27" s="38">
        <f t="shared" si="8"/>
        <v>0</v>
      </c>
      <c r="P27" s="38">
        <f t="shared" si="8"/>
        <v>0</v>
      </c>
      <c r="Q27" s="38">
        <f t="shared" si="8"/>
        <v>0</v>
      </c>
      <c r="R27" s="38">
        <f t="shared" si="8"/>
        <v>0</v>
      </c>
      <c r="S27" s="38">
        <f t="shared" si="8"/>
        <v>0</v>
      </c>
      <c r="T27" s="38">
        <f t="shared" si="8"/>
        <v>0</v>
      </c>
      <c r="U27" s="38">
        <f t="shared" si="8"/>
        <v>0</v>
      </c>
      <c r="V27" s="38">
        <f t="shared" si="8"/>
        <v>0</v>
      </c>
      <c r="W27" s="38">
        <f t="shared" si="6"/>
        <v>933277</v>
      </c>
    </row>
    <row r="28" spans="1:23" ht="12.75" customHeight="1">
      <c r="A28" s="42"/>
      <c r="B28" s="47" t="s">
        <v>20</v>
      </c>
      <c r="C28" s="38">
        <f t="shared" ref="C28:V28" si="9">C9+C19</f>
        <v>210148</v>
      </c>
      <c r="D28" s="38">
        <f t="shared" si="9"/>
        <v>207148</v>
      </c>
      <c r="E28" s="38">
        <f t="shared" si="9"/>
        <v>209098</v>
      </c>
      <c r="F28" s="38">
        <f t="shared" si="9"/>
        <v>205973</v>
      </c>
      <c r="G28" s="38">
        <f t="shared" si="9"/>
        <v>207148</v>
      </c>
      <c r="H28" s="38">
        <f t="shared" si="9"/>
        <v>208173</v>
      </c>
      <c r="I28" s="38">
        <f t="shared" si="9"/>
        <v>209048</v>
      </c>
      <c r="J28" s="38">
        <f t="shared" si="9"/>
        <v>209773</v>
      </c>
      <c r="K28" s="38">
        <f t="shared" si="9"/>
        <v>210348</v>
      </c>
      <c r="L28" s="38">
        <f t="shared" si="9"/>
        <v>210773</v>
      </c>
      <c r="M28" s="38">
        <f t="shared" si="9"/>
        <v>205929</v>
      </c>
      <c r="N28" s="38">
        <f t="shared" si="9"/>
        <v>210729</v>
      </c>
      <c r="O28" s="38">
        <f t="shared" si="9"/>
        <v>210030</v>
      </c>
      <c r="P28" s="38">
        <f t="shared" si="9"/>
        <v>208906</v>
      </c>
      <c r="Q28" s="38">
        <f t="shared" si="9"/>
        <v>207200</v>
      </c>
      <c r="R28" s="38">
        <f t="shared" si="9"/>
        <v>209800</v>
      </c>
      <c r="S28" s="38">
        <f t="shared" si="9"/>
        <v>207100</v>
      </c>
      <c r="T28" s="38">
        <f t="shared" si="9"/>
        <v>209100</v>
      </c>
      <c r="U28" s="38">
        <f t="shared" si="9"/>
        <v>0</v>
      </c>
      <c r="V28" s="38">
        <f t="shared" si="9"/>
        <v>0</v>
      </c>
      <c r="W28" s="38">
        <f t="shared" si="6"/>
        <v>3339128</v>
      </c>
    </row>
    <row r="29" spans="1:23" ht="12.75" customHeight="1">
      <c r="A29" s="42"/>
      <c r="B29" s="47" t="s">
        <v>21</v>
      </c>
      <c r="C29" s="38">
        <f t="shared" ref="C29:V29" si="10">C10+C20</f>
        <v>86125</v>
      </c>
      <c r="D29" s="38">
        <f t="shared" si="10"/>
        <v>84625</v>
      </c>
      <c r="E29" s="38">
        <f t="shared" si="10"/>
        <v>82625</v>
      </c>
      <c r="F29" s="38">
        <f t="shared" si="10"/>
        <v>80125</v>
      </c>
      <c r="G29" s="38">
        <f t="shared" si="10"/>
        <v>77625</v>
      </c>
      <c r="H29" s="38">
        <f t="shared" si="10"/>
        <v>75125</v>
      </c>
      <c r="I29" s="38">
        <f t="shared" si="10"/>
        <v>72625</v>
      </c>
      <c r="J29" s="38">
        <f t="shared" si="10"/>
        <v>70125</v>
      </c>
      <c r="K29" s="38">
        <f t="shared" si="10"/>
        <v>67625</v>
      </c>
      <c r="L29" s="38">
        <f t="shared" si="10"/>
        <v>65125</v>
      </c>
      <c r="M29" s="38">
        <f t="shared" si="10"/>
        <v>63625</v>
      </c>
      <c r="N29" s="38">
        <f t="shared" si="10"/>
        <v>62125</v>
      </c>
      <c r="O29" s="38">
        <f t="shared" si="10"/>
        <v>60625</v>
      </c>
      <c r="P29" s="38">
        <f t="shared" si="10"/>
        <v>59125</v>
      </c>
      <c r="Q29" s="38">
        <f t="shared" si="10"/>
        <v>57625</v>
      </c>
      <c r="R29" s="38">
        <f t="shared" si="10"/>
        <v>56125</v>
      </c>
      <c r="S29" s="38">
        <f t="shared" si="10"/>
        <v>54625</v>
      </c>
      <c r="T29" s="38">
        <f t="shared" si="10"/>
        <v>53125</v>
      </c>
      <c r="U29" s="38">
        <f t="shared" si="10"/>
        <v>51563</v>
      </c>
      <c r="V29" s="38">
        <f t="shared" si="10"/>
        <v>0</v>
      </c>
      <c r="W29" s="38">
        <f t="shared" si="6"/>
        <v>1109563</v>
      </c>
    </row>
    <row r="30" spans="1:23" ht="12.75" customHeight="1">
      <c r="A30" s="13"/>
      <c r="B30" s="1"/>
      <c r="C30" s="12"/>
      <c r="D30" s="12"/>
      <c r="E30" s="12"/>
      <c r="F30" s="12"/>
      <c r="G30" s="12"/>
      <c r="H30" s="12"/>
      <c r="I30" s="12"/>
      <c r="J30" s="12"/>
      <c r="K30" s="12"/>
      <c r="L30" s="12"/>
      <c r="M30" s="12"/>
      <c r="N30" s="12"/>
      <c r="O30" s="12"/>
      <c r="P30" s="12"/>
      <c r="Q30" s="12"/>
      <c r="R30" s="12"/>
      <c r="S30" s="12"/>
      <c r="T30" s="12"/>
      <c r="U30" s="12"/>
      <c r="V30" s="12"/>
      <c r="W30" s="12"/>
    </row>
    <row r="31" spans="1:23" ht="12.75" customHeight="1">
      <c r="A31" s="55" t="s">
        <v>32</v>
      </c>
      <c r="B31" s="56" t="s">
        <v>33</v>
      </c>
      <c r="C31" s="38">
        <f t="shared" ref="C31:V31" si="11">SUM(C25:C29)</f>
        <v>1266199</v>
      </c>
      <c r="D31" s="38">
        <f t="shared" si="11"/>
        <v>1229780</v>
      </c>
      <c r="E31" s="38">
        <f t="shared" si="11"/>
        <v>1197299</v>
      </c>
      <c r="F31" s="38">
        <f t="shared" si="11"/>
        <v>1163949</v>
      </c>
      <c r="G31" s="38">
        <f t="shared" si="11"/>
        <v>1134849</v>
      </c>
      <c r="H31" s="38">
        <f t="shared" si="11"/>
        <v>1112161</v>
      </c>
      <c r="I31" s="38">
        <f t="shared" si="11"/>
        <v>1078098</v>
      </c>
      <c r="J31" s="38">
        <f t="shared" si="11"/>
        <v>1053742</v>
      </c>
      <c r="K31" s="38">
        <f t="shared" si="11"/>
        <v>813023</v>
      </c>
      <c r="L31" s="38">
        <f t="shared" si="11"/>
        <v>681117</v>
      </c>
      <c r="M31" s="38">
        <f t="shared" si="11"/>
        <v>661804</v>
      </c>
      <c r="N31" s="38">
        <f t="shared" si="11"/>
        <v>651698</v>
      </c>
      <c r="O31" s="38">
        <f t="shared" si="11"/>
        <v>635655</v>
      </c>
      <c r="P31" s="38">
        <f t="shared" si="11"/>
        <v>374031</v>
      </c>
      <c r="Q31" s="38">
        <f t="shared" si="11"/>
        <v>366825</v>
      </c>
      <c r="R31" s="38">
        <f t="shared" si="11"/>
        <v>265925</v>
      </c>
      <c r="S31" s="38">
        <f t="shared" si="11"/>
        <v>261725</v>
      </c>
      <c r="T31" s="38">
        <f t="shared" si="11"/>
        <v>262225</v>
      </c>
      <c r="U31" s="38">
        <f t="shared" si="11"/>
        <v>51563</v>
      </c>
      <c r="V31" s="38">
        <f t="shared" si="11"/>
        <v>0</v>
      </c>
      <c r="W31" s="38">
        <f>SUM(E31:V31)</f>
        <v>11765689</v>
      </c>
    </row>
    <row r="32" spans="1:23" ht="12.75" customHeight="1">
      <c r="A32" s="62"/>
      <c r="B32" s="64" t="s">
        <v>34</v>
      </c>
      <c r="C32" s="66"/>
      <c r="D32" s="67"/>
      <c r="E32" s="67">
        <v>198000</v>
      </c>
      <c r="F32" s="67">
        <v>198000</v>
      </c>
      <c r="G32" s="67">
        <v>66000</v>
      </c>
      <c r="H32" s="67">
        <v>66000</v>
      </c>
      <c r="I32" s="67">
        <v>66000</v>
      </c>
      <c r="J32" s="67">
        <v>66000</v>
      </c>
      <c r="K32" s="67">
        <v>66000</v>
      </c>
      <c r="L32" s="67">
        <v>66000</v>
      </c>
      <c r="M32" s="67">
        <v>66000</v>
      </c>
      <c r="N32" s="67">
        <v>66000</v>
      </c>
      <c r="O32" s="67">
        <v>66000</v>
      </c>
      <c r="P32" s="67">
        <v>66000</v>
      </c>
      <c r="Q32" s="67">
        <v>66000</v>
      </c>
      <c r="R32" s="67">
        <v>66000</v>
      </c>
      <c r="S32" s="67">
        <v>66000</v>
      </c>
      <c r="T32" s="67">
        <v>66000</v>
      </c>
      <c r="U32" s="67">
        <v>66000</v>
      </c>
      <c r="V32" s="67">
        <v>66000</v>
      </c>
      <c r="W32" s="67"/>
    </row>
    <row r="33" spans="1:23" ht="12.75" customHeight="1">
      <c r="A33" s="62"/>
      <c r="B33" s="64" t="s">
        <v>35</v>
      </c>
      <c r="C33" s="66"/>
      <c r="D33" s="67"/>
      <c r="E33" s="67">
        <v>198000</v>
      </c>
      <c r="F33" s="67">
        <v>198000</v>
      </c>
      <c r="G33" s="67">
        <v>66000</v>
      </c>
      <c r="H33" s="67">
        <v>66000</v>
      </c>
      <c r="I33" s="67">
        <v>66000</v>
      </c>
      <c r="J33" s="67">
        <v>66000</v>
      </c>
      <c r="K33" s="67">
        <v>66000</v>
      </c>
      <c r="L33" s="67">
        <v>66000</v>
      </c>
      <c r="M33" s="67">
        <v>66000</v>
      </c>
      <c r="N33" s="67">
        <v>66000</v>
      </c>
      <c r="O33" s="67">
        <v>66000</v>
      </c>
      <c r="P33" s="67">
        <v>66000</v>
      </c>
      <c r="Q33" s="67">
        <v>66000</v>
      </c>
      <c r="R33" s="67">
        <v>66000</v>
      </c>
      <c r="S33" s="67">
        <v>66000</v>
      </c>
      <c r="T33" s="67">
        <v>66000</v>
      </c>
      <c r="U33" s="67">
        <v>66000</v>
      </c>
      <c r="V33" s="67">
        <v>66000</v>
      </c>
      <c r="W33" s="67"/>
    </row>
    <row r="34" spans="1:23" ht="12.75" customHeight="1">
      <c r="A34" s="62"/>
      <c r="B34" s="64" t="s">
        <v>36</v>
      </c>
      <c r="C34" s="66"/>
      <c r="D34" s="67"/>
      <c r="E34" s="67">
        <v>90000</v>
      </c>
      <c r="F34" s="67">
        <v>90000</v>
      </c>
      <c r="G34" s="67">
        <v>90000</v>
      </c>
      <c r="H34" s="67">
        <v>90000</v>
      </c>
      <c r="I34" s="67">
        <v>90000</v>
      </c>
      <c r="J34" s="67">
        <v>90000</v>
      </c>
      <c r="K34" s="67">
        <v>90000</v>
      </c>
      <c r="L34" s="67">
        <v>90000</v>
      </c>
      <c r="M34" s="67">
        <v>90000</v>
      </c>
      <c r="N34" s="67">
        <v>90000</v>
      </c>
      <c r="O34" s="67">
        <v>90000</v>
      </c>
      <c r="P34" s="67">
        <v>90000</v>
      </c>
      <c r="Q34" s="67">
        <v>90000</v>
      </c>
      <c r="R34" s="67">
        <v>90000</v>
      </c>
      <c r="S34" s="67">
        <v>90000</v>
      </c>
      <c r="T34" s="67">
        <v>90000</v>
      </c>
      <c r="U34" s="67">
        <v>90000</v>
      </c>
      <c r="V34" s="67">
        <v>90000</v>
      </c>
      <c r="W34" s="67"/>
    </row>
    <row r="35" spans="1:23" ht="12.75" customHeight="1">
      <c r="A35" s="69"/>
      <c r="B35" s="70" t="s">
        <v>37</v>
      </c>
      <c r="C35" s="69"/>
      <c r="D35" s="69"/>
      <c r="E35" s="69">
        <f t="shared" ref="E35:V35" si="12">SUM(E31:E34)</f>
        <v>1683299</v>
      </c>
      <c r="F35" s="69">
        <f t="shared" si="12"/>
        <v>1649949</v>
      </c>
      <c r="G35" s="69">
        <f t="shared" si="12"/>
        <v>1356849</v>
      </c>
      <c r="H35" s="69">
        <f t="shared" si="12"/>
        <v>1334161</v>
      </c>
      <c r="I35" s="69">
        <f t="shared" si="12"/>
        <v>1300098</v>
      </c>
      <c r="J35" s="69">
        <f t="shared" si="12"/>
        <v>1275742</v>
      </c>
      <c r="K35" s="69">
        <f t="shared" si="12"/>
        <v>1035023</v>
      </c>
      <c r="L35" s="69">
        <f t="shared" si="12"/>
        <v>903117</v>
      </c>
      <c r="M35" s="69">
        <f t="shared" si="12"/>
        <v>883804</v>
      </c>
      <c r="N35" s="69">
        <f t="shared" si="12"/>
        <v>873698</v>
      </c>
      <c r="O35" s="69">
        <f t="shared" si="12"/>
        <v>857655</v>
      </c>
      <c r="P35" s="69">
        <f t="shared" si="12"/>
        <v>596031</v>
      </c>
      <c r="Q35" s="69">
        <f t="shared" si="12"/>
        <v>588825</v>
      </c>
      <c r="R35" s="69">
        <f t="shared" si="12"/>
        <v>487925</v>
      </c>
      <c r="S35" s="69">
        <f t="shared" si="12"/>
        <v>483725</v>
      </c>
      <c r="T35" s="69">
        <f t="shared" si="12"/>
        <v>484225</v>
      </c>
      <c r="U35" s="69">
        <f t="shared" si="12"/>
        <v>273563</v>
      </c>
      <c r="V35" s="69">
        <f t="shared" si="12"/>
        <v>222000</v>
      </c>
      <c r="W35" s="69"/>
    </row>
    <row r="36" spans="1:23" ht="12.75" customHeight="1">
      <c r="A36" s="73"/>
      <c r="B36" s="74"/>
      <c r="C36" s="75"/>
      <c r="D36" s="74"/>
      <c r="E36" s="25"/>
      <c r="F36" s="12"/>
      <c r="G36" s="12"/>
      <c r="H36" s="12"/>
      <c r="I36" s="12"/>
      <c r="J36" s="12"/>
      <c r="K36" s="12"/>
      <c r="L36" s="12"/>
      <c r="M36" s="12"/>
      <c r="N36" s="12"/>
      <c r="O36" s="12"/>
      <c r="P36" s="12"/>
      <c r="Q36" s="12"/>
      <c r="R36" s="12"/>
      <c r="S36" s="12"/>
      <c r="T36" s="12"/>
      <c r="U36" s="12"/>
      <c r="V36" s="12"/>
      <c r="W36" s="12"/>
    </row>
    <row r="37" spans="1:23" ht="12.75" customHeight="1">
      <c r="A37" s="76" t="s">
        <v>38</v>
      </c>
      <c r="B37" s="77" t="s">
        <v>39</v>
      </c>
      <c r="C37" s="79">
        <v>1844795.54</v>
      </c>
      <c r="D37" s="77">
        <v>1800000</v>
      </c>
      <c r="E37" s="81">
        <v>1800000</v>
      </c>
      <c r="F37" s="81">
        <v>1800000</v>
      </c>
      <c r="G37" s="81">
        <v>1800000</v>
      </c>
      <c r="H37" s="81">
        <v>1800000</v>
      </c>
      <c r="I37" s="77">
        <v>600000</v>
      </c>
      <c r="J37" s="77">
        <v>600000</v>
      </c>
      <c r="K37" s="77">
        <v>600000</v>
      </c>
      <c r="L37" s="77">
        <v>600000</v>
      </c>
      <c r="M37" s="77">
        <v>600000</v>
      </c>
      <c r="N37" s="77">
        <v>600000</v>
      </c>
      <c r="O37" s="77">
        <v>600000</v>
      </c>
      <c r="P37" s="77">
        <v>600000</v>
      </c>
      <c r="Q37" s="77">
        <v>600000</v>
      </c>
      <c r="R37" s="77">
        <v>600000</v>
      </c>
      <c r="S37" s="77">
        <v>600000</v>
      </c>
      <c r="T37" s="77">
        <v>600000</v>
      </c>
      <c r="U37" s="77">
        <v>600000</v>
      </c>
      <c r="V37" s="77">
        <v>600000</v>
      </c>
      <c r="W37" s="77"/>
    </row>
    <row r="38" spans="1:23" ht="12.75" customHeight="1">
      <c r="A38" s="82"/>
      <c r="B38" s="77" t="s">
        <v>40</v>
      </c>
      <c r="C38" s="83">
        <v>391958</v>
      </c>
      <c r="D38" s="77">
        <v>326000</v>
      </c>
      <c r="E38" s="81">
        <v>180000</v>
      </c>
      <c r="F38" s="81">
        <v>180000</v>
      </c>
      <c r="G38" s="77">
        <v>60000</v>
      </c>
      <c r="H38" s="77">
        <v>60000</v>
      </c>
      <c r="I38" s="77">
        <v>60000</v>
      </c>
      <c r="J38" s="77">
        <v>60000</v>
      </c>
      <c r="K38" s="77">
        <v>60000</v>
      </c>
      <c r="L38" s="77">
        <v>60000</v>
      </c>
      <c r="M38" s="77">
        <v>60000</v>
      </c>
      <c r="N38" s="77">
        <v>60000</v>
      </c>
      <c r="O38" s="77">
        <v>60000</v>
      </c>
      <c r="P38" s="77">
        <v>60000</v>
      </c>
      <c r="Q38" s="77">
        <v>60000</v>
      </c>
      <c r="R38" s="77">
        <v>60000</v>
      </c>
      <c r="S38" s="77">
        <v>60000</v>
      </c>
      <c r="T38" s="77">
        <v>60000</v>
      </c>
      <c r="U38" s="77">
        <v>60000</v>
      </c>
      <c r="V38" s="77">
        <v>60000</v>
      </c>
      <c r="W38" s="77"/>
    </row>
    <row r="39" spans="1:23" ht="12.75" customHeight="1">
      <c r="A39" s="84"/>
      <c r="B39" s="85" t="s">
        <v>42</v>
      </c>
      <c r="C39" s="82"/>
      <c r="D39" s="82"/>
      <c r="E39" s="82">
        <f t="shared" ref="E39:V39" si="13">E37+E38</f>
        <v>1980000</v>
      </c>
      <c r="F39" s="82">
        <f t="shared" si="13"/>
        <v>1980000</v>
      </c>
      <c r="G39" s="82">
        <f t="shared" si="13"/>
        <v>1860000</v>
      </c>
      <c r="H39" s="82">
        <f t="shared" si="13"/>
        <v>1860000</v>
      </c>
      <c r="I39" s="82">
        <f t="shared" si="13"/>
        <v>660000</v>
      </c>
      <c r="J39" s="82">
        <f t="shared" si="13"/>
        <v>660000</v>
      </c>
      <c r="K39" s="82">
        <f t="shared" si="13"/>
        <v>660000</v>
      </c>
      <c r="L39" s="82">
        <f t="shared" si="13"/>
        <v>660000</v>
      </c>
      <c r="M39" s="82">
        <f t="shared" si="13"/>
        <v>660000</v>
      </c>
      <c r="N39" s="82">
        <f t="shared" si="13"/>
        <v>660000</v>
      </c>
      <c r="O39" s="82">
        <f t="shared" si="13"/>
        <v>660000</v>
      </c>
      <c r="P39" s="82">
        <f t="shared" si="13"/>
        <v>660000</v>
      </c>
      <c r="Q39" s="82">
        <f t="shared" si="13"/>
        <v>660000</v>
      </c>
      <c r="R39" s="82">
        <f t="shared" si="13"/>
        <v>660000</v>
      </c>
      <c r="S39" s="82">
        <f t="shared" si="13"/>
        <v>660000</v>
      </c>
      <c r="T39" s="82">
        <f t="shared" si="13"/>
        <v>660000</v>
      </c>
      <c r="U39" s="82">
        <f t="shared" si="13"/>
        <v>660000</v>
      </c>
      <c r="V39" s="82">
        <f t="shared" si="13"/>
        <v>660000</v>
      </c>
      <c r="W39" s="82"/>
    </row>
    <row r="40" spans="1:23" ht="12.75" customHeight="1">
      <c r="A40" s="73"/>
      <c r="B40" s="12"/>
      <c r="C40" s="12"/>
      <c r="D40" s="12"/>
      <c r="E40" s="24"/>
      <c r="F40" s="12"/>
      <c r="G40" s="12"/>
      <c r="H40" s="12"/>
      <c r="I40" s="12"/>
      <c r="J40" s="12"/>
      <c r="K40" s="12"/>
      <c r="L40" s="12"/>
      <c r="M40" s="12"/>
      <c r="N40" s="12"/>
      <c r="O40" s="12"/>
      <c r="P40" s="12"/>
      <c r="Q40" s="12"/>
      <c r="R40" s="12"/>
      <c r="S40" s="12"/>
      <c r="T40" s="12"/>
      <c r="U40" s="12"/>
      <c r="V40" s="12"/>
      <c r="W40" s="12"/>
    </row>
    <row r="41" spans="1:23" ht="12.75" customHeight="1">
      <c r="A41" s="82"/>
      <c r="B41" s="76" t="s">
        <v>43</v>
      </c>
      <c r="C41" s="82"/>
      <c r="D41" s="82"/>
      <c r="E41" s="76">
        <v>1923000</v>
      </c>
      <c r="F41" s="82">
        <f t="shared" ref="F41:V41" si="14">E41+F43</f>
        <v>2253051</v>
      </c>
      <c r="G41" s="82">
        <f t="shared" si="14"/>
        <v>2756202</v>
      </c>
      <c r="H41" s="82">
        <f t="shared" si="14"/>
        <v>3282041</v>
      </c>
      <c r="I41" s="82">
        <f t="shared" si="14"/>
        <v>2641943</v>
      </c>
      <c r="J41" s="82">
        <f t="shared" si="14"/>
        <v>2026201</v>
      </c>
      <c r="K41" s="82">
        <f t="shared" si="14"/>
        <v>1651178</v>
      </c>
      <c r="L41" s="82">
        <f t="shared" si="14"/>
        <v>1408061</v>
      </c>
      <c r="M41" s="82">
        <f t="shared" si="14"/>
        <v>1184257</v>
      </c>
      <c r="N41" s="82">
        <f t="shared" si="14"/>
        <v>970559</v>
      </c>
      <c r="O41" s="82">
        <f t="shared" si="14"/>
        <v>772904</v>
      </c>
      <c r="P41" s="82">
        <f t="shared" si="14"/>
        <v>836873</v>
      </c>
      <c r="Q41" s="82">
        <f t="shared" si="14"/>
        <v>908048</v>
      </c>
      <c r="R41" s="82">
        <f t="shared" si="14"/>
        <v>1080123</v>
      </c>
      <c r="S41" s="82">
        <f t="shared" si="14"/>
        <v>1256398</v>
      </c>
      <c r="T41" s="82">
        <f t="shared" si="14"/>
        <v>1432173</v>
      </c>
      <c r="U41" s="82">
        <f t="shared" si="14"/>
        <v>1818610</v>
      </c>
      <c r="V41" s="82">
        <f t="shared" si="14"/>
        <v>2256610</v>
      </c>
      <c r="W41" s="82"/>
    </row>
    <row r="42" spans="1:23" ht="12.75" customHeight="1">
      <c r="A42" s="73"/>
      <c r="B42" s="12"/>
      <c r="C42" s="12"/>
      <c r="D42" s="86"/>
      <c r="E42" s="12"/>
      <c r="F42" s="74"/>
      <c r="G42" s="74"/>
      <c r="H42" s="74"/>
      <c r="I42" s="12"/>
      <c r="J42" s="12"/>
      <c r="K42" s="12"/>
      <c r="L42" s="12"/>
      <c r="M42" s="12"/>
      <c r="N42" s="12"/>
      <c r="O42" s="12"/>
      <c r="P42" s="12"/>
      <c r="Q42" s="12"/>
      <c r="R42" s="12"/>
      <c r="S42" s="12"/>
      <c r="T42" s="12"/>
      <c r="U42" s="12"/>
      <c r="V42" s="12"/>
      <c r="W42" s="12"/>
    </row>
    <row r="43" spans="1:23" ht="12.75" customHeight="1">
      <c r="A43" s="73"/>
      <c r="B43" s="74" t="s">
        <v>44</v>
      </c>
      <c r="C43" s="12"/>
      <c r="D43" s="12">
        <f>SUM(D37:D38)</f>
        <v>2126000</v>
      </c>
      <c r="E43" s="12">
        <f t="shared" ref="E43:V43" si="15">E37+E38-E34-E33-E32-E31</f>
        <v>296701</v>
      </c>
      <c r="F43" s="12">
        <f t="shared" si="15"/>
        <v>330051</v>
      </c>
      <c r="G43" s="12">
        <f t="shared" si="15"/>
        <v>503151</v>
      </c>
      <c r="H43" s="12">
        <f t="shared" si="15"/>
        <v>525839</v>
      </c>
      <c r="I43" s="12">
        <f t="shared" si="15"/>
        <v>-640098</v>
      </c>
      <c r="J43" s="12">
        <f t="shared" si="15"/>
        <v>-615742</v>
      </c>
      <c r="K43" s="12">
        <f t="shared" si="15"/>
        <v>-375023</v>
      </c>
      <c r="L43" s="12">
        <f t="shared" si="15"/>
        <v>-243117</v>
      </c>
      <c r="M43" s="12">
        <f t="shared" si="15"/>
        <v>-223804</v>
      </c>
      <c r="N43" s="12">
        <f t="shared" si="15"/>
        <v>-213698</v>
      </c>
      <c r="O43" s="12">
        <f t="shared" si="15"/>
        <v>-197655</v>
      </c>
      <c r="P43" s="12">
        <f t="shared" si="15"/>
        <v>63969</v>
      </c>
      <c r="Q43" s="12">
        <f t="shared" si="15"/>
        <v>71175</v>
      </c>
      <c r="R43" s="12">
        <f t="shared" si="15"/>
        <v>172075</v>
      </c>
      <c r="S43" s="12">
        <f t="shared" si="15"/>
        <v>176275</v>
      </c>
      <c r="T43" s="12">
        <f t="shared" si="15"/>
        <v>175775</v>
      </c>
      <c r="U43" s="12">
        <f t="shared" si="15"/>
        <v>386437</v>
      </c>
      <c r="V43" s="12">
        <f t="shared" si="15"/>
        <v>438000</v>
      </c>
      <c r="W43" s="12"/>
    </row>
    <row r="44" spans="1:23" ht="12.75" customHeight="1">
      <c r="A44" s="13"/>
      <c r="B44" s="1"/>
      <c r="C44" s="12"/>
      <c r="D44" s="12"/>
      <c r="E44" s="12"/>
      <c r="F44" s="12"/>
      <c r="G44" s="12"/>
      <c r="H44" s="12"/>
      <c r="I44" s="12"/>
      <c r="J44" s="12"/>
      <c r="K44" s="12"/>
      <c r="L44" s="12"/>
      <c r="M44" s="12"/>
      <c r="N44" s="12"/>
      <c r="O44" s="12"/>
      <c r="P44" s="12"/>
      <c r="Q44" s="12"/>
      <c r="R44" s="12"/>
      <c r="S44" s="12"/>
      <c r="T44" s="12"/>
      <c r="U44" s="12"/>
      <c r="V44" s="12"/>
      <c r="W44" s="12"/>
    </row>
    <row r="45" spans="1:23" ht="12.75" customHeight="1">
      <c r="A45" s="13"/>
      <c r="B45" s="1"/>
      <c r="C45" s="12"/>
      <c r="D45" s="12"/>
      <c r="E45" s="12"/>
      <c r="F45" s="12"/>
      <c r="G45" s="12"/>
      <c r="H45" s="12"/>
      <c r="I45" s="12"/>
      <c r="J45" s="12"/>
      <c r="K45" s="12"/>
      <c r="L45" s="12"/>
      <c r="M45" s="12"/>
      <c r="N45" s="12"/>
      <c r="O45" s="12"/>
      <c r="P45" s="12"/>
      <c r="Q45" s="12"/>
      <c r="R45" s="12"/>
      <c r="S45" s="12"/>
      <c r="T45" s="12"/>
      <c r="U45" s="12"/>
      <c r="V45" s="12"/>
      <c r="W45" s="12"/>
    </row>
    <row r="46" spans="1:23" ht="12.75" customHeight="1">
      <c r="A46" s="13"/>
      <c r="B46" s="1"/>
      <c r="C46" s="12"/>
      <c r="D46" s="12"/>
      <c r="E46" s="12"/>
      <c r="F46" s="12"/>
      <c r="G46" s="12"/>
      <c r="H46" s="12"/>
      <c r="I46" s="12"/>
      <c r="J46" s="12"/>
      <c r="K46" s="12"/>
      <c r="L46" s="12"/>
      <c r="M46" s="12"/>
      <c r="N46" s="12"/>
      <c r="O46" s="12"/>
      <c r="P46" s="12"/>
      <c r="Q46" s="12"/>
      <c r="R46" s="12"/>
      <c r="S46" s="12"/>
      <c r="T46" s="12"/>
      <c r="U46" s="12"/>
      <c r="V46" s="12"/>
      <c r="W46" s="12"/>
    </row>
    <row r="47" spans="1:23" ht="12.75" customHeight="1">
      <c r="A47" s="13"/>
      <c r="B47" s="1"/>
      <c r="C47" s="12"/>
      <c r="D47" s="12"/>
      <c r="E47" s="12"/>
      <c r="F47" s="12"/>
      <c r="G47" s="12"/>
      <c r="H47" s="12"/>
      <c r="I47" s="12"/>
      <c r="J47" s="12"/>
      <c r="K47" s="12"/>
      <c r="L47" s="12"/>
      <c r="M47" s="12"/>
      <c r="N47" s="12"/>
      <c r="O47" s="12"/>
      <c r="P47" s="12"/>
      <c r="Q47" s="12"/>
      <c r="R47" s="12"/>
      <c r="S47" s="12"/>
      <c r="T47" s="12"/>
      <c r="U47" s="12"/>
      <c r="V47" s="12"/>
      <c r="W47" s="12"/>
    </row>
    <row r="48" spans="1:23" ht="12.75" customHeight="1">
      <c r="A48" s="13"/>
      <c r="B48" s="1"/>
      <c r="C48" s="12"/>
      <c r="D48" s="12"/>
      <c r="E48" s="12"/>
      <c r="F48" s="12"/>
      <c r="G48" s="12"/>
      <c r="H48" s="12"/>
      <c r="I48" s="87" t="s">
        <v>45</v>
      </c>
      <c r="J48" s="88"/>
      <c r="K48" s="88"/>
      <c r="L48" s="88"/>
      <c r="M48" s="12"/>
      <c r="N48" s="12"/>
      <c r="O48" s="12"/>
      <c r="P48" s="12"/>
      <c r="Q48" s="12"/>
      <c r="R48" s="12"/>
      <c r="S48" s="12"/>
      <c r="T48" s="12"/>
      <c r="U48" s="12"/>
      <c r="V48" s="12"/>
      <c r="W48" s="12"/>
    </row>
    <row r="49" spans="1:23" ht="12.75" customHeight="1">
      <c r="A49" s="13"/>
      <c r="B49" s="1"/>
      <c r="C49" s="12"/>
      <c r="D49" s="12"/>
      <c r="E49" s="12"/>
      <c r="F49" s="12"/>
      <c r="G49" s="12"/>
      <c r="H49" s="12"/>
      <c r="I49" s="12"/>
      <c r="J49" s="12"/>
      <c r="K49" s="12"/>
      <c r="L49" s="12"/>
      <c r="M49" s="12"/>
      <c r="N49" s="12"/>
      <c r="O49" s="12"/>
      <c r="P49" s="12"/>
      <c r="Q49" s="12"/>
      <c r="R49" s="12"/>
      <c r="S49" s="12"/>
      <c r="T49" s="12"/>
      <c r="U49" s="12"/>
      <c r="V49" s="12"/>
      <c r="W49" s="12"/>
    </row>
    <row r="50" spans="1:23" ht="12.75" customHeight="1">
      <c r="A50" s="13"/>
      <c r="B50" s="1"/>
      <c r="C50" s="12"/>
      <c r="D50" s="12"/>
      <c r="E50" s="12"/>
      <c r="F50" s="12"/>
      <c r="G50" s="12"/>
      <c r="H50" s="12"/>
      <c r="I50" s="12"/>
      <c r="J50" s="12"/>
      <c r="K50" s="12"/>
      <c r="L50" s="12"/>
      <c r="M50" s="12"/>
      <c r="N50" s="12"/>
      <c r="O50" s="12"/>
      <c r="P50" s="12"/>
      <c r="Q50" s="12"/>
      <c r="R50" s="12"/>
      <c r="S50" s="12"/>
      <c r="T50" s="12"/>
      <c r="U50" s="12"/>
      <c r="V50" s="12"/>
      <c r="W50" s="12"/>
    </row>
    <row r="51" spans="1:23" ht="12.75" customHeight="1">
      <c r="A51" s="13"/>
      <c r="B51" s="1"/>
      <c r="C51" s="12"/>
      <c r="D51" s="12"/>
      <c r="E51" s="12"/>
      <c r="F51" s="12"/>
      <c r="G51" s="12"/>
      <c r="H51" s="12"/>
      <c r="I51" s="12"/>
      <c r="J51" s="12"/>
      <c r="K51" s="12"/>
      <c r="L51" s="12"/>
      <c r="M51" s="12"/>
      <c r="N51" s="12"/>
      <c r="O51" s="12"/>
      <c r="P51" s="12"/>
      <c r="Q51" s="12"/>
      <c r="R51" s="12"/>
      <c r="S51" s="12"/>
      <c r="T51" s="12"/>
      <c r="U51" s="12"/>
      <c r="V51" s="12"/>
      <c r="W51" s="12"/>
    </row>
    <row r="52" spans="1:23" ht="12.75" customHeight="1">
      <c r="A52" s="13"/>
      <c r="B52" s="1"/>
      <c r="C52" s="12"/>
      <c r="D52" s="12"/>
      <c r="E52" s="12"/>
      <c r="F52" s="12"/>
      <c r="G52" s="12"/>
      <c r="H52" s="12"/>
      <c r="I52" s="12"/>
      <c r="J52" s="12"/>
      <c r="K52" s="12"/>
      <c r="L52" s="12"/>
      <c r="M52" s="12"/>
      <c r="N52" s="12"/>
      <c r="O52" s="12"/>
      <c r="P52" s="12"/>
      <c r="Q52" s="12"/>
      <c r="R52" s="12"/>
      <c r="S52" s="12"/>
      <c r="T52" s="12"/>
      <c r="U52" s="12"/>
      <c r="V52" s="12"/>
      <c r="W52" s="12"/>
    </row>
    <row r="53" spans="1:23" ht="12.75" customHeight="1">
      <c r="A53" s="13"/>
      <c r="B53" s="1"/>
      <c r="C53" s="12"/>
      <c r="D53" s="12"/>
      <c r="E53" s="12"/>
      <c r="F53" s="12"/>
      <c r="G53" s="12"/>
      <c r="H53" s="12"/>
      <c r="I53" s="12"/>
      <c r="J53" s="12"/>
      <c r="K53" s="12"/>
      <c r="L53" s="12"/>
      <c r="M53" s="12"/>
      <c r="N53" s="12"/>
      <c r="O53" s="12"/>
      <c r="P53" s="12"/>
      <c r="Q53" s="12"/>
      <c r="R53" s="12"/>
      <c r="S53" s="12"/>
      <c r="T53" s="12"/>
      <c r="U53" s="12"/>
      <c r="V53" s="12"/>
      <c r="W53" s="12"/>
    </row>
    <row r="54" spans="1:23" ht="12.75" customHeight="1">
      <c r="A54" s="13"/>
      <c r="B54" s="1"/>
      <c r="C54" s="12"/>
      <c r="D54" s="12"/>
      <c r="E54" s="12"/>
      <c r="F54" s="12"/>
      <c r="G54" s="12"/>
      <c r="H54" s="12"/>
      <c r="I54" s="12"/>
      <c r="J54" s="12"/>
      <c r="K54" s="12"/>
      <c r="L54" s="12"/>
      <c r="M54" s="12"/>
      <c r="N54" s="12"/>
      <c r="O54" s="12"/>
      <c r="P54" s="12"/>
      <c r="Q54" s="12"/>
      <c r="R54" s="12"/>
      <c r="S54" s="12"/>
      <c r="T54" s="12"/>
      <c r="U54" s="12"/>
      <c r="V54" s="12"/>
      <c r="W54" s="12"/>
    </row>
    <row r="55" spans="1:23" ht="12.75" customHeight="1">
      <c r="A55" s="13"/>
      <c r="B55" s="1"/>
      <c r="C55" s="12"/>
      <c r="D55" s="12"/>
      <c r="E55" s="12"/>
      <c r="F55" s="12"/>
      <c r="G55" s="12"/>
      <c r="H55" s="12"/>
      <c r="I55" s="12"/>
      <c r="J55" s="12"/>
      <c r="K55" s="12"/>
      <c r="L55" s="12"/>
      <c r="M55" s="12"/>
      <c r="N55" s="12"/>
      <c r="O55" s="12"/>
      <c r="P55" s="12"/>
      <c r="Q55" s="12"/>
      <c r="R55" s="12"/>
      <c r="S55" s="12"/>
      <c r="T55" s="12"/>
      <c r="U55" s="12"/>
      <c r="V55" s="12"/>
      <c r="W55" s="12"/>
    </row>
    <row r="56" spans="1:23" ht="12.75" customHeight="1">
      <c r="A56" s="13"/>
      <c r="B56" s="1"/>
      <c r="C56" s="12"/>
      <c r="D56" s="12"/>
      <c r="E56" s="12"/>
      <c r="F56" s="12"/>
      <c r="G56" s="12"/>
      <c r="H56" s="12"/>
      <c r="I56" s="12"/>
      <c r="J56" s="12"/>
      <c r="K56" s="12"/>
      <c r="L56" s="12"/>
      <c r="M56" s="12"/>
      <c r="N56" s="12"/>
      <c r="O56" s="12"/>
      <c r="P56" s="12"/>
      <c r="Q56" s="12"/>
      <c r="R56" s="12"/>
      <c r="S56" s="12"/>
      <c r="T56" s="12"/>
      <c r="U56" s="12"/>
      <c r="V56" s="12"/>
      <c r="W56" s="12"/>
    </row>
    <row r="57" spans="1:23" ht="12.75" customHeight="1">
      <c r="A57" s="13"/>
      <c r="B57" s="1"/>
      <c r="C57" s="12"/>
      <c r="D57" s="12"/>
      <c r="E57" s="12"/>
      <c r="F57" s="12"/>
      <c r="G57" s="12"/>
      <c r="H57" s="12"/>
      <c r="I57" s="12"/>
      <c r="J57" s="12"/>
      <c r="K57" s="12"/>
      <c r="L57" s="12"/>
      <c r="M57" s="12"/>
      <c r="N57" s="12"/>
      <c r="O57" s="12"/>
      <c r="P57" s="12"/>
      <c r="Q57" s="12"/>
      <c r="R57" s="12"/>
      <c r="S57" s="12"/>
      <c r="T57" s="12"/>
      <c r="U57" s="12"/>
      <c r="V57" s="12"/>
      <c r="W57" s="12"/>
    </row>
    <row r="58" spans="1:23" ht="12.75" customHeight="1">
      <c r="A58" s="13"/>
      <c r="B58" s="1"/>
      <c r="C58" s="12"/>
      <c r="D58" s="12"/>
      <c r="E58" s="12"/>
      <c r="F58" s="12"/>
      <c r="G58" s="12"/>
      <c r="H58" s="12"/>
      <c r="I58" s="12"/>
      <c r="J58" s="12"/>
      <c r="K58" s="12"/>
      <c r="L58" s="12"/>
      <c r="M58" s="12"/>
      <c r="N58" s="12"/>
      <c r="O58" s="12"/>
      <c r="P58" s="12"/>
      <c r="Q58" s="12"/>
      <c r="R58" s="12"/>
      <c r="S58" s="12"/>
      <c r="T58" s="12"/>
      <c r="U58" s="12"/>
      <c r="V58" s="12"/>
      <c r="W58" s="12"/>
    </row>
    <row r="59" spans="1:23" ht="12.75" customHeight="1">
      <c r="A59" s="13"/>
      <c r="B59" s="1"/>
      <c r="C59" s="12"/>
      <c r="D59" s="12"/>
      <c r="E59" s="12"/>
      <c r="F59" s="12"/>
      <c r="G59" s="12"/>
      <c r="H59" s="12"/>
      <c r="I59" s="12"/>
      <c r="J59" s="12"/>
      <c r="K59" s="12"/>
      <c r="L59" s="12"/>
      <c r="M59" s="12"/>
      <c r="N59" s="12"/>
      <c r="O59" s="12"/>
      <c r="P59" s="12"/>
      <c r="Q59" s="12"/>
      <c r="R59" s="12"/>
      <c r="S59" s="12"/>
      <c r="T59" s="12"/>
      <c r="U59" s="12"/>
      <c r="V59" s="12"/>
      <c r="W59" s="12"/>
    </row>
    <row r="60" spans="1:23" ht="12.75" customHeight="1">
      <c r="A60" s="13"/>
      <c r="B60" s="1"/>
      <c r="C60" s="12"/>
      <c r="D60" s="12"/>
      <c r="E60" s="12"/>
      <c r="F60" s="12"/>
      <c r="G60" s="12"/>
      <c r="H60" s="12"/>
      <c r="I60" s="12"/>
      <c r="J60" s="12"/>
      <c r="K60" s="12"/>
      <c r="L60" s="12"/>
      <c r="M60" s="12"/>
      <c r="N60" s="12"/>
      <c r="O60" s="12"/>
      <c r="P60" s="12"/>
      <c r="Q60" s="12"/>
      <c r="R60" s="12"/>
      <c r="S60" s="12"/>
      <c r="T60" s="12"/>
      <c r="U60" s="12"/>
      <c r="V60" s="12"/>
      <c r="W60" s="12"/>
    </row>
    <row r="61" spans="1:23" ht="12.75" customHeight="1">
      <c r="A61" s="13"/>
      <c r="B61" s="1"/>
      <c r="C61" s="12"/>
      <c r="D61" s="12"/>
      <c r="E61" s="12"/>
      <c r="F61" s="12"/>
      <c r="G61" s="12"/>
      <c r="H61" s="12"/>
      <c r="I61" s="12"/>
      <c r="J61" s="12"/>
      <c r="K61" s="12"/>
      <c r="L61" s="12"/>
      <c r="M61" s="12"/>
      <c r="N61" s="12"/>
      <c r="O61" s="12"/>
      <c r="P61" s="12"/>
      <c r="Q61" s="12"/>
      <c r="R61" s="12"/>
      <c r="S61" s="12"/>
      <c r="T61" s="12"/>
      <c r="U61" s="12"/>
      <c r="V61" s="12"/>
      <c r="W61" s="12"/>
    </row>
    <row r="62" spans="1:23" ht="12.75" customHeight="1">
      <c r="A62" s="13"/>
      <c r="B62" s="1"/>
      <c r="C62" s="12"/>
      <c r="D62" s="12"/>
      <c r="E62" s="12"/>
      <c r="F62" s="12"/>
      <c r="G62" s="12"/>
      <c r="H62" s="12"/>
      <c r="I62" s="12"/>
      <c r="J62" s="12"/>
      <c r="K62" s="12"/>
      <c r="L62" s="12"/>
      <c r="M62" s="12"/>
      <c r="N62" s="12"/>
      <c r="O62" s="12"/>
      <c r="P62" s="12"/>
      <c r="Q62" s="12"/>
      <c r="R62" s="12"/>
      <c r="S62" s="12"/>
      <c r="T62" s="12"/>
      <c r="U62" s="12"/>
      <c r="V62" s="12"/>
      <c r="W62" s="12"/>
    </row>
    <row r="63" spans="1:23" ht="12.75" customHeight="1">
      <c r="A63" s="13"/>
      <c r="B63" s="1"/>
      <c r="C63" s="12"/>
      <c r="D63" s="12"/>
      <c r="E63" s="12"/>
      <c r="F63" s="12"/>
      <c r="G63" s="12"/>
      <c r="H63" s="12"/>
      <c r="I63" s="12"/>
      <c r="J63" s="12"/>
      <c r="K63" s="12"/>
      <c r="L63" s="12"/>
      <c r="M63" s="12"/>
      <c r="N63" s="12"/>
      <c r="O63" s="12"/>
      <c r="P63" s="12"/>
      <c r="Q63" s="12"/>
      <c r="R63" s="12"/>
      <c r="S63" s="12"/>
      <c r="T63" s="12"/>
      <c r="U63" s="12"/>
      <c r="V63" s="12"/>
      <c r="W63" s="12"/>
    </row>
    <row r="64" spans="1:23" ht="12.75" customHeight="1">
      <c r="A64" s="13"/>
      <c r="B64" s="1"/>
      <c r="C64" s="12"/>
      <c r="D64" s="12"/>
      <c r="E64" s="12"/>
      <c r="F64" s="12"/>
      <c r="G64" s="12"/>
      <c r="H64" s="12"/>
      <c r="I64" s="12"/>
      <c r="J64" s="12"/>
      <c r="K64" s="12"/>
      <c r="L64" s="12"/>
      <c r="M64" s="12"/>
      <c r="N64" s="12"/>
      <c r="O64" s="12"/>
      <c r="P64" s="12"/>
      <c r="Q64" s="12"/>
      <c r="R64" s="12"/>
      <c r="S64" s="12"/>
      <c r="T64" s="12"/>
      <c r="U64" s="12"/>
      <c r="V64" s="12"/>
      <c r="W64" s="12"/>
    </row>
    <row r="65" spans="1:23" ht="12.75" customHeight="1">
      <c r="A65" s="13"/>
      <c r="B65" s="1"/>
      <c r="C65" s="12"/>
      <c r="D65" s="12"/>
      <c r="E65" s="12"/>
      <c r="F65" s="12"/>
      <c r="G65" s="12"/>
      <c r="H65" s="12"/>
      <c r="I65" s="12"/>
      <c r="J65" s="12"/>
      <c r="K65" s="12"/>
      <c r="L65" s="12"/>
      <c r="M65" s="12"/>
      <c r="N65" s="12"/>
      <c r="O65" s="12"/>
      <c r="P65" s="12"/>
      <c r="Q65" s="12"/>
      <c r="R65" s="12"/>
      <c r="S65" s="12"/>
      <c r="T65" s="12"/>
      <c r="U65" s="12"/>
      <c r="V65" s="12"/>
      <c r="W65" s="12"/>
    </row>
    <row r="66" spans="1:23" ht="12.75" customHeight="1">
      <c r="A66" s="13"/>
      <c r="B66" s="1"/>
      <c r="C66" s="12"/>
      <c r="D66" s="12"/>
      <c r="E66" s="12"/>
      <c r="F66" s="12"/>
      <c r="G66" s="12"/>
      <c r="H66" s="12"/>
      <c r="I66" s="12"/>
      <c r="J66" s="12"/>
      <c r="K66" s="12"/>
      <c r="L66" s="12"/>
      <c r="M66" s="12"/>
      <c r="N66" s="12"/>
      <c r="O66" s="12"/>
      <c r="P66" s="12"/>
      <c r="Q66" s="12"/>
      <c r="R66" s="12"/>
      <c r="S66" s="12"/>
      <c r="T66" s="12"/>
      <c r="U66" s="12"/>
      <c r="V66" s="12"/>
      <c r="W66" s="12"/>
    </row>
    <row r="67" spans="1:23" ht="12.75" customHeight="1">
      <c r="A67" s="13"/>
      <c r="B67" s="1"/>
      <c r="C67" s="12"/>
      <c r="D67" s="12"/>
      <c r="E67" s="12"/>
      <c r="F67" s="12"/>
      <c r="G67" s="12"/>
      <c r="H67" s="12"/>
      <c r="I67" s="12"/>
      <c r="J67" s="12"/>
      <c r="K67" s="12"/>
      <c r="L67" s="12"/>
      <c r="M67" s="12"/>
      <c r="N67" s="12"/>
      <c r="O67" s="12"/>
      <c r="P67" s="12"/>
      <c r="Q67" s="12"/>
      <c r="R67" s="12"/>
      <c r="S67" s="12"/>
      <c r="T67" s="12"/>
      <c r="U67" s="12"/>
      <c r="V67" s="12"/>
      <c r="W67" s="12"/>
    </row>
    <row r="68" spans="1:23" ht="12.75" customHeight="1">
      <c r="A68" s="13"/>
      <c r="B68" s="1"/>
      <c r="C68" s="12"/>
      <c r="D68" s="12"/>
      <c r="E68" s="12"/>
      <c r="F68" s="12"/>
      <c r="G68" s="12"/>
      <c r="H68" s="12"/>
      <c r="I68" s="12"/>
      <c r="J68" s="12"/>
      <c r="K68" s="12"/>
      <c r="L68" s="12"/>
      <c r="M68" s="12"/>
      <c r="N68" s="12"/>
      <c r="O68" s="12"/>
      <c r="P68" s="12"/>
      <c r="Q68" s="12"/>
      <c r="R68" s="12"/>
      <c r="S68" s="12"/>
      <c r="T68" s="12"/>
      <c r="U68" s="12"/>
      <c r="V68" s="12"/>
      <c r="W68" s="12"/>
    </row>
    <row r="69" spans="1:23" ht="12.75" customHeight="1">
      <c r="A69" s="13"/>
      <c r="B69" s="1"/>
      <c r="C69" s="12"/>
      <c r="D69" s="12"/>
      <c r="E69" s="12"/>
      <c r="F69" s="12"/>
      <c r="G69" s="12"/>
      <c r="H69" s="12"/>
      <c r="I69" s="12"/>
      <c r="J69" s="12"/>
      <c r="K69" s="12"/>
      <c r="L69" s="12"/>
      <c r="M69" s="12"/>
      <c r="N69" s="12"/>
      <c r="O69" s="12"/>
      <c r="P69" s="12"/>
      <c r="Q69" s="12"/>
      <c r="R69" s="12"/>
      <c r="S69" s="12"/>
      <c r="T69" s="12"/>
      <c r="U69" s="12"/>
      <c r="V69" s="12"/>
      <c r="W69" s="12"/>
    </row>
    <row r="70" spans="1:23" ht="12.75" customHeight="1">
      <c r="A70" s="13"/>
      <c r="B70" s="1"/>
      <c r="C70" s="12"/>
      <c r="D70" s="12"/>
      <c r="E70" s="12"/>
      <c r="F70" s="12"/>
      <c r="G70" s="12"/>
      <c r="H70" s="12"/>
      <c r="I70" s="12"/>
      <c r="J70" s="12"/>
      <c r="K70" s="12"/>
      <c r="L70" s="12"/>
      <c r="M70" s="12"/>
      <c r="N70" s="12"/>
      <c r="O70" s="12"/>
      <c r="P70" s="12"/>
      <c r="Q70" s="12"/>
      <c r="R70" s="12"/>
      <c r="S70" s="12"/>
      <c r="T70" s="12"/>
      <c r="U70" s="12"/>
      <c r="V70" s="12"/>
      <c r="W70" s="12"/>
    </row>
    <row r="71" spans="1:23" ht="12.75" customHeight="1">
      <c r="A71" s="13"/>
      <c r="B71" s="1"/>
      <c r="C71" s="12"/>
      <c r="D71" s="12"/>
      <c r="E71" s="12"/>
      <c r="F71" s="12"/>
      <c r="G71" s="12"/>
      <c r="H71" s="12"/>
      <c r="I71" s="12"/>
      <c r="J71" s="12"/>
      <c r="K71" s="12"/>
      <c r="L71" s="12"/>
      <c r="M71" s="12"/>
      <c r="N71" s="12"/>
      <c r="O71" s="12"/>
      <c r="P71" s="12"/>
      <c r="Q71" s="12"/>
      <c r="R71" s="12"/>
      <c r="S71" s="12"/>
      <c r="T71" s="12"/>
      <c r="U71" s="12"/>
      <c r="V71" s="12"/>
      <c r="W71" s="12"/>
    </row>
    <row r="72" spans="1:23" ht="12.75" customHeight="1">
      <c r="A72" s="13"/>
      <c r="B72" s="1"/>
      <c r="C72" s="12"/>
      <c r="D72" s="12"/>
      <c r="E72" s="12"/>
      <c r="F72" s="12"/>
      <c r="G72" s="12"/>
      <c r="H72" s="12"/>
      <c r="I72" s="12"/>
      <c r="J72" s="12"/>
      <c r="K72" s="12"/>
      <c r="L72" s="12"/>
      <c r="M72" s="12"/>
      <c r="N72" s="12"/>
      <c r="O72" s="12"/>
      <c r="P72" s="12"/>
      <c r="Q72" s="12"/>
      <c r="R72" s="12"/>
      <c r="S72" s="12"/>
      <c r="T72" s="12"/>
      <c r="U72" s="12"/>
      <c r="V72" s="12"/>
      <c r="W72" s="12"/>
    </row>
    <row r="73" spans="1:23" ht="12.75" customHeight="1">
      <c r="A73" s="13"/>
      <c r="B73" s="1"/>
      <c r="C73" s="12"/>
      <c r="D73" s="12"/>
      <c r="E73" s="12"/>
      <c r="F73" s="12"/>
      <c r="G73" s="12"/>
      <c r="H73" s="12"/>
      <c r="I73" s="12"/>
      <c r="J73" s="12"/>
      <c r="K73" s="12"/>
      <c r="L73" s="12"/>
      <c r="M73" s="12"/>
      <c r="N73" s="12"/>
      <c r="O73" s="12"/>
      <c r="P73" s="12"/>
      <c r="Q73" s="12"/>
      <c r="R73" s="12"/>
      <c r="S73" s="12"/>
      <c r="T73" s="12"/>
      <c r="U73" s="12"/>
      <c r="V73" s="12"/>
      <c r="W73" s="12"/>
    </row>
    <row r="74" spans="1:23" ht="12.75" customHeight="1">
      <c r="A74" s="13"/>
      <c r="B74" s="1"/>
      <c r="C74" s="12"/>
      <c r="D74" s="12"/>
      <c r="E74" s="12"/>
      <c r="F74" s="12"/>
      <c r="G74" s="12"/>
      <c r="H74" s="12"/>
      <c r="I74" s="12"/>
      <c r="J74" s="12"/>
      <c r="K74" s="12"/>
      <c r="L74" s="12"/>
      <c r="M74" s="12"/>
      <c r="N74" s="12"/>
      <c r="O74" s="12"/>
      <c r="P74" s="12"/>
      <c r="Q74" s="12"/>
      <c r="R74" s="12"/>
      <c r="S74" s="12"/>
      <c r="T74" s="12"/>
      <c r="U74" s="12"/>
      <c r="V74" s="12"/>
      <c r="W74" s="12"/>
    </row>
    <row r="75" spans="1:23" ht="12.75" customHeight="1">
      <c r="A75" s="13"/>
      <c r="B75" s="1"/>
      <c r="C75" s="12"/>
      <c r="D75" s="12"/>
      <c r="E75" s="12"/>
      <c r="F75" s="12"/>
      <c r="G75" s="12"/>
      <c r="H75" s="12"/>
      <c r="I75" s="12"/>
      <c r="J75" s="12"/>
      <c r="K75" s="12"/>
      <c r="L75" s="12"/>
      <c r="M75" s="12"/>
      <c r="N75" s="12"/>
      <c r="O75" s="12"/>
      <c r="P75" s="12"/>
      <c r="Q75" s="12"/>
      <c r="R75" s="12"/>
      <c r="S75" s="12"/>
      <c r="T75" s="12"/>
      <c r="U75" s="12"/>
      <c r="V75" s="12"/>
      <c r="W75" s="12"/>
    </row>
    <row r="76" spans="1:23" ht="12.75" customHeight="1">
      <c r="A76" s="13"/>
      <c r="B76" s="1"/>
      <c r="C76" s="12"/>
      <c r="D76" s="12"/>
      <c r="E76" s="12"/>
      <c r="F76" s="12"/>
      <c r="G76" s="12"/>
      <c r="H76" s="12"/>
      <c r="I76" s="12"/>
      <c r="J76" s="12"/>
      <c r="K76" s="12"/>
      <c r="L76" s="12"/>
      <c r="M76" s="12"/>
      <c r="N76" s="12"/>
      <c r="O76" s="12"/>
      <c r="P76" s="12"/>
      <c r="Q76" s="12"/>
      <c r="R76" s="12"/>
      <c r="S76" s="12"/>
      <c r="T76" s="12"/>
      <c r="U76" s="12"/>
      <c r="V76" s="12"/>
      <c r="W76" s="12"/>
    </row>
    <row r="77" spans="1:23" ht="12.75" customHeight="1">
      <c r="A77" s="13"/>
      <c r="B77" s="1"/>
      <c r="C77" s="12"/>
      <c r="D77" s="12"/>
      <c r="E77" s="12"/>
      <c r="F77" s="12"/>
      <c r="G77" s="12"/>
      <c r="H77" s="12"/>
      <c r="I77" s="12"/>
      <c r="J77" s="12"/>
      <c r="K77" s="12"/>
      <c r="L77" s="12"/>
      <c r="M77" s="12"/>
      <c r="N77" s="12"/>
      <c r="O77" s="12"/>
      <c r="P77" s="12"/>
      <c r="Q77" s="12"/>
      <c r="R77" s="12"/>
      <c r="S77" s="12"/>
      <c r="T77" s="12"/>
      <c r="U77" s="12"/>
      <c r="V77" s="12"/>
      <c r="W77" s="12"/>
    </row>
    <row r="78" spans="1:23" ht="12.75" customHeight="1">
      <c r="A78" s="13"/>
      <c r="B78" s="1"/>
      <c r="C78" s="12"/>
      <c r="D78" s="12"/>
      <c r="E78" s="12"/>
      <c r="F78" s="12"/>
      <c r="G78" s="12"/>
      <c r="H78" s="12"/>
      <c r="I78" s="12"/>
      <c r="J78" s="12"/>
      <c r="K78" s="12"/>
      <c r="L78" s="12"/>
      <c r="M78" s="12"/>
      <c r="N78" s="12"/>
      <c r="O78" s="12"/>
      <c r="P78" s="12"/>
      <c r="Q78" s="12"/>
      <c r="R78" s="12"/>
      <c r="S78" s="12"/>
      <c r="T78" s="12"/>
      <c r="U78" s="12"/>
      <c r="V78" s="12"/>
      <c r="W78" s="12"/>
    </row>
    <row r="79" spans="1:23" ht="12.75" customHeight="1">
      <c r="A79" s="13"/>
      <c r="B79" s="1"/>
      <c r="C79" s="12"/>
      <c r="D79" s="12"/>
      <c r="E79" s="12"/>
      <c r="F79" s="12"/>
      <c r="G79" s="12"/>
      <c r="H79" s="12"/>
      <c r="I79" s="12"/>
      <c r="J79" s="12"/>
      <c r="K79" s="12"/>
      <c r="L79" s="12"/>
      <c r="M79" s="12"/>
      <c r="N79" s="12"/>
      <c r="O79" s="12"/>
      <c r="P79" s="12"/>
      <c r="Q79" s="12"/>
      <c r="R79" s="12"/>
      <c r="S79" s="12"/>
      <c r="T79" s="12"/>
      <c r="U79" s="12"/>
      <c r="V79" s="12"/>
      <c r="W79" s="12"/>
    </row>
    <row r="80" spans="1:23" ht="12.75" customHeight="1">
      <c r="A80" s="13"/>
      <c r="B80" s="1"/>
      <c r="C80" s="12"/>
      <c r="D80" s="12"/>
      <c r="E80" s="12"/>
      <c r="F80" s="12"/>
      <c r="G80" s="12"/>
      <c r="H80" s="12"/>
      <c r="I80" s="12"/>
      <c r="J80" s="12"/>
      <c r="K80" s="12"/>
      <c r="L80" s="12"/>
      <c r="M80" s="12"/>
      <c r="N80" s="12"/>
      <c r="O80" s="12"/>
      <c r="P80" s="12"/>
      <c r="Q80" s="12"/>
      <c r="R80" s="12"/>
      <c r="S80" s="12"/>
      <c r="T80" s="12"/>
      <c r="U80" s="12"/>
      <c r="V80" s="12"/>
      <c r="W80" s="12"/>
    </row>
    <row r="81" spans="1:23" ht="12.75" customHeight="1">
      <c r="A81" s="13"/>
      <c r="B81" s="1"/>
      <c r="C81" s="12"/>
      <c r="D81" s="12"/>
      <c r="E81" s="12"/>
      <c r="F81" s="12"/>
      <c r="G81" s="12"/>
      <c r="H81" s="12"/>
      <c r="I81" s="12"/>
      <c r="J81" s="12"/>
      <c r="K81" s="12"/>
      <c r="L81" s="12"/>
      <c r="M81" s="12"/>
      <c r="N81" s="12"/>
      <c r="O81" s="12"/>
      <c r="P81" s="12"/>
      <c r="Q81" s="12"/>
      <c r="R81" s="12"/>
      <c r="S81" s="12"/>
      <c r="T81" s="12"/>
      <c r="U81" s="12"/>
      <c r="V81" s="12"/>
      <c r="W81" s="12"/>
    </row>
    <row r="82" spans="1:23" ht="12.75" customHeight="1">
      <c r="A82" s="13"/>
      <c r="B82" s="1"/>
      <c r="C82" s="12"/>
      <c r="D82" s="12"/>
      <c r="E82" s="12"/>
      <c r="F82" s="12"/>
      <c r="G82" s="12"/>
      <c r="H82" s="12"/>
      <c r="I82" s="12"/>
      <c r="J82" s="12"/>
      <c r="K82" s="12"/>
      <c r="L82" s="12"/>
      <c r="M82" s="12"/>
      <c r="N82" s="12"/>
      <c r="O82" s="12"/>
      <c r="P82" s="12"/>
      <c r="Q82" s="12"/>
      <c r="R82" s="12"/>
      <c r="S82" s="12"/>
      <c r="T82" s="12"/>
      <c r="U82" s="12"/>
      <c r="V82" s="12"/>
      <c r="W82" s="12"/>
    </row>
    <row r="83" spans="1:23" ht="12.75" customHeight="1">
      <c r="A83" s="13"/>
      <c r="B83" s="1"/>
      <c r="C83" s="12"/>
      <c r="D83" s="12"/>
      <c r="E83" s="12"/>
      <c r="F83" s="12"/>
      <c r="G83" s="12"/>
      <c r="H83" s="12"/>
      <c r="I83" s="12"/>
      <c r="J83" s="12"/>
      <c r="K83" s="12"/>
      <c r="L83" s="12"/>
      <c r="M83" s="12"/>
      <c r="N83" s="12"/>
      <c r="O83" s="12"/>
      <c r="P83" s="12"/>
      <c r="Q83" s="12"/>
      <c r="R83" s="12"/>
      <c r="S83" s="12"/>
      <c r="T83" s="12"/>
      <c r="U83" s="12"/>
      <c r="V83" s="12"/>
      <c r="W83" s="12"/>
    </row>
    <row r="84" spans="1:23" ht="12.75" customHeight="1">
      <c r="A84" s="13"/>
      <c r="B84" s="1"/>
      <c r="C84" s="12"/>
      <c r="D84" s="12"/>
      <c r="E84" s="12"/>
      <c r="F84" s="12"/>
      <c r="G84" s="12"/>
      <c r="H84" s="12"/>
      <c r="I84" s="12"/>
      <c r="J84" s="12"/>
      <c r="K84" s="12"/>
      <c r="L84" s="12"/>
      <c r="M84" s="12"/>
      <c r="N84" s="12"/>
      <c r="O84" s="12"/>
      <c r="P84" s="12"/>
      <c r="Q84" s="12"/>
      <c r="R84" s="12"/>
      <c r="S84" s="12"/>
      <c r="T84" s="12"/>
      <c r="U84" s="12"/>
      <c r="V84" s="12"/>
      <c r="W84" s="12"/>
    </row>
    <row r="85" spans="1:23" ht="12.75" customHeight="1">
      <c r="A85" s="13"/>
      <c r="B85" s="1"/>
      <c r="C85" s="12"/>
      <c r="D85" s="12"/>
      <c r="E85" s="12"/>
      <c r="F85" s="12"/>
      <c r="G85" s="12"/>
      <c r="H85" s="12"/>
      <c r="I85" s="12"/>
      <c r="J85" s="12"/>
      <c r="K85" s="12"/>
      <c r="L85" s="12"/>
      <c r="M85" s="12"/>
      <c r="N85" s="12"/>
      <c r="O85" s="12"/>
      <c r="P85" s="12"/>
      <c r="Q85" s="12"/>
      <c r="R85" s="12"/>
      <c r="S85" s="12"/>
      <c r="T85" s="12"/>
      <c r="U85" s="12"/>
      <c r="V85" s="12"/>
      <c r="W85" s="12"/>
    </row>
    <row r="86" spans="1:23" ht="12.75" customHeight="1">
      <c r="A86" s="13"/>
      <c r="B86" s="1"/>
      <c r="C86" s="12"/>
      <c r="D86" s="12"/>
      <c r="E86" s="12"/>
      <c r="F86" s="12"/>
      <c r="G86" s="12"/>
      <c r="H86" s="12"/>
      <c r="I86" s="12"/>
      <c r="J86" s="12"/>
      <c r="K86" s="12"/>
      <c r="L86" s="12"/>
      <c r="M86" s="12"/>
      <c r="N86" s="12"/>
      <c r="O86" s="12"/>
      <c r="P86" s="12"/>
      <c r="Q86" s="12"/>
      <c r="R86" s="12"/>
      <c r="S86" s="12"/>
      <c r="T86" s="12"/>
      <c r="U86" s="12"/>
      <c r="V86" s="12"/>
      <c r="W86" s="12"/>
    </row>
    <row r="87" spans="1:23" ht="12.75" customHeight="1">
      <c r="A87" s="13"/>
      <c r="B87" s="1"/>
      <c r="C87" s="12"/>
      <c r="D87" s="12"/>
      <c r="E87" s="12"/>
      <c r="F87" s="12"/>
      <c r="G87" s="12"/>
      <c r="H87" s="12"/>
      <c r="I87" s="12"/>
      <c r="J87" s="12"/>
      <c r="K87" s="12"/>
      <c r="L87" s="12"/>
      <c r="M87" s="12"/>
      <c r="N87" s="12"/>
      <c r="O87" s="12"/>
      <c r="P87" s="12"/>
      <c r="Q87" s="12"/>
      <c r="R87" s="12"/>
      <c r="S87" s="12"/>
      <c r="T87" s="12"/>
      <c r="U87" s="12"/>
      <c r="V87" s="12"/>
      <c r="W87" s="12"/>
    </row>
    <row r="88" spans="1:23" ht="12.75" customHeight="1">
      <c r="A88" s="13"/>
      <c r="B88" s="1"/>
      <c r="C88" s="12"/>
      <c r="D88" s="12"/>
      <c r="E88" s="12"/>
      <c r="F88" s="12"/>
      <c r="G88" s="12"/>
      <c r="H88" s="12"/>
      <c r="I88" s="12"/>
      <c r="J88" s="12"/>
      <c r="K88" s="12"/>
      <c r="L88" s="12"/>
      <c r="M88" s="12"/>
      <c r="N88" s="12"/>
      <c r="O88" s="12"/>
      <c r="P88" s="12"/>
      <c r="Q88" s="12"/>
      <c r="R88" s="12"/>
      <c r="S88" s="12"/>
      <c r="T88" s="12"/>
      <c r="U88" s="12"/>
      <c r="V88" s="12"/>
      <c r="W88" s="12"/>
    </row>
    <row r="89" spans="1:23" ht="12.75" customHeight="1">
      <c r="A89" s="13"/>
      <c r="B89" s="1"/>
      <c r="C89" s="12"/>
      <c r="D89" s="12"/>
      <c r="E89" s="12"/>
      <c r="F89" s="12"/>
      <c r="G89" s="12"/>
      <c r="H89" s="12"/>
      <c r="I89" s="12"/>
      <c r="J89" s="12"/>
      <c r="K89" s="12"/>
      <c r="L89" s="12"/>
      <c r="M89" s="12"/>
      <c r="N89" s="12"/>
      <c r="O89" s="12"/>
      <c r="P89" s="12"/>
      <c r="Q89" s="12"/>
      <c r="R89" s="12"/>
      <c r="S89" s="12"/>
      <c r="T89" s="12"/>
      <c r="U89" s="12"/>
      <c r="V89" s="12"/>
      <c r="W89" s="12"/>
    </row>
    <row r="90" spans="1:23" ht="12.75" customHeight="1">
      <c r="A90" s="13"/>
      <c r="B90" s="1"/>
      <c r="C90" s="12"/>
      <c r="D90" s="12"/>
      <c r="E90" s="12"/>
      <c r="F90" s="12"/>
      <c r="G90" s="12"/>
      <c r="H90" s="12"/>
      <c r="I90" s="12"/>
      <c r="J90" s="12"/>
      <c r="K90" s="12"/>
      <c r="L90" s="12"/>
      <c r="M90" s="12"/>
      <c r="N90" s="12"/>
      <c r="O90" s="12"/>
      <c r="P90" s="12"/>
      <c r="Q90" s="12"/>
      <c r="R90" s="12"/>
      <c r="S90" s="12"/>
      <c r="T90" s="12"/>
      <c r="U90" s="12"/>
      <c r="V90" s="12"/>
      <c r="W90" s="12"/>
    </row>
    <row r="91" spans="1:23" ht="12.75" customHeight="1">
      <c r="A91" s="13"/>
      <c r="B91" s="1"/>
      <c r="C91" s="12"/>
      <c r="D91" s="12"/>
      <c r="E91" s="12"/>
      <c r="F91" s="12"/>
      <c r="G91" s="12"/>
      <c r="H91" s="12"/>
      <c r="I91" s="12"/>
      <c r="J91" s="12"/>
      <c r="K91" s="12"/>
      <c r="L91" s="12"/>
      <c r="M91" s="12"/>
      <c r="N91" s="12"/>
      <c r="O91" s="12"/>
      <c r="P91" s="12"/>
      <c r="Q91" s="12"/>
      <c r="R91" s="12"/>
      <c r="S91" s="12"/>
      <c r="T91" s="12"/>
      <c r="U91" s="12"/>
      <c r="V91" s="12"/>
      <c r="W91" s="12"/>
    </row>
    <row r="92" spans="1:23" ht="12.75" customHeight="1">
      <c r="A92" s="13"/>
      <c r="B92" s="1"/>
      <c r="C92" s="12"/>
      <c r="D92" s="12"/>
      <c r="E92" s="12"/>
      <c r="F92" s="12"/>
      <c r="G92" s="12"/>
      <c r="H92" s="12"/>
      <c r="I92" s="12"/>
      <c r="J92" s="12"/>
      <c r="K92" s="12"/>
      <c r="L92" s="12"/>
      <c r="M92" s="12"/>
      <c r="N92" s="12"/>
      <c r="O92" s="12"/>
      <c r="P92" s="12"/>
      <c r="Q92" s="12"/>
      <c r="R92" s="12"/>
      <c r="S92" s="12"/>
      <c r="T92" s="12"/>
      <c r="U92" s="12"/>
      <c r="V92" s="12"/>
      <c r="W92" s="12"/>
    </row>
    <row r="93" spans="1:23" ht="12.75" customHeight="1">
      <c r="A93" s="13"/>
      <c r="B93" s="1"/>
      <c r="C93" s="12"/>
      <c r="D93" s="12"/>
      <c r="E93" s="12"/>
      <c r="F93" s="12"/>
      <c r="G93" s="12"/>
      <c r="H93" s="12"/>
      <c r="I93" s="12"/>
      <c r="J93" s="12"/>
      <c r="K93" s="12"/>
      <c r="L93" s="12"/>
      <c r="M93" s="12"/>
      <c r="N93" s="12"/>
      <c r="O93" s="12"/>
      <c r="P93" s="12"/>
      <c r="Q93" s="12"/>
      <c r="R93" s="12"/>
      <c r="S93" s="12"/>
      <c r="T93" s="12"/>
      <c r="U93" s="12"/>
      <c r="V93" s="12"/>
      <c r="W93" s="12"/>
    </row>
    <row r="94" spans="1:23" ht="12.75" customHeight="1">
      <c r="A94" s="13"/>
      <c r="B94" s="1"/>
      <c r="C94" s="12"/>
      <c r="D94" s="12"/>
      <c r="E94" s="12"/>
      <c r="F94" s="12"/>
      <c r="G94" s="12"/>
      <c r="H94" s="12"/>
      <c r="I94" s="12"/>
      <c r="J94" s="12"/>
      <c r="K94" s="12"/>
      <c r="L94" s="12"/>
      <c r="M94" s="12"/>
      <c r="N94" s="12"/>
      <c r="O94" s="12"/>
      <c r="P94" s="12"/>
      <c r="Q94" s="12"/>
      <c r="R94" s="12"/>
      <c r="S94" s="12"/>
      <c r="T94" s="12"/>
      <c r="U94" s="12"/>
      <c r="V94" s="12"/>
      <c r="W94" s="12"/>
    </row>
    <row r="95" spans="1:23" ht="12.75" customHeight="1">
      <c r="A95" s="13"/>
      <c r="B95" s="1"/>
      <c r="C95" s="12"/>
      <c r="D95" s="12"/>
      <c r="E95" s="12"/>
      <c r="F95" s="12"/>
      <c r="G95" s="12"/>
      <c r="H95" s="12"/>
      <c r="I95" s="12"/>
      <c r="J95" s="12"/>
      <c r="K95" s="12"/>
      <c r="L95" s="12"/>
      <c r="M95" s="12"/>
      <c r="N95" s="12"/>
      <c r="O95" s="12"/>
      <c r="P95" s="12"/>
      <c r="Q95" s="12"/>
      <c r="R95" s="12"/>
      <c r="S95" s="12"/>
      <c r="T95" s="12"/>
      <c r="U95" s="12"/>
      <c r="V95" s="12"/>
      <c r="W95" s="12"/>
    </row>
    <row r="96" spans="1:23" ht="12.75" customHeight="1">
      <c r="A96" s="13"/>
      <c r="B96" s="1"/>
      <c r="C96" s="12"/>
      <c r="D96" s="12"/>
      <c r="E96" s="12"/>
      <c r="F96" s="12"/>
      <c r="G96" s="12"/>
      <c r="H96" s="12"/>
      <c r="I96" s="12"/>
      <c r="J96" s="12"/>
      <c r="K96" s="12"/>
      <c r="L96" s="12"/>
      <c r="M96" s="12"/>
      <c r="N96" s="12"/>
      <c r="O96" s="12"/>
      <c r="P96" s="12"/>
      <c r="Q96" s="12"/>
      <c r="R96" s="12"/>
      <c r="S96" s="12"/>
      <c r="T96" s="12"/>
      <c r="U96" s="12"/>
      <c r="V96" s="12"/>
      <c r="W96" s="12"/>
    </row>
    <row r="97" spans="1:23" ht="12.75" customHeight="1">
      <c r="A97" s="13"/>
      <c r="B97" s="1"/>
      <c r="C97" s="12"/>
      <c r="D97" s="12"/>
      <c r="E97" s="12"/>
      <c r="F97" s="12"/>
      <c r="G97" s="12"/>
      <c r="H97" s="12"/>
      <c r="I97" s="12"/>
      <c r="J97" s="12"/>
      <c r="K97" s="12"/>
      <c r="L97" s="12"/>
      <c r="M97" s="12"/>
      <c r="N97" s="12"/>
      <c r="O97" s="12"/>
      <c r="P97" s="12"/>
      <c r="Q97" s="12"/>
      <c r="R97" s="12"/>
      <c r="S97" s="12"/>
      <c r="T97" s="12"/>
      <c r="U97" s="12"/>
      <c r="V97" s="12"/>
      <c r="W97" s="12"/>
    </row>
    <row r="98" spans="1:23" ht="12.75" customHeight="1">
      <c r="A98" s="13"/>
      <c r="B98" s="1"/>
      <c r="C98" s="12"/>
      <c r="D98" s="12"/>
      <c r="E98" s="12"/>
      <c r="F98" s="12"/>
      <c r="G98" s="12"/>
      <c r="H98" s="12"/>
      <c r="I98" s="12"/>
      <c r="J98" s="12"/>
      <c r="K98" s="12"/>
      <c r="L98" s="12"/>
      <c r="M98" s="12"/>
      <c r="N98" s="12"/>
      <c r="O98" s="12"/>
      <c r="P98" s="12"/>
      <c r="Q98" s="12"/>
      <c r="R98" s="12"/>
      <c r="S98" s="12"/>
      <c r="T98" s="12"/>
      <c r="U98" s="12"/>
      <c r="V98" s="12"/>
      <c r="W98" s="12"/>
    </row>
    <row r="99" spans="1:23" ht="12.75" customHeight="1">
      <c r="A99" s="13"/>
      <c r="B99" s="1"/>
      <c r="C99" s="12"/>
      <c r="D99" s="12"/>
      <c r="E99" s="12"/>
      <c r="F99" s="12"/>
      <c r="G99" s="12"/>
      <c r="H99" s="12"/>
      <c r="I99" s="12"/>
      <c r="J99" s="12"/>
      <c r="K99" s="12"/>
      <c r="L99" s="12"/>
      <c r="M99" s="12"/>
      <c r="N99" s="12"/>
      <c r="O99" s="12"/>
      <c r="P99" s="12"/>
      <c r="Q99" s="12"/>
      <c r="R99" s="12"/>
      <c r="S99" s="12"/>
      <c r="T99" s="12"/>
      <c r="U99" s="12"/>
      <c r="V99" s="12"/>
      <c r="W99" s="12"/>
    </row>
    <row r="100" spans="1:23" ht="12.75" customHeight="1">
      <c r="A100" s="13"/>
      <c r="B100" s="1"/>
      <c r="C100" s="12"/>
      <c r="D100" s="12"/>
      <c r="E100" s="12"/>
      <c r="F100" s="12"/>
      <c r="G100" s="12"/>
      <c r="H100" s="12"/>
      <c r="I100" s="12"/>
      <c r="J100" s="12"/>
      <c r="K100" s="12"/>
      <c r="L100" s="12"/>
      <c r="M100" s="12"/>
      <c r="N100" s="12"/>
      <c r="O100" s="12"/>
      <c r="P100" s="12"/>
      <c r="Q100" s="12"/>
      <c r="R100" s="12"/>
      <c r="S100" s="12"/>
      <c r="T100" s="12"/>
      <c r="U100" s="12"/>
      <c r="V100" s="12"/>
      <c r="W100" s="12"/>
    </row>
    <row r="101" spans="1:23" ht="12.75" customHeight="1">
      <c r="A101" s="13"/>
      <c r="B101" s="1"/>
      <c r="C101" s="12"/>
      <c r="D101" s="12"/>
      <c r="E101" s="12"/>
      <c r="F101" s="12"/>
      <c r="G101" s="12"/>
      <c r="H101" s="12"/>
      <c r="I101" s="12"/>
      <c r="J101" s="12"/>
      <c r="K101" s="12"/>
      <c r="L101" s="12"/>
      <c r="M101" s="12"/>
      <c r="N101" s="12"/>
      <c r="O101" s="12"/>
      <c r="P101" s="12"/>
      <c r="Q101" s="12"/>
      <c r="R101" s="12"/>
      <c r="S101" s="12"/>
      <c r="T101" s="12"/>
      <c r="U101" s="12"/>
      <c r="V101" s="12"/>
      <c r="W101" s="12"/>
    </row>
    <row r="102" spans="1:23" ht="12.75" customHeight="1">
      <c r="A102" s="13"/>
      <c r="B102" s="1"/>
      <c r="C102" s="12"/>
      <c r="D102" s="12"/>
      <c r="E102" s="12"/>
      <c r="F102" s="12"/>
      <c r="G102" s="12"/>
      <c r="H102" s="12"/>
      <c r="I102" s="12"/>
      <c r="J102" s="12"/>
      <c r="K102" s="12"/>
      <c r="L102" s="12"/>
      <c r="M102" s="12"/>
      <c r="N102" s="12"/>
      <c r="O102" s="12"/>
      <c r="P102" s="12"/>
      <c r="Q102" s="12"/>
      <c r="R102" s="12"/>
      <c r="S102" s="12"/>
      <c r="T102" s="12"/>
      <c r="U102" s="12"/>
      <c r="V102" s="12"/>
      <c r="W102" s="12"/>
    </row>
    <row r="103" spans="1:23" ht="12.75" customHeight="1">
      <c r="A103" s="13"/>
      <c r="B103" s="1"/>
      <c r="C103" s="12"/>
      <c r="D103" s="12"/>
      <c r="E103" s="12"/>
      <c r="F103" s="12"/>
      <c r="G103" s="12"/>
      <c r="H103" s="12"/>
      <c r="I103" s="12"/>
      <c r="J103" s="12"/>
      <c r="K103" s="12"/>
      <c r="L103" s="12"/>
      <c r="M103" s="12"/>
      <c r="N103" s="12"/>
      <c r="O103" s="12"/>
      <c r="P103" s="12"/>
      <c r="Q103" s="12"/>
      <c r="R103" s="12"/>
      <c r="S103" s="12"/>
      <c r="T103" s="12"/>
      <c r="U103" s="12"/>
      <c r="V103" s="12"/>
      <c r="W103" s="12"/>
    </row>
    <row r="104" spans="1:23" ht="12.75" customHeight="1">
      <c r="A104" s="13"/>
      <c r="B104" s="1"/>
      <c r="C104" s="12"/>
      <c r="D104" s="12"/>
      <c r="E104" s="12"/>
      <c r="F104" s="12"/>
      <c r="G104" s="12"/>
      <c r="H104" s="12"/>
      <c r="I104" s="12"/>
      <c r="J104" s="12"/>
      <c r="K104" s="12"/>
      <c r="L104" s="12"/>
      <c r="M104" s="12"/>
      <c r="N104" s="12"/>
      <c r="O104" s="12"/>
      <c r="P104" s="12"/>
      <c r="Q104" s="12"/>
      <c r="R104" s="12"/>
      <c r="S104" s="12"/>
      <c r="T104" s="12"/>
      <c r="U104" s="12"/>
      <c r="V104" s="12"/>
      <c r="W104" s="12"/>
    </row>
    <row r="105" spans="1:23" ht="12.75" customHeight="1">
      <c r="A105" s="13"/>
      <c r="B105" s="1"/>
      <c r="C105" s="12"/>
      <c r="D105" s="12"/>
      <c r="E105" s="12"/>
      <c r="F105" s="12"/>
      <c r="G105" s="12"/>
      <c r="H105" s="12"/>
      <c r="I105" s="12"/>
      <c r="J105" s="12"/>
      <c r="K105" s="12"/>
      <c r="L105" s="12"/>
      <c r="M105" s="12"/>
      <c r="N105" s="12"/>
      <c r="O105" s="12"/>
      <c r="P105" s="12"/>
      <c r="Q105" s="12"/>
      <c r="R105" s="12"/>
      <c r="S105" s="12"/>
      <c r="T105" s="12"/>
      <c r="U105" s="12"/>
      <c r="V105" s="12"/>
      <c r="W105" s="12"/>
    </row>
    <row r="106" spans="1:23" ht="12.75" customHeight="1">
      <c r="A106" s="13"/>
      <c r="B106" s="1"/>
      <c r="C106" s="12"/>
      <c r="D106" s="12"/>
      <c r="E106" s="12"/>
      <c r="F106" s="12"/>
      <c r="G106" s="12"/>
      <c r="H106" s="12"/>
      <c r="I106" s="12"/>
      <c r="J106" s="12"/>
      <c r="K106" s="12"/>
      <c r="L106" s="12"/>
      <c r="M106" s="12"/>
      <c r="N106" s="12"/>
      <c r="O106" s="12"/>
      <c r="P106" s="12"/>
      <c r="Q106" s="12"/>
      <c r="R106" s="12"/>
      <c r="S106" s="12"/>
      <c r="T106" s="12"/>
      <c r="U106" s="12"/>
      <c r="V106" s="12"/>
      <c r="W106" s="12"/>
    </row>
    <row r="107" spans="1:23" ht="12.75" customHeight="1">
      <c r="A107" s="13"/>
      <c r="B107" s="1"/>
      <c r="C107" s="12"/>
      <c r="D107" s="12"/>
      <c r="E107" s="12"/>
      <c r="F107" s="12"/>
      <c r="G107" s="12"/>
      <c r="H107" s="12"/>
      <c r="I107" s="12"/>
      <c r="J107" s="12"/>
      <c r="K107" s="12"/>
      <c r="L107" s="12"/>
      <c r="M107" s="12"/>
      <c r="N107" s="12"/>
      <c r="O107" s="12"/>
      <c r="P107" s="12"/>
      <c r="Q107" s="12"/>
      <c r="R107" s="12"/>
      <c r="S107" s="12"/>
      <c r="T107" s="12"/>
      <c r="U107" s="12"/>
      <c r="V107" s="12"/>
      <c r="W107" s="12"/>
    </row>
    <row r="108" spans="1:23" ht="12.75" customHeight="1">
      <c r="A108" s="13"/>
      <c r="B108" s="1"/>
      <c r="C108" s="12"/>
      <c r="D108" s="12"/>
      <c r="E108" s="12"/>
      <c r="F108" s="12"/>
      <c r="G108" s="12"/>
      <c r="H108" s="12"/>
      <c r="I108" s="12"/>
      <c r="J108" s="12"/>
      <c r="K108" s="12"/>
      <c r="L108" s="12"/>
      <c r="M108" s="12"/>
      <c r="N108" s="12"/>
      <c r="O108" s="12"/>
      <c r="P108" s="12"/>
      <c r="Q108" s="12"/>
      <c r="R108" s="12"/>
      <c r="S108" s="12"/>
      <c r="T108" s="12"/>
      <c r="U108" s="12"/>
      <c r="V108" s="12"/>
      <c r="W108" s="12"/>
    </row>
    <row r="109" spans="1:23" ht="12.75" customHeight="1">
      <c r="A109" s="13"/>
      <c r="B109" s="1"/>
      <c r="C109" s="12"/>
      <c r="D109" s="12"/>
      <c r="E109" s="12"/>
      <c r="F109" s="12"/>
      <c r="G109" s="12"/>
      <c r="H109" s="12"/>
      <c r="I109" s="12"/>
      <c r="J109" s="12"/>
      <c r="K109" s="12"/>
      <c r="L109" s="12"/>
      <c r="M109" s="12"/>
      <c r="N109" s="12"/>
      <c r="O109" s="12"/>
      <c r="P109" s="12"/>
      <c r="Q109" s="12"/>
      <c r="R109" s="12"/>
      <c r="S109" s="12"/>
      <c r="T109" s="12"/>
      <c r="U109" s="12"/>
      <c r="V109" s="12"/>
      <c r="W109" s="12"/>
    </row>
    <row r="110" spans="1:23" ht="12.75" customHeight="1">
      <c r="A110" s="13"/>
      <c r="B110" s="1"/>
      <c r="C110" s="12"/>
      <c r="D110" s="12"/>
      <c r="E110" s="12"/>
      <c r="F110" s="12"/>
      <c r="G110" s="12"/>
      <c r="H110" s="12"/>
      <c r="I110" s="12"/>
      <c r="J110" s="12"/>
      <c r="K110" s="12"/>
      <c r="L110" s="12"/>
      <c r="M110" s="12"/>
      <c r="N110" s="12"/>
      <c r="O110" s="12"/>
      <c r="P110" s="12"/>
      <c r="Q110" s="12"/>
      <c r="R110" s="12"/>
      <c r="S110" s="12"/>
      <c r="T110" s="12"/>
      <c r="U110" s="12"/>
      <c r="V110" s="12"/>
      <c r="W110" s="12"/>
    </row>
    <row r="111" spans="1:23" ht="12.75" customHeight="1">
      <c r="A111" s="13"/>
      <c r="B111" s="1"/>
      <c r="C111" s="12"/>
      <c r="D111" s="12"/>
      <c r="E111" s="12"/>
      <c r="F111" s="12"/>
      <c r="G111" s="12"/>
      <c r="H111" s="12"/>
      <c r="I111" s="12"/>
      <c r="J111" s="12"/>
      <c r="K111" s="12"/>
      <c r="L111" s="12"/>
      <c r="M111" s="12"/>
      <c r="N111" s="12"/>
      <c r="O111" s="12"/>
      <c r="P111" s="12"/>
      <c r="Q111" s="12"/>
      <c r="R111" s="12"/>
      <c r="S111" s="12"/>
      <c r="T111" s="12"/>
      <c r="U111" s="12"/>
      <c r="V111" s="12"/>
      <c r="W111" s="12"/>
    </row>
    <row r="112" spans="1:23" ht="12.75" customHeight="1">
      <c r="A112" s="13"/>
      <c r="B112" s="1"/>
      <c r="C112" s="12"/>
      <c r="D112" s="12"/>
      <c r="E112" s="12"/>
      <c r="F112" s="12"/>
      <c r="G112" s="12"/>
      <c r="H112" s="12"/>
      <c r="I112" s="12"/>
      <c r="J112" s="12"/>
      <c r="K112" s="12"/>
      <c r="L112" s="12"/>
      <c r="M112" s="12"/>
      <c r="N112" s="12"/>
      <c r="O112" s="12"/>
      <c r="P112" s="12"/>
      <c r="Q112" s="12"/>
      <c r="R112" s="12"/>
      <c r="S112" s="12"/>
      <c r="T112" s="12"/>
      <c r="U112" s="12"/>
      <c r="V112" s="12"/>
      <c r="W112" s="12"/>
    </row>
    <row r="113" spans="1:23" ht="12.75" customHeight="1">
      <c r="A113" s="13"/>
      <c r="B113" s="1"/>
      <c r="C113" s="12"/>
      <c r="D113" s="12"/>
      <c r="E113" s="12"/>
      <c r="F113" s="12"/>
      <c r="G113" s="12"/>
      <c r="H113" s="12"/>
      <c r="I113" s="12"/>
      <c r="J113" s="12"/>
      <c r="K113" s="12"/>
      <c r="L113" s="12"/>
      <c r="M113" s="12"/>
      <c r="N113" s="12"/>
      <c r="O113" s="12"/>
      <c r="P113" s="12"/>
      <c r="Q113" s="12"/>
      <c r="R113" s="12"/>
      <c r="S113" s="12"/>
      <c r="T113" s="12"/>
      <c r="U113" s="12"/>
      <c r="V113" s="12"/>
      <c r="W113" s="12"/>
    </row>
    <row r="114" spans="1:23" ht="12.75" customHeight="1">
      <c r="A114" s="13"/>
      <c r="B114" s="1"/>
      <c r="C114" s="12"/>
      <c r="D114" s="12"/>
      <c r="E114" s="12"/>
      <c r="F114" s="12"/>
      <c r="G114" s="12"/>
      <c r="H114" s="12"/>
      <c r="I114" s="12"/>
      <c r="J114" s="12"/>
      <c r="K114" s="12"/>
      <c r="L114" s="12"/>
      <c r="M114" s="12"/>
      <c r="N114" s="12"/>
      <c r="O114" s="12"/>
      <c r="P114" s="12"/>
      <c r="Q114" s="12"/>
      <c r="R114" s="12"/>
      <c r="S114" s="12"/>
      <c r="T114" s="12"/>
      <c r="U114" s="12"/>
      <c r="V114" s="12"/>
      <c r="W114" s="12"/>
    </row>
    <row r="115" spans="1:23" ht="12.75" customHeight="1">
      <c r="A115" s="13"/>
      <c r="B115" s="1"/>
      <c r="C115" s="12"/>
      <c r="D115" s="12"/>
      <c r="E115" s="12"/>
      <c r="F115" s="12"/>
      <c r="G115" s="12"/>
      <c r="H115" s="12"/>
      <c r="I115" s="12"/>
      <c r="J115" s="12"/>
      <c r="K115" s="12"/>
      <c r="L115" s="12"/>
      <c r="M115" s="12"/>
      <c r="N115" s="12"/>
      <c r="O115" s="12"/>
      <c r="P115" s="12"/>
      <c r="Q115" s="12"/>
      <c r="R115" s="12"/>
      <c r="S115" s="12"/>
      <c r="T115" s="12"/>
      <c r="U115" s="12"/>
      <c r="V115" s="12"/>
      <c r="W115" s="12"/>
    </row>
    <row r="116" spans="1:23" ht="12.75" customHeight="1">
      <c r="A116" s="13"/>
      <c r="B116" s="1"/>
      <c r="C116" s="12"/>
      <c r="D116" s="12"/>
      <c r="E116" s="12"/>
      <c r="F116" s="12"/>
      <c r="G116" s="12"/>
      <c r="H116" s="12"/>
      <c r="I116" s="12"/>
      <c r="J116" s="12"/>
      <c r="K116" s="12"/>
      <c r="L116" s="12"/>
      <c r="M116" s="12"/>
      <c r="N116" s="12"/>
      <c r="O116" s="12"/>
      <c r="P116" s="12"/>
      <c r="Q116" s="12"/>
      <c r="R116" s="12"/>
      <c r="S116" s="12"/>
      <c r="T116" s="12"/>
      <c r="U116" s="12"/>
      <c r="V116" s="12"/>
      <c r="W116" s="12"/>
    </row>
    <row r="117" spans="1:23" ht="12.75" customHeight="1">
      <c r="A117" s="13"/>
      <c r="B117" s="1"/>
      <c r="C117" s="12"/>
      <c r="D117" s="12"/>
      <c r="E117" s="12"/>
      <c r="F117" s="12"/>
      <c r="G117" s="12"/>
      <c r="H117" s="12"/>
      <c r="I117" s="12"/>
      <c r="J117" s="12"/>
      <c r="K117" s="12"/>
      <c r="L117" s="12"/>
      <c r="M117" s="12"/>
      <c r="N117" s="12"/>
      <c r="O117" s="12"/>
      <c r="P117" s="12"/>
      <c r="Q117" s="12"/>
      <c r="R117" s="12"/>
      <c r="S117" s="12"/>
      <c r="T117" s="12"/>
      <c r="U117" s="12"/>
      <c r="V117" s="12"/>
      <c r="W117" s="12"/>
    </row>
    <row r="118" spans="1:23" ht="12.75" customHeight="1">
      <c r="A118" s="13"/>
      <c r="B118" s="1"/>
      <c r="C118" s="12"/>
      <c r="D118" s="12"/>
      <c r="E118" s="12"/>
      <c r="F118" s="12"/>
      <c r="G118" s="12"/>
      <c r="H118" s="12"/>
      <c r="I118" s="12"/>
      <c r="J118" s="12"/>
      <c r="K118" s="12"/>
      <c r="L118" s="12"/>
      <c r="M118" s="12"/>
      <c r="N118" s="12"/>
      <c r="O118" s="12"/>
      <c r="P118" s="12"/>
      <c r="Q118" s="12"/>
      <c r="R118" s="12"/>
      <c r="S118" s="12"/>
      <c r="T118" s="12"/>
      <c r="U118" s="12"/>
      <c r="V118" s="12"/>
      <c r="W118" s="12"/>
    </row>
    <row r="119" spans="1:23" ht="12.75" customHeight="1">
      <c r="A119" s="13"/>
      <c r="B119" s="1"/>
      <c r="C119" s="12"/>
      <c r="D119" s="12"/>
      <c r="E119" s="12"/>
      <c r="F119" s="12"/>
      <c r="G119" s="12"/>
      <c r="H119" s="12"/>
      <c r="I119" s="12"/>
      <c r="J119" s="12"/>
      <c r="K119" s="12"/>
      <c r="L119" s="12"/>
      <c r="M119" s="12"/>
      <c r="N119" s="12"/>
      <c r="O119" s="12"/>
      <c r="P119" s="12"/>
      <c r="Q119" s="12"/>
      <c r="R119" s="12"/>
      <c r="S119" s="12"/>
      <c r="T119" s="12"/>
      <c r="U119" s="12"/>
      <c r="V119" s="12"/>
      <c r="W119" s="12"/>
    </row>
    <row r="120" spans="1:23" ht="12.75" customHeight="1">
      <c r="A120" s="13"/>
      <c r="B120" s="1"/>
      <c r="C120" s="12"/>
      <c r="D120" s="12"/>
      <c r="E120" s="12"/>
      <c r="F120" s="12"/>
      <c r="G120" s="12"/>
      <c r="H120" s="12"/>
      <c r="I120" s="12"/>
      <c r="J120" s="12"/>
      <c r="K120" s="12"/>
      <c r="L120" s="12"/>
      <c r="M120" s="12"/>
      <c r="N120" s="12"/>
      <c r="O120" s="12"/>
      <c r="P120" s="12"/>
      <c r="Q120" s="12"/>
      <c r="R120" s="12"/>
      <c r="S120" s="12"/>
      <c r="T120" s="12"/>
      <c r="U120" s="12"/>
      <c r="V120" s="12"/>
      <c r="W120" s="12"/>
    </row>
    <row r="121" spans="1:23" ht="12.75" customHeight="1">
      <c r="A121" s="13"/>
      <c r="B121" s="1"/>
      <c r="C121" s="12"/>
      <c r="D121" s="12"/>
      <c r="E121" s="12"/>
      <c r="F121" s="12"/>
      <c r="G121" s="12"/>
      <c r="H121" s="12"/>
      <c r="I121" s="12"/>
      <c r="J121" s="12"/>
      <c r="K121" s="12"/>
      <c r="L121" s="12"/>
      <c r="M121" s="12"/>
      <c r="N121" s="12"/>
      <c r="O121" s="12"/>
      <c r="P121" s="12"/>
      <c r="Q121" s="12"/>
      <c r="R121" s="12"/>
      <c r="S121" s="12"/>
      <c r="T121" s="12"/>
      <c r="U121" s="12"/>
      <c r="V121" s="12"/>
      <c r="W121" s="12"/>
    </row>
    <row r="122" spans="1:23" ht="12.75" customHeight="1">
      <c r="A122" s="13"/>
      <c r="B122" s="1"/>
      <c r="C122" s="12"/>
      <c r="D122" s="12"/>
      <c r="E122" s="12"/>
      <c r="F122" s="12"/>
      <c r="G122" s="12"/>
      <c r="H122" s="12"/>
      <c r="I122" s="12"/>
      <c r="J122" s="12"/>
      <c r="K122" s="12"/>
      <c r="L122" s="12"/>
      <c r="M122" s="12"/>
      <c r="N122" s="12"/>
      <c r="O122" s="12"/>
      <c r="P122" s="12"/>
      <c r="Q122" s="12"/>
      <c r="R122" s="12"/>
      <c r="S122" s="12"/>
      <c r="T122" s="12"/>
      <c r="U122" s="12"/>
      <c r="V122" s="12"/>
      <c r="W122" s="12"/>
    </row>
    <row r="123" spans="1:23" ht="12.75" customHeight="1">
      <c r="A123" s="13"/>
      <c r="B123" s="1"/>
      <c r="C123" s="12"/>
      <c r="D123" s="12"/>
      <c r="E123" s="12"/>
      <c r="F123" s="12"/>
      <c r="G123" s="12"/>
      <c r="H123" s="12"/>
      <c r="I123" s="12"/>
      <c r="J123" s="12"/>
      <c r="K123" s="12"/>
      <c r="L123" s="12"/>
      <c r="M123" s="12"/>
      <c r="N123" s="12"/>
      <c r="O123" s="12"/>
      <c r="P123" s="12"/>
      <c r="Q123" s="12"/>
      <c r="R123" s="12"/>
      <c r="S123" s="12"/>
      <c r="T123" s="12"/>
      <c r="U123" s="12"/>
      <c r="V123" s="12"/>
      <c r="W123" s="12"/>
    </row>
    <row r="124" spans="1:23" ht="12.75" customHeight="1">
      <c r="A124" s="13"/>
      <c r="B124" s="1"/>
      <c r="C124" s="12"/>
      <c r="D124" s="12"/>
      <c r="E124" s="12"/>
      <c r="F124" s="12"/>
      <c r="G124" s="12"/>
      <c r="H124" s="12"/>
      <c r="I124" s="12"/>
      <c r="J124" s="12"/>
      <c r="K124" s="12"/>
      <c r="L124" s="12"/>
      <c r="M124" s="12"/>
      <c r="N124" s="12"/>
      <c r="O124" s="12"/>
      <c r="P124" s="12"/>
      <c r="Q124" s="12"/>
      <c r="R124" s="12"/>
      <c r="S124" s="12"/>
      <c r="T124" s="12"/>
      <c r="U124" s="12"/>
      <c r="V124" s="12"/>
      <c r="W124" s="12"/>
    </row>
    <row r="125" spans="1:23" ht="12.75" customHeight="1">
      <c r="A125" s="13"/>
      <c r="B125" s="1"/>
      <c r="C125" s="12"/>
      <c r="D125" s="12"/>
      <c r="E125" s="12"/>
      <c r="F125" s="12"/>
      <c r="G125" s="12"/>
      <c r="H125" s="12"/>
      <c r="I125" s="12"/>
      <c r="J125" s="12"/>
      <c r="K125" s="12"/>
      <c r="L125" s="12"/>
      <c r="M125" s="12"/>
      <c r="N125" s="12"/>
      <c r="O125" s="12"/>
      <c r="P125" s="12"/>
      <c r="Q125" s="12"/>
      <c r="R125" s="12"/>
      <c r="S125" s="12"/>
      <c r="T125" s="12"/>
      <c r="U125" s="12"/>
      <c r="V125" s="12"/>
      <c r="W125" s="12"/>
    </row>
    <row r="126" spans="1:23" ht="12.75" customHeight="1">
      <c r="A126" s="13"/>
      <c r="B126" s="1"/>
      <c r="C126" s="12"/>
      <c r="D126" s="12"/>
      <c r="E126" s="12"/>
      <c r="F126" s="12"/>
      <c r="G126" s="12"/>
      <c r="H126" s="12"/>
      <c r="I126" s="12"/>
      <c r="J126" s="12"/>
      <c r="K126" s="12"/>
      <c r="L126" s="12"/>
      <c r="M126" s="12"/>
      <c r="N126" s="12"/>
      <c r="O126" s="12"/>
      <c r="P126" s="12"/>
      <c r="Q126" s="12"/>
      <c r="R126" s="12"/>
      <c r="S126" s="12"/>
      <c r="T126" s="12"/>
      <c r="U126" s="12"/>
      <c r="V126" s="12"/>
      <c r="W126" s="12"/>
    </row>
    <row r="127" spans="1:23" ht="12.75" customHeight="1">
      <c r="A127" s="13"/>
      <c r="B127" s="1"/>
      <c r="C127" s="12"/>
      <c r="D127" s="12"/>
      <c r="E127" s="12"/>
      <c r="F127" s="12"/>
      <c r="G127" s="12"/>
      <c r="H127" s="12"/>
      <c r="I127" s="12"/>
      <c r="J127" s="12"/>
      <c r="K127" s="12"/>
      <c r="L127" s="12"/>
      <c r="M127" s="12"/>
      <c r="N127" s="12"/>
      <c r="O127" s="12"/>
      <c r="P127" s="12"/>
      <c r="Q127" s="12"/>
      <c r="R127" s="12"/>
      <c r="S127" s="12"/>
      <c r="T127" s="12"/>
      <c r="U127" s="12"/>
      <c r="V127" s="12"/>
      <c r="W127" s="12"/>
    </row>
    <row r="128" spans="1:23" ht="12.75" customHeight="1">
      <c r="A128" s="13"/>
      <c r="B128" s="1"/>
      <c r="C128" s="12"/>
      <c r="D128" s="12"/>
      <c r="E128" s="12"/>
      <c r="F128" s="12"/>
      <c r="G128" s="12"/>
      <c r="H128" s="12"/>
      <c r="I128" s="12"/>
      <c r="J128" s="12"/>
      <c r="K128" s="12"/>
      <c r="L128" s="12"/>
      <c r="M128" s="12"/>
      <c r="N128" s="12"/>
      <c r="O128" s="12"/>
      <c r="P128" s="12"/>
      <c r="Q128" s="12"/>
      <c r="R128" s="12"/>
      <c r="S128" s="12"/>
      <c r="T128" s="12"/>
      <c r="U128" s="12"/>
      <c r="V128" s="12"/>
      <c r="W128" s="12"/>
    </row>
    <row r="129" spans="1:23" ht="12.75" customHeight="1">
      <c r="A129" s="13"/>
      <c r="B129" s="1"/>
      <c r="C129" s="12"/>
      <c r="D129" s="12"/>
      <c r="E129" s="12"/>
      <c r="F129" s="12"/>
      <c r="G129" s="12"/>
      <c r="H129" s="12"/>
      <c r="I129" s="12"/>
      <c r="J129" s="12"/>
      <c r="K129" s="12"/>
      <c r="L129" s="12"/>
      <c r="M129" s="12"/>
      <c r="N129" s="12"/>
      <c r="O129" s="12"/>
      <c r="P129" s="12"/>
      <c r="Q129" s="12"/>
      <c r="R129" s="12"/>
      <c r="S129" s="12"/>
      <c r="T129" s="12"/>
      <c r="U129" s="12"/>
      <c r="V129" s="12"/>
      <c r="W129" s="12"/>
    </row>
    <row r="130" spans="1:23" ht="12.75" customHeight="1">
      <c r="A130" s="13"/>
      <c r="B130" s="1"/>
      <c r="C130" s="12"/>
      <c r="D130" s="12"/>
      <c r="E130" s="12"/>
      <c r="F130" s="12"/>
      <c r="G130" s="12"/>
      <c r="H130" s="12"/>
      <c r="I130" s="12"/>
      <c r="J130" s="12"/>
      <c r="K130" s="12"/>
      <c r="L130" s="12"/>
      <c r="M130" s="12"/>
      <c r="N130" s="12"/>
      <c r="O130" s="12"/>
      <c r="P130" s="12"/>
      <c r="Q130" s="12"/>
      <c r="R130" s="12"/>
      <c r="S130" s="12"/>
      <c r="T130" s="12"/>
      <c r="U130" s="12"/>
      <c r="V130" s="12"/>
      <c r="W130" s="12"/>
    </row>
    <row r="131" spans="1:23" ht="12.75" customHeight="1">
      <c r="A131" s="13"/>
      <c r="B131" s="1"/>
      <c r="C131" s="12"/>
      <c r="D131" s="12"/>
      <c r="E131" s="12"/>
      <c r="F131" s="12"/>
      <c r="G131" s="12"/>
      <c r="H131" s="12"/>
      <c r="I131" s="12"/>
      <c r="J131" s="12"/>
      <c r="K131" s="12"/>
      <c r="L131" s="12"/>
      <c r="M131" s="12"/>
      <c r="N131" s="12"/>
      <c r="O131" s="12"/>
      <c r="P131" s="12"/>
      <c r="Q131" s="12"/>
      <c r="R131" s="12"/>
      <c r="S131" s="12"/>
      <c r="T131" s="12"/>
      <c r="U131" s="12"/>
      <c r="V131" s="12"/>
      <c r="W131" s="12"/>
    </row>
    <row r="132" spans="1:23" ht="12.75" customHeight="1">
      <c r="A132" s="13"/>
      <c r="B132" s="1"/>
      <c r="C132" s="12"/>
      <c r="D132" s="12"/>
      <c r="E132" s="12"/>
      <c r="F132" s="12"/>
      <c r="G132" s="12"/>
      <c r="H132" s="12"/>
      <c r="I132" s="12"/>
      <c r="J132" s="12"/>
      <c r="K132" s="12"/>
      <c r="L132" s="12"/>
      <c r="M132" s="12"/>
      <c r="N132" s="12"/>
      <c r="O132" s="12"/>
      <c r="P132" s="12"/>
      <c r="Q132" s="12"/>
      <c r="R132" s="12"/>
      <c r="S132" s="12"/>
      <c r="T132" s="12"/>
      <c r="U132" s="12"/>
      <c r="V132" s="12"/>
      <c r="W132" s="12"/>
    </row>
    <row r="133" spans="1:23" ht="12.75" customHeight="1">
      <c r="A133" s="13"/>
      <c r="B133" s="1"/>
      <c r="C133" s="12"/>
      <c r="D133" s="12"/>
      <c r="E133" s="12"/>
      <c r="F133" s="12"/>
      <c r="G133" s="12"/>
      <c r="H133" s="12"/>
      <c r="I133" s="12"/>
      <c r="J133" s="12"/>
      <c r="K133" s="12"/>
      <c r="L133" s="12"/>
      <c r="M133" s="12"/>
      <c r="N133" s="12"/>
      <c r="O133" s="12"/>
      <c r="P133" s="12"/>
      <c r="Q133" s="12"/>
      <c r="R133" s="12"/>
      <c r="S133" s="12"/>
      <c r="T133" s="12"/>
      <c r="U133" s="12"/>
      <c r="V133" s="12"/>
      <c r="W133" s="12"/>
    </row>
    <row r="134" spans="1:23" ht="12.75" customHeight="1">
      <c r="A134" s="13"/>
      <c r="B134" s="1"/>
      <c r="C134" s="12"/>
      <c r="D134" s="12"/>
      <c r="E134" s="12"/>
      <c r="F134" s="12"/>
      <c r="G134" s="12"/>
      <c r="H134" s="12"/>
      <c r="I134" s="12"/>
      <c r="J134" s="12"/>
      <c r="K134" s="12"/>
      <c r="L134" s="12"/>
      <c r="M134" s="12"/>
      <c r="N134" s="12"/>
      <c r="O134" s="12"/>
      <c r="P134" s="12"/>
      <c r="Q134" s="12"/>
      <c r="R134" s="12"/>
      <c r="S134" s="12"/>
      <c r="T134" s="12"/>
      <c r="U134" s="12"/>
      <c r="V134" s="12"/>
      <c r="W134" s="12"/>
    </row>
    <row r="135" spans="1:23" ht="12.75" customHeight="1">
      <c r="A135" s="13"/>
      <c r="B135" s="1"/>
      <c r="C135" s="12"/>
      <c r="D135" s="12"/>
      <c r="E135" s="12"/>
      <c r="F135" s="12"/>
      <c r="G135" s="12"/>
      <c r="H135" s="12"/>
      <c r="I135" s="12"/>
      <c r="J135" s="12"/>
      <c r="K135" s="12"/>
      <c r="L135" s="12"/>
      <c r="M135" s="12"/>
      <c r="N135" s="12"/>
      <c r="O135" s="12"/>
      <c r="P135" s="12"/>
      <c r="Q135" s="12"/>
      <c r="R135" s="12"/>
      <c r="S135" s="12"/>
      <c r="T135" s="12"/>
      <c r="U135" s="12"/>
      <c r="V135" s="12"/>
      <c r="W135" s="12"/>
    </row>
    <row r="136" spans="1:23" ht="12.75" customHeight="1">
      <c r="A136" s="13"/>
      <c r="B136" s="1"/>
      <c r="C136" s="12"/>
      <c r="D136" s="12"/>
      <c r="E136" s="12"/>
      <c r="F136" s="12"/>
      <c r="G136" s="12"/>
      <c r="H136" s="12"/>
      <c r="I136" s="12"/>
      <c r="J136" s="12"/>
      <c r="K136" s="12"/>
      <c r="L136" s="12"/>
      <c r="M136" s="12"/>
      <c r="N136" s="12"/>
      <c r="O136" s="12"/>
      <c r="P136" s="12"/>
      <c r="Q136" s="12"/>
      <c r="R136" s="12"/>
      <c r="S136" s="12"/>
      <c r="T136" s="12"/>
      <c r="U136" s="12"/>
      <c r="V136" s="12"/>
      <c r="W136" s="12"/>
    </row>
    <row r="137" spans="1:23" ht="12.75" customHeight="1">
      <c r="A137" s="13"/>
      <c r="B137" s="1"/>
      <c r="C137" s="12"/>
      <c r="D137" s="12"/>
      <c r="E137" s="12"/>
      <c r="F137" s="12"/>
      <c r="G137" s="12"/>
      <c r="H137" s="12"/>
      <c r="I137" s="12"/>
      <c r="J137" s="12"/>
      <c r="K137" s="12"/>
      <c r="L137" s="12"/>
      <c r="M137" s="12"/>
      <c r="N137" s="12"/>
      <c r="O137" s="12"/>
      <c r="P137" s="12"/>
      <c r="Q137" s="12"/>
      <c r="R137" s="12"/>
      <c r="S137" s="12"/>
      <c r="T137" s="12"/>
      <c r="U137" s="12"/>
      <c r="V137" s="12"/>
      <c r="W137" s="12"/>
    </row>
    <row r="138" spans="1:23" ht="12.75" customHeight="1">
      <c r="A138" s="13"/>
      <c r="B138" s="1"/>
      <c r="C138" s="12"/>
      <c r="D138" s="12"/>
      <c r="E138" s="12"/>
      <c r="F138" s="12"/>
      <c r="G138" s="12"/>
      <c r="H138" s="12"/>
      <c r="I138" s="12"/>
      <c r="J138" s="12"/>
      <c r="K138" s="12"/>
      <c r="L138" s="12"/>
      <c r="M138" s="12"/>
      <c r="N138" s="12"/>
      <c r="O138" s="12"/>
      <c r="P138" s="12"/>
      <c r="Q138" s="12"/>
      <c r="R138" s="12"/>
      <c r="S138" s="12"/>
      <c r="T138" s="12"/>
      <c r="U138" s="12"/>
      <c r="V138" s="12"/>
      <c r="W138" s="12"/>
    </row>
    <row r="139" spans="1:23" ht="12.75" customHeight="1">
      <c r="A139" s="13"/>
      <c r="B139" s="1"/>
      <c r="C139" s="12"/>
      <c r="D139" s="12"/>
      <c r="E139" s="12"/>
      <c r="F139" s="12"/>
      <c r="G139" s="12"/>
      <c r="H139" s="12"/>
      <c r="I139" s="12"/>
      <c r="J139" s="12"/>
      <c r="K139" s="12"/>
      <c r="L139" s="12"/>
      <c r="M139" s="12"/>
      <c r="N139" s="12"/>
      <c r="O139" s="12"/>
      <c r="P139" s="12"/>
      <c r="Q139" s="12"/>
      <c r="R139" s="12"/>
      <c r="S139" s="12"/>
      <c r="T139" s="12"/>
      <c r="U139" s="12"/>
      <c r="V139" s="12"/>
      <c r="W139" s="12"/>
    </row>
    <row r="140" spans="1:23" ht="12.75" customHeight="1">
      <c r="A140" s="13"/>
      <c r="B140" s="1"/>
      <c r="C140" s="12"/>
      <c r="D140" s="12"/>
      <c r="E140" s="12"/>
      <c r="F140" s="12"/>
      <c r="G140" s="12"/>
      <c r="H140" s="12"/>
      <c r="I140" s="12"/>
      <c r="J140" s="12"/>
      <c r="K140" s="12"/>
      <c r="L140" s="12"/>
      <c r="M140" s="12"/>
      <c r="N140" s="12"/>
      <c r="O140" s="12"/>
      <c r="P140" s="12"/>
      <c r="Q140" s="12"/>
      <c r="R140" s="12"/>
      <c r="S140" s="12"/>
      <c r="T140" s="12"/>
      <c r="U140" s="12"/>
      <c r="V140" s="12"/>
      <c r="W140" s="12"/>
    </row>
    <row r="141" spans="1:23" ht="12.75" customHeight="1">
      <c r="A141" s="13"/>
      <c r="B141" s="1"/>
      <c r="C141" s="12"/>
      <c r="D141" s="12"/>
      <c r="E141" s="12"/>
      <c r="F141" s="12"/>
      <c r="G141" s="12"/>
      <c r="H141" s="12"/>
      <c r="I141" s="12"/>
      <c r="J141" s="12"/>
      <c r="K141" s="12"/>
      <c r="L141" s="12"/>
      <c r="M141" s="12"/>
      <c r="N141" s="12"/>
      <c r="O141" s="12"/>
      <c r="P141" s="12"/>
      <c r="Q141" s="12"/>
      <c r="R141" s="12"/>
      <c r="S141" s="12"/>
      <c r="T141" s="12"/>
      <c r="U141" s="12"/>
      <c r="V141" s="12"/>
      <c r="W141" s="12"/>
    </row>
    <row r="142" spans="1:23" ht="12.75" customHeight="1">
      <c r="A142" s="13"/>
      <c r="B142" s="1"/>
      <c r="C142" s="12"/>
      <c r="D142" s="12"/>
      <c r="E142" s="12"/>
      <c r="F142" s="12"/>
      <c r="G142" s="12"/>
      <c r="H142" s="12"/>
      <c r="I142" s="12"/>
      <c r="J142" s="12"/>
      <c r="K142" s="12"/>
      <c r="L142" s="12"/>
      <c r="M142" s="12"/>
      <c r="N142" s="12"/>
      <c r="O142" s="12"/>
      <c r="P142" s="12"/>
      <c r="Q142" s="12"/>
      <c r="R142" s="12"/>
      <c r="S142" s="12"/>
      <c r="T142" s="12"/>
      <c r="U142" s="12"/>
      <c r="V142" s="12"/>
      <c r="W142" s="12"/>
    </row>
    <row r="143" spans="1:23" ht="12.75" customHeight="1">
      <c r="A143" s="13"/>
      <c r="B143" s="1"/>
      <c r="C143" s="12"/>
      <c r="D143" s="12"/>
      <c r="E143" s="12"/>
      <c r="F143" s="12"/>
      <c r="G143" s="12"/>
      <c r="H143" s="12"/>
      <c r="I143" s="12"/>
      <c r="J143" s="12"/>
      <c r="K143" s="12"/>
      <c r="L143" s="12"/>
      <c r="M143" s="12"/>
      <c r="N143" s="12"/>
      <c r="O143" s="12"/>
      <c r="P143" s="12"/>
      <c r="Q143" s="12"/>
      <c r="R143" s="12"/>
      <c r="S143" s="12"/>
      <c r="T143" s="12"/>
      <c r="U143" s="12"/>
      <c r="V143" s="12"/>
      <c r="W143" s="12"/>
    </row>
    <row r="144" spans="1:23" ht="12.75" customHeight="1">
      <c r="A144" s="13"/>
      <c r="B144" s="1"/>
      <c r="C144" s="12"/>
      <c r="D144" s="12"/>
      <c r="E144" s="12"/>
      <c r="F144" s="12"/>
      <c r="G144" s="12"/>
      <c r="H144" s="12"/>
      <c r="I144" s="12"/>
      <c r="J144" s="12"/>
      <c r="K144" s="12"/>
      <c r="L144" s="12"/>
      <c r="M144" s="12"/>
      <c r="N144" s="12"/>
      <c r="O144" s="12"/>
      <c r="P144" s="12"/>
      <c r="Q144" s="12"/>
      <c r="R144" s="12"/>
      <c r="S144" s="12"/>
      <c r="T144" s="12"/>
      <c r="U144" s="12"/>
      <c r="V144" s="12"/>
      <c r="W144" s="12"/>
    </row>
    <row r="145" spans="1:23" ht="12.75" customHeight="1">
      <c r="A145" s="13"/>
      <c r="B145" s="1"/>
      <c r="C145" s="12"/>
      <c r="D145" s="12"/>
      <c r="E145" s="12"/>
      <c r="F145" s="12"/>
      <c r="G145" s="12"/>
      <c r="H145" s="12"/>
      <c r="I145" s="12"/>
      <c r="J145" s="12"/>
      <c r="K145" s="12"/>
      <c r="L145" s="12"/>
      <c r="M145" s="12"/>
      <c r="N145" s="12"/>
      <c r="O145" s="12"/>
      <c r="P145" s="12"/>
      <c r="Q145" s="12"/>
      <c r="R145" s="12"/>
      <c r="S145" s="12"/>
      <c r="T145" s="12"/>
      <c r="U145" s="12"/>
      <c r="V145" s="12"/>
      <c r="W145" s="12"/>
    </row>
    <row r="146" spans="1:23" ht="12.75" customHeight="1">
      <c r="A146" s="13"/>
      <c r="B146" s="1"/>
      <c r="C146" s="12"/>
      <c r="D146" s="12"/>
      <c r="E146" s="12"/>
      <c r="F146" s="12"/>
      <c r="G146" s="12"/>
      <c r="H146" s="12"/>
      <c r="I146" s="12"/>
      <c r="J146" s="12"/>
      <c r="K146" s="12"/>
      <c r="L146" s="12"/>
      <c r="M146" s="12"/>
      <c r="N146" s="12"/>
      <c r="O146" s="12"/>
      <c r="P146" s="12"/>
      <c r="Q146" s="12"/>
      <c r="R146" s="12"/>
      <c r="S146" s="12"/>
      <c r="T146" s="12"/>
      <c r="U146" s="12"/>
      <c r="V146" s="12"/>
      <c r="W146" s="12"/>
    </row>
    <row r="147" spans="1:23" ht="12.75" customHeight="1">
      <c r="A147" s="13"/>
      <c r="B147" s="1"/>
      <c r="C147" s="12"/>
      <c r="D147" s="12"/>
      <c r="E147" s="12"/>
      <c r="F147" s="12"/>
      <c r="G147" s="12"/>
      <c r="H147" s="12"/>
      <c r="I147" s="12"/>
      <c r="J147" s="12"/>
      <c r="K147" s="12"/>
      <c r="L147" s="12"/>
      <c r="M147" s="12"/>
      <c r="N147" s="12"/>
      <c r="O147" s="12"/>
      <c r="P147" s="12"/>
      <c r="Q147" s="12"/>
      <c r="R147" s="12"/>
      <c r="S147" s="12"/>
      <c r="T147" s="12"/>
      <c r="U147" s="12"/>
      <c r="V147" s="12"/>
      <c r="W147" s="12"/>
    </row>
    <row r="148" spans="1:23" ht="12.75" customHeight="1">
      <c r="A148" s="13"/>
      <c r="B148" s="1"/>
      <c r="C148" s="12"/>
      <c r="D148" s="12"/>
      <c r="E148" s="12"/>
      <c r="F148" s="12"/>
      <c r="G148" s="12"/>
      <c r="H148" s="12"/>
      <c r="I148" s="12"/>
      <c r="J148" s="12"/>
      <c r="K148" s="12"/>
      <c r="L148" s="12"/>
      <c r="M148" s="12"/>
      <c r="N148" s="12"/>
      <c r="O148" s="12"/>
      <c r="P148" s="12"/>
      <c r="Q148" s="12"/>
      <c r="R148" s="12"/>
      <c r="S148" s="12"/>
      <c r="T148" s="12"/>
      <c r="U148" s="12"/>
      <c r="V148" s="12"/>
      <c r="W148" s="12"/>
    </row>
    <row r="149" spans="1:23" ht="12.75" customHeight="1">
      <c r="A149" s="13"/>
      <c r="B149" s="1"/>
      <c r="C149" s="12"/>
      <c r="D149" s="12"/>
      <c r="E149" s="12"/>
      <c r="F149" s="12"/>
      <c r="G149" s="12"/>
      <c r="H149" s="12"/>
      <c r="I149" s="12"/>
      <c r="J149" s="12"/>
      <c r="K149" s="12"/>
      <c r="L149" s="12"/>
      <c r="M149" s="12"/>
      <c r="N149" s="12"/>
      <c r="O149" s="12"/>
      <c r="P149" s="12"/>
      <c r="Q149" s="12"/>
      <c r="R149" s="12"/>
      <c r="S149" s="12"/>
      <c r="T149" s="12"/>
      <c r="U149" s="12"/>
      <c r="V149" s="12"/>
      <c r="W149" s="12"/>
    </row>
    <row r="150" spans="1:23" ht="12.75" customHeight="1">
      <c r="A150" s="13"/>
      <c r="B150" s="1"/>
      <c r="C150" s="12"/>
      <c r="D150" s="12"/>
      <c r="E150" s="12"/>
      <c r="F150" s="12"/>
      <c r="G150" s="12"/>
      <c r="H150" s="12"/>
      <c r="I150" s="12"/>
      <c r="J150" s="12"/>
      <c r="K150" s="12"/>
      <c r="L150" s="12"/>
      <c r="M150" s="12"/>
      <c r="N150" s="12"/>
      <c r="O150" s="12"/>
      <c r="P150" s="12"/>
      <c r="Q150" s="12"/>
      <c r="R150" s="12"/>
      <c r="S150" s="12"/>
      <c r="T150" s="12"/>
      <c r="U150" s="12"/>
      <c r="V150" s="12"/>
      <c r="W150" s="12"/>
    </row>
    <row r="151" spans="1:23" ht="12.75" customHeight="1">
      <c r="A151" s="13"/>
      <c r="B151" s="1"/>
      <c r="C151" s="12"/>
      <c r="D151" s="12"/>
      <c r="E151" s="12"/>
      <c r="F151" s="12"/>
      <c r="G151" s="12"/>
      <c r="H151" s="12"/>
      <c r="I151" s="12"/>
      <c r="J151" s="12"/>
      <c r="K151" s="12"/>
      <c r="L151" s="12"/>
      <c r="M151" s="12"/>
      <c r="N151" s="12"/>
      <c r="O151" s="12"/>
      <c r="P151" s="12"/>
      <c r="Q151" s="12"/>
      <c r="R151" s="12"/>
      <c r="S151" s="12"/>
      <c r="T151" s="12"/>
      <c r="U151" s="12"/>
      <c r="V151" s="12"/>
      <c r="W151" s="12"/>
    </row>
    <row r="152" spans="1:23" ht="12.75" customHeight="1">
      <c r="A152" s="13"/>
      <c r="B152" s="1"/>
      <c r="C152" s="12"/>
      <c r="D152" s="12"/>
      <c r="E152" s="12"/>
      <c r="F152" s="12"/>
      <c r="G152" s="12"/>
      <c r="H152" s="12"/>
      <c r="I152" s="12"/>
      <c r="J152" s="12"/>
      <c r="K152" s="12"/>
      <c r="L152" s="12"/>
      <c r="M152" s="12"/>
      <c r="N152" s="12"/>
      <c r="O152" s="12"/>
      <c r="P152" s="12"/>
      <c r="Q152" s="12"/>
      <c r="R152" s="12"/>
      <c r="S152" s="12"/>
      <c r="T152" s="12"/>
      <c r="U152" s="12"/>
      <c r="V152" s="12"/>
      <c r="W152" s="12"/>
    </row>
    <row r="153" spans="1:23" ht="12.75" customHeight="1">
      <c r="A153" s="13"/>
      <c r="B153" s="1"/>
      <c r="C153" s="12"/>
      <c r="D153" s="12"/>
      <c r="E153" s="12"/>
      <c r="F153" s="12"/>
      <c r="G153" s="12"/>
      <c r="H153" s="12"/>
      <c r="I153" s="12"/>
      <c r="J153" s="12"/>
      <c r="K153" s="12"/>
      <c r="L153" s="12"/>
      <c r="M153" s="12"/>
      <c r="N153" s="12"/>
      <c r="O153" s="12"/>
      <c r="P153" s="12"/>
      <c r="Q153" s="12"/>
      <c r="R153" s="12"/>
      <c r="S153" s="12"/>
      <c r="T153" s="12"/>
      <c r="U153" s="12"/>
      <c r="V153" s="12"/>
      <c r="W153" s="12"/>
    </row>
    <row r="154" spans="1:23" ht="12.75" customHeight="1">
      <c r="A154" s="13"/>
      <c r="B154" s="1"/>
      <c r="C154" s="12"/>
      <c r="D154" s="12"/>
      <c r="E154" s="12"/>
      <c r="F154" s="12"/>
      <c r="G154" s="12"/>
      <c r="H154" s="12"/>
      <c r="I154" s="12"/>
      <c r="J154" s="12"/>
      <c r="K154" s="12"/>
      <c r="L154" s="12"/>
      <c r="M154" s="12"/>
      <c r="N154" s="12"/>
      <c r="O154" s="12"/>
      <c r="P154" s="12"/>
      <c r="Q154" s="12"/>
      <c r="R154" s="12"/>
      <c r="S154" s="12"/>
      <c r="T154" s="12"/>
      <c r="U154" s="12"/>
      <c r="V154" s="12"/>
      <c r="W154" s="12"/>
    </row>
    <row r="155" spans="1:23" ht="12.75" customHeight="1">
      <c r="A155" s="13"/>
      <c r="B155" s="1"/>
      <c r="C155" s="12"/>
      <c r="D155" s="12"/>
      <c r="E155" s="12"/>
      <c r="F155" s="12"/>
      <c r="G155" s="12"/>
      <c r="H155" s="12"/>
      <c r="I155" s="12"/>
      <c r="J155" s="12"/>
      <c r="K155" s="12"/>
      <c r="L155" s="12"/>
      <c r="M155" s="12"/>
      <c r="N155" s="12"/>
      <c r="O155" s="12"/>
      <c r="P155" s="12"/>
      <c r="Q155" s="12"/>
      <c r="R155" s="12"/>
      <c r="S155" s="12"/>
      <c r="T155" s="12"/>
      <c r="U155" s="12"/>
      <c r="V155" s="12"/>
      <c r="W155" s="12"/>
    </row>
    <row r="156" spans="1:23" ht="12.75" customHeight="1">
      <c r="A156" s="13"/>
      <c r="B156" s="1"/>
      <c r="C156" s="12"/>
      <c r="D156" s="12"/>
      <c r="E156" s="12"/>
      <c r="F156" s="12"/>
      <c r="G156" s="12"/>
      <c r="H156" s="12"/>
      <c r="I156" s="12"/>
      <c r="J156" s="12"/>
      <c r="K156" s="12"/>
      <c r="L156" s="12"/>
      <c r="M156" s="12"/>
      <c r="N156" s="12"/>
      <c r="O156" s="12"/>
      <c r="P156" s="12"/>
      <c r="Q156" s="12"/>
      <c r="R156" s="12"/>
      <c r="S156" s="12"/>
      <c r="T156" s="12"/>
      <c r="U156" s="12"/>
      <c r="V156" s="12"/>
      <c r="W156" s="12"/>
    </row>
    <row r="157" spans="1:23" ht="12.75" customHeight="1">
      <c r="A157" s="13"/>
      <c r="B157" s="1"/>
      <c r="C157" s="12"/>
      <c r="D157" s="12"/>
      <c r="E157" s="12"/>
      <c r="F157" s="12"/>
      <c r="G157" s="12"/>
      <c r="H157" s="12"/>
      <c r="I157" s="12"/>
      <c r="J157" s="12"/>
      <c r="K157" s="12"/>
      <c r="L157" s="12"/>
      <c r="M157" s="12"/>
      <c r="N157" s="12"/>
      <c r="O157" s="12"/>
      <c r="P157" s="12"/>
      <c r="Q157" s="12"/>
      <c r="R157" s="12"/>
      <c r="S157" s="12"/>
      <c r="T157" s="12"/>
      <c r="U157" s="12"/>
      <c r="V157" s="12"/>
      <c r="W157" s="12"/>
    </row>
    <row r="158" spans="1:23" ht="12.75" customHeight="1">
      <c r="A158" s="13"/>
      <c r="B158" s="1"/>
      <c r="C158" s="12"/>
      <c r="D158" s="12"/>
      <c r="E158" s="12"/>
      <c r="F158" s="12"/>
      <c r="G158" s="12"/>
      <c r="H158" s="12"/>
      <c r="I158" s="12"/>
      <c r="J158" s="12"/>
      <c r="K158" s="12"/>
      <c r="L158" s="12"/>
      <c r="M158" s="12"/>
      <c r="N158" s="12"/>
      <c r="O158" s="12"/>
      <c r="P158" s="12"/>
      <c r="Q158" s="12"/>
      <c r="R158" s="12"/>
      <c r="S158" s="12"/>
      <c r="T158" s="12"/>
      <c r="U158" s="12"/>
      <c r="V158" s="12"/>
      <c r="W158" s="12"/>
    </row>
    <row r="159" spans="1:23" ht="12.75" customHeight="1">
      <c r="A159" s="13"/>
      <c r="B159" s="1"/>
      <c r="C159" s="12"/>
      <c r="D159" s="12"/>
      <c r="E159" s="12"/>
      <c r="F159" s="12"/>
      <c r="G159" s="12"/>
      <c r="H159" s="12"/>
      <c r="I159" s="12"/>
      <c r="J159" s="12"/>
      <c r="K159" s="12"/>
      <c r="L159" s="12"/>
      <c r="M159" s="12"/>
      <c r="N159" s="12"/>
      <c r="O159" s="12"/>
      <c r="P159" s="12"/>
      <c r="Q159" s="12"/>
      <c r="R159" s="12"/>
      <c r="S159" s="12"/>
      <c r="T159" s="12"/>
      <c r="U159" s="12"/>
      <c r="V159" s="12"/>
      <c r="W159" s="12"/>
    </row>
    <row r="160" spans="1:23" ht="12.75" customHeight="1">
      <c r="A160" s="13"/>
      <c r="B160" s="1"/>
      <c r="C160" s="12"/>
      <c r="D160" s="12"/>
      <c r="E160" s="12"/>
      <c r="F160" s="12"/>
      <c r="G160" s="12"/>
      <c r="H160" s="12"/>
      <c r="I160" s="12"/>
      <c r="J160" s="12"/>
      <c r="K160" s="12"/>
      <c r="L160" s="12"/>
      <c r="M160" s="12"/>
      <c r="N160" s="12"/>
      <c r="O160" s="12"/>
      <c r="P160" s="12"/>
      <c r="Q160" s="12"/>
      <c r="R160" s="12"/>
      <c r="S160" s="12"/>
      <c r="T160" s="12"/>
      <c r="U160" s="12"/>
      <c r="V160" s="12"/>
      <c r="W160" s="12"/>
    </row>
    <row r="161" spans="1:23" ht="12.75" customHeight="1">
      <c r="A161" s="13"/>
      <c r="B161" s="1"/>
      <c r="C161" s="12"/>
      <c r="D161" s="12"/>
      <c r="E161" s="12"/>
      <c r="F161" s="12"/>
      <c r="G161" s="12"/>
      <c r="H161" s="12"/>
      <c r="I161" s="12"/>
      <c r="J161" s="12"/>
      <c r="K161" s="12"/>
      <c r="L161" s="12"/>
      <c r="M161" s="12"/>
      <c r="N161" s="12"/>
      <c r="O161" s="12"/>
      <c r="P161" s="12"/>
      <c r="Q161" s="12"/>
      <c r="R161" s="12"/>
      <c r="S161" s="12"/>
      <c r="T161" s="12"/>
      <c r="U161" s="12"/>
      <c r="V161" s="12"/>
      <c r="W161" s="12"/>
    </row>
    <row r="162" spans="1:23" ht="12.75" customHeight="1">
      <c r="A162" s="13"/>
      <c r="B162" s="1"/>
      <c r="C162" s="12"/>
      <c r="D162" s="12"/>
      <c r="E162" s="12"/>
      <c r="F162" s="12"/>
      <c r="G162" s="12"/>
      <c r="H162" s="12"/>
      <c r="I162" s="12"/>
      <c r="J162" s="12"/>
      <c r="K162" s="12"/>
      <c r="L162" s="12"/>
      <c r="M162" s="12"/>
      <c r="N162" s="12"/>
      <c r="O162" s="12"/>
      <c r="P162" s="12"/>
      <c r="Q162" s="12"/>
      <c r="R162" s="12"/>
      <c r="S162" s="12"/>
      <c r="T162" s="12"/>
      <c r="U162" s="12"/>
      <c r="V162" s="12"/>
      <c r="W162" s="12"/>
    </row>
    <row r="163" spans="1:23" ht="12.75" customHeight="1">
      <c r="A163" s="13"/>
      <c r="B163" s="1"/>
      <c r="C163" s="12"/>
      <c r="D163" s="12"/>
      <c r="E163" s="12"/>
      <c r="F163" s="12"/>
      <c r="G163" s="12"/>
      <c r="H163" s="12"/>
      <c r="I163" s="12"/>
      <c r="J163" s="12"/>
      <c r="K163" s="12"/>
      <c r="L163" s="12"/>
      <c r="M163" s="12"/>
      <c r="N163" s="12"/>
      <c r="O163" s="12"/>
      <c r="P163" s="12"/>
      <c r="Q163" s="12"/>
      <c r="R163" s="12"/>
      <c r="S163" s="12"/>
      <c r="T163" s="12"/>
      <c r="U163" s="12"/>
      <c r="V163" s="12"/>
      <c r="W163" s="12"/>
    </row>
    <row r="164" spans="1:23" ht="12.75" customHeight="1">
      <c r="A164" s="13"/>
      <c r="B164" s="1"/>
      <c r="C164" s="12"/>
      <c r="D164" s="12"/>
      <c r="E164" s="12"/>
      <c r="F164" s="12"/>
      <c r="G164" s="12"/>
      <c r="H164" s="12"/>
      <c r="I164" s="12"/>
      <c r="J164" s="12"/>
      <c r="K164" s="12"/>
      <c r="L164" s="12"/>
      <c r="M164" s="12"/>
      <c r="N164" s="12"/>
      <c r="O164" s="12"/>
      <c r="P164" s="12"/>
      <c r="Q164" s="12"/>
      <c r="R164" s="12"/>
      <c r="S164" s="12"/>
      <c r="T164" s="12"/>
      <c r="U164" s="12"/>
      <c r="V164" s="12"/>
      <c r="W164" s="12"/>
    </row>
    <row r="165" spans="1:23" ht="12.75" customHeight="1">
      <c r="A165" s="13"/>
      <c r="B165" s="1"/>
      <c r="C165" s="12"/>
      <c r="D165" s="12"/>
      <c r="E165" s="12"/>
      <c r="F165" s="12"/>
      <c r="G165" s="12"/>
      <c r="H165" s="12"/>
      <c r="I165" s="12"/>
      <c r="J165" s="12"/>
      <c r="K165" s="12"/>
      <c r="L165" s="12"/>
      <c r="M165" s="12"/>
      <c r="N165" s="12"/>
      <c r="O165" s="12"/>
      <c r="P165" s="12"/>
      <c r="Q165" s="12"/>
      <c r="R165" s="12"/>
      <c r="S165" s="12"/>
      <c r="T165" s="12"/>
      <c r="U165" s="12"/>
      <c r="V165" s="12"/>
      <c r="W165" s="12"/>
    </row>
    <row r="166" spans="1:23" ht="12.75" customHeight="1">
      <c r="A166" s="13"/>
      <c r="B166" s="1"/>
      <c r="C166" s="12"/>
      <c r="D166" s="12"/>
      <c r="E166" s="12"/>
      <c r="F166" s="12"/>
      <c r="G166" s="12"/>
      <c r="H166" s="12"/>
      <c r="I166" s="12"/>
      <c r="J166" s="12"/>
      <c r="K166" s="12"/>
      <c r="L166" s="12"/>
      <c r="M166" s="12"/>
      <c r="N166" s="12"/>
      <c r="O166" s="12"/>
      <c r="P166" s="12"/>
      <c r="Q166" s="12"/>
      <c r="R166" s="12"/>
      <c r="S166" s="12"/>
      <c r="T166" s="12"/>
      <c r="U166" s="12"/>
      <c r="V166" s="12"/>
      <c r="W166" s="12"/>
    </row>
    <row r="167" spans="1:23" ht="12.75" customHeight="1">
      <c r="A167" s="13"/>
      <c r="B167" s="1"/>
      <c r="C167" s="12"/>
      <c r="D167" s="12"/>
      <c r="E167" s="12"/>
      <c r="F167" s="12"/>
      <c r="G167" s="12"/>
      <c r="H167" s="12"/>
      <c r="I167" s="12"/>
      <c r="J167" s="12"/>
      <c r="K167" s="12"/>
      <c r="L167" s="12"/>
      <c r="M167" s="12"/>
      <c r="N167" s="12"/>
      <c r="O167" s="12"/>
      <c r="P167" s="12"/>
      <c r="Q167" s="12"/>
      <c r="R167" s="12"/>
      <c r="S167" s="12"/>
      <c r="T167" s="12"/>
      <c r="U167" s="12"/>
      <c r="V167" s="12"/>
      <c r="W167" s="12"/>
    </row>
    <row r="168" spans="1:23" ht="12.75" customHeight="1">
      <c r="A168" s="13"/>
      <c r="B168" s="1"/>
      <c r="C168" s="12"/>
      <c r="D168" s="12"/>
      <c r="E168" s="12"/>
      <c r="F168" s="12"/>
      <c r="G168" s="12"/>
      <c r="H168" s="12"/>
      <c r="I168" s="12"/>
      <c r="J168" s="12"/>
      <c r="K168" s="12"/>
      <c r="L168" s="12"/>
      <c r="M168" s="12"/>
      <c r="N168" s="12"/>
      <c r="O168" s="12"/>
      <c r="P168" s="12"/>
      <c r="Q168" s="12"/>
      <c r="R168" s="12"/>
      <c r="S168" s="12"/>
      <c r="T168" s="12"/>
      <c r="U168" s="12"/>
      <c r="V168" s="12"/>
      <c r="W168" s="12"/>
    </row>
    <row r="169" spans="1:23" ht="12.75" customHeight="1">
      <c r="A169" s="13"/>
      <c r="B169" s="1"/>
      <c r="C169" s="12"/>
      <c r="D169" s="12"/>
      <c r="E169" s="12"/>
      <c r="F169" s="12"/>
      <c r="G169" s="12"/>
      <c r="H169" s="12"/>
      <c r="I169" s="12"/>
      <c r="J169" s="12"/>
      <c r="K169" s="12"/>
      <c r="L169" s="12"/>
      <c r="M169" s="12"/>
      <c r="N169" s="12"/>
      <c r="O169" s="12"/>
      <c r="P169" s="12"/>
      <c r="Q169" s="12"/>
      <c r="R169" s="12"/>
      <c r="S169" s="12"/>
      <c r="T169" s="12"/>
      <c r="U169" s="12"/>
      <c r="V169" s="12"/>
      <c r="W169" s="12"/>
    </row>
    <row r="170" spans="1:23" ht="12.75" customHeight="1">
      <c r="A170" s="13"/>
      <c r="B170" s="1"/>
      <c r="C170" s="12"/>
      <c r="D170" s="12"/>
      <c r="E170" s="12"/>
      <c r="F170" s="12"/>
      <c r="G170" s="12"/>
      <c r="H170" s="12"/>
      <c r="I170" s="12"/>
      <c r="J170" s="12"/>
      <c r="K170" s="12"/>
      <c r="L170" s="12"/>
      <c r="M170" s="12"/>
      <c r="N170" s="12"/>
      <c r="O170" s="12"/>
      <c r="P170" s="12"/>
      <c r="Q170" s="12"/>
      <c r="R170" s="12"/>
      <c r="S170" s="12"/>
      <c r="T170" s="12"/>
      <c r="U170" s="12"/>
      <c r="V170" s="12"/>
      <c r="W170" s="12"/>
    </row>
    <row r="171" spans="1:23" ht="12.75" customHeight="1">
      <c r="A171" s="13"/>
      <c r="B171" s="1"/>
      <c r="C171" s="12"/>
      <c r="D171" s="12"/>
      <c r="E171" s="12"/>
      <c r="F171" s="12"/>
      <c r="G171" s="12"/>
      <c r="H171" s="12"/>
      <c r="I171" s="12"/>
      <c r="J171" s="12"/>
      <c r="K171" s="12"/>
      <c r="L171" s="12"/>
      <c r="M171" s="12"/>
      <c r="N171" s="12"/>
      <c r="O171" s="12"/>
      <c r="P171" s="12"/>
      <c r="Q171" s="12"/>
      <c r="R171" s="12"/>
      <c r="S171" s="12"/>
      <c r="T171" s="12"/>
      <c r="U171" s="12"/>
      <c r="V171" s="12"/>
      <c r="W171" s="12"/>
    </row>
    <row r="172" spans="1:23" ht="12.75" customHeight="1">
      <c r="A172" s="13"/>
      <c r="B172" s="1"/>
      <c r="C172" s="12"/>
      <c r="D172" s="12"/>
      <c r="E172" s="12"/>
      <c r="F172" s="12"/>
      <c r="G172" s="12"/>
      <c r="H172" s="12"/>
      <c r="I172" s="12"/>
      <c r="J172" s="12"/>
      <c r="K172" s="12"/>
      <c r="L172" s="12"/>
      <c r="M172" s="12"/>
      <c r="N172" s="12"/>
      <c r="O172" s="12"/>
      <c r="P172" s="12"/>
      <c r="Q172" s="12"/>
      <c r="R172" s="12"/>
      <c r="S172" s="12"/>
      <c r="T172" s="12"/>
      <c r="U172" s="12"/>
      <c r="V172" s="12"/>
      <c r="W172" s="12"/>
    </row>
    <row r="173" spans="1:23" ht="12.75" customHeight="1">
      <c r="A173" s="13"/>
      <c r="B173" s="1"/>
      <c r="C173" s="12"/>
      <c r="D173" s="12"/>
      <c r="E173" s="12"/>
      <c r="F173" s="12"/>
      <c r="G173" s="12"/>
      <c r="H173" s="12"/>
      <c r="I173" s="12"/>
      <c r="J173" s="12"/>
      <c r="K173" s="12"/>
      <c r="L173" s="12"/>
      <c r="M173" s="12"/>
      <c r="N173" s="12"/>
      <c r="O173" s="12"/>
      <c r="P173" s="12"/>
      <c r="Q173" s="12"/>
      <c r="R173" s="12"/>
      <c r="S173" s="12"/>
      <c r="T173" s="12"/>
      <c r="U173" s="12"/>
      <c r="V173" s="12"/>
      <c r="W173" s="12"/>
    </row>
    <row r="174" spans="1:23" ht="12.75" customHeight="1">
      <c r="A174" s="13"/>
      <c r="B174" s="1"/>
      <c r="C174" s="12"/>
      <c r="D174" s="12"/>
      <c r="E174" s="12"/>
      <c r="F174" s="12"/>
      <c r="G174" s="12"/>
      <c r="H174" s="12"/>
      <c r="I174" s="12"/>
      <c r="J174" s="12"/>
      <c r="K174" s="12"/>
      <c r="L174" s="12"/>
      <c r="M174" s="12"/>
      <c r="N174" s="12"/>
      <c r="O174" s="12"/>
      <c r="P174" s="12"/>
      <c r="Q174" s="12"/>
      <c r="R174" s="12"/>
      <c r="S174" s="12"/>
      <c r="T174" s="12"/>
      <c r="U174" s="12"/>
      <c r="V174" s="12"/>
      <c r="W174" s="12"/>
    </row>
    <row r="175" spans="1:23" ht="12.75" customHeight="1">
      <c r="A175" s="13"/>
      <c r="B175" s="1"/>
      <c r="C175" s="12"/>
      <c r="D175" s="12"/>
      <c r="E175" s="12"/>
      <c r="F175" s="12"/>
      <c r="G175" s="12"/>
      <c r="H175" s="12"/>
      <c r="I175" s="12"/>
      <c r="J175" s="12"/>
      <c r="K175" s="12"/>
      <c r="L175" s="12"/>
      <c r="M175" s="12"/>
      <c r="N175" s="12"/>
      <c r="O175" s="12"/>
      <c r="P175" s="12"/>
      <c r="Q175" s="12"/>
      <c r="R175" s="12"/>
      <c r="S175" s="12"/>
      <c r="T175" s="12"/>
      <c r="U175" s="12"/>
      <c r="V175" s="12"/>
      <c r="W175" s="12"/>
    </row>
    <row r="176" spans="1:23" ht="12.75" customHeight="1">
      <c r="A176" s="13"/>
      <c r="B176" s="1"/>
      <c r="C176" s="12"/>
      <c r="D176" s="12"/>
      <c r="E176" s="12"/>
      <c r="F176" s="12"/>
      <c r="G176" s="12"/>
      <c r="H176" s="12"/>
      <c r="I176" s="12"/>
      <c r="J176" s="12"/>
      <c r="K176" s="12"/>
      <c r="L176" s="12"/>
      <c r="M176" s="12"/>
      <c r="N176" s="12"/>
      <c r="O176" s="12"/>
      <c r="P176" s="12"/>
      <c r="Q176" s="12"/>
      <c r="R176" s="12"/>
      <c r="S176" s="12"/>
      <c r="T176" s="12"/>
      <c r="U176" s="12"/>
      <c r="V176" s="12"/>
      <c r="W176" s="12"/>
    </row>
    <row r="177" spans="1:23" ht="12.75" customHeight="1">
      <c r="A177" s="13"/>
      <c r="B177" s="1"/>
      <c r="C177" s="12"/>
      <c r="D177" s="12"/>
      <c r="E177" s="12"/>
      <c r="F177" s="12"/>
      <c r="G177" s="12"/>
      <c r="H177" s="12"/>
      <c r="I177" s="12"/>
      <c r="J177" s="12"/>
      <c r="K177" s="12"/>
      <c r="L177" s="12"/>
      <c r="M177" s="12"/>
      <c r="N177" s="12"/>
      <c r="O177" s="12"/>
      <c r="P177" s="12"/>
      <c r="Q177" s="12"/>
      <c r="R177" s="12"/>
      <c r="S177" s="12"/>
      <c r="T177" s="12"/>
      <c r="U177" s="12"/>
      <c r="V177" s="12"/>
      <c r="W177" s="12"/>
    </row>
    <row r="178" spans="1:23" ht="12.75" customHeight="1">
      <c r="A178" s="13"/>
      <c r="B178" s="1"/>
      <c r="C178" s="12"/>
      <c r="D178" s="12"/>
      <c r="E178" s="12"/>
      <c r="F178" s="12"/>
      <c r="G178" s="12"/>
      <c r="H178" s="12"/>
      <c r="I178" s="12"/>
      <c r="J178" s="12"/>
      <c r="K178" s="12"/>
      <c r="L178" s="12"/>
      <c r="M178" s="12"/>
      <c r="N178" s="12"/>
      <c r="O178" s="12"/>
      <c r="P178" s="12"/>
      <c r="Q178" s="12"/>
      <c r="R178" s="12"/>
      <c r="S178" s="12"/>
      <c r="T178" s="12"/>
      <c r="U178" s="12"/>
      <c r="V178" s="12"/>
      <c r="W178" s="12"/>
    </row>
    <row r="179" spans="1:23" ht="12.75" customHeight="1">
      <c r="A179" s="13"/>
      <c r="B179" s="1"/>
      <c r="C179" s="12"/>
      <c r="D179" s="12"/>
      <c r="E179" s="12"/>
      <c r="F179" s="12"/>
      <c r="G179" s="12"/>
      <c r="H179" s="12"/>
      <c r="I179" s="12"/>
      <c r="J179" s="12"/>
      <c r="K179" s="12"/>
      <c r="L179" s="12"/>
      <c r="M179" s="12"/>
      <c r="N179" s="12"/>
      <c r="O179" s="12"/>
      <c r="P179" s="12"/>
      <c r="Q179" s="12"/>
      <c r="R179" s="12"/>
      <c r="S179" s="12"/>
      <c r="T179" s="12"/>
      <c r="U179" s="12"/>
      <c r="V179" s="12"/>
      <c r="W179" s="12"/>
    </row>
    <row r="180" spans="1:23" ht="12.75" customHeight="1">
      <c r="A180" s="13"/>
      <c r="B180" s="1"/>
      <c r="C180" s="12"/>
      <c r="D180" s="12"/>
      <c r="E180" s="12"/>
      <c r="F180" s="12"/>
      <c r="G180" s="12"/>
      <c r="H180" s="12"/>
      <c r="I180" s="12"/>
      <c r="J180" s="12"/>
      <c r="K180" s="12"/>
      <c r="L180" s="12"/>
      <c r="M180" s="12"/>
      <c r="N180" s="12"/>
      <c r="O180" s="12"/>
      <c r="P180" s="12"/>
      <c r="Q180" s="12"/>
      <c r="R180" s="12"/>
      <c r="S180" s="12"/>
      <c r="T180" s="12"/>
      <c r="U180" s="12"/>
      <c r="V180" s="12"/>
      <c r="W180" s="12"/>
    </row>
    <row r="181" spans="1:23" ht="12.75" customHeight="1">
      <c r="A181" s="13"/>
      <c r="B181" s="1"/>
      <c r="C181" s="12"/>
      <c r="D181" s="12"/>
      <c r="E181" s="12"/>
      <c r="F181" s="12"/>
      <c r="G181" s="12"/>
      <c r="H181" s="12"/>
      <c r="I181" s="12"/>
      <c r="J181" s="12"/>
      <c r="K181" s="12"/>
      <c r="L181" s="12"/>
      <c r="M181" s="12"/>
      <c r="N181" s="12"/>
      <c r="O181" s="12"/>
      <c r="P181" s="12"/>
      <c r="Q181" s="12"/>
      <c r="R181" s="12"/>
      <c r="S181" s="12"/>
      <c r="T181" s="12"/>
      <c r="U181" s="12"/>
      <c r="V181" s="12"/>
      <c r="W181" s="12"/>
    </row>
    <row r="182" spans="1:23" ht="12.75" customHeight="1">
      <c r="A182" s="13"/>
      <c r="B182" s="1"/>
      <c r="C182" s="12"/>
      <c r="D182" s="12"/>
      <c r="E182" s="12"/>
      <c r="F182" s="12"/>
      <c r="G182" s="12"/>
      <c r="H182" s="12"/>
      <c r="I182" s="12"/>
      <c r="J182" s="12"/>
      <c r="K182" s="12"/>
      <c r="L182" s="12"/>
      <c r="M182" s="12"/>
      <c r="N182" s="12"/>
      <c r="O182" s="12"/>
      <c r="P182" s="12"/>
      <c r="Q182" s="12"/>
      <c r="R182" s="12"/>
      <c r="S182" s="12"/>
      <c r="T182" s="12"/>
      <c r="U182" s="12"/>
      <c r="V182" s="12"/>
      <c r="W182" s="12"/>
    </row>
    <row r="183" spans="1:23" ht="12.75" customHeight="1">
      <c r="A183" s="13"/>
      <c r="B183" s="1"/>
      <c r="C183" s="12"/>
      <c r="D183" s="12"/>
      <c r="E183" s="12"/>
      <c r="F183" s="12"/>
      <c r="G183" s="12"/>
      <c r="H183" s="12"/>
      <c r="I183" s="12"/>
      <c r="J183" s="12"/>
      <c r="K183" s="12"/>
      <c r="L183" s="12"/>
      <c r="M183" s="12"/>
      <c r="N183" s="12"/>
      <c r="O183" s="12"/>
      <c r="P183" s="12"/>
      <c r="Q183" s="12"/>
      <c r="R183" s="12"/>
      <c r="S183" s="12"/>
      <c r="T183" s="12"/>
      <c r="U183" s="12"/>
      <c r="V183" s="12"/>
      <c r="W183" s="12"/>
    </row>
    <row r="184" spans="1:23" ht="12.75" customHeight="1">
      <c r="A184" s="13"/>
      <c r="B184" s="1"/>
      <c r="C184" s="12"/>
      <c r="D184" s="12"/>
      <c r="E184" s="12"/>
      <c r="F184" s="12"/>
      <c r="G184" s="12"/>
      <c r="H184" s="12"/>
      <c r="I184" s="12"/>
      <c r="J184" s="12"/>
      <c r="K184" s="12"/>
      <c r="L184" s="12"/>
      <c r="M184" s="12"/>
      <c r="N184" s="12"/>
      <c r="O184" s="12"/>
      <c r="P184" s="12"/>
      <c r="Q184" s="12"/>
      <c r="R184" s="12"/>
      <c r="S184" s="12"/>
      <c r="T184" s="12"/>
      <c r="U184" s="12"/>
      <c r="V184" s="12"/>
      <c r="W184" s="12"/>
    </row>
    <row r="185" spans="1:23" ht="12.75" customHeight="1">
      <c r="A185" s="13"/>
      <c r="B185" s="1"/>
      <c r="C185" s="12"/>
      <c r="D185" s="12"/>
      <c r="E185" s="12"/>
      <c r="F185" s="12"/>
      <c r="G185" s="12"/>
      <c r="H185" s="12"/>
      <c r="I185" s="12"/>
      <c r="J185" s="12"/>
      <c r="K185" s="12"/>
      <c r="L185" s="12"/>
      <c r="M185" s="12"/>
      <c r="N185" s="12"/>
      <c r="O185" s="12"/>
      <c r="P185" s="12"/>
      <c r="Q185" s="12"/>
      <c r="R185" s="12"/>
      <c r="S185" s="12"/>
      <c r="T185" s="12"/>
      <c r="U185" s="12"/>
      <c r="V185" s="12"/>
      <c r="W185" s="12"/>
    </row>
    <row r="186" spans="1:23" ht="12.75" customHeight="1">
      <c r="A186" s="13"/>
      <c r="B186" s="1"/>
      <c r="C186" s="12"/>
      <c r="D186" s="12"/>
      <c r="E186" s="12"/>
      <c r="F186" s="12"/>
      <c r="G186" s="12"/>
      <c r="H186" s="12"/>
      <c r="I186" s="12"/>
      <c r="J186" s="12"/>
      <c r="K186" s="12"/>
      <c r="L186" s="12"/>
      <c r="M186" s="12"/>
      <c r="N186" s="12"/>
      <c r="O186" s="12"/>
      <c r="P186" s="12"/>
      <c r="Q186" s="12"/>
      <c r="R186" s="12"/>
      <c r="S186" s="12"/>
      <c r="T186" s="12"/>
      <c r="U186" s="12"/>
      <c r="V186" s="12"/>
      <c r="W186" s="12"/>
    </row>
    <row r="187" spans="1:23" ht="12.75" customHeight="1">
      <c r="A187" s="13"/>
      <c r="B187" s="1"/>
      <c r="C187" s="12"/>
      <c r="D187" s="12"/>
      <c r="E187" s="12"/>
      <c r="F187" s="12"/>
      <c r="G187" s="12"/>
      <c r="H187" s="12"/>
      <c r="I187" s="12"/>
      <c r="J187" s="12"/>
      <c r="K187" s="12"/>
      <c r="L187" s="12"/>
      <c r="M187" s="12"/>
      <c r="N187" s="12"/>
      <c r="O187" s="12"/>
      <c r="P187" s="12"/>
      <c r="Q187" s="12"/>
      <c r="R187" s="12"/>
      <c r="S187" s="12"/>
      <c r="T187" s="12"/>
      <c r="U187" s="12"/>
      <c r="V187" s="12"/>
      <c r="W187" s="12"/>
    </row>
    <row r="188" spans="1:23" ht="12.75" customHeight="1">
      <c r="A188" s="13"/>
      <c r="B188" s="1"/>
      <c r="C188" s="12"/>
      <c r="D188" s="12"/>
      <c r="E188" s="12"/>
      <c r="F188" s="12"/>
      <c r="G188" s="12"/>
      <c r="H188" s="12"/>
      <c r="I188" s="12"/>
      <c r="J188" s="12"/>
      <c r="K188" s="12"/>
      <c r="L188" s="12"/>
      <c r="M188" s="12"/>
      <c r="N188" s="12"/>
      <c r="O188" s="12"/>
      <c r="P188" s="12"/>
      <c r="Q188" s="12"/>
      <c r="R188" s="12"/>
      <c r="S188" s="12"/>
      <c r="T188" s="12"/>
      <c r="U188" s="12"/>
      <c r="V188" s="12"/>
      <c r="W188" s="12"/>
    </row>
    <row r="189" spans="1:23" ht="12.75" customHeight="1">
      <c r="A189" s="13"/>
      <c r="B189" s="1"/>
      <c r="C189" s="12"/>
      <c r="D189" s="12"/>
      <c r="E189" s="12"/>
      <c r="F189" s="12"/>
      <c r="G189" s="12"/>
      <c r="H189" s="12"/>
      <c r="I189" s="12"/>
      <c r="J189" s="12"/>
      <c r="K189" s="12"/>
      <c r="L189" s="12"/>
      <c r="M189" s="12"/>
      <c r="N189" s="12"/>
      <c r="O189" s="12"/>
      <c r="P189" s="12"/>
      <c r="Q189" s="12"/>
      <c r="R189" s="12"/>
      <c r="S189" s="12"/>
      <c r="T189" s="12"/>
      <c r="U189" s="12"/>
      <c r="V189" s="12"/>
      <c r="W189" s="12"/>
    </row>
    <row r="190" spans="1:23" ht="12.75" customHeight="1">
      <c r="A190" s="13"/>
      <c r="B190" s="1"/>
      <c r="C190" s="12"/>
      <c r="D190" s="12"/>
      <c r="E190" s="12"/>
      <c r="F190" s="12"/>
      <c r="G190" s="12"/>
      <c r="H190" s="12"/>
      <c r="I190" s="12"/>
      <c r="J190" s="12"/>
      <c r="K190" s="12"/>
      <c r="L190" s="12"/>
      <c r="M190" s="12"/>
      <c r="N190" s="12"/>
      <c r="O190" s="12"/>
      <c r="P190" s="12"/>
      <c r="Q190" s="12"/>
      <c r="R190" s="12"/>
      <c r="S190" s="12"/>
      <c r="T190" s="12"/>
      <c r="U190" s="12"/>
      <c r="V190" s="12"/>
      <c r="W190" s="12"/>
    </row>
    <row r="191" spans="1:23" ht="12.75" customHeight="1">
      <c r="A191" s="13"/>
      <c r="B191" s="1"/>
      <c r="C191" s="12"/>
      <c r="D191" s="12"/>
      <c r="E191" s="12"/>
      <c r="F191" s="12"/>
      <c r="G191" s="12"/>
      <c r="H191" s="12"/>
      <c r="I191" s="12"/>
      <c r="J191" s="12"/>
      <c r="K191" s="12"/>
      <c r="L191" s="12"/>
      <c r="M191" s="12"/>
      <c r="N191" s="12"/>
      <c r="O191" s="12"/>
      <c r="P191" s="12"/>
      <c r="Q191" s="12"/>
      <c r="R191" s="12"/>
      <c r="S191" s="12"/>
      <c r="T191" s="12"/>
      <c r="U191" s="12"/>
      <c r="V191" s="12"/>
      <c r="W191" s="12"/>
    </row>
    <row r="192" spans="1:23" ht="12.75" customHeight="1">
      <c r="A192" s="13"/>
      <c r="B192" s="1"/>
      <c r="C192" s="12"/>
      <c r="D192" s="12"/>
      <c r="E192" s="12"/>
      <c r="F192" s="12"/>
      <c r="G192" s="12"/>
      <c r="H192" s="12"/>
      <c r="I192" s="12"/>
      <c r="J192" s="12"/>
      <c r="K192" s="12"/>
      <c r="L192" s="12"/>
      <c r="M192" s="12"/>
      <c r="N192" s="12"/>
      <c r="O192" s="12"/>
      <c r="P192" s="12"/>
      <c r="Q192" s="12"/>
      <c r="R192" s="12"/>
      <c r="S192" s="12"/>
      <c r="T192" s="12"/>
      <c r="U192" s="12"/>
      <c r="V192" s="12"/>
      <c r="W192" s="12"/>
    </row>
    <row r="193" spans="1:23" ht="12.75" customHeight="1">
      <c r="A193" s="13"/>
      <c r="B193" s="1"/>
      <c r="C193" s="12"/>
      <c r="D193" s="12"/>
      <c r="E193" s="12"/>
      <c r="F193" s="12"/>
      <c r="G193" s="12"/>
      <c r="H193" s="12"/>
      <c r="I193" s="12"/>
      <c r="J193" s="12"/>
      <c r="K193" s="12"/>
      <c r="L193" s="12"/>
      <c r="M193" s="12"/>
      <c r="N193" s="12"/>
      <c r="O193" s="12"/>
      <c r="P193" s="12"/>
      <c r="Q193" s="12"/>
      <c r="R193" s="12"/>
      <c r="S193" s="12"/>
      <c r="T193" s="12"/>
      <c r="U193" s="12"/>
      <c r="V193" s="12"/>
      <c r="W193" s="12"/>
    </row>
    <row r="194" spans="1:23" ht="12.75" customHeight="1">
      <c r="A194" s="13"/>
      <c r="B194" s="1"/>
      <c r="C194" s="12"/>
      <c r="D194" s="12"/>
      <c r="E194" s="12"/>
      <c r="F194" s="12"/>
      <c r="G194" s="12"/>
      <c r="H194" s="12"/>
      <c r="I194" s="12"/>
      <c r="J194" s="12"/>
      <c r="K194" s="12"/>
      <c r="L194" s="12"/>
      <c r="M194" s="12"/>
      <c r="N194" s="12"/>
      <c r="O194" s="12"/>
      <c r="P194" s="12"/>
      <c r="Q194" s="12"/>
      <c r="R194" s="12"/>
      <c r="S194" s="12"/>
      <c r="T194" s="12"/>
      <c r="U194" s="12"/>
      <c r="V194" s="12"/>
      <c r="W194" s="12"/>
    </row>
    <row r="195" spans="1:23" ht="12.75" customHeight="1">
      <c r="A195" s="13"/>
      <c r="B195" s="1"/>
      <c r="C195" s="12"/>
      <c r="D195" s="12"/>
      <c r="E195" s="12"/>
      <c r="F195" s="12"/>
      <c r="G195" s="12"/>
      <c r="H195" s="12"/>
      <c r="I195" s="12"/>
      <c r="J195" s="12"/>
      <c r="K195" s="12"/>
      <c r="L195" s="12"/>
      <c r="M195" s="12"/>
      <c r="N195" s="12"/>
      <c r="O195" s="12"/>
      <c r="P195" s="12"/>
      <c r="Q195" s="12"/>
      <c r="R195" s="12"/>
      <c r="S195" s="12"/>
      <c r="T195" s="12"/>
      <c r="U195" s="12"/>
      <c r="V195" s="12"/>
      <c r="W195" s="12"/>
    </row>
    <row r="196" spans="1:23" ht="12.75" customHeight="1">
      <c r="A196" s="13"/>
      <c r="B196" s="1"/>
      <c r="C196" s="12"/>
      <c r="D196" s="12"/>
      <c r="E196" s="12"/>
      <c r="F196" s="12"/>
      <c r="G196" s="12"/>
      <c r="H196" s="12"/>
      <c r="I196" s="12"/>
      <c r="J196" s="12"/>
      <c r="K196" s="12"/>
      <c r="L196" s="12"/>
      <c r="M196" s="12"/>
      <c r="N196" s="12"/>
      <c r="O196" s="12"/>
      <c r="P196" s="12"/>
      <c r="Q196" s="12"/>
      <c r="R196" s="12"/>
      <c r="S196" s="12"/>
      <c r="T196" s="12"/>
      <c r="U196" s="12"/>
      <c r="V196" s="12"/>
      <c r="W196" s="12"/>
    </row>
    <row r="197" spans="1:23" ht="12.75" customHeight="1">
      <c r="A197" s="13"/>
      <c r="B197" s="1"/>
      <c r="C197" s="12"/>
      <c r="D197" s="12"/>
      <c r="E197" s="12"/>
      <c r="F197" s="12"/>
      <c r="G197" s="12"/>
      <c r="H197" s="12"/>
      <c r="I197" s="12"/>
      <c r="J197" s="12"/>
      <c r="K197" s="12"/>
      <c r="L197" s="12"/>
      <c r="M197" s="12"/>
      <c r="N197" s="12"/>
      <c r="O197" s="12"/>
      <c r="P197" s="12"/>
      <c r="Q197" s="12"/>
      <c r="R197" s="12"/>
      <c r="S197" s="12"/>
      <c r="T197" s="12"/>
      <c r="U197" s="12"/>
      <c r="V197" s="12"/>
      <c r="W197" s="12"/>
    </row>
    <row r="198" spans="1:23" ht="12.75" customHeight="1">
      <c r="A198" s="13"/>
      <c r="B198" s="1"/>
      <c r="C198" s="12"/>
      <c r="D198" s="12"/>
      <c r="E198" s="12"/>
      <c r="F198" s="12"/>
      <c r="G198" s="12"/>
      <c r="H198" s="12"/>
      <c r="I198" s="12"/>
      <c r="J198" s="12"/>
      <c r="K198" s="12"/>
      <c r="L198" s="12"/>
      <c r="M198" s="12"/>
      <c r="N198" s="12"/>
      <c r="O198" s="12"/>
      <c r="P198" s="12"/>
      <c r="Q198" s="12"/>
      <c r="R198" s="12"/>
      <c r="S198" s="12"/>
      <c r="T198" s="12"/>
      <c r="U198" s="12"/>
      <c r="V198" s="12"/>
      <c r="W198" s="12"/>
    </row>
    <row r="199" spans="1:23" ht="12.75" customHeight="1">
      <c r="A199" s="13"/>
      <c r="B199" s="1"/>
      <c r="C199" s="12"/>
      <c r="D199" s="12"/>
      <c r="E199" s="12"/>
      <c r="F199" s="12"/>
      <c r="G199" s="12"/>
      <c r="H199" s="12"/>
      <c r="I199" s="12"/>
      <c r="J199" s="12"/>
      <c r="K199" s="12"/>
      <c r="L199" s="12"/>
      <c r="M199" s="12"/>
      <c r="N199" s="12"/>
      <c r="O199" s="12"/>
      <c r="P199" s="12"/>
      <c r="Q199" s="12"/>
      <c r="R199" s="12"/>
      <c r="S199" s="12"/>
      <c r="T199" s="12"/>
      <c r="U199" s="12"/>
      <c r="V199" s="12"/>
      <c r="W199" s="12"/>
    </row>
    <row r="200" spans="1:23" ht="12.75" customHeight="1">
      <c r="A200" s="13"/>
      <c r="B200" s="1"/>
      <c r="C200" s="12"/>
      <c r="D200" s="12"/>
      <c r="E200" s="12"/>
      <c r="F200" s="12"/>
      <c r="G200" s="12"/>
      <c r="H200" s="12"/>
      <c r="I200" s="12"/>
      <c r="J200" s="12"/>
      <c r="K200" s="12"/>
      <c r="L200" s="12"/>
      <c r="M200" s="12"/>
      <c r="N200" s="12"/>
      <c r="O200" s="12"/>
      <c r="P200" s="12"/>
      <c r="Q200" s="12"/>
      <c r="R200" s="12"/>
      <c r="S200" s="12"/>
      <c r="T200" s="12"/>
      <c r="U200" s="12"/>
      <c r="V200" s="12"/>
      <c r="W200" s="12"/>
    </row>
    <row r="201" spans="1:23" ht="12.75" customHeight="1">
      <c r="A201" s="13"/>
      <c r="B201" s="1"/>
      <c r="C201" s="12"/>
      <c r="D201" s="12"/>
      <c r="E201" s="12"/>
      <c r="F201" s="12"/>
      <c r="G201" s="12"/>
      <c r="H201" s="12"/>
      <c r="I201" s="12"/>
      <c r="J201" s="12"/>
      <c r="K201" s="12"/>
      <c r="L201" s="12"/>
      <c r="M201" s="12"/>
      <c r="N201" s="12"/>
      <c r="O201" s="12"/>
      <c r="P201" s="12"/>
      <c r="Q201" s="12"/>
      <c r="R201" s="12"/>
      <c r="S201" s="12"/>
      <c r="T201" s="12"/>
      <c r="U201" s="12"/>
      <c r="V201" s="12"/>
      <c r="W201" s="12"/>
    </row>
    <row r="202" spans="1:23" ht="12.75" customHeight="1">
      <c r="A202" s="13"/>
      <c r="B202" s="1"/>
      <c r="C202" s="12"/>
      <c r="D202" s="12"/>
      <c r="E202" s="12"/>
      <c r="F202" s="12"/>
      <c r="G202" s="12"/>
      <c r="H202" s="12"/>
      <c r="I202" s="12"/>
      <c r="J202" s="12"/>
      <c r="K202" s="12"/>
      <c r="L202" s="12"/>
      <c r="M202" s="12"/>
      <c r="N202" s="12"/>
      <c r="O202" s="12"/>
      <c r="P202" s="12"/>
      <c r="Q202" s="12"/>
      <c r="R202" s="12"/>
      <c r="S202" s="12"/>
      <c r="T202" s="12"/>
      <c r="U202" s="12"/>
      <c r="V202" s="12"/>
      <c r="W202" s="12"/>
    </row>
    <row r="203" spans="1:23" ht="12.75" customHeight="1">
      <c r="A203" s="13"/>
      <c r="B203" s="1"/>
      <c r="C203" s="12"/>
      <c r="D203" s="12"/>
      <c r="E203" s="12"/>
      <c r="F203" s="12"/>
      <c r="G203" s="12"/>
      <c r="H203" s="12"/>
      <c r="I203" s="12"/>
      <c r="J203" s="12"/>
      <c r="K203" s="12"/>
      <c r="L203" s="12"/>
      <c r="M203" s="12"/>
      <c r="N203" s="12"/>
      <c r="O203" s="12"/>
      <c r="P203" s="12"/>
      <c r="Q203" s="12"/>
      <c r="R203" s="12"/>
      <c r="S203" s="12"/>
      <c r="T203" s="12"/>
      <c r="U203" s="12"/>
      <c r="V203" s="12"/>
      <c r="W203" s="12"/>
    </row>
    <row r="204" spans="1:23" ht="12.75" customHeight="1">
      <c r="A204" s="13"/>
      <c r="B204" s="1"/>
      <c r="C204" s="12"/>
      <c r="D204" s="12"/>
      <c r="E204" s="12"/>
      <c r="F204" s="12"/>
      <c r="G204" s="12"/>
      <c r="H204" s="12"/>
      <c r="I204" s="12"/>
      <c r="J204" s="12"/>
      <c r="K204" s="12"/>
      <c r="L204" s="12"/>
      <c r="M204" s="12"/>
      <c r="N204" s="12"/>
      <c r="O204" s="12"/>
      <c r="P204" s="12"/>
      <c r="Q204" s="12"/>
      <c r="R204" s="12"/>
      <c r="S204" s="12"/>
      <c r="T204" s="12"/>
      <c r="U204" s="12"/>
      <c r="V204" s="12"/>
      <c r="W204" s="12"/>
    </row>
    <row r="205" spans="1:23" ht="12.75" customHeight="1">
      <c r="A205" s="13"/>
      <c r="B205" s="1"/>
      <c r="C205" s="12"/>
      <c r="D205" s="12"/>
      <c r="E205" s="12"/>
      <c r="F205" s="12"/>
      <c r="G205" s="12"/>
      <c r="H205" s="12"/>
      <c r="I205" s="12"/>
      <c r="J205" s="12"/>
      <c r="K205" s="12"/>
      <c r="L205" s="12"/>
      <c r="M205" s="12"/>
      <c r="N205" s="12"/>
      <c r="O205" s="12"/>
      <c r="P205" s="12"/>
      <c r="Q205" s="12"/>
      <c r="R205" s="12"/>
      <c r="S205" s="12"/>
      <c r="T205" s="12"/>
      <c r="U205" s="12"/>
      <c r="V205" s="12"/>
      <c r="W205" s="12"/>
    </row>
    <row r="206" spans="1:23" ht="12.75" customHeight="1">
      <c r="A206" s="13"/>
      <c r="B206" s="1"/>
      <c r="C206" s="12"/>
      <c r="D206" s="12"/>
      <c r="E206" s="12"/>
      <c r="F206" s="12"/>
      <c r="G206" s="12"/>
      <c r="H206" s="12"/>
      <c r="I206" s="12"/>
      <c r="J206" s="12"/>
      <c r="K206" s="12"/>
      <c r="L206" s="12"/>
      <c r="M206" s="12"/>
      <c r="N206" s="12"/>
      <c r="O206" s="12"/>
      <c r="P206" s="12"/>
      <c r="Q206" s="12"/>
      <c r="R206" s="12"/>
      <c r="S206" s="12"/>
      <c r="T206" s="12"/>
      <c r="U206" s="12"/>
      <c r="V206" s="12"/>
      <c r="W206" s="12"/>
    </row>
    <row r="207" spans="1:23" ht="12.75" customHeight="1">
      <c r="A207" s="13"/>
      <c r="B207" s="1"/>
      <c r="C207" s="12"/>
      <c r="D207" s="12"/>
      <c r="E207" s="12"/>
      <c r="F207" s="12"/>
      <c r="G207" s="12"/>
      <c r="H207" s="12"/>
      <c r="I207" s="12"/>
      <c r="J207" s="12"/>
      <c r="K207" s="12"/>
      <c r="L207" s="12"/>
      <c r="M207" s="12"/>
      <c r="N207" s="12"/>
      <c r="O207" s="12"/>
      <c r="P207" s="12"/>
      <c r="Q207" s="12"/>
      <c r="R207" s="12"/>
      <c r="S207" s="12"/>
      <c r="T207" s="12"/>
      <c r="U207" s="12"/>
      <c r="V207" s="12"/>
      <c r="W207" s="12"/>
    </row>
    <row r="208" spans="1:23" ht="12.75" customHeight="1">
      <c r="A208" s="13"/>
      <c r="B208" s="1"/>
      <c r="C208" s="12"/>
      <c r="D208" s="12"/>
      <c r="E208" s="12"/>
      <c r="F208" s="12"/>
      <c r="G208" s="12"/>
      <c r="H208" s="12"/>
      <c r="I208" s="12"/>
      <c r="J208" s="12"/>
      <c r="K208" s="12"/>
      <c r="L208" s="12"/>
      <c r="M208" s="12"/>
      <c r="N208" s="12"/>
      <c r="O208" s="12"/>
      <c r="P208" s="12"/>
      <c r="Q208" s="12"/>
      <c r="R208" s="12"/>
      <c r="S208" s="12"/>
      <c r="T208" s="12"/>
      <c r="U208" s="12"/>
      <c r="V208" s="12"/>
      <c r="W208" s="12"/>
    </row>
    <row r="209" spans="1:23" ht="12.75" customHeight="1">
      <c r="A209" s="13"/>
      <c r="B209" s="1"/>
      <c r="C209" s="12"/>
      <c r="D209" s="12"/>
      <c r="E209" s="12"/>
      <c r="F209" s="12"/>
      <c r="G209" s="12"/>
      <c r="H209" s="12"/>
      <c r="I209" s="12"/>
      <c r="J209" s="12"/>
      <c r="K209" s="12"/>
      <c r="L209" s="12"/>
      <c r="M209" s="12"/>
      <c r="N209" s="12"/>
      <c r="O209" s="12"/>
      <c r="P209" s="12"/>
      <c r="Q209" s="12"/>
      <c r="R209" s="12"/>
      <c r="S209" s="12"/>
      <c r="T209" s="12"/>
      <c r="U209" s="12"/>
      <c r="V209" s="12"/>
      <c r="W209" s="12"/>
    </row>
    <row r="210" spans="1:23" ht="12.75" customHeight="1">
      <c r="A210" s="13"/>
      <c r="B210" s="1"/>
      <c r="C210" s="12"/>
      <c r="D210" s="12"/>
      <c r="E210" s="12"/>
      <c r="F210" s="12"/>
      <c r="G210" s="12"/>
      <c r="H210" s="12"/>
      <c r="I210" s="12"/>
      <c r="J210" s="12"/>
      <c r="K210" s="12"/>
      <c r="L210" s="12"/>
      <c r="M210" s="12"/>
      <c r="N210" s="12"/>
      <c r="O210" s="12"/>
      <c r="P210" s="12"/>
      <c r="Q210" s="12"/>
      <c r="R210" s="12"/>
      <c r="S210" s="12"/>
      <c r="T210" s="12"/>
      <c r="U210" s="12"/>
      <c r="V210" s="12"/>
      <c r="W210" s="12"/>
    </row>
    <row r="211" spans="1:23" ht="12.75" customHeight="1">
      <c r="A211" s="13"/>
      <c r="B211" s="1"/>
      <c r="C211" s="12"/>
      <c r="D211" s="12"/>
      <c r="E211" s="12"/>
      <c r="F211" s="12"/>
      <c r="G211" s="12"/>
      <c r="H211" s="12"/>
      <c r="I211" s="12"/>
      <c r="J211" s="12"/>
      <c r="K211" s="12"/>
      <c r="L211" s="12"/>
      <c r="M211" s="12"/>
      <c r="N211" s="12"/>
      <c r="O211" s="12"/>
      <c r="P211" s="12"/>
      <c r="Q211" s="12"/>
      <c r="R211" s="12"/>
      <c r="S211" s="12"/>
      <c r="T211" s="12"/>
      <c r="U211" s="12"/>
      <c r="V211" s="12"/>
      <c r="W211" s="12"/>
    </row>
    <row r="212" spans="1:23" ht="12.75" customHeight="1">
      <c r="A212" s="13"/>
      <c r="B212" s="1"/>
      <c r="C212" s="12"/>
      <c r="D212" s="12"/>
      <c r="E212" s="12"/>
      <c r="F212" s="12"/>
      <c r="G212" s="12"/>
      <c r="H212" s="12"/>
      <c r="I212" s="12"/>
      <c r="J212" s="12"/>
      <c r="K212" s="12"/>
      <c r="L212" s="12"/>
      <c r="M212" s="12"/>
      <c r="N212" s="12"/>
      <c r="O212" s="12"/>
      <c r="P212" s="12"/>
      <c r="Q212" s="12"/>
      <c r="R212" s="12"/>
      <c r="S212" s="12"/>
      <c r="T212" s="12"/>
      <c r="U212" s="12"/>
      <c r="V212" s="12"/>
      <c r="W212" s="12"/>
    </row>
    <row r="213" spans="1:23" ht="12.75" customHeight="1">
      <c r="A213" s="13"/>
      <c r="B213" s="1"/>
      <c r="C213" s="12"/>
      <c r="D213" s="12"/>
      <c r="E213" s="12"/>
      <c r="F213" s="12"/>
      <c r="G213" s="12"/>
      <c r="H213" s="12"/>
      <c r="I213" s="12"/>
      <c r="J213" s="12"/>
      <c r="K213" s="12"/>
      <c r="L213" s="12"/>
      <c r="M213" s="12"/>
      <c r="N213" s="12"/>
      <c r="O213" s="12"/>
      <c r="P213" s="12"/>
      <c r="Q213" s="12"/>
      <c r="R213" s="12"/>
      <c r="S213" s="12"/>
      <c r="T213" s="12"/>
      <c r="U213" s="12"/>
      <c r="V213" s="12"/>
      <c r="W213" s="12"/>
    </row>
    <row r="214" spans="1:23" ht="12.75" customHeight="1">
      <c r="A214" s="13"/>
      <c r="B214" s="1"/>
      <c r="C214" s="12"/>
      <c r="D214" s="12"/>
      <c r="E214" s="12"/>
      <c r="F214" s="12"/>
      <c r="G214" s="12"/>
      <c r="H214" s="12"/>
      <c r="I214" s="12"/>
      <c r="J214" s="12"/>
      <c r="K214" s="12"/>
      <c r="L214" s="12"/>
      <c r="M214" s="12"/>
      <c r="N214" s="12"/>
      <c r="O214" s="12"/>
      <c r="P214" s="12"/>
      <c r="Q214" s="12"/>
      <c r="R214" s="12"/>
      <c r="S214" s="12"/>
      <c r="T214" s="12"/>
      <c r="U214" s="12"/>
      <c r="V214" s="12"/>
      <c r="W214" s="12"/>
    </row>
    <row r="215" spans="1:23" ht="12.75" customHeight="1">
      <c r="A215" s="13"/>
      <c r="B215" s="1"/>
      <c r="C215" s="12"/>
      <c r="D215" s="12"/>
      <c r="E215" s="12"/>
      <c r="F215" s="12"/>
      <c r="G215" s="12"/>
      <c r="H215" s="12"/>
      <c r="I215" s="12"/>
      <c r="J215" s="12"/>
      <c r="K215" s="12"/>
      <c r="L215" s="12"/>
      <c r="M215" s="12"/>
      <c r="N215" s="12"/>
      <c r="O215" s="12"/>
      <c r="P215" s="12"/>
      <c r="Q215" s="12"/>
      <c r="R215" s="12"/>
      <c r="S215" s="12"/>
      <c r="T215" s="12"/>
      <c r="U215" s="12"/>
      <c r="V215" s="12"/>
      <c r="W215" s="12"/>
    </row>
    <row r="216" spans="1:23" ht="12.75" customHeight="1">
      <c r="A216" s="13"/>
      <c r="B216" s="1"/>
      <c r="C216" s="12"/>
      <c r="D216" s="12"/>
      <c r="E216" s="12"/>
      <c r="F216" s="12"/>
      <c r="G216" s="12"/>
      <c r="H216" s="12"/>
      <c r="I216" s="12"/>
      <c r="J216" s="12"/>
      <c r="K216" s="12"/>
      <c r="L216" s="12"/>
      <c r="M216" s="12"/>
      <c r="N216" s="12"/>
      <c r="O216" s="12"/>
      <c r="P216" s="12"/>
      <c r="Q216" s="12"/>
      <c r="R216" s="12"/>
      <c r="S216" s="12"/>
      <c r="T216" s="12"/>
      <c r="U216" s="12"/>
      <c r="V216" s="12"/>
      <c r="W216" s="12"/>
    </row>
    <row r="217" spans="1:23" ht="12.75" customHeight="1">
      <c r="A217" s="13"/>
      <c r="B217" s="1"/>
      <c r="C217" s="12"/>
      <c r="D217" s="12"/>
      <c r="E217" s="12"/>
      <c r="F217" s="12"/>
      <c r="G217" s="12"/>
      <c r="H217" s="12"/>
      <c r="I217" s="12"/>
      <c r="J217" s="12"/>
      <c r="K217" s="12"/>
      <c r="L217" s="12"/>
      <c r="M217" s="12"/>
      <c r="N217" s="12"/>
      <c r="O217" s="12"/>
      <c r="P217" s="12"/>
      <c r="Q217" s="12"/>
      <c r="R217" s="12"/>
      <c r="S217" s="12"/>
      <c r="T217" s="12"/>
      <c r="U217" s="12"/>
      <c r="V217" s="12"/>
      <c r="W217" s="12"/>
    </row>
    <row r="218" spans="1:23" ht="12.75" customHeight="1">
      <c r="A218" s="13"/>
      <c r="B218" s="1"/>
      <c r="C218" s="12"/>
      <c r="D218" s="12"/>
      <c r="E218" s="12"/>
      <c r="F218" s="12"/>
      <c r="G218" s="12"/>
      <c r="H218" s="12"/>
      <c r="I218" s="12"/>
      <c r="J218" s="12"/>
      <c r="K218" s="12"/>
      <c r="L218" s="12"/>
      <c r="M218" s="12"/>
      <c r="N218" s="12"/>
      <c r="O218" s="12"/>
      <c r="P218" s="12"/>
      <c r="Q218" s="12"/>
      <c r="R218" s="12"/>
      <c r="S218" s="12"/>
      <c r="T218" s="12"/>
      <c r="U218" s="12"/>
      <c r="V218" s="12"/>
      <c r="W218" s="12"/>
    </row>
    <row r="219" spans="1:23" ht="12.75" customHeight="1">
      <c r="A219" s="13"/>
      <c r="B219" s="1"/>
      <c r="C219" s="12"/>
      <c r="D219" s="12"/>
      <c r="E219" s="12"/>
      <c r="F219" s="12"/>
      <c r="G219" s="12"/>
      <c r="H219" s="12"/>
      <c r="I219" s="12"/>
      <c r="J219" s="12"/>
      <c r="K219" s="12"/>
      <c r="L219" s="12"/>
      <c r="M219" s="12"/>
      <c r="N219" s="12"/>
      <c r="O219" s="12"/>
      <c r="P219" s="12"/>
      <c r="Q219" s="12"/>
      <c r="R219" s="12"/>
      <c r="S219" s="12"/>
      <c r="T219" s="12"/>
      <c r="U219" s="12"/>
      <c r="V219" s="12"/>
      <c r="W219" s="12"/>
    </row>
    <row r="220" spans="1:23" ht="12.75" customHeight="1">
      <c r="A220" s="13"/>
      <c r="B220" s="1"/>
      <c r="C220" s="12"/>
      <c r="D220" s="12"/>
      <c r="E220" s="12"/>
      <c r="F220" s="12"/>
      <c r="G220" s="12"/>
      <c r="H220" s="12"/>
      <c r="I220" s="12"/>
      <c r="J220" s="12"/>
      <c r="K220" s="12"/>
      <c r="L220" s="12"/>
      <c r="M220" s="12"/>
      <c r="N220" s="12"/>
      <c r="O220" s="12"/>
      <c r="P220" s="12"/>
      <c r="Q220" s="12"/>
      <c r="R220" s="12"/>
      <c r="S220" s="12"/>
      <c r="T220" s="12"/>
      <c r="U220" s="12"/>
      <c r="V220" s="12"/>
      <c r="W220" s="12"/>
    </row>
    <row r="221" spans="1:23" ht="12.75" customHeight="1">
      <c r="A221" s="13"/>
      <c r="B221" s="1"/>
      <c r="C221" s="12"/>
      <c r="D221" s="12"/>
      <c r="E221" s="12"/>
      <c r="F221" s="12"/>
      <c r="G221" s="12"/>
      <c r="H221" s="12"/>
      <c r="I221" s="12"/>
      <c r="J221" s="12"/>
      <c r="K221" s="12"/>
      <c r="L221" s="12"/>
      <c r="M221" s="12"/>
      <c r="N221" s="12"/>
      <c r="O221" s="12"/>
      <c r="P221" s="12"/>
      <c r="Q221" s="12"/>
      <c r="R221" s="12"/>
      <c r="S221" s="12"/>
      <c r="T221" s="12"/>
      <c r="U221" s="12"/>
      <c r="V221" s="12"/>
      <c r="W221" s="12"/>
    </row>
    <row r="222" spans="1:23" ht="12.75" customHeight="1">
      <c r="A222" s="13"/>
      <c r="B222" s="1"/>
      <c r="C222" s="12"/>
      <c r="D222" s="12"/>
      <c r="E222" s="12"/>
      <c r="F222" s="12"/>
      <c r="G222" s="12"/>
      <c r="H222" s="12"/>
      <c r="I222" s="12"/>
      <c r="J222" s="12"/>
      <c r="K222" s="12"/>
      <c r="L222" s="12"/>
      <c r="M222" s="12"/>
      <c r="N222" s="12"/>
      <c r="O222" s="12"/>
      <c r="P222" s="12"/>
      <c r="Q222" s="12"/>
      <c r="R222" s="12"/>
      <c r="S222" s="12"/>
      <c r="T222" s="12"/>
      <c r="U222" s="12"/>
      <c r="V222" s="12"/>
      <c r="W222" s="12"/>
    </row>
    <row r="223" spans="1:23" ht="12.75" customHeight="1">
      <c r="A223" s="13"/>
      <c r="B223" s="1"/>
      <c r="C223" s="12"/>
      <c r="D223" s="12"/>
      <c r="E223" s="12"/>
      <c r="F223" s="12"/>
      <c r="G223" s="12"/>
      <c r="H223" s="12"/>
      <c r="I223" s="12"/>
      <c r="J223" s="12"/>
      <c r="K223" s="12"/>
      <c r="L223" s="12"/>
      <c r="M223" s="12"/>
      <c r="N223" s="12"/>
      <c r="O223" s="12"/>
      <c r="P223" s="12"/>
      <c r="Q223" s="12"/>
      <c r="R223" s="12"/>
      <c r="S223" s="12"/>
      <c r="T223" s="12"/>
      <c r="U223" s="12"/>
      <c r="V223" s="12"/>
      <c r="W223" s="12"/>
    </row>
    <row r="224" spans="1:23" ht="12.75" customHeight="1">
      <c r="A224" s="13"/>
      <c r="B224" s="1"/>
      <c r="C224" s="12"/>
      <c r="D224" s="12"/>
      <c r="E224" s="12"/>
      <c r="F224" s="12"/>
      <c r="G224" s="12"/>
      <c r="H224" s="12"/>
      <c r="I224" s="12"/>
      <c r="J224" s="12"/>
      <c r="K224" s="12"/>
      <c r="L224" s="12"/>
      <c r="M224" s="12"/>
      <c r="N224" s="12"/>
      <c r="O224" s="12"/>
      <c r="P224" s="12"/>
      <c r="Q224" s="12"/>
      <c r="R224" s="12"/>
      <c r="S224" s="12"/>
      <c r="T224" s="12"/>
      <c r="U224" s="12"/>
      <c r="V224" s="12"/>
      <c r="W224" s="12"/>
    </row>
    <row r="225" spans="1:23" ht="12.75" customHeight="1">
      <c r="A225" s="13"/>
      <c r="B225" s="1"/>
      <c r="C225" s="12"/>
      <c r="D225" s="12"/>
      <c r="E225" s="12"/>
      <c r="F225" s="12"/>
      <c r="G225" s="12"/>
      <c r="H225" s="12"/>
      <c r="I225" s="12"/>
      <c r="J225" s="12"/>
      <c r="K225" s="12"/>
      <c r="L225" s="12"/>
      <c r="M225" s="12"/>
      <c r="N225" s="12"/>
      <c r="O225" s="12"/>
      <c r="P225" s="12"/>
      <c r="Q225" s="12"/>
      <c r="R225" s="12"/>
      <c r="S225" s="12"/>
      <c r="T225" s="12"/>
      <c r="U225" s="12"/>
      <c r="V225" s="12"/>
      <c r="W225" s="12"/>
    </row>
    <row r="226" spans="1:23" ht="12.75" customHeight="1">
      <c r="A226" s="13"/>
      <c r="B226" s="1"/>
      <c r="C226" s="12"/>
      <c r="D226" s="12"/>
      <c r="E226" s="12"/>
      <c r="F226" s="12"/>
      <c r="G226" s="12"/>
      <c r="H226" s="12"/>
      <c r="I226" s="12"/>
      <c r="J226" s="12"/>
      <c r="K226" s="12"/>
      <c r="L226" s="12"/>
      <c r="M226" s="12"/>
      <c r="N226" s="12"/>
      <c r="O226" s="12"/>
      <c r="P226" s="12"/>
      <c r="Q226" s="12"/>
      <c r="R226" s="12"/>
      <c r="S226" s="12"/>
      <c r="T226" s="12"/>
      <c r="U226" s="12"/>
      <c r="V226" s="12"/>
      <c r="W226" s="12"/>
    </row>
    <row r="227" spans="1:23" ht="12.75" customHeight="1">
      <c r="A227" s="13"/>
      <c r="B227" s="1"/>
      <c r="C227" s="12"/>
      <c r="D227" s="12"/>
      <c r="E227" s="12"/>
      <c r="F227" s="12"/>
      <c r="G227" s="12"/>
      <c r="H227" s="12"/>
      <c r="I227" s="12"/>
      <c r="J227" s="12"/>
      <c r="K227" s="12"/>
      <c r="L227" s="12"/>
      <c r="M227" s="12"/>
      <c r="N227" s="12"/>
      <c r="O227" s="12"/>
      <c r="P227" s="12"/>
      <c r="Q227" s="12"/>
      <c r="R227" s="12"/>
      <c r="S227" s="12"/>
      <c r="T227" s="12"/>
      <c r="U227" s="12"/>
      <c r="V227" s="12"/>
      <c r="W227" s="12"/>
    </row>
    <row r="228" spans="1:23" ht="12.75" customHeight="1">
      <c r="A228" s="13"/>
      <c r="B228" s="1"/>
      <c r="C228" s="12"/>
      <c r="D228" s="12"/>
      <c r="E228" s="12"/>
      <c r="F228" s="12"/>
      <c r="G228" s="12"/>
      <c r="H228" s="12"/>
      <c r="I228" s="12"/>
      <c r="J228" s="12"/>
      <c r="K228" s="12"/>
      <c r="L228" s="12"/>
      <c r="M228" s="12"/>
      <c r="N228" s="12"/>
      <c r="O228" s="12"/>
      <c r="P228" s="12"/>
      <c r="Q228" s="12"/>
      <c r="R228" s="12"/>
      <c r="S228" s="12"/>
      <c r="T228" s="12"/>
      <c r="U228" s="12"/>
      <c r="V228" s="12"/>
      <c r="W228" s="12"/>
    </row>
    <row r="229" spans="1:23" ht="12.75" customHeight="1">
      <c r="A229" s="13"/>
      <c r="B229" s="1"/>
      <c r="C229" s="12"/>
      <c r="D229" s="12"/>
      <c r="E229" s="12"/>
      <c r="F229" s="12"/>
      <c r="G229" s="12"/>
      <c r="H229" s="12"/>
      <c r="I229" s="12"/>
      <c r="J229" s="12"/>
      <c r="K229" s="12"/>
      <c r="L229" s="12"/>
      <c r="M229" s="12"/>
      <c r="N229" s="12"/>
      <c r="O229" s="12"/>
      <c r="P229" s="12"/>
      <c r="Q229" s="12"/>
      <c r="R229" s="12"/>
      <c r="S229" s="12"/>
      <c r="T229" s="12"/>
      <c r="U229" s="12"/>
      <c r="V229" s="12"/>
      <c r="W229" s="12"/>
    </row>
    <row r="230" spans="1:23" ht="12.75" customHeight="1">
      <c r="A230" s="13"/>
      <c r="B230" s="1"/>
      <c r="C230" s="12"/>
      <c r="D230" s="12"/>
      <c r="E230" s="12"/>
      <c r="F230" s="12"/>
      <c r="G230" s="12"/>
      <c r="H230" s="12"/>
      <c r="I230" s="12"/>
      <c r="J230" s="12"/>
      <c r="K230" s="12"/>
      <c r="L230" s="12"/>
      <c r="M230" s="12"/>
      <c r="N230" s="12"/>
      <c r="O230" s="12"/>
      <c r="P230" s="12"/>
      <c r="Q230" s="12"/>
      <c r="R230" s="12"/>
      <c r="S230" s="12"/>
      <c r="T230" s="12"/>
      <c r="U230" s="12"/>
      <c r="V230" s="12"/>
      <c r="W230" s="12"/>
    </row>
    <row r="231" spans="1:23" ht="12.75" customHeight="1">
      <c r="A231" s="13"/>
      <c r="B231" s="1"/>
      <c r="C231" s="12"/>
      <c r="D231" s="12"/>
      <c r="E231" s="12"/>
      <c r="F231" s="12"/>
      <c r="G231" s="12"/>
      <c r="H231" s="12"/>
      <c r="I231" s="12"/>
      <c r="J231" s="12"/>
      <c r="K231" s="12"/>
      <c r="L231" s="12"/>
      <c r="M231" s="12"/>
      <c r="N231" s="12"/>
      <c r="O231" s="12"/>
      <c r="P231" s="12"/>
      <c r="Q231" s="12"/>
      <c r="R231" s="12"/>
      <c r="S231" s="12"/>
      <c r="T231" s="12"/>
      <c r="U231" s="12"/>
      <c r="V231" s="12"/>
      <c r="W231" s="12"/>
    </row>
    <row r="232" spans="1:23" ht="12.75" customHeight="1">
      <c r="A232" s="13"/>
      <c r="B232" s="1"/>
      <c r="C232" s="12"/>
      <c r="D232" s="12"/>
      <c r="E232" s="12"/>
      <c r="F232" s="12"/>
      <c r="G232" s="12"/>
      <c r="H232" s="12"/>
      <c r="I232" s="12"/>
      <c r="J232" s="12"/>
      <c r="K232" s="12"/>
      <c r="L232" s="12"/>
      <c r="M232" s="12"/>
      <c r="N232" s="12"/>
      <c r="O232" s="12"/>
      <c r="P232" s="12"/>
      <c r="Q232" s="12"/>
      <c r="R232" s="12"/>
      <c r="S232" s="12"/>
      <c r="T232" s="12"/>
      <c r="U232" s="12"/>
      <c r="V232" s="12"/>
      <c r="W232" s="12"/>
    </row>
    <row r="233" spans="1:23" ht="12.75" customHeight="1">
      <c r="A233" s="13"/>
      <c r="B233" s="1"/>
      <c r="C233" s="12"/>
      <c r="D233" s="12"/>
      <c r="E233" s="12"/>
      <c r="F233" s="12"/>
      <c r="G233" s="12"/>
      <c r="H233" s="12"/>
      <c r="I233" s="12"/>
      <c r="J233" s="12"/>
      <c r="K233" s="12"/>
      <c r="L233" s="12"/>
      <c r="M233" s="12"/>
      <c r="N233" s="12"/>
      <c r="O233" s="12"/>
      <c r="P233" s="12"/>
      <c r="Q233" s="12"/>
      <c r="R233" s="12"/>
      <c r="S233" s="12"/>
      <c r="T233" s="12"/>
      <c r="U233" s="12"/>
      <c r="V233" s="12"/>
      <c r="W233" s="12"/>
    </row>
    <row r="234" spans="1:23" ht="12.75" customHeight="1">
      <c r="A234" s="13"/>
      <c r="B234" s="1"/>
      <c r="C234" s="12"/>
      <c r="D234" s="12"/>
      <c r="E234" s="12"/>
      <c r="F234" s="12"/>
      <c r="G234" s="12"/>
      <c r="H234" s="12"/>
      <c r="I234" s="12"/>
      <c r="J234" s="12"/>
      <c r="K234" s="12"/>
      <c r="L234" s="12"/>
      <c r="M234" s="12"/>
      <c r="N234" s="12"/>
      <c r="O234" s="12"/>
      <c r="P234" s="12"/>
      <c r="Q234" s="12"/>
      <c r="R234" s="12"/>
      <c r="S234" s="12"/>
      <c r="T234" s="12"/>
      <c r="U234" s="12"/>
      <c r="V234" s="12"/>
      <c r="W234" s="12"/>
    </row>
    <row r="235" spans="1:23" ht="12.75" customHeight="1">
      <c r="A235" s="13"/>
      <c r="B235" s="1"/>
      <c r="C235" s="12"/>
      <c r="D235" s="12"/>
      <c r="E235" s="12"/>
      <c r="F235" s="12"/>
      <c r="G235" s="12"/>
      <c r="H235" s="12"/>
      <c r="I235" s="12"/>
      <c r="J235" s="12"/>
      <c r="K235" s="12"/>
      <c r="L235" s="12"/>
      <c r="M235" s="12"/>
      <c r="N235" s="12"/>
      <c r="O235" s="12"/>
      <c r="P235" s="12"/>
      <c r="Q235" s="12"/>
      <c r="R235" s="12"/>
      <c r="S235" s="12"/>
      <c r="T235" s="12"/>
      <c r="U235" s="12"/>
      <c r="V235" s="12"/>
      <c r="W235" s="12"/>
    </row>
    <row r="236" spans="1:23" ht="12.75" customHeight="1">
      <c r="A236" s="13"/>
      <c r="B236" s="1"/>
      <c r="C236" s="12"/>
      <c r="D236" s="12"/>
      <c r="E236" s="12"/>
      <c r="F236" s="12"/>
      <c r="G236" s="12"/>
      <c r="H236" s="12"/>
      <c r="I236" s="12"/>
      <c r="J236" s="12"/>
      <c r="K236" s="12"/>
      <c r="L236" s="12"/>
      <c r="M236" s="12"/>
      <c r="N236" s="12"/>
      <c r="O236" s="12"/>
      <c r="P236" s="12"/>
      <c r="Q236" s="12"/>
      <c r="R236" s="12"/>
      <c r="S236" s="12"/>
      <c r="T236" s="12"/>
      <c r="U236" s="12"/>
      <c r="V236" s="12"/>
      <c r="W236" s="12"/>
    </row>
    <row r="237" spans="1:23" ht="12.75" customHeight="1">
      <c r="A237" s="13"/>
      <c r="B237" s="1"/>
      <c r="C237" s="12"/>
      <c r="D237" s="12"/>
      <c r="E237" s="12"/>
      <c r="F237" s="12"/>
      <c r="G237" s="12"/>
      <c r="H237" s="12"/>
      <c r="I237" s="12"/>
      <c r="J237" s="12"/>
      <c r="K237" s="12"/>
      <c r="L237" s="12"/>
      <c r="M237" s="12"/>
      <c r="N237" s="12"/>
      <c r="O237" s="12"/>
      <c r="P237" s="12"/>
      <c r="Q237" s="12"/>
      <c r="R237" s="12"/>
      <c r="S237" s="12"/>
      <c r="T237" s="12"/>
      <c r="U237" s="12"/>
      <c r="V237" s="12"/>
      <c r="W237" s="12"/>
    </row>
    <row r="238" spans="1:23" ht="12.75" customHeight="1">
      <c r="A238" s="13"/>
      <c r="B238" s="1"/>
      <c r="C238" s="12"/>
      <c r="D238" s="12"/>
      <c r="E238" s="12"/>
      <c r="F238" s="12"/>
      <c r="G238" s="12"/>
      <c r="H238" s="12"/>
      <c r="I238" s="12"/>
      <c r="J238" s="12"/>
      <c r="K238" s="12"/>
      <c r="L238" s="12"/>
      <c r="M238" s="12"/>
      <c r="N238" s="12"/>
      <c r="O238" s="12"/>
      <c r="P238" s="12"/>
      <c r="Q238" s="12"/>
      <c r="R238" s="12"/>
      <c r="S238" s="12"/>
      <c r="T238" s="12"/>
      <c r="U238" s="12"/>
      <c r="V238" s="12"/>
      <c r="W238" s="12"/>
    </row>
    <row r="239" spans="1:23" ht="12.75" customHeight="1">
      <c r="A239" s="13"/>
      <c r="B239" s="1"/>
      <c r="C239" s="12"/>
      <c r="D239" s="12"/>
      <c r="E239" s="12"/>
      <c r="F239" s="12"/>
      <c r="G239" s="12"/>
      <c r="H239" s="12"/>
      <c r="I239" s="12"/>
      <c r="J239" s="12"/>
      <c r="K239" s="12"/>
      <c r="L239" s="12"/>
      <c r="M239" s="12"/>
      <c r="N239" s="12"/>
      <c r="O239" s="12"/>
      <c r="P239" s="12"/>
      <c r="Q239" s="12"/>
      <c r="R239" s="12"/>
      <c r="S239" s="12"/>
      <c r="T239" s="12"/>
      <c r="U239" s="12"/>
      <c r="V239" s="12"/>
      <c r="W239" s="12"/>
    </row>
    <row r="240" spans="1:23" ht="12.75" customHeight="1">
      <c r="A240" s="13"/>
      <c r="B240" s="1"/>
      <c r="C240" s="12"/>
      <c r="D240" s="12"/>
      <c r="E240" s="12"/>
      <c r="F240" s="12"/>
      <c r="G240" s="12"/>
      <c r="H240" s="12"/>
      <c r="I240" s="12"/>
      <c r="J240" s="12"/>
      <c r="K240" s="12"/>
      <c r="L240" s="12"/>
      <c r="M240" s="12"/>
      <c r="N240" s="12"/>
      <c r="O240" s="12"/>
      <c r="P240" s="12"/>
      <c r="Q240" s="12"/>
      <c r="R240" s="12"/>
      <c r="S240" s="12"/>
      <c r="T240" s="12"/>
      <c r="U240" s="12"/>
      <c r="V240" s="12"/>
      <c r="W240" s="12"/>
    </row>
    <row r="241" spans="1:23" ht="12.75" customHeight="1">
      <c r="A241" s="13"/>
      <c r="B241" s="1"/>
      <c r="C241" s="12"/>
      <c r="D241" s="12"/>
      <c r="E241" s="12"/>
      <c r="F241" s="12"/>
      <c r="G241" s="12"/>
      <c r="H241" s="12"/>
      <c r="I241" s="12"/>
      <c r="J241" s="12"/>
      <c r="K241" s="12"/>
      <c r="L241" s="12"/>
      <c r="M241" s="12"/>
      <c r="N241" s="12"/>
      <c r="O241" s="12"/>
      <c r="P241" s="12"/>
      <c r="Q241" s="12"/>
      <c r="R241" s="12"/>
      <c r="S241" s="12"/>
      <c r="T241" s="12"/>
      <c r="U241" s="12"/>
      <c r="V241" s="12"/>
      <c r="W241" s="12"/>
    </row>
    <row r="242" spans="1:23" ht="12.75" customHeight="1">
      <c r="A242" s="13"/>
      <c r="B242" s="1"/>
      <c r="C242" s="12"/>
      <c r="D242" s="12"/>
      <c r="E242" s="12"/>
      <c r="F242" s="12"/>
      <c r="G242" s="12"/>
      <c r="H242" s="12"/>
      <c r="I242" s="12"/>
      <c r="J242" s="12"/>
      <c r="K242" s="12"/>
      <c r="L242" s="12"/>
      <c r="M242" s="12"/>
      <c r="N242" s="12"/>
      <c r="O242" s="12"/>
      <c r="P242" s="12"/>
      <c r="Q242" s="12"/>
      <c r="R242" s="12"/>
      <c r="S242" s="12"/>
      <c r="T242" s="12"/>
      <c r="U242" s="12"/>
      <c r="V242" s="12"/>
      <c r="W242" s="12"/>
    </row>
    <row r="243" spans="1:23" ht="12.75" customHeight="1">
      <c r="A243" s="13"/>
      <c r="B243" s="1"/>
      <c r="C243" s="12"/>
      <c r="D243" s="12"/>
      <c r="E243" s="12"/>
      <c r="F243" s="12"/>
      <c r="G243" s="12"/>
      <c r="H243" s="12"/>
      <c r="I243" s="12"/>
      <c r="J243" s="12"/>
      <c r="K243" s="12"/>
      <c r="L243" s="12"/>
      <c r="M243" s="12"/>
      <c r="N243" s="12"/>
      <c r="O243" s="12"/>
      <c r="P243" s="12"/>
      <c r="Q243" s="12"/>
      <c r="R243" s="12"/>
      <c r="S243" s="12"/>
      <c r="T243" s="12"/>
      <c r="U243" s="12"/>
      <c r="V243" s="12"/>
      <c r="W243" s="12"/>
    </row>
    <row r="244" spans="1:23" ht="12.75" customHeight="1">
      <c r="A244" s="13"/>
      <c r="B244" s="1"/>
      <c r="C244" s="12"/>
      <c r="D244" s="12"/>
      <c r="E244" s="12"/>
      <c r="F244" s="12"/>
      <c r="G244" s="12"/>
      <c r="H244" s="12"/>
      <c r="I244" s="12"/>
      <c r="J244" s="12"/>
      <c r="K244" s="12"/>
      <c r="L244" s="12"/>
      <c r="M244" s="12"/>
      <c r="N244" s="12"/>
      <c r="O244" s="12"/>
      <c r="P244" s="12"/>
      <c r="Q244" s="12"/>
      <c r="R244" s="12"/>
      <c r="S244" s="12"/>
      <c r="T244" s="12"/>
      <c r="U244" s="12"/>
      <c r="V244" s="12"/>
      <c r="W244" s="12"/>
    </row>
    <row r="245" spans="1:23" ht="12.75" customHeight="1">
      <c r="A245" s="13"/>
      <c r="B245" s="1"/>
      <c r="C245" s="12"/>
      <c r="D245" s="12"/>
      <c r="E245" s="12"/>
      <c r="F245" s="12"/>
      <c r="G245" s="12"/>
      <c r="H245" s="12"/>
      <c r="I245" s="12"/>
      <c r="J245" s="12"/>
      <c r="K245" s="12"/>
      <c r="L245" s="12"/>
      <c r="M245" s="12"/>
      <c r="N245" s="12"/>
      <c r="O245" s="12"/>
      <c r="P245" s="12"/>
      <c r="Q245" s="12"/>
      <c r="R245" s="12"/>
      <c r="S245" s="12"/>
      <c r="T245" s="12"/>
      <c r="U245" s="12"/>
      <c r="V245" s="12"/>
      <c r="W245" s="12"/>
    </row>
    <row r="246" spans="1:23" ht="12.75" customHeight="1">
      <c r="A246" s="13"/>
      <c r="B246" s="1"/>
      <c r="C246" s="12"/>
      <c r="D246" s="12"/>
      <c r="E246" s="12"/>
      <c r="F246" s="12"/>
      <c r="G246" s="12"/>
      <c r="H246" s="12"/>
      <c r="I246" s="12"/>
      <c r="J246" s="12"/>
      <c r="K246" s="12"/>
      <c r="L246" s="12"/>
      <c r="M246" s="12"/>
      <c r="N246" s="12"/>
      <c r="O246" s="12"/>
      <c r="P246" s="12"/>
      <c r="Q246" s="12"/>
      <c r="R246" s="12"/>
      <c r="S246" s="12"/>
      <c r="T246" s="12"/>
      <c r="U246" s="12"/>
      <c r="V246" s="12"/>
      <c r="W246" s="12"/>
    </row>
    <row r="247" spans="1:23" ht="12.75" customHeight="1">
      <c r="A247" s="13"/>
      <c r="B247" s="1"/>
      <c r="C247" s="12"/>
      <c r="D247" s="12"/>
      <c r="E247" s="12"/>
      <c r="F247" s="12"/>
      <c r="G247" s="12"/>
      <c r="H247" s="12"/>
      <c r="I247" s="12"/>
      <c r="J247" s="12"/>
      <c r="K247" s="12"/>
      <c r="L247" s="12"/>
      <c r="M247" s="12"/>
      <c r="N247" s="12"/>
      <c r="O247" s="12"/>
      <c r="P247" s="12"/>
      <c r="Q247" s="12"/>
      <c r="R247" s="12"/>
      <c r="S247" s="12"/>
      <c r="T247" s="12"/>
      <c r="U247" s="12"/>
      <c r="V247" s="12"/>
      <c r="W247" s="12"/>
    </row>
    <row r="248" spans="1:23" ht="12.75" customHeight="1">
      <c r="A248" s="13"/>
      <c r="B248" s="1"/>
      <c r="C248" s="12"/>
      <c r="D248" s="12"/>
      <c r="E248" s="12"/>
      <c r="F248" s="12"/>
      <c r="G248" s="12"/>
      <c r="H248" s="12"/>
      <c r="I248" s="12"/>
      <c r="J248" s="12"/>
      <c r="K248" s="12"/>
      <c r="L248" s="12"/>
      <c r="M248" s="12"/>
      <c r="N248" s="12"/>
      <c r="O248" s="12"/>
      <c r="P248" s="12"/>
      <c r="Q248" s="12"/>
      <c r="R248" s="12"/>
      <c r="S248" s="12"/>
      <c r="T248" s="12"/>
      <c r="U248" s="12"/>
      <c r="V248" s="12"/>
      <c r="W248" s="12"/>
    </row>
    <row r="249" spans="1:23" ht="12.75" customHeight="1">
      <c r="A249" s="13"/>
      <c r="B249" s="1"/>
      <c r="C249" s="12"/>
      <c r="D249" s="12"/>
      <c r="E249" s="12"/>
      <c r="F249" s="12"/>
      <c r="G249" s="12"/>
      <c r="H249" s="12"/>
      <c r="I249" s="12"/>
      <c r="J249" s="12"/>
      <c r="K249" s="12"/>
      <c r="L249" s="12"/>
      <c r="M249" s="12"/>
      <c r="N249" s="12"/>
      <c r="O249" s="12"/>
      <c r="P249" s="12"/>
      <c r="Q249" s="12"/>
      <c r="R249" s="12"/>
      <c r="S249" s="12"/>
      <c r="T249" s="12"/>
      <c r="U249" s="12"/>
      <c r="V249" s="12"/>
      <c r="W249" s="12"/>
    </row>
    <row r="250" spans="1:23" ht="12.75" customHeight="1">
      <c r="A250" s="13"/>
      <c r="B250" s="1"/>
      <c r="C250" s="12"/>
      <c r="D250" s="12"/>
      <c r="E250" s="12"/>
      <c r="F250" s="12"/>
      <c r="G250" s="12"/>
      <c r="H250" s="12"/>
      <c r="I250" s="12"/>
      <c r="J250" s="12"/>
      <c r="K250" s="12"/>
      <c r="L250" s="12"/>
      <c r="M250" s="12"/>
      <c r="N250" s="12"/>
      <c r="O250" s="12"/>
      <c r="P250" s="12"/>
      <c r="Q250" s="12"/>
      <c r="R250" s="12"/>
      <c r="S250" s="12"/>
      <c r="T250" s="12"/>
      <c r="U250" s="12"/>
      <c r="V250" s="12"/>
      <c r="W250" s="12"/>
    </row>
    <row r="251" spans="1:23" ht="12.75" customHeight="1">
      <c r="A251" s="13"/>
      <c r="B251" s="1"/>
      <c r="C251" s="12"/>
      <c r="D251" s="12"/>
      <c r="E251" s="12"/>
      <c r="F251" s="12"/>
      <c r="G251" s="12"/>
      <c r="H251" s="12"/>
      <c r="I251" s="12"/>
      <c r="J251" s="12"/>
      <c r="K251" s="12"/>
      <c r="L251" s="12"/>
      <c r="M251" s="12"/>
      <c r="N251" s="12"/>
      <c r="O251" s="12"/>
      <c r="P251" s="12"/>
      <c r="Q251" s="12"/>
      <c r="R251" s="12"/>
      <c r="S251" s="12"/>
      <c r="T251" s="12"/>
      <c r="U251" s="12"/>
      <c r="V251" s="12"/>
      <c r="W251" s="12"/>
    </row>
    <row r="252" spans="1:23" ht="12.75" customHeight="1">
      <c r="A252" s="13"/>
      <c r="B252" s="1"/>
      <c r="C252" s="12"/>
      <c r="D252" s="12"/>
      <c r="E252" s="12"/>
      <c r="F252" s="12"/>
      <c r="G252" s="12"/>
      <c r="H252" s="12"/>
      <c r="I252" s="12"/>
      <c r="J252" s="12"/>
      <c r="K252" s="12"/>
      <c r="L252" s="12"/>
      <c r="M252" s="12"/>
      <c r="N252" s="12"/>
      <c r="O252" s="12"/>
      <c r="P252" s="12"/>
      <c r="Q252" s="12"/>
      <c r="R252" s="12"/>
      <c r="S252" s="12"/>
      <c r="T252" s="12"/>
      <c r="U252" s="12"/>
      <c r="V252" s="12"/>
      <c r="W252" s="12"/>
    </row>
    <row r="253" spans="1:23" ht="12.75" customHeight="1">
      <c r="A253" s="13"/>
      <c r="B253" s="1"/>
      <c r="C253" s="12"/>
      <c r="D253" s="12"/>
      <c r="E253" s="12"/>
      <c r="F253" s="12"/>
      <c r="G253" s="12"/>
      <c r="H253" s="12"/>
      <c r="I253" s="12"/>
      <c r="J253" s="12"/>
      <c r="K253" s="12"/>
      <c r="L253" s="12"/>
      <c r="M253" s="12"/>
      <c r="N253" s="12"/>
      <c r="O253" s="12"/>
      <c r="P253" s="12"/>
      <c r="Q253" s="12"/>
      <c r="R253" s="12"/>
      <c r="S253" s="12"/>
      <c r="T253" s="12"/>
      <c r="U253" s="12"/>
      <c r="V253" s="12"/>
      <c r="W253" s="12"/>
    </row>
    <row r="254" spans="1:23" ht="12.75" customHeight="1">
      <c r="A254" s="13"/>
      <c r="B254" s="1"/>
      <c r="C254" s="12"/>
      <c r="D254" s="12"/>
      <c r="E254" s="12"/>
      <c r="F254" s="12"/>
      <c r="G254" s="12"/>
      <c r="H254" s="12"/>
      <c r="I254" s="12"/>
      <c r="J254" s="12"/>
      <c r="K254" s="12"/>
      <c r="L254" s="12"/>
      <c r="M254" s="12"/>
      <c r="N254" s="12"/>
      <c r="O254" s="12"/>
      <c r="P254" s="12"/>
      <c r="Q254" s="12"/>
      <c r="R254" s="12"/>
      <c r="S254" s="12"/>
      <c r="T254" s="12"/>
      <c r="U254" s="12"/>
      <c r="V254" s="12"/>
      <c r="W254" s="12"/>
    </row>
    <row r="255" spans="1:23" ht="12.75" customHeight="1">
      <c r="A255" s="13"/>
      <c r="B255" s="1"/>
      <c r="C255" s="12"/>
      <c r="D255" s="12"/>
      <c r="E255" s="12"/>
      <c r="F255" s="12"/>
      <c r="G255" s="12"/>
      <c r="H255" s="12"/>
      <c r="I255" s="12"/>
      <c r="J255" s="12"/>
      <c r="K255" s="12"/>
      <c r="L255" s="12"/>
      <c r="M255" s="12"/>
      <c r="N255" s="12"/>
      <c r="O255" s="12"/>
      <c r="P255" s="12"/>
      <c r="Q255" s="12"/>
      <c r="R255" s="12"/>
      <c r="S255" s="12"/>
      <c r="T255" s="12"/>
      <c r="U255" s="12"/>
      <c r="V255" s="12"/>
      <c r="W255" s="12"/>
    </row>
    <row r="256" spans="1:23" ht="12.75" customHeight="1">
      <c r="A256" s="13"/>
      <c r="B256" s="1"/>
      <c r="C256" s="12"/>
      <c r="D256" s="12"/>
      <c r="E256" s="12"/>
      <c r="F256" s="12"/>
      <c r="G256" s="12"/>
      <c r="H256" s="12"/>
      <c r="I256" s="12"/>
      <c r="J256" s="12"/>
      <c r="K256" s="12"/>
      <c r="L256" s="12"/>
      <c r="M256" s="12"/>
      <c r="N256" s="12"/>
      <c r="O256" s="12"/>
      <c r="P256" s="12"/>
      <c r="Q256" s="12"/>
      <c r="R256" s="12"/>
      <c r="S256" s="12"/>
      <c r="T256" s="12"/>
      <c r="U256" s="12"/>
      <c r="V256" s="12"/>
      <c r="W256" s="12"/>
    </row>
    <row r="257" spans="1:23" ht="12.75" customHeight="1">
      <c r="A257" s="13"/>
      <c r="B257" s="1"/>
      <c r="C257" s="12"/>
      <c r="D257" s="12"/>
      <c r="E257" s="12"/>
      <c r="F257" s="12"/>
      <c r="G257" s="12"/>
      <c r="H257" s="12"/>
      <c r="I257" s="12"/>
      <c r="J257" s="12"/>
      <c r="K257" s="12"/>
      <c r="L257" s="12"/>
      <c r="M257" s="12"/>
      <c r="N257" s="12"/>
      <c r="O257" s="12"/>
      <c r="P257" s="12"/>
      <c r="Q257" s="12"/>
      <c r="R257" s="12"/>
      <c r="S257" s="12"/>
      <c r="T257" s="12"/>
      <c r="U257" s="12"/>
      <c r="V257" s="12"/>
      <c r="W257" s="12"/>
    </row>
    <row r="258" spans="1:23" ht="12.75" customHeight="1">
      <c r="A258" s="13"/>
      <c r="B258" s="1"/>
      <c r="C258" s="12"/>
      <c r="D258" s="12"/>
      <c r="E258" s="12"/>
      <c r="F258" s="12"/>
      <c r="G258" s="12"/>
      <c r="H258" s="12"/>
      <c r="I258" s="12"/>
      <c r="J258" s="12"/>
      <c r="K258" s="12"/>
      <c r="L258" s="12"/>
      <c r="M258" s="12"/>
      <c r="N258" s="12"/>
      <c r="O258" s="12"/>
      <c r="P258" s="12"/>
      <c r="Q258" s="12"/>
      <c r="R258" s="12"/>
      <c r="S258" s="12"/>
      <c r="T258" s="12"/>
      <c r="U258" s="12"/>
      <c r="V258" s="12"/>
      <c r="W258" s="12"/>
    </row>
    <row r="259" spans="1:23" ht="12.75" customHeight="1">
      <c r="A259" s="13"/>
      <c r="B259" s="1"/>
      <c r="C259" s="12"/>
      <c r="D259" s="12"/>
      <c r="E259" s="12"/>
      <c r="F259" s="12"/>
      <c r="G259" s="12"/>
      <c r="H259" s="12"/>
      <c r="I259" s="12"/>
      <c r="J259" s="12"/>
      <c r="K259" s="12"/>
      <c r="L259" s="12"/>
      <c r="M259" s="12"/>
      <c r="N259" s="12"/>
      <c r="O259" s="12"/>
      <c r="P259" s="12"/>
      <c r="Q259" s="12"/>
      <c r="R259" s="12"/>
      <c r="S259" s="12"/>
      <c r="T259" s="12"/>
      <c r="U259" s="12"/>
      <c r="V259" s="12"/>
      <c r="W259" s="12"/>
    </row>
    <row r="260" spans="1:23" ht="12.75" customHeight="1">
      <c r="A260" s="13"/>
      <c r="B260" s="1"/>
      <c r="C260" s="12"/>
      <c r="D260" s="12"/>
      <c r="E260" s="12"/>
      <c r="F260" s="12"/>
      <c r="G260" s="12"/>
      <c r="H260" s="12"/>
      <c r="I260" s="12"/>
      <c r="J260" s="12"/>
      <c r="K260" s="12"/>
      <c r="L260" s="12"/>
      <c r="M260" s="12"/>
      <c r="N260" s="12"/>
      <c r="O260" s="12"/>
      <c r="P260" s="12"/>
      <c r="Q260" s="12"/>
      <c r="R260" s="12"/>
      <c r="S260" s="12"/>
      <c r="T260" s="12"/>
      <c r="U260" s="12"/>
      <c r="V260" s="12"/>
      <c r="W260" s="12"/>
    </row>
    <row r="261" spans="1:23" ht="12.75" customHeight="1">
      <c r="A261" s="13"/>
      <c r="B261" s="1"/>
      <c r="C261" s="12"/>
      <c r="D261" s="12"/>
      <c r="E261" s="12"/>
      <c r="F261" s="12"/>
      <c r="G261" s="12"/>
      <c r="H261" s="12"/>
      <c r="I261" s="12"/>
      <c r="J261" s="12"/>
      <c r="K261" s="12"/>
      <c r="L261" s="12"/>
      <c r="M261" s="12"/>
      <c r="N261" s="12"/>
      <c r="O261" s="12"/>
      <c r="P261" s="12"/>
      <c r="Q261" s="12"/>
      <c r="R261" s="12"/>
      <c r="S261" s="12"/>
      <c r="T261" s="12"/>
      <c r="U261" s="12"/>
      <c r="V261" s="12"/>
      <c r="W261" s="12"/>
    </row>
    <row r="262" spans="1:23" ht="12.75" customHeight="1">
      <c r="A262" s="13"/>
      <c r="B262" s="1"/>
      <c r="C262" s="12"/>
      <c r="D262" s="12"/>
      <c r="E262" s="12"/>
      <c r="F262" s="12"/>
      <c r="G262" s="12"/>
      <c r="H262" s="12"/>
      <c r="I262" s="12"/>
      <c r="J262" s="12"/>
      <c r="K262" s="12"/>
      <c r="L262" s="12"/>
      <c r="M262" s="12"/>
      <c r="N262" s="12"/>
      <c r="O262" s="12"/>
      <c r="P262" s="12"/>
      <c r="Q262" s="12"/>
      <c r="R262" s="12"/>
      <c r="S262" s="12"/>
      <c r="T262" s="12"/>
      <c r="U262" s="12"/>
      <c r="V262" s="12"/>
      <c r="W262" s="12"/>
    </row>
    <row r="263" spans="1:23" ht="12.75" customHeight="1">
      <c r="A263" s="13"/>
      <c r="B263" s="1"/>
      <c r="C263" s="12"/>
      <c r="D263" s="12"/>
      <c r="E263" s="12"/>
      <c r="F263" s="12"/>
      <c r="G263" s="12"/>
      <c r="H263" s="12"/>
      <c r="I263" s="12"/>
      <c r="J263" s="12"/>
      <c r="K263" s="12"/>
      <c r="L263" s="12"/>
      <c r="M263" s="12"/>
      <c r="N263" s="12"/>
      <c r="O263" s="12"/>
      <c r="P263" s="12"/>
      <c r="Q263" s="12"/>
      <c r="R263" s="12"/>
      <c r="S263" s="12"/>
      <c r="T263" s="12"/>
      <c r="U263" s="12"/>
      <c r="V263" s="12"/>
      <c r="W263" s="12"/>
    </row>
    <row r="264" spans="1:23" ht="12.75" customHeight="1">
      <c r="A264" s="13"/>
      <c r="B264" s="1"/>
      <c r="C264" s="12"/>
      <c r="D264" s="12"/>
      <c r="E264" s="12"/>
      <c r="F264" s="12"/>
      <c r="G264" s="12"/>
      <c r="H264" s="12"/>
      <c r="I264" s="12"/>
      <c r="J264" s="12"/>
      <c r="K264" s="12"/>
      <c r="L264" s="12"/>
      <c r="M264" s="12"/>
      <c r="N264" s="12"/>
      <c r="O264" s="12"/>
      <c r="P264" s="12"/>
      <c r="Q264" s="12"/>
      <c r="R264" s="12"/>
      <c r="S264" s="12"/>
      <c r="T264" s="12"/>
      <c r="U264" s="12"/>
      <c r="V264" s="12"/>
      <c r="W264" s="12"/>
    </row>
    <row r="265" spans="1:23" ht="12.75" customHeight="1">
      <c r="A265" s="13"/>
      <c r="B265" s="1"/>
      <c r="C265" s="12"/>
      <c r="D265" s="12"/>
      <c r="E265" s="12"/>
      <c r="F265" s="12"/>
      <c r="G265" s="12"/>
      <c r="H265" s="12"/>
      <c r="I265" s="12"/>
      <c r="J265" s="12"/>
      <c r="K265" s="12"/>
      <c r="L265" s="12"/>
      <c r="M265" s="12"/>
      <c r="N265" s="12"/>
      <c r="O265" s="12"/>
      <c r="P265" s="12"/>
      <c r="Q265" s="12"/>
      <c r="R265" s="12"/>
      <c r="S265" s="12"/>
      <c r="T265" s="12"/>
      <c r="U265" s="12"/>
      <c r="V265" s="12"/>
      <c r="W265" s="12"/>
    </row>
    <row r="266" spans="1:23" ht="12.75" customHeight="1">
      <c r="A266" s="13"/>
      <c r="B266" s="1"/>
      <c r="C266" s="12"/>
      <c r="D266" s="12"/>
      <c r="E266" s="12"/>
      <c r="F266" s="12"/>
      <c r="G266" s="12"/>
      <c r="H266" s="12"/>
      <c r="I266" s="12"/>
      <c r="J266" s="12"/>
      <c r="K266" s="12"/>
      <c r="L266" s="12"/>
      <c r="M266" s="12"/>
      <c r="N266" s="12"/>
      <c r="O266" s="12"/>
      <c r="P266" s="12"/>
      <c r="Q266" s="12"/>
      <c r="R266" s="12"/>
      <c r="S266" s="12"/>
      <c r="T266" s="12"/>
      <c r="U266" s="12"/>
      <c r="V266" s="12"/>
      <c r="W266" s="12"/>
    </row>
    <row r="267" spans="1:23" ht="12.75" customHeight="1">
      <c r="A267" s="13"/>
      <c r="B267" s="1"/>
      <c r="C267" s="12"/>
      <c r="D267" s="12"/>
      <c r="E267" s="12"/>
      <c r="F267" s="12"/>
      <c r="G267" s="12"/>
      <c r="H267" s="12"/>
      <c r="I267" s="12"/>
      <c r="J267" s="12"/>
      <c r="K267" s="12"/>
      <c r="L267" s="12"/>
      <c r="M267" s="12"/>
      <c r="N267" s="12"/>
      <c r="O267" s="12"/>
      <c r="P267" s="12"/>
      <c r="Q267" s="12"/>
      <c r="R267" s="12"/>
      <c r="S267" s="12"/>
      <c r="T267" s="12"/>
      <c r="U267" s="12"/>
      <c r="V267" s="12"/>
      <c r="W267" s="12"/>
    </row>
    <row r="268" spans="1:23" ht="12.75" customHeight="1">
      <c r="A268" s="13"/>
      <c r="B268" s="1"/>
      <c r="C268" s="12"/>
      <c r="D268" s="12"/>
      <c r="E268" s="12"/>
      <c r="F268" s="12"/>
      <c r="G268" s="12"/>
      <c r="H268" s="12"/>
      <c r="I268" s="12"/>
      <c r="J268" s="12"/>
      <c r="K268" s="12"/>
      <c r="L268" s="12"/>
      <c r="M268" s="12"/>
      <c r="N268" s="12"/>
      <c r="O268" s="12"/>
      <c r="P268" s="12"/>
      <c r="Q268" s="12"/>
      <c r="R268" s="12"/>
      <c r="S268" s="12"/>
      <c r="T268" s="12"/>
      <c r="U268" s="12"/>
      <c r="V268" s="12"/>
      <c r="W268" s="12"/>
    </row>
    <row r="269" spans="1:23" ht="12.75" customHeight="1">
      <c r="A269" s="13"/>
      <c r="B269" s="1"/>
      <c r="C269" s="12"/>
      <c r="D269" s="12"/>
      <c r="E269" s="12"/>
      <c r="F269" s="12"/>
      <c r="G269" s="12"/>
      <c r="H269" s="12"/>
      <c r="I269" s="12"/>
      <c r="J269" s="12"/>
      <c r="K269" s="12"/>
      <c r="L269" s="12"/>
      <c r="M269" s="12"/>
      <c r="N269" s="12"/>
      <c r="O269" s="12"/>
      <c r="P269" s="12"/>
      <c r="Q269" s="12"/>
      <c r="R269" s="12"/>
      <c r="S269" s="12"/>
      <c r="T269" s="12"/>
      <c r="U269" s="12"/>
      <c r="V269" s="12"/>
      <c r="W269" s="12"/>
    </row>
    <row r="270" spans="1:23" ht="12.75" customHeight="1">
      <c r="A270" s="13"/>
      <c r="B270" s="1"/>
      <c r="C270" s="12"/>
      <c r="D270" s="12"/>
      <c r="E270" s="12"/>
      <c r="F270" s="12"/>
      <c r="G270" s="12"/>
      <c r="H270" s="12"/>
      <c r="I270" s="12"/>
      <c r="J270" s="12"/>
      <c r="K270" s="12"/>
      <c r="L270" s="12"/>
      <c r="M270" s="12"/>
      <c r="N270" s="12"/>
      <c r="O270" s="12"/>
      <c r="P270" s="12"/>
      <c r="Q270" s="12"/>
      <c r="R270" s="12"/>
      <c r="S270" s="12"/>
      <c r="T270" s="12"/>
      <c r="U270" s="12"/>
      <c r="V270" s="12"/>
      <c r="W270" s="12"/>
    </row>
    <row r="271" spans="1:23" ht="12.75" customHeight="1">
      <c r="A271" s="13"/>
      <c r="B271" s="1"/>
      <c r="C271" s="12"/>
      <c r="D271" s="12"/>
      <c r="E271" s="12"/>
      <c r="F271" s="12"/>
      <c r="G271" s="12"/>
      <c r="H271" s="12"/>
      <c r="I271" s="12"/>
      <c r="J271" s="12"/>
      <c r="K271" s="12"/>
      <c r="L271" s="12"/>
      <c r="M271" s="12"/>
      <c r="N271" s="12"/>
      <c r="O271" s="12"/>
      <c r="P271" s="12"/>
      <c r="Q271" s="12"/>
      <c r="R271" s="12"/>
      <c r="S271" s="12"/>
      <c r="T271" s="12"/>
      <c r="U271" s="12"/>
      <c r="V271" s="12"/>
      <c r="W271" s="12"/>
    </row>
    <row r="272" spans="1:23" ht="12.75" customHeight="1">
      <c r="A272" s="13"/>
      <c r="B272" s="1"/>
      <c r="C272" s="12"/>
      <c r="D272" s="12"/>
      <c r="E272" s="12"/>
      <c r="F272" s="12"/>
      <c r="G272" s="12"/>
      <c r="H272" s="12"/>
      <c r="I272" s="12"/>
      <c r="J272" s="12"/>
      <c r="K272" s="12"/>
      <c r="L272" s="12"/>
      <c r="M272" s="12"/>
      <c r="N272" s="12"/>
      <c r="O272" s="12"/>
      <c r="P272" s="12"/>
      <c r="Q272" s="12"/>
      <c r="R272" s="12"/>
      <c r="S272" s="12"/>
      <c r="T272" s="12"/>
      <c r="U272" s="12"/>
      <c r="V272" s="12"/>
      <c r="W272" s="12"/>
    </row>
    <row r="273" spans="1:23" ht="12.75" customHeight="1">
      <c r="A273" s="13"/>
      <c r="B273" s="1"/>
      <c r="C273" s="12"/>
      <c r="D273" s="12"/>
      <c r="E273" s="12"/>
      <c r="F273" s="12"/>
      <c r="G273" s="12"/>
      <c r="H273" s="12"/>
      <c r="I273" s="12"/>
      <c r="J273" s="12"/>
      <c r="K273" s="12"/>
      <c r="L273" s="12"/>
      <c r="M273" s="12"/>
      <c r="N273" s="12"/>
      <c r="O273" s="12"/>
      <c r="P273" s="12"/>
      <c r="Q273" s="12"/>
      <c r="R273" s="12"/>
      <c r="S273" s="12"/>
      <c r="T273" s="12"/>
      <c r="U273" s="12"/>
      <c r="V273" s="12"/>
      <c r="W273" s="12"/>
    </row>
    <row r="274" spans="1:23" ht="12.75" customHeight="1">
      <c r="A274" s="13"/>
      <c r="B274" s="1"/>
      <c r="C274" s="12"/>
      <c r="D274" s="12"/>
      <c r="E274" s="12"/>
      <c r="F274" s="12"/>
      <c r="G274" s="12"/>
      <c r="H274" s="12"/>
      <c r="I274" s="12"/>
      <c r="J274" s="12"/>
      <c r="K274" s="12"/>
      <c r="L274" s="12"/>
      <c r="M274" s="12"/>
      <c r="N274" s="12"/>
      <c r="O274" s="12"/>
      <c r="P274" s="12"/>
      <c r="Q274" s="12"/>
      <c r="R274" s="12"/>
      <c r="S274" s="12"/>
      <c r="T274" s="12"/>
      <c r="U274" s="12"/>
      <c r="V274" s="12"/>
      <c r="W274" s="12"/>
    </row>
    <row r="275" spans="1:23" ht="12.75" customHeight="1">
      <c r="A275" s="13"/>
      <c r="B275" s="1"/>
      <c r="C275" s="12"/>
      <c r="D275" s="12"/>
      <c r="E275" s="12"/>
      <c r="F275" s="12"/>
      <c r="G275" s="12"/>
      <c r="H275" s="12"/>
      <c r="I275" s="12"/>
      <c r="J275" s="12"/>
      <c r="K275" s="12"/>
      <c r="L275" s="12"/>
      <c r="M275" s="12"/>
      <c r="N275" s="12"/>
      <c r="O275" s="12"/>
      <c r="P275" s="12"/>
      <c r="Q275" s="12"/>
      <c r="R275" s="12"/>
      <c r="S275" s="12"/>
      <c r="T275" s="12"/>
      <c r="U275" s="12"/>
      <c r="V275" s="12"/>
      <c r="W275" s="12"/>
    </row>
    <row r="276" spans="1:23" ht="12.75" customHeight="1">
      <c r="A276" s="13"/>
      <c r="B276" s="1"/>
      <c r="C276" s="12"/>
      <c r="D276" s="12"/>
      <c r="E276" s="12"/>
      <c r="F276" s="12"/>
      <c r="G276" s="12"/>
      <c r="H276" s="12"/>
      <c r="I276" s="12"/>
      <c r="J276" s="12"/>
      <c r="K276" s="12"/>
      <c r="L276" s="12"/>
      <c r="M276" s="12"/>
      <c r="N276" s="12"/>
      <c r="O276" s="12"/>
      <c r="P276" s="12"/>
      <c r="Q276" s="12"/>
      <c r="R276" s="12"/>
      <c r="S276" s="12"/>
      <c r="T276" s="12"/>
      <c r="U276" s="12"/>
      <c r="V276" s="12"/>
      <c r="W276" s="12"/>
    </row>
    <row r="277" spans="1:23" ht="12.75" customHeight="1">
      <c r="A277" s="13"/>
      <c r="B277" s="1"/>
      <c r="C277" s="12"/>
      <c r="D277" s="12"/>
      <c r="E277" s="12"/>
      <c r="F277" s="12"/>
      <c r="G277" s="12"/>
      <c r="H277" s="12"/>
      <c r="I277" s="12"/>
      <c r="J277" s="12"/>
      <c r="K277" s="12"/>
      <c r="L277" s="12"/>
      <c r="M277" s="12"/>
      <c r="N277" s="12"/>
      <c r="O277" s="12"/>
      <c r="P277" s="12"/>
      <c r="Q277" s="12"/>
      <c r="R277" s="12"/>
      <c r="S277" s="12"/>
      <c r="T277" s="12"/>
      <c r="U277" s="12"/>
      <c r="V277" s="12"/>
      <c r="W277" s="12"/>
    </row>
    <row r="278" spans="1:23" ht="12.75" customHeight="1">
      <c r="A278" s="13"/>
      <c r="B278" s="1"/>
      <c r="C278" s="12"/>
      <c r="D278" s="12"/>
      <c r="E278" s="12"/>
      <c r="F278" s="12"/>
      <c r="G278" s="12"/>
      <c r="H278" s="12"/>
      <c r="I278" s="12"/>
      <c r="J278" s="12"/>
      <c r="K278" s="12"/>
      <c r="L278" s="12"/>
      <c r="M278" s="12"/>
      <c r="N278" s="12"/>
      <c r="O278" s="12"/>
      <c r="P278" s="12"/>
      <c r="Q278" s="12"/>
      <c r="R278" s="12"/>
      <c r="S278" s="12"/>
      <c r="T278" s="12"/>
      <c r="U278" s="12"/>
      <c r="V278" s="12"/>
      <c r="W278" s="12"/>
    </row>
    <row r="279" spans="1:23" ht="12.75" customHeight="1">
      <c r="A279" s="13"/>
      <c r="B279" s="1"/>
      <c r="C279" s="12"/>
      <c r="D279" s="12"/>
      <c r="E279" s="12"/>
      <c r="F279" s="12"/>
      <c r="G279" s="12"/>
      <c r="H279" s="12"/>
      <c r="I279" s="12"/>
      <c r="J279" s="12"/>
      <c r="K279" s="12"/>
      <c r="L279" s="12"/>
      <c r="M279" s="12"/>
      <c r="N279" s="12"/>
      <c r="O279" s="12"/>
      <c r="P279" s="12"/>
      <c r="Q279" s="12"/>
      <c r="R279" s="12"/>
      <c r="S279" s="12"/>
      <c r="T279" s="12"/>
      <c r="U279" s="12"/>
      <c r="V279" s="12"/>
      <c r="W279" s="12"/>
    </row>
    <row r="280" spans="1:23" ht="12.75" customHeight="1">
      <c r="A280" s="13"/>
      <c r="B280" s="1"/>
      <c r="C280" s="12"/>
      <c r="D280" s="12"/>
      <c r="E280" s="12"/>
      <c r="F280" s="12"/>
      <c r="G280" s="12"/>
      <c r="H280" s="12"/>
      <c r="I280" s="12"/>
      <c r="J280" s="12"/>
      <c r="K280" s="12"/>
      <c r="L280" s="12"/>
      <c r="M280" s="12"/>
      <c r="N280" s="12"/>
      <c r="O280" s="12"/>
      <c r="P280" s="12"/>
      <c r="Q280" s="12"/>
      <c r="R280" s="12"/>
      <c r="S280" s="12"/>
      <c r="T280" s="12"/>
      <c r="U280" s="12"/>
      <c r="V280" s="12"/>
      <c r="W280" s="12"/>
    </row>
    <row r="281" spans="1:23" ht="12.75" customHeight="1">
      <c r="A281" s="13"/>
      <c r="B281" s="1"/>
      <c r="C281" s="12"/>
      <c r="D281" s="12"/>
      <c r="E281" s="12"/>
      <c r="F281" s="12"/>
      <c r="G281" s="12"/>
      <c r="H281" s="12"/>
      <c r="I281" s="12"/>
      <c r="J281" s="12"/>
      <c r="K281" s="12"/>
      <c r="L281" s="12"/>
      <c r="M281" s="12"/>
      <c r="N281" s="12"/>
      <c r="O281" s="12"/>
      <c r="P281" s="12"/>
      <c r="Q281" s="12"/>
      <c r="R281" s="12"/>
      <c r="S281" s="12"/>
      <c r="T281" s="12"/>
      <c r="U281" s="12"/>
      <c r="V281" s="12"/>
      <c r="W281" s="12"/>
    </row>
    <row r="282" spans="1:23" ht="12.75" customHeight="1">
      <c r="A282" s="13"/>
      <c r="B282" s="1"/>
      <c r="C282" s="12"/>
      <c r="D282" s="12"/>
      <c r="E282" s="12"/>
      <c r="F282" s="12"/>
      <c r="G282" s="12"/>
      <c r="H282" s="12"/>
      <c r="I282" s="12"/>
      <c r="J282" s="12"/>
      <c r="K282" s="12"/>
      <c r="L282" s="12"/>
      <c r="M282" s="12"/>
      <c r="N282" s="12"/>
      <c r="O282" s="12"/>
      <c r="P282" s="12"/>
      <c r="Q282" s="12"/>
      <c r="R282" s="12"/>
      <c r="S282" s="12"/>
      <c r="T282" s="12"/>
      <c r="U282" s="12"/>
      <c r="V282" s="12"/>
      <c r="W282" s="12"/>
    </row>
    <row r="283" spans="1:23" ht="12.75" customHeight="1">
      <c r="A283" s="13"/>
      <c r="B283" s="1"/>
      <c r="C283" s="12"/>
      <c r="D283" s="12"/>
      <c r="E283" s="12"/>
      <c r="F283" s="12"/>
      <c r="G283" s="12"/>
      <c r="H283" s="12"/>
      <c r="I283" s="12"/>
      <c r="J283" s="12"/>
      <c r="K283" s="12"/>
      <c r="L283" s="12"/>
      <c r="M283" s="12"/>
      <c r="N283" s="12"/>
      <c r="O283" s="12"/>
      <c r="P283" s="12"/>
      <c r="Q283" s="12"/>
      <c r="R283" s="12"/>
      <c r="S283" s="12"/>
      <c r="T283" s="12"/>
      <c r="U283" s="12"/>
      <c r="V283" s="12"/>
      <c r="W283" s="12"/>
    </row>
    <row r="284" spans="1:23" ht="12.75" customHeight="1">
      <c r="A284" s="13"/>
      <c r="B284" s="1"/>
      <c r="C284" s="12"/>
      <c r="D284" s="12"/>
      <c r="E284" s="12"/>
      <c r="F284" s="12"/>
      <c r="G284" s="12"/>
      <c r="H284" s="12"/>
      <c r="I284" s="12"/>
      <c r="J284" s="12"/>
      <c r="K284" s="12"/>
      <c r="L284" s="12"/>
      <c r="M284" s="12"/>
      <c r="N284" s="12"/>
      <c r="O284" s="12"/>
      <c r="P284" s="12"/>
      <c r="Q284" s="12"/>
      <c r="R284" s="12"/>
      <c r="S284" s="12"/>
      <c r="T284" s="12"/>
      <c r="U284" s="12"/>
      <c r="V284" s="12"/>
      <c r="W284" s="12"/>
    </row>
    <row r="285" spans="1:23" ht="12.75" customHeight="1">
      <c r="A285" s="13"/>
      <c r="B285" s="1"/>
      <c r="C285" s="12"/>
      <c r="D285" s="12"/>
      <c r="E285" s="12"/>
      <c r="F285" s="12"/>
      <c r="G285" s="12"/>
      <c r="H285" s="12"/>
      <c r="I285" s="12"/>
      <c r="J285" s="12"/>
      <c r="K285" s="12"/>
      <c r="L285" s="12"/>
      <c r="M285" s="12"/>
      <c r="N285" s="12"/>
      <c r="O285" s="12"/>
      <c r="P285" s="12"/>
      <c r="Q285" s="12"/>
      <c r="R285" s="12"/>
      <c r="S285" s="12"/>
      <c r="T285" s="12"/>
      <c r="U285" s="12"/>
      <c r="V285" s="12"/>
      <c r="W285" s="12"/>
    </row>
    <row r="286" spans="1:23" ht="12.75" customHeight="1">
      <c r="A286" s="13"/>
      <c r="B286" s="1"/>
      <c r="C286" s="12"/>
      <c r="D286" s="12"/>
      <c r="E286" s="12"/>
      <c r="F286" s="12"/>
      <c r="G286" s="12"/>
      <c r="H286" s="12"/>
      <c r="I286" s="12"/>
      <c r="J286" s="12"/>
      <c r="K286" s="12"/>
      <c r="L286" s="12"/>
      <c r="M286" s="12"/>
      <c r="N286" s="12"/>
      <c r="O286" s="12"/>
      <c r="P286" s="12"/>
      <c r="Q286" s="12"/>
      <c r="R286" s="12"/>
      <c r="S286" s="12"/>
      <c r="T286" s="12"/>
      <c r="U286" s="12"/>
      <c r="V286" s="12"/>
      <c r="W286" s="12"/>
    </row>
    <row r="287" spans="1:23" ht="12.75" customHeight="1">
      <c r="A287" s="13"/>
      <c r="B287" s="1"/>
      <c r="C287" s="12"/>
      <c r="D287" s="12"/>
      <c r="E287" s="12"/>
      <c r="F287" s="12"/>
      <c r="G287" s="12"/>
      <c r="H287" s="12"/>
      <c r="I287" s="12"/>
      <c r="J287" s="12"/>
      <c r="K287" s="12"/>
      <c r="L287" s="12"/>
      <c r="M287" s="12"/>
      <c r="N287" s="12"/>
      <c r="O287" s="12"/>
      <c r="P287" s="12"/>
      <c r="Q287" s="12"/>
      <c r="R287" s="12"/>
      <c r="S287" s="12"/>
      <c r="T287" s="12"/>
      <c r="U287" s="12"/>
      <c r="V287" s="12"/>
      <c r="W287" s="12"/>
    </row>
    <row r="288" spans="1:23" ht="12.75" customHeight="1">
      <c r="A288" s="13"/>
      <c r="B288" s="1"/>
      <c r="C288" s="12"/>
      <c r="D288" s="12"/>
      <c r="E288" s="12"/>
      <c r="F288" s="12"/>
      <c r="G288" s="12"/>
      <c r="H288" s="12"/>
      <c r="I288" s="12"/>
      <c r="J288" s="12"/>
      <c r="K288" s="12"/>
      <c r="L288" s="12"/>
      <c r="M288" s="12"/>
      <c r="N288" s="12"/>
      <c r="O288" s="12"/>
      <c r="P288" s="12"/>
      <c r="Q288" s="12"/>
      <c r="R288" s="12"/>
      <c r="S288" s="12"/>
      <c r="T288" s="12"/>
      <c r="U288" s="12"/>
      <c r="V288" s="12"/>
      <c r="W288" s="12"/>
    </row>
    <row r="289" spans="1:23" ht="12.75" customHeight="1">
      <c r="A289" s="13"/>
      <c r="B289" s="1"/>
      <c r="C289" s="12"/>
      <c r="D289" s="12"/>
      <c r="E289" s="12"/>
      <c r="F289" s="12"/>
      <c r="G289" s="12"/>
      <c r="H289" s="12"/>
      <c r="I289" s="12"/>
      <c r="J289" s="12"/>
      <c r="K289" s="12"/>
      <c r="L289" s="12"/>
      <c r="M289" s="12"/>
      <c r="N289" s="12"/>
      <c r="O289" s="12"/>
      <c r="P289" s="12"/>
      <c r="Q289" s="12"/>
      <c r="R289" s="12"/>
      <c r="S289" s="12"/>
      <c r="T289" s="12"/>
      <c r="U289" s="12"/>
      <c r="V289" s="12"/>
      <c r="W289" s="12"/>
    </row>
    <row r="290" spans="1:23" ht="12.75" customHeight="1">
      <c r="A290" s="13"/>
      <c r="B290" s="1"/>
      <c r="C290" s="12"/>
      <c r="D290" s="12"/>
      <c r="E290" s="12"/>
      <c r="F290" s="12"/>
      <c r="G290" s="12"/>
      <c r="H290" s="12"/>
      <c r="I290" s="12"/>
      <c r="J290" s="12"/>
      <c r="K290" s="12"/>
      <c r="L290" s="12"/>
      <c r="M290" s="12"/>
      <c r="N290" s="12"/>
      <c r="O290" s="12"/>
      <c r="P290" s="12"/>
      <c r="Q290" s="12"/>
      <c r="R290" s="12"/>
      <c r="S290" s="12"/>
      <c r="T290" s="12"/>
      <c r="U290" s="12"/>
      <c r="V290" s="12"/>
      <c r="W290" s="12"/>
    </row>
    <row r="291" spans="1:23" ht="12.75" customHeight="1">
      <c r="A291" s="13"/>
      <c r="B291" s="1"/>
      <c r="C291" s="12"/>
      <c r="D291" s="12"/>
      <c r="E291" s="12"/>
      <c r="F291" s="12"/>
      <c r="G291" s="12"/>
      <c r="H291" s="12"/>
      <c r="I291" s="12"/>
      <c r="J291" s="12"/>
      <c r="K291" s="12"/>
      <c r="L291" s="12"/>
      <c r="M291" s="12"/>
      <c r="N291" s="12"/>
      <c r="O291" s="12"/>
      <c r="P291" s="12"/>
      <c r="Q291" s="12"/>
      <c r="R291" s="12"/>
      <c r="S291" s="12"/>
      <c r="T291" s="12"/>
      <c r="U291" s="12"/>
      <c r="V291" s="12"/>
      <c r="W291" s="12"/>
    </row>
    <row r="292" spans="1:23" ht="12.75" customHeight="1">
      <c r="A292" s="13"/>
      <c r="B292" s="1"/>
      <c r="C292" s="12"/>
      <c r="D292" s="12"/>
      <c r="E292" s="12"/>
      <c r="F292" s="12"/>
      <c r="G292" s="12"/>
      <c r="H292" s="12"/>
      <c r="I292" s="12"/>
      <c r="J292" s="12"/>
      <c r="K292" s="12"/>
      <c r="L292" s="12"/>
      <c r="M292" s="12"/>
      <c r="N292" s="12"/>
      <c r="O292" s="12"/>
      <c r="P292" s="12"/>
      <c r="Q292" s="12"/>
      <c r="R292" s="12"/>
      <c r="S292" s="12"/>
      <c r="T292" s="12"/>
      <c r="U292" s="12"/>
      <c r="V292" s="12"/>
      <c r="W292" s="12"/>
    </row>
    <row r="293" spans="1:23" ht="12.75" customHeight="1">
      <c r="A293" s="13"/>
      <c r="B293" s="1"/>
      <c r="C293" s="12"/>
      <c r="D293" s="12"/>
      <c r="E293" s="12"/>
      <c r="F293" s="12"/>
      <c r="G293" s="12"/>
      <c r="H293" s="12"/>
      <c r="I293" s="12"/>
      <c r="J293" s="12"/>
      <c r="K293" s="12"/>
      <c r="L293" s="12"/>
      <c r="M293" s="12"/>
      <c r="N293" s="12"/>
      <c r="O293" s="12"/>
      <c r="P293" s="12"/>
      <c r="Q293" s="12"/>
      <c r="R293" s="12"/>
      <c r="S293" s="12"/>
      <c r="T293" s="12"/>
      <c r="U293" s="12"/>
      <c r="V293" s="12"/>
      <c r="W293" s="12"/>
    </row>
    <row r="294" spans="1:23" ht="12.75" customHeight="1">
      <c r="A294" s="13"/>
      <c r="B294" s="1"/>
      <c r="C294" s="12"/>
      <c r="D294" s="12"/>
      <c r="E294" s="12"/>
      <c r="F294" s="12"/>
      <c r="G294" s="12"/>
      <c r="H294" s="12"/>
      <c r="I294" s="12"/>
      <c r="J294" s="12"/>
      <c r="K294" s="12"/>
      <c r="L294" s="12"/>
      <c r="M294" s="12"/>
      <c r="N294" s="12"/>
      <c r="O294" s="12"/>
      <c r="P294" s="12"/>
      <c r="Q294" s="12"/>
      <c r="R294" s="12"/>
      <c r="S294" s="12"/>
      <c r="T294" s="12"/>
      <c r="U294" s="12"/>
      <c r="V294" s="12"/>
      <c r="W294" s="12"/>
    </row>
    <row r="295" spans="1:23" ht="12.75" customHeight="1">
      <c r="A295" s="13"/>
      <c r="B295" s="1"/>
      <c r="C295" s="12"/>
      <c r="D295" s="12"/>
      <c r="E295" s="12"/>
      <c r="F295" s="12"/>
      <c r="G295" s="12"/>
      <c r="H295" s="12"/>
      <c r="I295" s="12"/>
      <c r="J295" s="12"/>
      <c r="K295" s="12"/>
      <c r="L295" s="12"/>
      <c r="M295" s="12"/>
      <c r="N295" s="12"/>
      <c r="O295" s="12"/>
      <c r="P295" s="12"/>
      <c r="Q295" s="12"/>
      <c r="R295" s="12"/>
      <c r="S295" s="12"/>
      <c r="T295" s="12"/>
      <c r="U295" s="12"/>
      <c r="V295" s="12"/>
      <c r="W295" s="12"/>
    </row>
    <row r="296" spans="1:23" ht="12.75" customHeight="1">
      <c r="A296" s="13"/>
      <c r="B296" s="1"/>
      <c r="C296" s="12"/>
      <c r="D296" s="12"/>
      <c r="E296" s="12"/>
      <c r="F296" s="12"/>
      <c r="G296" s="12"/>
      <c r="H296" s="12"/>
      <c r="I296" s="12"/>
      <c r="J296" s="12"/>
      <c r="K296" s="12"/>
      <c r="L296" s="12"/>
      <c r="M296" s="12"/>
      <c r="N296" s="12"/>
      <c r="O296" s="12"/>
      <c r="P296" s="12"/>
      <c r="Q296" s="12"/>
      <c r="R296" s="12"/>
      <c r="S296" s="12"/>
      <c r="T296" s="12"/>
      <c r="U296" s="12"/>
      <c r="V296" s="12"/>
      <c r="W296" s="12"/>
    </row>
    <row r="297" spans="1:23" ht="12.75" customHeight="1">
      <c r="A297" s="13"/>
      <c r="B297" s="1"/>
      <c r="C297" s="12"/>
      <c r="D297" s="12"/>
      <c r="E297" s="12"/>
      <c r="F297" s="12"/>
      <c r="G297" s="12"/>
      <c r="H297" s="12"/>
      <c r="I297" s="12"/>
      <c r="J297" s="12"/>
      <c r="K297" s="12"/>
      <c r="L297" s="12"/>
      <c r="M297" s="12"/>
      <c r="N297" s="12"/>
      <c r="O297" s="12"/>
      <c r="P297" s="12"/>
      <c r="Q297" s="12"/>
      <c r="R297" s="12"/>
      <c r="S297" s="12"/>
      <c r="T297" s="12"/>
      <c r="U297" s="12"/>
      <c r="V297" s="12"/>
      <c r="W297" s="12"/>
    </row>
    <row r="298" spans="1:23" ht="12.75" customHeight="1">
      <c r="A298" s="13"/>
      <c r="B298" s="1"/>
      <c r="C298" s="12"/>
      <c r="D298" s="12"/>
      <c r="E298" s="12"/>
      <c r="F298" s="12"/>
      <c r="G298" s="12"/>
      <c r="H298" s="12"/>
      <c r="I298" s="12"/>
      <c r="J298" s="12"/>
      <c r="K298" s="12"/>
      <c r="L298" s="12"/>
      <c r="M298" s="12"/>
      <c r="N298" s="12"/>
      <c r="O298" s="12"/>
      <c r="P298" s="12"/>
      <c r="Q298" s="12"/>
      <c r="R298" s="12"/>
      <c r="S298" s="12"/>
      <c r="T298" s="12"/>
      <c r="U298" s="12"/>
      <c r="V298" s="12"/>
      <c r="W298" s="12"/>
    </row>
    <row r="299" spans="1:23" ht="12.75" customHeight="1">
      <c r="A299" s="13"/>
      <c r="B299" s="1"/>
      <c r="C299" s="12"/>
      <c r="D299" s="12"/>
      <c r="E299" s="12"/>
      <c r="F299" s="12"/>
      <c r="G299" s="12"/>
      <c r="H299" s="12"/>
      <c r="I299" s="12"/>
      <c r="J299" s="12"/>
      <c r="K299" s="12"/>
      <c r="L299" s="12"/>
      <c r="M299" s="12"/>
      <c r="N299" s="12"/>
      <c r="O299" s="12"/>
      <c r="P299" s="12"/>
      <c r="Q299" s="12"/>
      <c r="R299" s="12"/>
      <c r="S299" s="12"/>
      <c r="T299" s="12"/>
      <c r="U299" s="12"/>
      <c r="V299" s="12"/>
      <c r="W299" s="12"/>
    </row>
    <row r="300" spans="1:23" ht="12.75" customHeight="1">
      <c r="A300" s="13"/>
      <c r="B300" s="1"/>
      <c r="C300" s="12"/>
      <c r="D300" s="12"/>
      <c r="E300" s="12"/>
      <c r="F300" s="12"/>
      <c r="G300" s="12"/>
      <c r="H300" s="12"/>
      <c r="I300" s="12"/>
      <c r="J300" s="12"/>
      <c r="K300" s="12"/>
      <c r="L300" s="12"/>
      <c r="M300" s="12"/>
      <c r="N300" s="12"/>
      <c r="O300" s="12"/>
      <c r="P300" s="12"/>
      <c r="Q300" s="12"/>
      <c r="R300" s="12"/>
      <c r="S300" s="12"/>
      <c r="T300" s="12"/>
      <c r="U300" s="12"/>
      <c r="V300" s="12"/>
      <c r="W300" s="12"/>
    </row>
    <row r="301" spans="1:23" ht="12.75" customHeight="1">
      <c r="A301" s="13"/>
      <c r="B301" s="1"/>
      <c r="C301" s="12"/>
      <c r="D301" s="12"/>
      <c r="E301" s="12"/>
      <c r="F301" s="12"/>
      <c r="G301" s="12"/>
      <c r="H301" s="12"/>
      <c r="I301" s="12"/>
      <c r="J301" s="12"/>
      <c r="K301" s="12"/>
      <c r="L301" s="12"/>
      <c r="M301" s="12"/>
      <c r="N301" s="12"/>
      <c r="O301" s="12"/>
      <c r="P301" s="12"/>
      <c r="Q301" s="12"/>
      <c r="R301" s="12"/>
      <c r="S301" s="12"/>
      <c r="T301" s="12"/>
      <c r="U301" s="12"/>
      <c r="V301" s="12"/>
      <c r="W301" s="12"/>
    </row>
    <row r="302" spans="1:23" ht="12.75" customHeight="1">
      <c r="A302" s="13"/>
      <c r="B302" s="1"/>
      <c r="C302" s="12"/>
      <c r="D302" s="12"/>
      <c r="E302" s="12"/>
      <c r="F302" s="12"/>
      <c r="G302" s="12"/>
      <c r="H302" s="12"/>
      <c r="I302" s="12"/>
      <c r="J302" s="12"/>
      <c r="K302" s="12"/>
      <c r="L302" s="12"/>
      <c r="M302" s="12"/>
      <c r="N302" s="12"/>
      <c r="O302" s="12"/>
      <c r="P302" s="12"/>
      <c r="Q302" s="12"/>
      <c r="R302" s="12"/>
      <c r="S302" s="12"/>
      <c r="T302" s="12"/>
      <c r="U302" s="12"/>
      <c r="V302" s="12"/>
      <c r="W302" s="12"/>
    </row>
    <row r="303" spans="1:23" ht="12.75" customHeight="1">
      <c r="A303" s="13"/>
      <c r="B303" s="1"/>
      <c r="C303" s="12"/>
      <c r="D303" s="12"/>
      <c r="E303" s="12"/>
      <c r="F303" s="12"/>
      <c r="G303" s="12"/>
      <c r="H303" s="12"/>
      <c r="I303" s="12"/>
      <c r="J303" s="12"/>
      <c r="K303" s="12"/>
      <c r="L303" s="12"/>
      <c r="M303" s="12"/>
      <c r="N303" s="12"/>
      <c r="O303" s="12"/>
      <c r="P303" s="12"/>
      <c r="Q303" s="12"/>
      <c r="R303" s="12"/>
      <c r="S303" s="12"/>
      <c r="T303" s="12"/>
      <c r="U303" s="12"/>
      <c r="V303" s="12"/>
      <c r="W303" s="12"/>
    </row>
    <row r="304" spans="1:23" ht="12.75" customHeight="1">
      <c r="A304" s="13"/>
      <c r="B304" s="1"/>
      <c r="C304" s="12"/>
      <c r="D304" s="12"/>
      <c r="E304" s="12"/>
      <c r="F304" s="12"/>
      <c r="G304" s="12"/>
      <c r="H304" s="12"/>
      <c r="I304" s="12"/>
      <c r="J304" s="12"/>
      <c r="K304" s="12"/>
      <c r="L304" s="12"/>
      <c r="M304" s="12"/>
      <c r="N304" s="12"/>
      <c r="O304" s="12"/>
      <c r="P304" s="12"/>
      <c r="Q304" s="12"/>
      <c r="R304" s="12"/>
      <c r="S304" s="12"/>
      <c r="T304" s="12"/>
      <c r="U304" s="12"/>
      <c r="V304" s="12"/>
      <c r="W304" s="12"/>
    </row>
    <row r="305" spans="1:23" ht="12.75" customHeight="1">
      <c r="A305" s="13"/>
      <c r="B305" s="1"/>
      <c r="C305" s="12"/>
      <c r="D305" s="12"/>
      <c r="E305" s="12"/>
      <c r="F305" s="12"/>
      <c r="G305" s="12"/>
      <c r="H305" s="12"/>
      <c r="I305" s="12"/>
      <c r="J305" s="12"/>
      <c r="K305" s="12"/>
      <c r="L305" s="12"/>
      <c r="M305" s="12"/>
      <c r="N305" s="12"/>
      <c r="O305" s="12"/>
      <c r="P305" s="12"/>
      <c r="Q305" s="12"/>
      <c r="R305" s="12"/>
      <c r="S305" s="12"/>
      <c r="T305" s="12"/>
      <c r="U305" s="12"/>
      <c r="V305" s="12"/>
      <c r="W305" s="12"/>
    </row>
    <row r="306" spans="1:23" ht="12.75" customHeight="1">
      <c r="A306" s="13"/>
      <c r="B306" s="1"/>
      <c r="C306" s="12"/>
      <c r="D306" s="12"/>
      <c r="E306" s="12"/>
      <c r="F306" s="12"/>
      <c r="G306" s="12"/>
      <c r="H306" s="12"/>
      <c r="I306" s="12"/>
      <c r="J306" s="12"/>
      <c r="K306" s="12"/>
      <c r="L306" s="12"/>
      <c r="M306" s="12"/>
      <c r="N306" s="12"/>
      <c r="O306" s="12"/>
      <c r="P306" s="12"/>
      <c r="Q306" s="12"/>
      <c r="R306" s="12"/>
      <c r="S306" s="12"/>
      <c r="T306" s="12"/>
      <c r="U306" s="12"/>
      <c r="V306" s="12"/>
      <c r="W306" s="12"/>
    </row>
    <row r="307" spans="1:23" ht="12.75" customHeight="1">
      <c r="A307" s="13"/>
      <c r="B307" s="1"/>
      <c r="C307" s="12"/>
      <c r="D307" s="12"/>
      <c r="E307" s="12"/>
      <c r="F307" s="12"/>
      <c r="G307" s="12"/>
      <c r="H307" s="12"/>
      <c r="I307" s="12"/>
      <c r="J307" s="12"/>
      <c r="K307" s="12"/>
      <c r="L307" s="12"/>
      <c r="M307" s="12"/>
      <c r="N307" s="12"/>
      <c r="O307" s="12"/>
      <c r="P307" s="12"/>
      <c r="Q307" s="12"/>
      <c r="R307" s="12"/>
      <c r="S307" s="12"/>
      <c r="T307" s="12"/>
      <c r="U307" s="12"/>
      <c r="V307" s="12"/>
      <c r="W307" s="12"/>
    </row>
    <row r="308" spans="1:23" ht="12.75" customHeight="1">
      <c r="A308" s="13"/>
      <c r="B308" s="1"/>
      <c r="C308" s="12"/>
      <c r="D308" s="12"/>
      <c r="E308" s="12"/>
      <c r="F308" s="12"/>
      <c r="G308" s="12"/>
      <c r="H308" s="12"/>
      <c r="I308" s="12"/>
      <c r="J308" s="12"/>
      <c r="K308" s="12"/>
      <c r="L308" s="12"/>
      <c r="M308" s="12"/>
      <c r="N308" s="12"/>
      <c r="O308" s="12"/>
      <c r="P308" s="12"/>
      <c r="Q308" s="12"/>
      <c r="R308" s="12"/>
      <c r="S308" s="12"/>
      <c r="T308" s="12"/>
      <c r="U308" s="12"/>
      <c r="V308" s="12"/>
      <c r="W308" s="12"/>
    </row>
    <row r="309" spans="1:23" ht="12.75" customHeight="1">
      <c r="A309" s="13"/>
      <c r="B309" s="1"/>
      <c r="C309" s="12"/>
      <c r="D309" s="12"/>
      <c r="E309" s="12"/>
      <c r="F309" s="12"/>
      <c r="G309" s="12"/>
      <c r="H309" s="12"/>
      <c r="I309" s="12"/>
      <c r="J309" s="12"/>
      <c r="K309" s="12"/>
      <c r="L309" s="12"/>
      <c r="M309" s="12"/>
      <c r="N309" s="12"/>
      <c r="O309" s="12"/>
      <c r="P309" s="12"/>
      <c r="Q309" s="12"/>
      <c r="R309" s="12"/>
      <c r="S309" s="12"/>
      <c r="T309" s="12"/>
      <c r="U309" s="12"/>
      <c r="V309" s="12"/>
      <c r="W309" s="12"/>
    </row>
    <row r="310" spans="1:23" ht="12.75" customHeight="1">
      <c r="A310" s="13"/>
      <c r="B310" s="1"/>
      <c r="C310" s="12"/>
      <c r="D310" s="12"/>
      <c r="E310" s="12"/>
      <c r="F310" s="12"/>
      <c r="G310" s="12"/>
      <c r="H310" s="12"/>
      <c r="I310" s="12"/>
      <c r="J310" s="12"/>
      <c r="K310" s="12"/>
      <c r="L310" s="12"/>
      <c r="M310" s="12"/>
      <c r="N310" s="12"/>
      <c r="O310" s="12"/>
      <c r="P310" s="12"/>
      <c r="Q310" s="12"/>
      <c r="R310" s="12"/>
      <c r="S310" s="12"/>
      <c r="T310" s="12"/>
      <c r="U310" s="12"/>
      <c r="V310" s="12"/>
      <c r="W310" s="12"/>
    </row>
    <row r="311" spans="1:23" ht="12.75" customHeight="1">
      <c r="A311" s="13"/>
      <c r="B311" s="1"/>
      <c r="C311" s="12"/>
      <c r="D311" s="12"/>
      <c r="E311" s="12"/>
      <c r="F311" s="12"/>
      <c r="G311" s="12"/>
      <c r="H311" s="12"/>
      <c r="I311" s="12"/>
      <c r="J311" s="12"/>
      <c r="K311" s="12"/>
      <c r="L311" s="12"/>
      <c r="M311" s="12"/>
      <c r="N311" s="12"/>
      <c r="O311" s="12"/>
      <c r="P311" s="12"/>
      <c r="Q311" s="12"/>
      <c r="R311" s="12"/>
      <c r="S311" s="12"/>
      <c r="T311" s="12"/>
      <c r="U311" s="12"/>
      <c r="V311" s="12"/>
      <c r="W311" s="12"/>
    </row>
    <row r="312" spans="1:23" ht="12.75" customHeight="1">
      <c r="A312" s="13"/>
      <c r="B312" s="1"/>
      <c r="C312" s="12"/>
      <c r="D312" s="12"/>
      <c r="E312" s="12"/>
      <c r="F312" s="12"/>
      <c r="G312" s="12"/>
      <c r="H312" s="12"/>
      <c r="I312" s="12"/>
      <c r="J312" s="12"/>
      <c r="K312" s="12"/>
      <c r="L312" s="12"/>
      <c r="M312" s="12"/>
      <c r="N312" s="12"/>
      <c r="O312" s="12"/>
      <c r="P312" s="12"/>
      <c r="Q312" s="12"/>
      <c r="R312" s="12"/>
      <c r="S312" s="12"/>
      <c r="T312" s="12"/>
      <c r="U312" s="12"/>
      <c r="V312" s="12"/>
      <c r="W312" s="12"/>
    </row>
    <row r="313" spans="1:23" ht="12.75" customHeight="1">
      <c r="A313" s="13"/>
      <c r="B313" s="1"/>
      <c r="C313" s="12"/>
      <c r="D313" s="12"/>
      <c r="E313" s="12"/>
      <c r="F313" s="12"/>
      <c r="G313" s="12"/>
      <c r="H313" s="12"/>
      <c r="I313" s="12"/>
      <c r="J313" s="12"/>
      <c r="K313" s="12"/>
      <c r="L313" s="12"/>
      <c r="M313" s="12"/>
      <c r="N313" s="12"/>
      <c r="O313" s="12"/>
      <c r="P313" s="12"/>
      <c r="Q313" s="12"/>
      <c r="R313" s="12"/>
      <c r="S313" s="12"/>
      <c r="T313" s="12"/>
      <c r="U313" s="12"/>
      <c r="V313" s="12"/>
      <c r="W313" s="12"/>
    </row>
    <row r="314" spans="1:23" ht="12.75" customHeight="1">
      <c r="A314" s="13"/>
      <c r="B314" s="1"/>
      <c r="C314" s="12"/>
      <c r="D314" s="12"/>
      <c r="E314" s="12"/>
      <c r="F314" s="12"/>
      <c r="G314" s="12"/>
      <c r="H314" s="12"/>
      <c r="I314" s="12"/>
      <c r="J314" s="12"/>
      <c r="K314" s="12"/>
      <c r="L314" s="12"/>
      <c r="M314" s="12"/>
      <c r="N314" s="12"/>
      <c r="O314" s="12"/>
      <c r="P314" s="12"/>
      <c r="Q314" s="12"/>
      <c r="R314" s="12"/>
      <c r="S314" s="12"/>
      <c r="T314" s="12"/>
      <c r="U314" s="12"/>
      <c r="V314" s="12"/>
      <c r="W314" s="12"/>
    </row>
    <row r="315" spans="1:23" ht="12.75" customHeight="1">
      <c r="A315" s="13"/>
      <c r="B315" s="1"/>
      <c r="C315" s="12"/>
      <c r="D315" s="12"/>
      <c r="E315" s="12"/>
      <c r="F315" s="12"/>
      <c r="G315" s="12"/>
      <c r="H315" s="12"/>
      <c r="I315" s="12"/>
      <c r="J315" s="12"/>
      <c r="K315" s="12"/>
      <c r="L315" s="12"/>
      <c r="M315" s="12"/>
      <c r="N315" s="12"/>
      <c r="O315" s="12"/>
      <c r="P315" s="12"/>
      <c r="Q315" s="12"/>
      <c r="R315" s="12"/>
      <c r="S315" s="12"/>
      <c r="T315" s="12"/>
      <c r="U315" s="12"/>
      <c r="V315" s="12"/>
      <c r="W315" s="12"/>
    </row>
    <row r="316" spans="1:23" ht="12.75" customHeight="1">
      <c r="A316" s="13"/>
      <c r="B316" s="1"/>
      <c r="C316" s="12"/>
      <c r="D316" s="12"/>
      <c r="E316" s="12"/>
      <c r="F316" s="12"/>
      <c r="G316" s="12"/>
      <c r="H316" s="12"/>
      <c r="I316" s="12"/>
      <c r="J316" s="12"/>
      <c r="K316" s="12"/>
      <c r="L316" s="12"/>
      <c r="M316" s="12"/>
      <c r="N316" s="12"/>
      <c r="O316" s="12"/>
      <c r="P316" s="12"/>
      <c r="Q316" s="12"/>
      <c r="R316" s="12"/>
      <c r="S316" s="12"/>
      <c r="T316" s="12"/>
      <c r="U316" s="12"/>
      <c r="V316" s="12"/>
      <c r="W316" s="12"/>
    </row>
    <row r="317" spans="1:23" ht="12.75" customHeight="1">
      <c r="A317" s="13"/>
      <c r="B317" s="1"/>
      <c r="C317" s="12"/>
      <c r="D317" s="12"/>
      <c r="E317" s="12"/>
      <c r="F317" s="12"/>
      <c r="G317" s="12"/>
      <c r="H317" s="12"/>
      <c r="I317" s="12"/>
      <c r="J317" s="12"/>
      <c r="K317" s="12"/>
      <c r="L317" s="12"/>
      <c r="M317" s="12"/>
      <c r="N317" s="12"/>
      <c r="O317" s="12"/>
      <c r="P317" s="12"/>
      <c r="Q317" s="12"/>
      <c r="R317" s="12"/>
      <c r="S317" s="12"/>
      <c r="T317" s="12"/>
      <c r="U317" s="12"/>
      <c r="V317" s="12"/>
      <c r="W317" s="12"/>
    </row>
    <row r="318" spans="1:23" ht="12.75" customHeight="1">
      <c r="A318" s="13"/>
      <c r="B318" s="1"/>
      <c r="C318" s="12"/>
      <c r="D318" s="12"/>
      <c r="E318" s="12"/>
      <c r="F318" s="12"/>
      <c r="G318" s="12"/>
      <c r="H318" s="12"/>
      <c r="I318" s="12"/>
      <c r="J318" s="12"/>
      <c r="K318" s="12"/>
      <c r="L318" s="12"/>
      <c r="M318" s="12"/>
      <c r="N318" s="12"/>
      <c r="O318" s="12"/>
      <c r="P318" s="12"/>
      <c r="Q318" s="12"/>
      <c r="R318" s="12"/>
      <c r="S318" s="12"/>
      <c r="T318" s="12"/>
      <c r="U318" s="12"/>
      <c r="V318" s="12"/>
      <c r="W318" s="12"/>
    </row>
    <row r="319" spans="1:23" ht="12.75" customHeight="1">
      <c r="A319" s="13"/>
      <c r="B319" s="1"/>
      <c r="C319" s="12"/>
      <c r="D319" s="12"/>
      <c r="E319" s="12"/>
      <c r="F319" s="12"/>
      <c r="G319" s="12"/>
      <c r="H319" s="12"/>
      <c r="I319" s="12"/>
      <c r="J319" s="12"/>
      <c r="K319" s="12"/>
      <c r="L319" s="12"/>
      <c r="M319" s="12"/>
      <c r="N319" s="12"/>
      <c r="O319" s="12"/>
      <c r="P319" s="12"/>
      <c r="Q319" s="12"/>
      <c r="R319" s="12"/>
      <c r="S319" s="12"/>
      <c r="T319" s="12"/>
      <c r="U319" s="12"/>
      <c r="V319" s="12"/>
      <c r="W319" s="12"/>
    </row>
    <row r="320" spans="1:23" ht="12.75" customHeight="1">
      <c r="A320" s="13"/>
      <c r="B320" s="1"/>
      <c r="C320" s="12"/>
      <c r="D320" s="12"/>
      <c r="E320" s="12"/>
      <c r="F320" s="12"/>
      <c r="G320" s="12"/>
      <c r="H320" s="12"/>
      <c r="I320" s="12"/>
      <c r="J320" s="12"/>
      <c r="K320" s="12"/>
      <c r="L320" s="12"/>
      <c r="M320" s="12"/>
      <c r="N320" s="12"/>
      <c r="O320" s="12"/>
      <c r="P320" s="12"/>
      <c r="Q320" s="12"/>
      <c r="R320" s="12"/>
      <c r="S320" s="12"/>
      <c r="T320" s="12"/>
      <c r="U320" s="12"/>
      <c r="V320" s="12"/>
      <c r="W320" s="12"/>
    </row>
    <row r="321" spans="1:23" ht="12.75" customHeight="1">
      <c r="A321" s="13"/>
      <c r="B321" s="1"/>
      <c r="C321" s="12"/>
      <c r="D321" s="12"/>
      <c r="E321" s="12"/>
      <c r="F321" s="12"/>
      <c r="G321" s="12"/>
      <c r="H321" s="12"/>
      <c r="I321" s="12"/>
      <c r="J321" s="12"/>
      <c r="K321" s="12"/>
      <c r="L321" s="12"/>
      <c r="M321" s="12"/>
      <c r="N321" s="12"/>
      <c r="O321" s="12"/>
      <c r="P321" s="12"/>
      <c r="Q321" s="12"/>
      <c r="R321" s="12"/>
      <c r="S321" s="12"/>
      <c r="T321" s="12"/>
      <c r="U321" s="12"/>
      <c r="V321" s="12"/>
      <c r="W321" s="12"/>
    </row>
    <row r="322" spans="1:23" ht="12.75" customHeight="1">
      <c r="A322" s="13"/>
      <c r="B322" s="1"/>
      <c r="C322" s="12"/>
      <c r="D322" s="12"/>
      <c r="E322" s="12"/>
      <c r="F322" s="12"/>
      <c r="G322" s="12"/>
      <c r="H322" s="12"/>
      <c r="I322" s="12"/>
      <c r="J322" s="12"/>
      <c r="K322" s="12"/>
      <c r="L322" s="12"/>
      <c r="M322" s="12"/>
      <c r="N322" s="12"/>
      <c r="O322" s="12"/>
      <c r="P322" s="12"/>
      <c r="Q322" s="12"/>
      <c r="R322" s="12"/>
      <c r="S322" s="12"/>
      <c r="T322" s="12"/>
      <c r="U322" s="12"/>
      <c r="V322" s="12"/>
      <c r="W322" s="12"/>
    </row>
    <row r="323" spans="1:23" ht="12.75" customHeight="1">
      <c r="A323" s="13"/>
      <c r="B323" s="1"/>
      <c r="C323" s="12"/>
      <c r="D323" s="12"/>
      <c r="E323" s="12"/>
      <c r="F323" s="12"/>
      <c r="G323" s="12"/>
      <c r="H323" s="12"/>
      <c r="I323" s="12"/>
      <c r="J323" s="12"/>
      <c r="K323" s="12"/>
      <c r="L323" s="12"/>
      <c r="M323" s="12"/>
      <c r="N323" s="12"/>
      <c r="O323" s="12"/>
      <c r="P323" s="12"/>
      <c r="Q323" s="12"/>
      <c r="R323" s="12"/>
      <c r="S323" s="12"/>
      <c r="T323" s="12"/>
      <c r="U323" s="12"/>
      <c r="V323" s="12"/>
      <c r="W323" s="12"/>
    </row>
    <row r="324" spans="1:23" ht="12.75" customHeight="1">
      <c r="A324" s="13"/>
      <c r="B324" s="1"/>
      <c r="C324" s="12"/>
      <c r="D324" s="12"/>
      <c r="E324" s="12"/>
      <c r="F324" s="12"/>
      <c r="G324" s="12"/>
      <c r="H324" s="12"/>
      <c r="I324" s="12"/>
      <c r="J324" s="12"/>
      <c r="K324" s="12"/>
      <c r="L324" s="12"/>
      <c r="M324" s="12"/>
      <c r="N324" s="12"/>
      <c r="O324" s="12"/>
      <c r="P324" s="12"/>
      <c r="Q324" s="12"/>
      <c r="R324" s="12"/>
      <c r="S324" s="12"/>
      <c r="T324" s="12"/>
      <c r="U324" s="12"/>
      <c r="V324" s="12"/>
      <c r="W324" s="12"/>
    </row>
    <row r="325" spans="1:23" ht="12.75" customHeight="1">
      <c r="A325" s="13"/>
      <c r="B325" s="1"/>
      <c r="C325" s="12"/>
      <c r="D325" s="12"/>
      <c r="E325" s="12"/>
      <c r="F325" s="12"/>
      <c r="G325" s="12"/>
      <c r="H325" s="12"/>
      <c r="I325" s="12"/>
      <c r="J325" s="12"/>
      <c r="K325" s="12"/>
      <c r="L325" s="12"/>
      <c r="M325" s="12"/>
      <c r="N325" s="12"/>
      <c r="O325" s="12"/>
      <c r="P325" s="12"/>
      <c r="Q325" s="12"/>
      <c r="R325" s="12"/>
      <c r="S325" s="12"/>
      <c r="T325" s="12"/>
      <c r="U325" s="12"/>
      <c r="V325" s="12"/>
      <c r="W325" s="12"/>
    </row>
    <row r="326" spans="1:23" ht="12.75" customHeight="1">
      <c r="A326" s="13"/>
      <c r="B326" s="1"/>
      <c r="C326" s="12"/>
      <c r="D326" s="12"/>
      <c r="E326" s="12"/>
      <c r="F326" s="12"/>
      <c r="G326" s="12"/>
      <c r="H326" s="12"/>
      <c r="I326" s="12"/>
      <c r="J326" s="12"/>
      <c r="K326" s="12"/>
      <c r="L326" s="12"/>
      <c r="M326" s="12"/>
      <c r="N326" s="12"/>
      <c r="O326" s="12"/>
      <c r="P326" s="12"/>
      <c r="Q326" s="12"/>
      <c r="R326" s="12"/>
      <c r="S326" s="12"/>
      <c r="T326" s="12"/>
      <c r="U326" s="12"/>
      <c r="V326" s="12"/>
      <c r="W326" s="12"/>
    </row>
    <row r="327" spans="1:23" ht="12.75" customHeight="1">
      <c r="A327" s="13"/>
      <c r="B327" s="1"/>
      <c r="C327" s="12"/>
      <c r="D327" s="12"/>
      <c r="E327" s="12"/>
      <c r="F327" s="12"/>
      <c r="G327" s="12"/>
      <c r="H327" s="12"/>
      <c r="I327" s="12"/>
      <c r="J327" s="12"/>
      <c r="K327" s="12"/>
      <c r="L327" s="12"/>
      <c r="M327" s="12"/>
      <c r="N327" s="12"/>
      <c r="O327" s="12"/>
      <c r="P327" s="12"/>
      <c r="Q327" s="12"/>
      <c r="R327" s="12"/>
      <c r="S327" s="12"/>
      <c r="T327" s="12"/>
      <c r="U327" s="12"/>
      <c r="V327" s="12"/>
      <c r="W327" s="12"/>
    </row>
    <row r="328" spans="1:23" ht="12.75" customHeight="1">
      <c r="A328" s="13"/>
      <c r="B328" s="1"/>
      <c r="C328" s="12"/>
      <c r="D328" s="12"/>
      <c r="E328" s="12"/>
      <c r="F328" s="12"/>
      <c r="G328" s="12"/>
      <c r="H328" s="12"/>
      <c r="I328" s="12"/>
      <c r="J328" s="12"/>
      <c r="K328" s="12"/>
      <c r="L328" s="12"/>
      <c r="M328" s="12"/>
      <c r="N328" s="12"/>
      <c r="O328" s="12"/>
      <c r="P328" s="12"/>
      <c r="Q328" s="12"/>
      <c r="R328" s="12"/>
      <c r="S328" s="12"/>
      <c r="T328" s="12"/>
      <c r="U328" s="12"/>
      <c r="V328" s="12"/>
      <c r="W328" s="12"/>
    </row>
    <row r="329" spans="1:23" ht="12.75" customHeight="1">
      <c r="A329" s="13"/>
      <c r="B329" s="1"/>
      <c r="C329" s="12"/>
      <c r="D329" s="12"/>
      <c r="E329" s="12"/>
      <c r="F329" s="12"/>
      <c r="G329" s="12"/>
      <c r="H329" s="12"/>
      <c r="I329" s="12"/>
      <c r="J329" s="12"/>
      <c r="K329" s="12"/>
      <c r="L329" s="12"/>
      <c r="M329" s="12"/>
      <c r="N329" s="12"/>
      <c r="O329" s="12"/>
      <c r="P329" s="12"/>
      <c r="Q329" s="12"/>
      <c r="R329" s="12"/>
      <c r="S329" s="12"/>
      <c r="T329" s="12"/>
      <c r="U329" s="12"/>
      <c r="V329" s="12"/>
      <c r="W329" s="12"/>
    </row>
    <row r="330" spans="1:23" ht="12.75" customHeight="1">
      <c r="A330" s="13"/>
      <c r="B330" s="1"/>
      <c r="C330" s="12"/>
      <c r="D330" s="12"/>
      <c r="E330" s="12"/>
      <c r="F330" s="12"/>
      <c r="G330" s="12"/>
      <c r="H330" s="12"/>
      <c r="I330" s="12"/>
      <c r="J330" s="12"/>
      <c r="K330" s="12"/>
      <c r="L330" s="12"/>
      <c r="M330" s="12"/>
      <c r="N330" s="12"/>
      <c r="O330" s="12"/>
      <c r="P330" s="12"/>
      <c r="Q330" s="12"/>
      <c r="R330" s="12"/>
      <c r="S330" s="12"/>
      <c r="T330" s="12"/>
      <c r="U330" s="12"/>
      <c r="V330" s="12"/>
      <c r="W330" s="12"/>
    </row>
    <row r="331" spans="1:23" ht="12.75" customHeight="1">
      <c r="A331" s="13"/>
      <c r="B331" s="1"/>
      <c r="C331" s="12"/>
      <c r="D331" s="12"/>
      <c r="E331" s="12"/>
      <c r="F331" s="12"/>
      <c r="G331" s="12"/>
      <c r="H331" s="12"/>
      <c r="I331" s="12"/>
      <c r="J331" s="12"/>
      <c r="K331" s="12"/>
      <c r="L331" s="12"/>
      <c r="M331" s="12"/>
      <c r="N331" s="12"/>
      <c r="O331" s="12"/>
      <c r="P331" s="12"/>
      <c r="Q331" s="12"/>
      <c r="R331" s="12"/>
      <c r="S331" s="12"/>
      <c r="T331" s="12"/>
      <c r="U331" s="12"/>
      <c r="V331" s="12"/>
      <c r="W331" s="12"/>
    </row>
    <row r="332" spans="1:23" ht="12.75" customHeight="1">
      <c r="A332" s="13"/>
      <c r="B332" s="1"/>
      <c r="C332" s="12"/>
      <c r="D332" s="12"/>
      <c r="E332" s="12"/>
      <c r="F332" s="12"/>
      <c r="G332" s="12"/>
      <c r="H332" s="12"/>
      <c r="I332" s="12"/>
      <c r="J332" s="12"/>
      <c r="K332" s="12"/>
      <c r="L332" s="12"/>
      <c r="M332" s="12"/>
      <c r="N332" s="12"/>
      <c r="O332" s="12"/>
      <c r="P332" s="12"/>
      <c r="Q332" s="12"/>
      <c r="R332" s="12"/>
      <c r="S332" s="12"/>
      <c r="T332" s="12"/>
      <c r="U332" s="12"/>
      <c r="V332" s="12"/>
      <c r="W332" s="12"/>
    </row>
    <row r="333" spans="1:23" ht="12.75" customHeight="1">
      <c r="A333" s="13"/>
      <c r="B333" s="1"/>
      <c r="C333" s="12"/>
      <c r="D333" s="12"/>
      <c r="E333" s="12"/>
      <c r="F333" s="12"/>
      <c r="G333" s="12"/>
      <c r="H333" s="12"/>
      <c r="I333" s="12"/>
      <c r="J333" s="12"/>
      <c r="K333" s="12"/>
      <c r="L333" s="12"/>
      <c r="M333" s="12"/>
      <c r="N333" s="12"/>
      <c r="O333" s="12"/>
      <c r="P333" s="12"/>
      <c r="Q333" s="12"/>
      <c r="R333" s="12"/>
      <c r="S333" s="12"/>
      <c r="T333" s="12"/>
      <c r="U333" s="12"/>
      <c r="V333" s="12"/>
      <c r="W333" s="12"/>
    </row>
    <row r="334" spans="1:23" ht="12.75" customHeight="1">
      <c r="A334" s="13"/>
      <c r="B334" s="1"/>
      <c r="C334" s="12"/>
      <c r="D334" s="12"/>
      <c r="E334" s="12"/>
      <c r="F334" s="12"/>
      <c r="G334" s="12"/>
      <c r="H334" s="12"/>
      <c r="I334" s="12"/>
      <c r="J334" s="12"/>
      <c r="K334" s="12"/>
      <c r="L334" s="12"/>
      <c r="M334" s="12"/>
      <c r="N334" s="12"/>
      <c r="O334" s="12"/>
      <c r="P334" s="12"/>
      <c r="Q334" s="12"/>
      <c r="R334" s="12"/>
      <c r="S334" s="12"/>
      <c r="T334" s="12"/>
      <c r="U334" s="12"/>
      <c r="V334" s="12"/>
      <c r="W334" s="12"/>
    </row>
    <row r="335" spans="1:23" ht="12.75" customHeight="1">
      <c r="A335" s="13"/>
      <c r="B335" s="1"/>
      <c r="C335" s="12"/>
      <c r="D335" s="12"/>
      <c r="E335" s="12"/>
      <c r="F335" s="12"/>
      <c r="G335" s="12"/>
      <c r="H335" s="12"/>
      <c r="I335" s="12"/>
      <c r="J335" s="12"/>
      <c r="K335" s="12"/>
      <c r="L335" s="12"/>
      <c r="M335" s="12"/>
      <c r="N335" s="12"/>
      <c r="O335" s="12"/>
      <c r="P335" s="12"/>
      <c r="Q335" s="12"/>
      <c r="R335" s="12"/>
      <c r="S335" s="12"/>
      <c r="T335" s="12"/>
      <c r="U335" s="12"/>
      <c r="V335" s="12"/>
      <c r="W335" s="12"/>
    </row>
    <row r="336" spans="1:23" ht="12.75" customHeight="1">
      <c r="A336" s="13"/>
      <c r="B336" s="1"/>
      <c r="C336" s="12"/>
      <c r="D336" s="12"/>
      <c r="E336" s="12"/>
      <c r="F336" s="12"/>
      <c r="G336" s="12"/>
      <c r="H336" s="12"/>
      <c r="I336" s="12"/>
      <c r="J336" s="12"/>
      <c r="K336" s="12"/>
      <c r="L336" s="12"/>
      <c r="M336" s="12"/>
      <c r="N336" s="12"/>
      <c r="O336" s="12"/>
      <c r="P336" s="12"/>
      <c r="Q336" s="12"/>
      <c r="R336" s="12"/>
      <c r="S336" s="12"/>
      <c r="T336" s="12"/>
      <c r="U336" s="12"/>
      <c r="V336" s="12"/>
      <c r="W336" s="12"/>
    </row>
    <row r="337" spans="1:23" ht="12.75" customHeight="1">
      <c r="A337" s="13"/>
      <c r="B337" s="1"/>
      <c r="C337" s="12"/>
      <c r="D337" s="12"/>
      <c r="E337" s="12"/>
      <c r="F337" s="12"/>
      <c r="G337" s="12"/>
      <c r="H337" s="12"/>
      <c r="I337" s="12"/>
      <c r="J337" s="12"/>
      <c r="K337" s="12"/>
      <c r="L337" s="12"/>
      <c r="M337" s="12"/>
      <c r="N337" s="12"/>
      <c r="O337" s="12"/>
      <c r="P337" s="12"/>
      <c r="Q337" s="12"/>
      <c r="R337" s="12"/>
      <c r="S337" s="12"/>
      <c r="T337" s="12"/>
      <c r="U337" s="12"/>
      <c r="V337" s="12"/>
      <c r="W337" s="12"/>
    </row>
    <row r="338" spans="1:23" ht="12.75" customHeight="1">
      <c r="A338" s="13"/>
      <c r="B338" s="1"/>
      <c r="C338" s="12"/>
      <c r="D338" s="12"/>
      <c r="E338" s="12"/>
      <c r="F338" s="12"/>
      <c r="G338" s="12"/>
      <c r="H338" s="12"/>
      <c r="I338" s="12"/>
      <c r="J338" s="12"/>
      <c r="K338" s="12"/>
      <c r="L338" s="12"/>
      <c r="M338" s="12"/>
      <c r="N338" s="12"/>
      <c r="O338" s="12"/>
      <c r="P338" s="12"/>
      <c r="Q338" s="12"/>
      <c r="R338" s="12"/>
      <c r="S338" s="12"/>
      <c r="T338" s="12"/>
      <c r="U338" s="12"/>
      <c r="V338" s="12"/>
      <c r="W338" s="12"/>
    </row>
    <row r="339" spans="1:23" ht="12.75" customHeight="1">
      <c r="A339" s="13"/>
      <c r="B339" s="1"/>
      <c r="C339" s="12"/>
      <c r="D339" s="12"/>
      <c r="E339" s="12"/>
      <c r="F339" s="12"/>
      <c r="G339" s="12"/>
      <c r="H339" s="12"/>
      <c r="I339" s="12"/>
      <c r="J339" s="12"/>
      <c r="K339" s="12"/>
      <c r="L339" s="12"/>
      <c r="M339" s="12"/>
      <c r="N339" s="12"/>
      <c r="O339" s="12"/>
      <c r="P339" s="12"/>
      <c r="Q339" s="12"/>
      <c r="R339" s="12"/>
      <c r="S339" s="12"/>
      <c r="T339" s="12"/>
      <c r="U339" s="12"/>
      <c r="V339" s="12"/>
      <c r="W339" s="12"/>
    </row>
    <row r="340" spans="1:23" ht="12.75" customHeight="1">
      <c r="A340" s="13"/>
      <c r="B340" s="1"/>
      <c r="C340" s="12"/>
      <c r="D340" s="12"/>
      <c r="E340" s="12"/>
      <c r="F340" s="12"/>
      <c r="G340" s="12"/>
      <c r="H340" s="12"/>
      <c r="I340" s="12"/>
      <c r="J340" s="12"/>
      <c r="K340" s="12"/>
      <c r="L340" s="12"/>
      <c r="M340" s="12"/>
      <c r="N340" s="12"/>
      <c r="O340" s="12"/>
      <c r="P340" s="12"/>
      <c r="Q340" s="12"/>
      <c r="R340" s="12"/>
      <c r="S340" s="12"/>
      <c r="T340" s="12"/>
      <c r="U340" s="12"/>
      <c r="V340" s="12"/>
      <c r="W340" s="12"/>
    </row>
    <row r="341" spans="1:23" ht="12.75" customHeight="1">
      <c r="A341" s="13"/>
      <c r="B341" s="1"/>
      <c r="C341" s="12"/>
      <c r="D341" s="12"/>
      <c r="E341" s="12"/>
      <c r="F341" s="12"/>
      <c r="G341" s="12"/>
      <c r="H341" s="12"/>
      <c r="I341" s="12"/>
      <c r="J341" s="12"/>
      <c r="K341" s="12"/>
      <c r="L341" s="12"/>
      <c r="M341" s="12"/>
      <c r="N341" s="12"/>
      <c r="O341" s="12"/>
      <c r="P341" s="12"/>
      <c r="Q341" s="12"/>
      <c r="R341" s="12"/>
      <c r="S341" s="12"/>
      <c r="T341" s="12"/>
      <c r="U341" s="12"/>
      <c r="V341" s="12"/>
      <c r="W341" s="12"/>
    </row>
    <row r="342" spans="1:23" ht="12.75" customHeight="1">
      <c r="A342" s="13"/>
      <c r="B342" s="1"/>
      <c r="C342" s="12"/>
      <c r="D342" s="12"/>
      <c r="E342" s="12"/>
      <c r="F342" s="12"/>
      <c r="G342" s="12"/>
      <c r="H342" s="12"/>
      <c r="I342" s="12"/>
      <c r="J342" s="12"/>
      <c r="K342" s="12"/>
      <c r="L342" s="12"/>
      <c r="M342" s="12"/>
      <c r="N342" s="12"/>
      <c r="O342" s="12"/>
      <c r="P342" s="12"/>
      <c r="Q342" s="12"/>
      <c r="R342" s="12"/>
      <c r="S342" s="12"/>
      <c r="T342" s="12"/>
      <c r="U342" s="12"/>
      <c r="V342" s="12"/>
      <c r="W342" s="12"/>
    </row>
    <row r="343" spans="1:23" ht="12.75" customHeight="1">
      <c r="A343" s="13"/>
      <c r="B343" s="1"/>
      <c r="C343" s="12"/>
      <c r="D343" s="12"/>
      <c r="E343" s="12"/>
      <c r="F343" s="12"/>
      <c r="G343" s="12"/>
      <c r="H343" s="12"/>
      <c r="I343" s="12"/>
      <c r="J343" s="12"/>
      <c r="K343" s="12"/>
      <c r="L343" s="12"/>
      <c r="M343" s="12"/>
      <c r="N343" s="12"/>
      <c r="O343" s="12"/>
      <c r="P343" s="12"/>
      <c r="Q343" s="12"/>
      <c r="R343" s="12"/>
      <c r="S343" s="12"/>
      <c r="T343" s="12"/>
      <c r="U343" s="12"/>
      <c r="V343" s="12"/>
      <c r="W343" s="12"/>
    </row>
    <row r="344" spans="1:23" ht="12.75" customHeight="1">
      <c r="A344" s="13"/>
      <c r="B344" s="1"/>
      <c r="C344" s="12"/>
      <c r="D344" s="12"/>
      <c r="E344" s="12"/>
      <c r="F344" s="12"/>
      <c r="G344" s="12"/>
      <c r="H344" s="12"/>
      <c r="I344" s="12"/>
      <c r="J344" s="12"/>
      <c r="K344" s="12"/>
      <c r="L344" s="12"/>
      <c r="M344" s="12"/>
      <c r="N344" s="12"/>
      <c r="O344" s="12"/>
      <c r="P344" s="12"/>
      <c r="Q344" s="12"/>
      <c r="R344" s="12"/>
      <c r="S344" s="12"/>
      <c r="T344" s="12"/>
      <c r="U344" s="12"/>
      <c r="V344" s="12"/>
      <c r="W344" s="12"/>
    </row>
    <row r="345" spans="1:23" ht="12.75" customHeight="1">
      <c r="A345" s="13"/>
      <c r="B345" s="1"/>
      <c r="C345" s="12"/>
      <c r="D345" s="12"/>
      <c r="E345" s="12"/>
      <c r="F345" s="12"/>
      <c r="G345" s="12"/>
      <c r="H345" s="12"/>
      <c r="I345" s="12"/>
      <c r="J345" s="12"/>
      <c r="K345" s="12"/>
      <c r="L345" s="12"/>
      <c r="M345" s="12"/>
      <c r="N345" s="12"/>
      <c r="O345" s="12"/>
      <c r="P345" s="12"/>
      <c r="Q345" s="12"/>
      <c r="R345" s="12"/>
      <c r="S345" s="12"/>
      <c r="T345" s="12"/>
      <c r="U345" s="12"/>
      <c r="V345" s="12"/>
      <c r="W345" s="12"/>
    </row>
    <row r="346" spans="1:23" ht="12.75" customHeight="1">
      <c r="A346" s="13"/>
      <c r="B346" s="1"/>
      <c r="C346" s="12"/>
      <c r="D346" s="12"/>
      <c r="E346" s="12"/>
      <c r="F346" s="12"/>
      <c r="G346" s="12"/>
      <c r="H346" s="12"/>
      <c r="I346" s="12"/>
      <c r="J346" s="12"/>
      <c r="K346" s="12"/>
      <c r="L346" s="12"/>
      <c r="M346" s="12"/>
      <c r="N346" s="12"/>
      <c r="O346" s="12"/>
      <c r="P346" s="12"/>
      <c r="Q346" s="12"/>
      <c r="R346" s="12"/>
      <c r="S346" s="12"/>
      <c r="T346" s="12"/>
      <c r="U346" s="12"/>
      <c r="V346" s="12"/>
      <c r="W346" s="12"/>
    </row>
    <row r="347" spans="1:23" ht="12.75" customHeight="1">
      <c r="A347" s="13"/>
      <c r="B347" s="1"/>
      <c r="C347" s="12"/>
      <c r="D347" s="12"/>
      <c r="E347" s="12"/>
      <c r="F347" s="12"/>
      <c r="G347" s="12"/>
      <c r="H347" s="12"/>
      <c r="I347" s="12"/>
      <c r="J347" s="12"/>
      <c r="K347" s="12"/>
      <c r="L347" s="12"/>
      <c r="M347" s="12"/>
      <c r="N347" s="12"/>
      <c r="O347" s="12"/>
      <c r="P347" s="12"/>
      <c r="Q347" s="12"/>
      <c r="R347" s="12"/>
      <c r="S347" s="12"/>
      <c r="T347" s="12"/>
      <c r="U347" s="12"/>
      <c r="V347" s="12"/>
      <c r="W347" s="12"/>
    </row>
    <row r="348" spans="1:23" ht="12.75" customHeight="1">
      <c r="A348" s="13"/>
      <c r="B348" s="1"/>
      <c r="C348" s="12"/>
      <c r="D348" s="12"/>
      <c r="E348" s="12"/>
      <c r="F348" s="12"/>
      <c r="G348" s="12"/>
      <c r="H348" s="12"/>
      <c r="I348" s="12"/>
      <c r="J348" s="12"/>
      <c r="K348" s="12"/>
      <c r="L348" s="12"/>
      <c r="M348" s="12"/>
      <c r="N348" s="12"/>
      <c r="O348" s="12"/>
      <c r="P348" s="12"/>
      <c r="Q348" s="12"/>
      <c r="R348" s="12"/>
      <c r="S348" s="12"/>
      <c r="T348" s="12"/>
      <c r="U348" s="12"/>
      <c r="V348" s="12"/>
      <c r="W348" s="12"/>
    </row>
    <row r="349" spans="1:23" ht="12.75" customHeight="1">
      <c r="A349" s="13"/>
      <c r="B349" s="1"/>
      <c r="C349" s="12"/>
      <c r="D349" s="12"/>
      <c r="E349" s="12"/>
      <c r="F349" s="12"/>
      <c r="G349" s="12"/>
      <c r="H349" s="12"/>
      <c r="I349" s="12"/>
      <c r="J349" s="12"/>
      <c r="K349" s="12"/>
      <c r="L349" s="12"/>
      <c r="M349" s="12"/>
      <c r="N349" s="12"/>
      <c r="O349" s="12"/>
      <c r="P349" s="12"/>
      <c r="Q349" s="12"/>
      <c r="R349" s="12"/>
      <c r="S349" s="12"/>
      <c r="T349" s="12"/>
      <c r="U349" s="12"/>
      <c r="V349" s="12"/>
      <c r="W349" s="12"/>
    </row>
    <row r="350" spans="1:23" ht="12.75" customHeight="1">
      <c r="A350" s="13"/>
      <c r="B350" s="1"/>
      <c r="C350" s="12"/>
      <c r="D350" s="12"/>
      <c r="E350" s="12"/>
      <c r="F350" s="12"/>
      <c r="G350" s="12"/>
      <c r="H350" s="12"/>
      <c r="I350" s="12"/>
      <c r="J350" s="12"/>
      <c r="K350" s="12"/>
      <c r="L350" s="12"/>
      <c r="M350" s="12"/>
      <c r="N350" s="12"/>
      <c r="O350" s="12"/>
      <c r="P350" s="12"/>
      <c r="Q350" s="12"/>
      <c r="R350" s="12"/>
      <c r="S350" s="12"/>
      <c r="T350" s="12"/>
      <c r="U350" s="12"/>
      <c r="V350" s="12"/>
      <c r="W350" s="12"/>
    </row>
    <row r="351" spans="1:23" ht="12.75" customHeight="1">
      <c r="A351" s="13"/>
      <c r="B351" s="1"/>
      <c r="C351" s="12"/>
      <c r="D351" s="12"/>
      <c r="E351" s="12"/>
      <c r="F351" s="12"/>
      <c r="G351" s="12"/>
      <c r="H351" s="12"/>
      <c r="I351" s="12"/>
      <c r="J351" s="12"/>
      <c r="K351" s="12"/>
      <c r="L351" s="12"/>
      <c r="M351" s="12"/>
      <c r="N351" s="12"/>
      <c r="O351" s="12"/>
      <c r="P351" s="12"/>
      <c r="Q351" s="12"/>
      <c r="R351" s="12"/>
      <c r="S351" s="12"/>
      <c r="T351" s="12"/>
      <c r="U351" s="12"/>
      <c r="V351" s="12"/>
      <c r="W351" s="12"/>
    </row>
    <row r="352" spans="1:23" ht="12.75" customHeight="1">
      <c r="A352" s="13"/>
      <c r="B352" s="1"/>
      <c r="C352" s="12"/>
      <c r="D352" s="12"/>
      <c r="E352" s="12"/>
      <c r="F352" s="12"/>
      <c r="G352" s="12"/>
      <c r="H352" s="12"/>
      <c r="I352" s="12"/>
      <c r="J352" s="12"/>
      <c r="K352" s="12"/>
      <c r="L352" s="12"/>
      <c r="M352" s="12"/>
      <c r="N352" s="12"/>
      <c r="O352" s="12"/>
      <c r="P352" s="12"/>
      <c r="Q352" s="12"/>
      <c r="R352" s="12"/>
      <c r="S352" s="12"/>
      <c r="T352" s="12"/>
      <c r="U352" s="12"/>
      <c r="V352" s="12"/>
      <c r="W352" s="12"/>
    </row>
    <row r="353" spans="1:23" ht="12.75" customHeight="1">
      <c r="A353" s="13"/>
      <c r="B353" s="1"/>
      <c r="C353" s="12"/>
      <c r="D353" s="12"/>
      <c r="E353" s="12"/>
      <c r="F353" s="12"/>
      <c r="G353" s="12"/>
      <c r="H353" s="12"/>
      <c r="I353" s="12"/>
      <c r="J353" s="12"/>
      <c r="K353" s="12"/>
      <c r="L353" s="12"/>
      <c r="M353" s="12"/>
      <c r="N353" s="12"/>
      <c r="O353" s="12"/>
      <c r="P353" s="12"/>
      <c r="Q353" s="12"/>
      <c r="R353" s="12"/>
      <c r="S353" s="12"/>
      <c r="T353" s="12"/>
      <c r="U353" s="12"/>
      <c r="V353" s="12"/>
      <c r="W353" s="12"/>
    </row>
    <row r="354" spans="1:23" ht="12.75" customHeight="1">
      <c r="A354" s="13"/>
      <c r="B354" s="1"/>
      <c r="C354" s="12"/>
      <c r="D354" s="12"/>
      <c r="E354" s="12"/>
      <c r="F354" s="12"/>
      <c r="G354" s="12"/>
      <c r="H354" s="12"/>
      <c r="I354" s="12"/>
      <c r="J354" s="12"/>
      <c r="K354" s="12"/>
      <c r="L354" s="12"/>
      <c r="M354" s="12"/>
      <c r="N354" s="12"/>
      <c r="O354" s="12"/>
      <c r="P354" s="12"/>
      <c r="Q354" s="12"/>
      <c r="R354" s="12"/>
      <c r="S354" s="12"/>
      <c r="T354" s="12"/>
      <c r="U354" s="12"/>
      <c r="V354" s="12"/>
      <c r="W354" s="12"/>
    </row>
    <row r="355" spans="1:23" ht="12.75" customHeight="1">
      <c r="A355" s="13"/>
      <c r="B355" s="1"/>
      <c r="C355" s="12"/>
      <c r="D355" s="12"/>
      <c r="E355" s="12"/>
      <c r="F355" s="12"/>
      <c r="G355" s="12"/>
      <c r="H355" s="12"/>
      <c r="I355" s="12"/>
      <c r="J355" s="12"/>
      <c r="K355" s="12"/>
      <c r="L355" s="12"/>
      <c r="M355" s="12"/>
      <c r="N355" s="12"/>
      <c r="O355" s="12"/>
      <c r="P355" s="12"/>
      <c r="Q355" s="12"/>
      <c r="R355" s="12"/>
      <c r="S355" s="12"/>
      <c r="T355" s="12"/>
      <c r="U355" s="12"/>
      <c r="V355" s="12"/>
      <c r="W355" s="12"/>
    </row>
    <row r="356" spans="1:23" ht="12.75" customHeight="1">
      <c r="A356" s="13"/>
      <c r="B356" s="1"/>
      <c r="C356" s="12"/>
      <c r="D356" s="12"/>
      <c r="E356" s="12"/>
      <c r="F356" s="12"/>
      <c r="G356" s="12"/>
      <c r="H356" s="12"/>
      <c r="I356" s="12"/>
      <c r="J356" s="12"/>
      <c r="K356" s="12"/>
      <c r="L356" s="12"/>
      <c r="M356" s="12"/>
      <c r="N356" s="12"/>
      <c r="O356" s="12"/>
      <c r="P356" s="12"/>
      <c r="Q356" s="12"/>
      <c r="R356" s="12"/>
      <c r="S356" s="12"/>
      <c r="T356" s="12"/>
      <c r="U356" s="12"/>
      <c r="V356" s="12"/>
      <c r="W356" s="12"/>
    </row>
    <row r="357" spans="1:23" ht="12.75" customHeight="1">
      <c r="A357" s="13"/>
      <c r="B357" s="1"/>
      <c r="C357" s="12"/>
      <c r="D357" s="12"/>
      <c r="E357" s="12"/>
      <c r="F357" s="12"/>
      <c r="G357" s="12"/>
      <c r="H357" s="12"/>
      <c r="I357" s="12"/>
      <c r="J357" s="12"/>
      <c r="K357" s="12"/>
      <c r="L357" s="12"/>
      <c r="M357" s="12"/>
      <c r="N357" s="12"/>
      <c r="O357" s="12"/>
      <c r="P357" s="12"/>
      <c r="Q357" s="12"/>
      <c r="R357" s="12"/>
      <c r="S357" s="12"/>
      <c r="T357" s="12"/>
      <c r="U357" s="12"/>
      <c r="V357" s="12"/>
      <c r="W357" s="12"/>
    </row>
    <row r="358" spans="1:23" ht="12.75" customHeight="1">
      <c r="A358" s="13"/>
      <c r="B358" s="1"/>
      <c r="C358" s="12"/>
      <c r="D358" s="12"/>
      <c r="E358" s="12"/>
      <c r="F358" s="12"/>
      <c r="G358" s="12"/>
      <c r="H358" s="12"/>
      <c r="I358" s="12"/>
      <c r="J358" s="12"/>
      <c r="K358" s="12"/>
      <c r="L358" s="12"/>
      <c r="M358" s="12"/>
      <c r="N358" s="12"/>
      <c r="O358" s="12"/>
      <c r="P358" s="12"/>
      <c r="Q358" s="12"/>
      <c r="R358" s="12"/>
      <c r="S358" s="12"/>
      <c r="T358" s="12"/>
      <c r="U358" s="12"/>
      <c r="V358" s="12"/>
      <c r="W358" s="12"/>
    </row>
    <row r="359" spans="1:23" ht="12.75" customHeight="1">
      <c r="A359" s="13"/>
      <c r="B359" s="1"/>
      <c r="C359" s="12"/>
      <c r="D359" s="12"/>
      <c r="E359" s="12"/>
      <c r="F359" s="12"/>
      <c r="G359" s="12"/>
      <c r="H359" s="12"/>
      <c r="I359" s="12"/>
      <c r="J359" s="12"/>
      <c r="K359" s="12"/>
      <c r="L359" s="12"/>
      <c r="M359" s="12"/>
      <c r="N359" s="12"/>
      <c r="O359" s="12"/>
      <c r="P359" s="12"/>
      <c r="Q359" s="12"/>
      <c r="R359" s="12"/>
      <c r="S359" s="12"/>
      <c r="T359" s="12"/>
      <c r="U359" s="12"/>
      <c r="V359" s="12"/>
      <c r="W359" s="12"/>
    </row>
    <row r="360" spans="1:23" ht="12.75" customHeight="1">
      <c r="A360" s="13"/>
      <c r="B360" s="1"/>
      <c r="C360" s="12"/>
      <c r="D360" s="12"/>
      <c r="E360" s="12"/>
      <c r="F360" s="12"/>
      <c r="G360" s="12"/>
      <c r="H360" s="12"/>
      <c r="I360" s="12"/>
      <c r="J360" s="12"/>
      <c r="K360" s="12"/>
      <c r="L360" s="12"/>
      <c r="M360" s="12"/>
      <c r="N360" s="12"/>
      <c r="O360" s="12"/>
      <c r="P360" s="12"/>
      <c r="Q360" s="12"/>
      <c r="R360" s="12"/>
      <c r="S360" s="12"/>
      <c r="T360" s="12"/>
      <c r="U360" s="12"/>
      <c r="V360" s="12"/>
      <c r="W360" s="12"/>
    </row>
    <row r="361" spans="1:23" ht="12.75" customHeight="1">
      <c r="A361" s="13"/>
      <c r="B361" s="1"/>
      <c r="C361" s="12"/>
      <c r="D361" s="12"/>
      <c r="E361" s="12"/>
      <c r="F361" s="12"/>
      <c r="G361" s="12"/>
      <c r="H361" s="12"/>
      <c r="I361" s="12"/>
      <c r="J361" s="12"/>
      <c r="K361" s="12"/>
      <c r="L361" s="12"/>
      <c r="M361" s="12"/>
      <c r="N361" s="12"/>
      <c r="O361" s="12"/>
      <c r="P361" s="12"/>
      <c r="Q361" s="12"/>
      <c r="R361" s="12"/>
      <c r="S361" s="12"/>
      <c r="T361" s="12"/>
      <c r="U361" s="12"/>
      <c r="V361" s="12"/>
      <c r="W361" s="12"/>
    </row>
    <row r="362" spans="1:23" ht="12.75" customHeight="1">
      <c r="A362" s="13"/>
      <c r="B362" s="1"/>
      <c r="C362" s="12"/>
      <c r="D362" s="12"/>
      <c r="E362" s="12"/>
      <c r="F362" s="12"/>
      <c r="G362" s="12"/>
      <c r="H362" s="12"/>
      <c r="I362" s="12"/>
      <c r="J362" s="12"/>
      <c r="K362" s="12"/>
      <c r="L362" s="12"/>
      <c r="M362" s="12"/>
      <c r="N362" s="12"/>
      <c r="O362" s="12"/>
      <c r="P362" s="12"/>
      <c r="Q362" s="12"/>
      <c r="R362" s="12"/>
      <c r="S362" s="12"/>
      <c r="T362" s="12"/>
      <c r="U362" s="12"/>
      <c r="V362" s="12"/>
      <c r="W362" s="12"/>
    </row>
    <row r="363" spans="1:23" ht="12.75" customHeight="1">
      <c r="A363" s="13"/>
      <c r="B363" s="1"/>
      <c r="C363" s="12"/>
      <c r="D363" s="12"/>
      <c r="E363" s="12"/>
      <c r="F363" s="12"/>
      <c r="G363" s="12"/>
      <c r="H363" s="12"/>
      <c r="I363" s="12"/>
      <c r="J363" s="12"/>
      <c r="K363" s="12"/>
      <c r="L363" s="12"/>
      <c r="M363" s="12"/>
      <c r="N363" s="12"/>
      <c r="O363" s="12"/>
      <c r="P363" s="12"/>
      <c r="Q363" s="12"/>
      <c r="R363" s="12"/>
      <c r="S363" s="12"/>
      <c r="T363" s="12"/>
      <c r="U363" s="12"/>
      <c r="V363" s="12"/>
      <c r="W363" s="12"/>
    </row>
    <row r="364" spans="1:23" ht="12.75" customHeight="1">
      <c r="A364" s="13"/>
      <c r="B364" s="1"/>
      <c r="C364" s="12"/>
      <c r="D364" s="12"/>
      <c r="E364" s="12"/>
      <c r="F364" s="12"/>
      <c r="G364" s="12"/>
      <c r="H364" s="12"/>
      <c r="I364" s="12"/>
      <c r="J364" s="12"/>
      <c r="K364" s="12"/>
      <c r="L364" s="12"/>
      <c r="M364" s="12"/>
      <c r="N364" s="12"/>
      <c r="O364" s="12"/>
      <c r="P364" s="12"/>
      <c r="Q364" s="12"/>
      <c r="R364" s="12"/>
      <c r="S364" s="12"/>
      <c r="T364" s="12"/>
      <c r="U364" s="12"/>
      <c r="V364" s="12"/>
      <c r="W364" s="12"/>
    </row>
    <row r="365" spans="1:23" ht="12.75" customHeight="1">
      <c r="A365" s="13"/>
      <c r="B365" s="1"/>
      <c r="C365" s="12"/>
      <c r="D365" s="12"/>
      <c r="E365" s="12"/>
      <c r="F365" s="12"/>
      <c r="G365" s="12"/>
      <c r="H365" s="12"/>
      <c r="I365" s="12"/>
      <c r="J365" s="12"/>
      <c r="K365" s="12"/>
      <c r="L365" s="12"/>
      <c r="M365" s="12"/>
      <c r="N365" s="12"/>
      <c r="O365" s="12"/>
      <c r="P365" s="12"/>
      <c r="Q365" s="12"/>
      <c r="R365" s="12"/>
      <c r="S365" s="12"/>
      <c r="T365" s="12"/>
      <c r="U365" s="12"/>
      <c r="V365" s="12"/>
      <c r="W365" s="12"/>
    </row>
    <row r="366" spans="1:23" ht="12.75" customHeight="1">
      <c r="A366" s="13"/>
      <c r="B366" s="1"/>
      <c r="C366" s="12"/>
      <c r="D366" s="12"/>
      <c r="E366" s="12"/>
      <c r="F366" s="12"/>
      <c r="G366" s="12"/>
      <c r="H366" s="12"/>
      <c r="I366" s="12"/>
      <c r="J366" s="12"/>
      <c r="K366" s="12"/>
      <c r="L366" s="12"/>
      <c r="M366" s="12"/>
      <c r="N366" s="12"/>
      <c r="O366" s="12"/>
      <c r="P366" s="12"/>
      <c r="Q366" s="12"/>
      <c r="R366" s="12"/>
      <c r="S366" s="12"/>
      <c r="T366" s="12"/>
      <c r="U366" s="12"/>
      <c r="V366" s="12"/>
      <c r="W366" s="12"/>
    </row>
    <row r="367" spans="1:23" ht="12.75" customHeight="1">
      <c r="A367" s="13"/>
      <c r="B367" s="1"/>
      <c r="C367" s="12"/>
      <c r="D367" s="12"/>
      <c r="E367" s="12"/>
      <c r="F367" s="12"/>
      <c r="G367" s="12"/>
      <c r="H367" s="12"/>
      <c r="I367" s="12"/>
      <c r="J367" s="12"/>
      <c r="K367" s="12"/>
      <c r="L367" s="12"/>
      <c r="M367" s="12"/>
      <c r="N367" s="12"/>
      <c r="O367" s="12"/>
      <c r="P367" s="12"/>
      <c r="Q367" s="12"/>
      <c r="R367" s="12"/>
      <c r="S367" s="12"/>
      <c r="T367" s="12"/>
      <c r="U367" s="12"/>
      <c r="V367" s="12"/>
      <c r="W367" s="12"/>
    </row>
    <row r="368" spans="1:23" ht="12.75" customHeight="1">
      <c r="A368" s="13"/>
      <c r="B368" s="1"/>
      <c r="C368" s="12"/>
      <c r="D368" s="12"/>
      <c r="E368" s="12"/>
      <c r="F368" s="12"/>
      <c r="G368" s="12"/>
      <c r="H368" s="12"/>
      <c r="I368" s="12"/>
      <c r="J368" s="12"/>
      <c r="K368" s="12"/>
      <c r="L368" s="12"/>
      <c r="M368" s="12"/>
      <c r="N368" s="12"/>
      <c r="O368" s="12"/>
      <c r="P368" s="12"/>
      <c r="Q368" s="12"/>
      <c r="R368" s="12"/>
      <c r="S368" s="12"/>
      <c r="T368" s="12"/>
      <c r="U368" s="12"/>
      <c r="V368" s="12"/>
      <c r="W368" s="12"/>
    </row>
    <row r="369" spans="1:23" ht="12.75" customHeight="1">
      <c r="A369" s="13"/>
      <c r="B369" s="1"/>
      <c r="C369" s="12"/>
      <c r="D369" s="12"/>
      <c r="E369" s="12"/>
      <c r="F369" s="12"/>
      <c r="G369" s="12"/>
      <c r="H369" s="12"/>
      <c r="I369" s="12"/>
      <c r="J369" s="12"/>
      <c r="K369" s="12"/>
      <c r="L369" s="12"/>
      <c r="M369" s="12"/>
      <c r="N369" s="12"/>
      <c r="O369" s="12"/>
      <c r="P369" s="12"/>
      <c r="Q369" s="12"/>
      <c r="R369" s="12"/>
      <c r="S369" s="12"/>
      <c r="T369" s="12"/>
      <c r="U369" s="12"/>
      <c r="V369" s="12"/>
      <c r="W369" s="12"/>
    </row>
    <row r="370" spans="1:23" ht="12.75" customHeight="1">
      <c r="A370" s="13"/>
      <c r="B370" s="1"/>
      <c r="C370" s="12"/>
      <c r="D370" s="12"/>
      <c r="E370" s="12"/>
      <c r="F370" s="12"/>
      <c r="G370" s="12"/>
      <c r="H370" s="12"/>
      <c r="I370" s="12"/>
      <c r="J370" s="12"/>
      <c r="K370" s="12"/>
      <c r="L370" s="12"/>
      <c r="M370" s="12"/>
      <c r="N370" s="12"/>
      <c r="O370" s="12"/>
      <c r="P370" s="12"/>
      <c r="Q370" s="12"/>
      <c r="R370" s="12"/>
      <c r="S370" s="12"/>
      <c r="T370" s="12"/>
      <c r="U370" s="12"/>
      <c r="V370" s="12"/>
      <c r="W370" s="12"/>
    </row>
    <row r="371" spans="1:23" ht="12.75" customHeight="1">
      <c r="A371" s="13"/>
      <c r="B371" s="1"/>
      <c r="C371" s="12"/>
      <c r="D371" s="12"/>
      <c r="E371" s="12"/>
      <c r="F371" s="12"/>
      <c r="G371" s="12"/>
      <c r="H371" s="12"/>
      <c r="I371" s="12"/>
      <c r="J371" s="12"/>
      <c r="K371" s="12"/>
      <c r="L371" s="12"/>
      <c r="M371" s="12"/>
      <c r="N371" s="12"/>
      <c r="O371" s="12"/>
      <c r="P371" s="12"/>
      <c r="Q371" s="12"/>
      <c r="R371" s="12"/>
      <c r="S371" s="12"/>
      <c r="T371" s="12"/>
      <c r="U371" s="12"/>
      <c r="V371" s="12"/>
      <c r="W371" s="12"/>
    </row>
    <row r="372" spans="1:23" ht="12.75" customHeight="1">
      <c r="A372" s="13"/>
      <c r="B372" s="1"/>
      <c r="C372" s="12"/>
      <c r="D372" s="12"/>
      <c r="E372" s="12"/>
      <c r="F372" s="12"/>
      <c r="G372" s="12"/>
      <c r="H372" s="12"/>
      <c r="I372" s="12"/>
      <c r="J372" s="12"/>
      <c r="K372" s="12"/>
      <c r="L372" s="12"/>
      <c r="M372" s="12"/>
      <c r="N372" s="12"/>
      <c r="O372" s="12"/>
      <c r="P372" s="12"/>
      <c r="Q372" s="12"/>
      <c r="R372" s="12"/>
      <c r="S372" s="12"/>
      <c r="T372" s="12"/>
      <c r="U372" s="12"/>
      <c r="V372" s="12"/>
      <c r="W372" s="12"/>
    </row>
    <row r="373" spans="1:23" ht="12.75" customHeight="1">
      <c r="A373" s="13"/>
      <c r="B373" s="1"/>
      <c r="C373" s="12"/>
      <c r="D373" s="12"/>
      <c r="E373" s="12"/>
      <c r="F373" s="12"/>
      <c r="G373" s="12"/>
      <c r="H373" s="12"/>
      <c r="I373" s="12"/>
      <c r="J373" s="12"/>
      <c r="K373" s="12"/>
      <c r="L373" s="12"/>
      <c r="M373" s="12"/>
      <c r="N373" s="12"/>
      <c r="O373" s="12"/>
      <c r="P373" s="12"/>
      <c r="Q373" s="12"/>
      <c r="R373" s="12"/>
      <c r="S373" s="12"/>
      <c r="T373" s="12"/>
      <c r="U373" s="12"/>
      <c r="V373" s="12"/>
      <c r="W373" s="12"/>
    </row>
    <row r="374" spans="1:23" ht="12.75" customHeight="1">
      <c r="A374" s="13"/>
      <c r="B374" s="1"/>
      <c r="C374" s="12"/>
      <c r="D374" s="12"/>
      <c r="E374" s="12"/>
      <c r="F374" s="12"/>
      <c r="G374" s="12"/>
      <c r="H374" s="12"/>
      <c r="I374" s="12"/>
      <c r="J374" s="12"/>
      <c r="K374" s="12"/>
      <c r="L374" s="12"/>
      <c r="M374" s="12"/>
      <c r="N374" s="12"/>
      <c r="O374" s="12"/>
      <c r="P374" s="12"/>
      <c r="Q374" s="12"/>
      <c r="R374" s="12"/>
      <c r="S374" s="12"/>
      <c r="T374" s="12"/>
      <c r="U374" s="12"/>
      <c r="V374" s="12"/>
      <c r="W374" s="12"/>
    </row>
    <row r="375" spans="1:23" ht="12.75" customHeight="1">
      <c r="A375" s="13"/>
      <c r="B375" s="1"/>
      <c r="C375" s="12"/>
      <c r="D375" s="12"/>
      <c r="E375" s="12"/>
      <c r="F375" s="12"/>
      <c r="G375" s="12"/>
      <c r="H375" s="12"/>
      <c r="I375" s="12"/>
      <c r="J375" s="12"/>
      <c r="K375" s="12"/>
      <c r="L375" s="12"/>
      <c r="M375" s="12"/>
      <c r="N375" s="12"/>
      <c r="O375" s="12"/>
      <c r="P375" s="12"/>
      <c r="Q375" s="12"/>
      <c r="R375" s="12"/>
      <c r="S375" s="12"/>
      <c r="T375" s="12"/>
      <c r="U375" s="12"/>
      <c r="V375" s="12"/>
      <c r="W375" s="12"/>
    </row>
    <row r="376" spans="1:23" ht="12.75" customHeight="1">
      <c r="A376" s="13"/>
      <c r="B376" s="1"/>
      <c r="C376" s="12"/>
      <c r="D376" s="12"/>
      <c r="E376" s="12"/>
      <c r="F376" s="12"/>
      <c r="G376" s="12"/>
      <c r="H376" s="12"/>
      <c r="I376" s="12"/>
      <c r="J376" s="12"/>
      <c r="K376" s="12"/>
      <c r="L376" s="12"/>
      <c r="M376" s="12"/>
      <c r="N376" s="12"/>
      <c r="O376" s="12"/>
      <c r="P376" s="12"/>
      <c r="Q376" s="12"/>
      <c r="R376" s="12"/>
      <c r="S376" s="12"/>
      <c r="T376" s="12"/>
      <c r="U376" s="12"/>
      <c r="V376" s="12"/>
      <c r="W376" s="12"/>
    </row>
    <row r="377" spans="1:23" ht="12.75" customHeight="1">
      <c r="A377" s="13"/>
      <c r="B377" s="1"/>
      <c r="C377" s="12"/>
      <c r="D377" s="12"/>
      <c r="E377" s="12"/>
      <c r="F377" s="12"/>
      <c r="G377" s="12"/>
      <c r="H377" s="12"/>
      <c r="I377" s="12"/>
      <c r="J377" s="12"/>
      <c r="K377" s="12"/>
      <c r="L377" s="12"/>
      <c r="M377" s="12"/>
      <c r="N377" s="12"/>
      <c r="O377" s="12"/>
      <c r="P377" s="12"/>
      <c r="Q377" s="12"/>
      <c r="R377" s="12"/>
      <c r="S377" s="12"/>
      <c r="T377" s="12"/>
      <c r="U377" s="12"/>
      <c r="V377" s="12"/>
      <c r="W377" s="12"/>
    </row>
    <row r="378" spans="1:23" ht="12.75" customHeight="1">
      <c r="A378" s="13"/>
      <c r="B378" s="1"/>
      <c r="C378" s="12"/>
      <c r="D378" s="12"/>
      <c r="E378" s="12"/>
      <c r="F378" s="12"/>
      <c r="G378" s="12"/>
      <c r="H378" s="12"/>
      <c r="I378" s="12"/>
      <c r="J378" s="12"/>
      <c r="K378" s="12"/>
      <c r="L378" s="12"/>
      <c r="M378" s="12"/>
      <c r="N378" s="12"/>
      <c r="O378" s="12"/>
      <c r="P378" s="12"/>
      <c r="Q378" s="12"/>
      <c r="R378" s="12"/>
      <c r="S378" s="12"/>
      <c r="T378" s="12"/>
      <c r="U378" s="12"/>
      <c r="V378" s="12"/>
      <c r="W378" s="12"/>
    </row>
    <row r="379" spans="1:23" ht="12.75" customHeight="1">
      <c r="A379" s="13"/>
      <c r="B379" s="1"/>
      <c r="C379" s="12"/>
      <c r="D379" s="12"/>
      <c r="E379" s="12"/>
      <c r="F379" s="12"/>
      <c r="G379" s="12"/>
      <c r="H379" s="12"/>
      <c r="I379" s="12"/>
      <c r="J379" s="12"/>
      <c r="K379" s="12"/>
      <c r="L379" s="12"/>
      <c r="M379" s="12"/>
      <c r="N379" s="12"/>
      <c r="O379" s="12"/>
      <c r="P379" s="12"/>
      <c r="Q379" s="12"/>
      <c r="R379" s="12"/>
      <c r="S379" s="12"/>
      <c r="T379" s="12"/>
      <c r="U379" s="12"/>
      <c r="V379" s="12"/>
      <c r="W379" s="12"/>
    </row>
    <row r="380" spans="1:23" ht="12.75" customHeight="1">
      <c r="A380" s="13"/>
      <c r="B380" s="1"/>
      <c r="C380" s="12"/>
      <c r="D380" s="12"/>
      <c r="E380" s="12"/>
      <c r="F380" s="12"/>
      <c r="G380" s="12"/>
      <c r="H380" s="12"/>
      <c r="I380" s="12"/>
      <c r="J380" s="12"/>
      <c r="K380" s="12"/>
      <c r="L380" s="12"/>
      <c r="M380" s="12"/>
      <c r="N380" s="12"/>
      <c r="O380" s="12"/>
      <c r="P380" s="12"/>
      <c r="Q380" s="12"/>
      <c r="R380" s="12"/>
      <c r="S380" s="12"/>
      <c r="T380" s="12"/>
      <c r="U380" s="12"/>
      <c r="V380" s="12"/>
      <c r="W380" s="12"/>
    </row>
    <row r="381" spans="1:23" ht="12.75" customHeight="1">
      <c r="A381" s="13"/>
      <c r="B381" s="1"/>
      <c r="C381" s="12"/>
      <c r="D381" s="12"/>
      <c r="E381" s="12"/>
      <c r="F381" s="12"/>
      <c r="G381" s="12"/>
      <c r="H381" s="12"/>
      <c r="I381" s="12"/>
      <c r="J381" s="12"/>
      <c r="K381" s="12"/>
      <c r="L381" s="12"/>
      <c r="M381" s="12"/>
      <c r="N381" s="12"/>
      <c r="O381" s="12"/>
      <c r="P381" s="12"/>
      <c r="Q381" s="12"/>
      <c r="R381" s="12"/>
      <c r="S381" s="12"/>
      <c r="T381" s="12"/>
      <c r="U381" s="12"/>
      <c r="V381" s="12"/>
      <c r="W381" s="12"/>
    </row>
    <row r="382" spans="1:23" ht="12.75" customHeight="1">
      <c r="A382" s="13"/>
      <c r="B382" s="1"/>
      <c r="C382" s="12"/>
      <c r="D382" s="12"/>
      <c r="E382" s="12"/>
      <c r="F382" s="12"/>
      <c r="G382" s="12"/>
      <c r="H382" s="12"/>
      <c r="I382" s="12"/>
      <c r="J382" s="12"/>
      <c r="K382" s="12"/>
      <c r="L382" s="12"/>
      <c r="M382" s="12"/>
      <c r="N382" s="12"/>
      <c r="O382" s="12"/>
      <c r="P382" s="12"/>
      <c r="Q382" s="12"/>
      <c r="R382" s="12"/>
      <c r="S382" s="12"/>
      <c r="T382" s="12"/>
      <c r="U382" s="12"/>
      <c r="V382" s="12"/>
      <c r="W382" s="12"/>
    </row>
    <row r="383" spans="1:23" ht="12.75" customHeight="1">
      <c r="A383" s="13"/>
      <c r="B383" s="1"/>
      <c r="C383" s="12"/>
      <c r="D383" s="12"/>
      <c r="E383" s="12"/>
      <c r="F383" s="12"/>
      <c r="G383" s="12"/>
      <c r="H383" s="12"/>
      <c r="I383" s="12"/>
      <c r="J383" s="12"/>
      <c r="K383" s="12"/>
      <c r="L383" s="12"/>
      <c r="M383" s="12"/>
      <c r="N383" s="12"/>
      <c r="O383" s="12"/>
      <c r="P383" s="12"/>
      <c r="Q383" s="12"/>
      <c r="R383" s="12"/>
      <c r="S383" s="12"/>
      <c r="T383" s="12"/>
      <c r="U383" s="12"/>
      <c r="V383" s="12"/>
      <c r="W383" s="12"/>
    </row>
    <row r="384" spans="1:23" ht="12.75" customHeight="1">
      <c r="A384" s="13"/>
      <c r="B384" s="1"/>
      <c r="C384" s="12"/>
      <c r="D384" s="12"/>
      <c r="E384" s="12"/>
      <c r="F384" s="12"/>
      <c r="G384" s="12"/>
      <c r="H384" s="12"/>
      <c r="I384" s="12"/>
      <c r="J384" s="12"/>
      <c r="K384" s="12"/>
      <c r="L384" s="12"/>
      <c r="M384" s="12"/>
      <c r="N384" s="12"/>
      <c r="O384" s="12"/>
      <c r="P384" s="12"/>
      <c r="Q384" s="12"/>
      <c r="R384" s="12"/>
      <c r="S384" s="12"/>
      <c r="T384" s="12"/>
      <c r="U384" s="12"/>
      <c r="V384" s="12"/>
      <c r="W384" s="12"/>
    </row>
    <row r="385" spans="1:23" ht="12.75" customHeight="1">
      <c r="A385" s="13"/>
      <c r="B385" s="1"/>
      <c r="C385" s="12"/>
      <c r="D385" s="12"/>
      <c r="E385" s="12"/>
      <c r="F385" s="12"/>
      <c r="G385" s="12"/>
      <c r="H385" s="12"/>
      <c r="I385" s="12"/>
      <c r="J385" s="12"/>
      <c r="K385" s="12"/>
      <c r="L385" s="12"/>
      <c r="M385" s="12"/>
      <c r="N385" s="12"/>
      <c r="O385" s="12"/>
      <c r="P385" s="12"/>
      <c r="Q385" s="12"/>
      <c r="R385" s="12"/>
      <c r="S385" s="12"/>
      <c r="T385" s="12"/>
      <c r="U385" s="12"/>
      <c r="V385" s="12"/>
      <c r="W385" s="12"/>
    </row>
    <row r="386" spans="1:23" ht="12.75" customHeight="1">
      <c r="A386" s="13"/>
      <c r="B386" s="1"/>
      <c r="C386" s="12"/>
      <c r="D386" s="12"/>
      <c r="E386" s="12"/>
      <c r="F386" s="12"/>
      <c r="G386" s="12"/>
      <c r="H386" s="12"/>
      <c r="I386" s="12"/>
      <c r="J386" s="12"/>
      <c r="K386" s="12"/>
      <c r="L386" s="12"/>
      <c r="M386" s="12"/>
      <c r="N386" s="12"/>
      <c r="O386" s="12"/>
      <c r="P386" s="12"/>
      <c r="Q386" s="12"/>
      <c r="R386" s="12"/>
      <c r="S386" s="12"/>
      <c r="T386" s="12"/>
      <c r="U386" s="12"/>
      <c r="V386" s="12"/>
      <c r="W386" s="12"/>
    </row>
    <row r="387" spans="1:23" ht="12.75" customHeight="1">
      <c r="A387" s="13"/>
      <c r="B387" s="1"/>
      <c r="C387" s="12"/>
      <c r="D387" s="12"/>
      <c r="E387" s="12"/>
      <c r="F387" s="12"/>
      <c r="G387" s="12"/>
      <c r="H387" s="12"/>
      <c r="I387" s="12"/>
      <c r="J387" s="12"/>
      <c r="K387" s="12"/>
      <c r="L387" s="12"/>
      <c r="M387" s="12"/>
      <c r="N387" s="12"/>
      <c r="O387" s="12"/>
      <c r="P387" s="12"/>
      <c r="Q387" s="12"/>
      <c r="R387" s="12"/>
      <c r="S387" s="12"/>
      <c r="T387" s="12"/>
      <c r="U387" s="12"/>
      <c r="V387" s="12"/>
      <c r="W387" s="12"/>
    </row>
    <row r="388" spans="1:23" ht="12.75" customHeight="1">
      <c r="A388" s="13"/>
      <c r="B388" s="1"/>
      <c r="C388" s="12"/>
      <c r="D388" s="12"/>
      <c r="E388" s="12"/>
      <c r="F388" s="12"/>
      <c r="G388" s="12"/>
      <c r="H388" s="12"/>
      <c r="I388" s="12"/>
      <c r="J388" s="12"/>
      <c r="K388" s="12"/>
      <c r="L388" s="12"/>
      <c r="M388" s="12"/>
      <c r="N388" s="12"/>
      <c r="O388" s="12"/>
      <c r="P388" s="12"/>
      <c r="Q388" s="12"/>
      <c r="R388" s="12"/>
      <c r="S388" s="12"/>
      <c r="T388" s="12"/>
      <c r="U388" s="12"/>
      <c r="V388" s="12"/>
      <c r="W388" s="12"/>
    </row>
    <row r="389" spans="1:23" ht="12.75" customHeight="1">
      <c r="A389" s="13"/>
      <c r="B389" s="1"/>
      <c r="C389" s="12"/>
      <c r="D389" s="12"/>
      <c r="E389" s="12"/>
      <c r="F389" s="12"/>
      <c r="G389" s="12"/>
      <c r="H389" s="12"/>
      <c r="I389" s="12"/>
      <c r="J389" s="12"/>
      <c r="K389" s="12"/>
      <c r="L389" s="12"/>
      <c r="M389" s="12"/>
      <c r="N389" s="12"/>
      <c r="O389" s="12"/>
      <c r="P389" s="12"/>
      <c r="Q389" s="12"/>
      <c r="R389" s="12"/>
      <c r="S389" s="12"/>
      <c r="T389" s="12"/>
      <c r="U389" s="12"/>
      <c r="V389" s="12"/>
      <c r="W389" s="12"/>
    </row>
    <row r="390" spans="1:23" ht="12.75" customHeight="1">
      <c r="A390" s="13"/>
      <c r="B390" s="1"/>
      <c r="C390" s="12"/>
      <c r="D390" s="12"/>
      <c r="E390" s="12"/>
      <c r="F390" s="12"/>
      <c r="G390" s="12"/>
      <c r="H390" s="12"/>
      <c r="I390" s="12"/>
      <c r="J390" s="12"/>
      <c r="K390" s="12"/>
      <c r="L390" s="12"/>
      <c r="M390" s="12"/>
      <c r="N390" s="12"/>
      <c r="O390" s="12"/>
      <c r="P390" s="12"/>
      <c r="Q390" s="12"/>
      <c r="R390" s="12"/>
      <c r="S390" s="12"/>
      <c r="T390" s="12"/>
      <c r="U390" s="12"/>
      <c r="V390" s="12"/>
      <c r="W390" s="12"/>
    </row>
    <row r="391" spans="1:23" ht="12.75" customHeight="1">
      <c r="A391" s="13"/>
      <c r="B391" s="1"/>
      <c r="C391" s="12"/>
      <c r="D391" s="12"/>
      <c r="E391" s="12"/>
      <c r="F391" s="12"/>
      <c r="G391" s="12"/>
      <c r="H391" s="12"/>
      <c r="I391" s="12"/>
      <c r="J391" s="12"/>
      <c r="K391" s="12"/>
      <c r="L391" s="12"/>
      <c r="M391" s="12"/>
      <c r="N391" s="12"/>
      <c r="O391" s="12"/>
      <c r="P391" s="12"/>
      <c r="Q391" s="12"/>
      <c r="R391" s="12"/>
      <c r="S391" s="12"/>
      <c r="T391" s="12"/>
      <c r="U391" s="12"/>
      <c r="V391" s="12"/>
      <c r="W391" s="12"/>
    </row>
    <row r="392" spans="1:23" ht="12.75" customHeight="1">
      <c r="A392" s="13"/>
      <c r="B392" s="1"/>
      <c r="C392" s="12"/>
      <c r="D392" s="12"/>
      <c r="E392" s="12"/>
      <c r="F392" s="12"/>
      <c r="G392" s="12"/>
      <c r="H392" s="12"/>
      <c r="I392" s="12"/>
      <c r="J392" s="12"/>
      <c r="K392" s="12"/>
      <c r="L392" s="12"/>
      <c r="M392" s="12"/>
      <c r="N392" s="12"/>
      <c r="O392" s="12"/>
      <c r="P392" s="12"/>
      <c r="Q392" s="12"/>
      <c r="R392" s="12"/>
      <c r="S392" s="12"/>
      <c r="T392" s="12"/>
      <c r="U392" s="12"/>
      <c r="V392" s="12"/>
      <c r="W392" s="12"/>
    </row>
    <row r="393" spans="1:23" ht="12.75" customHeight="1">
      <c r="A393" s="13"/>
      <c r="B393" s="1"/>
      <c r="C393" s="12"/>
      <c r="D393" s="12"/>
      <c r="E393" s="12"/>
      <c r="F393" s="12"/>
      <c r="G393" s="12"/>
      <c r="H393" s="12"/>
      <c r="I393" s="12"/>
      <c r="J393" s="12"/>
      <c r="K393" s="12"/>
      <c r="L393" s="12"/>
      <c r="M393" s="12"/>
      <c r="N393" s="12"/>
      <c r="O393" s="12"/>
      <c r="P393" s="12"/>
      <c r="Q393" s="12"/>
      <c r="R393" s="12"/>
      <c r="S393" s="12"/>
      <c r="T393" s="12"/>
      <c r="U393" s="12"/>
      <c r="V393" s="12"/>
      <c r="W393" s="12"/>
    </row>
    <row r="394" spans="1:23" ht="12.75" customHeight="1">
      <c r="A394" s="13"/>
      <c r="B394" s="1"/>
      <c r="C394" s="12"/>
      <c r="D394" s="12"/>
      <c r="E394" s="12"/>
      <c r="F394" s="12"/>
      <c r="G394" s="12"/>
      <c r="H394" s="12"/>
      <c r="I394" s="12"/>
      <c r="J394" s="12"/>
      <c r="K394" s="12"/>
      <c r="L394" s="12"/>
      <c r="M394" s="12"/>
      <c r="N394" s="12"/>
      <c r="O394" s="12"/>
      <c r="P394" s="12"/>
      <c r="Q394" s="12"/>
      <c r="R394" s="12"/>
      <c r="S394" s="12"/>
      <c r="T394" s="12"/>
      <c r="U394" s="12"/>
      <c r="V394" s="12"/>
      <c r="W394" s="12"/>
    </row>
    <row r="395" spans="1:23" ht="12.75" customHeight="1">
      <c r="A395" s="13"/>
      <c r="B395" s="1"/>
      <c r="C395" s="12"/>
      <c r="D395" s="12"/>
      <c r="E395" s="12"/>
      <c r="F395" s="12"/>
      <c r="G395" s="12"/>
      <c r="H395" s="12"/>
      <c r="I395" s="12"/>
      <c r="J395" s="12"/>
      <c r="K395" s="12"/>
      <c r="L395" s="12"/>
      <c r="M395" s="12"/>
      <c r="N395" s="12"/>
      <c r="O395" s="12"/>
      <c r="P395" s="12"/>
      <c r="Q395" s="12"/>
      <c r="R395" s="12"/>
      <c r="S395" s="12"/>
      <c r="T395" s="12"/>
      <c r="U395" s="12"/>
      <c r="V395" s="12"/>
      <c r="W395" s="12"/>
    </row>
    <row r="396" spans="1:23" ht="12.75" customHeight="1">
      <c r="A396" s="13"/>
      <c r="B396" s="1"/>
      <c r="C396" s="12"/>
      <c r="D396" s="12"/>
      <c r="E396" s="12"/>
      <c r="F396" s="12"/>
      <c r="G396" s="12"/>
      <c r="H396" s="12"/>
      <c r="I396" s="12"/>
      <c r="J396" s="12"/>
      <c r="K396" s="12"/>
      <c r="L396" s="12"/>
      <c r="M396" s="12"/>
      <c r="N396" s="12"/>
      <c r="O396" s="12"/>
      <c r="P396" s="12"/>
      <c r="Q396" s="12"/>
      <c r="R396" s="12"/>
      <c r="S396" s="12"/>
      <c r="T396" s="12"/>
      <c r="U396" s="12"/>
      <c r="V396" s="12"/>
      <c r="W396" s="12"/>
    </row>
    <row r="397" spans="1:23" ht="12.75" customHeight="1">
      <c r="A397" s="13"/>
      <c r="B397" s="1"/>
      <c r="C397" s="12"/>
      <c r="D397" s="12"/>
      <c r="E397" s="12"/>
      <c r="F397" s="12"/>
      <c r="G397" s="12"/>
      <c r="H397" s="12"/>
      <c r="I397" s="12"/>
      <c r="J397" s="12"/>
      <c r="K397" s="12"/>
      <c r="L397" s="12"/>
      <c r="M397" s="12"/>
      <c r="N397" s="12"/>
      <c r="O397" s="12"/>
      <c r="P397" s="12"/>
      <c r="Q397" s="12"/>
      <c r="R397" s="12"/>
      <c r="S397" s="12"/>
      <c r="T397" s="12"/>
      <c r="U397" s="12"/>
      <c r="V397" s="12"/>
      <c r="W397" s="12"/>
    </row>
    <row r="398" spans="1:23" ht="12.75" customHeight="1">
      <c r="A398" s="13"/>
      <c r="B398" s="1"/>
      <c r="C398" s="12"/>
      <c r="D398" s="12"/>
      <c r="E398" s="12"/>
      <c r="F398" s="12"/>
      <c r="G398" s="12"/>
      <c r="H398" s="12"/>
      <c r="I398" s="12"/>
      <c r="J398" s="12"/>
      <c r="K398" s="12"/>
      <c r="L398" s="12"/>
      <c r="M398" s="12"/>
      <c r="N398" s="12"/>
      <c r="O398" s="12"/>
      <c r="P398" s="12"/>
      <c r="Q398" s="12"/>
      <c r="R398" s="12"/>
      <c r="S398" s="12"/>
      <c r="T398" s="12"/>
      <c r="U398" s="12"/>
      <c r="V398" s="12"/>
      <c r="W398" s="12"/>
    </row>
    <row r="399" spans="1:23" ht="12.75" customHeight="1">
      <c r="A399" s="13"/>
      <c r="B399" s="1"/>
      <c r="C399" s="12"/>
      <c r="D399" s="12"/>
      <c r="E399" s="12"/>
      <c r="F399" s="12"/>
      <c r="G399" s="12"/>
      <c r="H399" s="12"/>
      <c r="I399" s="12"/>
      <c r="J399" s="12"/>
      <c r="K399" s="12"/>
      <c r="L399" s="12"/>
      <c r="M399" s="12"/>
      <c r="N399" s="12"/>
      <c r="O399" s="12"/>
      <c r="P399" s="12"/>
      <c r="Q399" s="12"/>
      <c r="R399" s="12"/>
      <c r="S399" s="12"/>
      <c r="T399" s="12"/>
      <c r="U399" s="12"/>
      <c r="V399" s="12"/>
      <c r="W399" s="12"/>
    </row>
    <row r="400" spans="1:23" ht="12.75" customHeight="1">
      <c r="A400" s="13"/>
      <c r="B400" s="1"/>
      <c r="C400" s="12"/>
      <c r="D400" s="12"/>
      <c r="E400" s="12"/>
      <c r="F400" s="12"/>
      <c r="G400" s="12"/>
      <c r="H400" s="12"/>
      <c r="I400" s="12"/>
      <c r="J400" s="12"/>
      <c r="K400" s="12"/>
      <c r="L400" s="12"/>
      <c r="M400" s="12"/>
      <c r="N400" s="12"/>
      <c r="O400" s="12"/>
      <c r="P400" s="12"/>
      <c r="Q400" s="12"/>
      <c r="R400" s="12"/>
      <c r="S400" s="12"/>
      <c r="T400" s="12"/>
      <c r="U400" s="12"/>
      <c r="V400" s="12"/>
      <c r="W400" s="12"/>
    </row>
    <row r="401" spans="1:23" ht="12.75" customHeight="1">
      <c r="A401" s="13"/>
      <c r="B401" s="1"/>
      <c r="C401" s="12"/>
      <c r="D401" s="12"/>
      <c r="E401" s="12"/>
      <c r="F401" s="12"/>
      <c r="G401" s="12"/>
      <c r="H401" s="12"/>
      <c r="I401" s="12"/>
      <c r="J401" s="12"/>
      <c r="K401" s="12"/>
      <c r="L401" s="12"/>
      <c r="M401" s="12"/>
      <c r="N401" s="12"/>
      <c r="O401" s="12"/>
      <c r="P401" s="12"/>
      <c r="Q401" s="12"/>
      <c r="R401" s="12"/>
      <c r="S401" s="12"/>
      <c r="T401" s="12"/>
      <c r="U401" s="12"/>
      <c r="V401" s="12"/>
      <c r="W401" s="12"/>
    </row>
    <row r="402" spans="1:23" ht="12.75" customHeight="1">
      <c r="A402" s="13"/>
      <c r="B402" s="1"/>
      <c r="C402" s="12"/>
      <c r="D402" s="12"/>
      <c r="E402" s="12"/>
      <c r="F402" s="12"/>
      <c r="G402" s="12"/>
      <c r="H402" s="12"/>
      <c r="I402" s="12"/>
      <c r="J402" s="12"/>
      <c r="K402" s="12"/>
      <c r="L402" s="12"/>
      <c r="M402" s="12"/>
      <c r="N402" s="12"/>
      <c r="O402" s="12"/>
      <c r="P402" s="12"/>
      <c r="Q402" s="12"/>
      <c r="R402" s="12"/>
      <c r="S402" s="12"/>
      <c r="T402" s="12"/>
      <c r="U402" s="12"/>
      <c r="V402" s="12"/>
      <c r="W402" s="12"/>
    </row>
    <row r="403" spans="1:23" ht="12.75" customHeight="1">
      <c r="A403" s="13"/>
      <c r="B403" s="1"/>
      <c r="C403" s="12"/>
      <c r="D403" s="12"/>
      <c r="E403" s="12"/>
      <c r="F403" s="12"/>
      <c r="G403" s="12"/>
      <c r="H403" s="12"/>
      <c r="I403" s="12"/>
      <c r="J403" s="12"/>
      <c r="K403" s="12"/>
      <c r="L403" s="12"/>
      <c r="M403" s="12"/>
      <c r="N403" s="12"/>
      <c r="O403" s="12"/>
      <c r="P403" s="12"/>
      <c r="Q403" s="12"/>
      <c r="R403" s="12"/>
      <c r="S403" s="12"/>
      <c r="T403" s="12"/>
      <c r="U403" s="12"/>
      <c r="V403" s="12"/>
      <c r="W403" s="12"/>
    </row>
    <row r="404" spans="1:23" ht="12.75" customHeight="1">
      <c r="A404" s="13"/>
      <c r="B404" s="1"/>
      <c r="C404" s="12"/>
      <c r="D404" s="12"/>
      <c r="E404" s="12"/>
      <c r="F404" s="12"/>
      <c r="G404" s="12"/>
      <c r="H404" s="12"/>
      <c r="I404" s="12"/>
      <c r="J404" s="12"/>
      <c r="K404" s="12"/>
      <c r="L404" s="12"/>
      <c r="M404" s="12"/>
      <c r="N404" s="12"/>
      <c r="O404" s="12"/>
      <c r="P404" s="12"/>
      <c r="Q404" s="12"/>
      <c r="R404" s="12"/>
      <c r="S404" s="12"/>
      <c r="T404" s="12"/>
      <c r="U404" s="12"/>
      <c r="V404" s="12"/>
      <c r="W404" s="12"/>
    </row>
    <row r="405" spans="1:23" ht="12.75" customHeight="1">
      <c r="A405" s="13"/>
      <c r="B405" s="1"/>
      <c r="C405" s="12"/>
      <c r="D405" s="12"/>
      <c r="E405" s="12"/>
      <c r="F405" s="12"/>
      <c r="G405" s="12"/>
      <c r="H405" s="12"/>
      <c r="I405" s="12"/>
      <c r="J405" s="12"/>
      <c r="K405" s="12"/>
      <c r="L405" s="12"/>
      <c r="M405" s="12"/>
      <c r="N405" s="12"/>
      <c r="O405" s="12"/>
      <c r="P405" s="12"/>
      <c r="Q405" s="12"/>
      <c r="R405" s="12"/>
      <c r="S405" s="12"/>
      <c r="T405" s="12"/>
      <c r="U405" s="12"/>
      <c r="V405" s="12"/>
      <c r="W405" s="12"/>
    </row>
    <row r="406" spans="1:23" ht="12.75" customHeight="1">
      <c r="A406" s="13"/>
      <c r="B406" s="1"/>
      <c r="C406" s="12"/>
      <c r="D406" s="12"/>
      <c r="E406" s="12"/>
      <c r="F406" s="12"/>
      <c r="G406" s="12"/>
      <c r="H406" s="12"/>
      <c r="I406" s="12"/>
      <c r="J406" s="12"/>
      <c r="K406" s="12"/>
      <c r="L406" s="12"/>
      <c r="M406" s="12"/>
      <c r="N406" s="12"/>
      <c r="O406" s="12"/>
      <c r="P406" s="12"/>
      <c r="Q406" s="12"/>
      <c r="R406" s="12"/>
      <c r="S406" s="12"/>
      <c r="T406" s="12"/>
      <c r="U406" s="12"/>
      <c r="V406" s="12"/>
      <c r="W406" s="12"/>
    </row>
    <row r="407" spans="1:23" ht="12.75" customHeight="1">
      <c r="A407" s="13"/>
      <c r="B407" s="1"/>
      <c r="C407" s="12"/>
      <c r="D407" s="12"/>
      <c r="E407" s="12"/>
      <c r="F407" s="12"/>
      <c r="G407" s="12"/>
      <c r="H407" s="12"/>
      <c r="I407" s="12"/>
      <c r="J407" s="12"/>
      <c r="K407" s="12"/>
      <c r="L407" s="12"/>
      <c r="M407" s="12"/>
      <c r="N407" s="12"/>
      <c r="O407" s="12"/>
      <c r="P407" s="12"/>
      <c r="Q407" s="12"/>
      <c r="R407" s="12"/>
      <c r="S407" s="12"/>
      <c r="T407" s="12"/>
      <c r="U407" s="12"/>
      <c r="V407" s="12"/>
      <c r="W407" s="12"/>
    </row>
    <row r="408" spans="1:23" ht="12.75" customHeight="1">
      <c r="A408" s="13"/>
      <c r="B408" s="1"/>
      <c r="C408" s="12"/>
      <c r="D408" s="12"/>
      <c r="E408" s="12"/>
      <c r="F408" s="12"/>
      <c r="G408" s="12"/>
      <c r="H408" s="12"/>
      <c r="I408" s="12"/>
      <c r="J408" s="12"/>
      <c r="K408" s="12"/>
      <c r="L408" s="12"/>
      <c r="M408" s="12"/>
      <c r="N408" s="12"/>
      <c r="O408" s="12"/>
      <c r="P408" s="12"/>
      <c r="Q408" s="12"/>
      <c r="R408" s="12"/>
      <c r="S408" s="12"/>
      <c r="T408" s="12"/>
      <c r="U408" s="12"/>
      <c r="V408" s="12"/>
      <c r="W408" s="12"/>
    </row>
    <row r="409" spans="1:23" ht="12.75" customHeight="1">
      <c r="A409" s="13"/>
      <c r="B409" s="1"/>
      <c r="C409" s="12"/>
      <c r="D409" s="12"/>
      <c r="E409" s="12"/>
      <c r="F409" s="12"/>
      <c r="G409" s="12"/>
      <c r="H409" s="12"/>
      <c r="I409" s="12"/>
      <c r="J409" s="12"/>
      <c r="K409" s="12"/>
      <c r="L409" s="12"/>
      <c r="M409" s="12"/>
      <c r="N409" s="12"/>
      <c r="O409" s="12"/>
      <c r="P409" s="12"/>
      <c r="Q409" s="12"/>
      <c r="R409" s="12"/>
      <c r="S409" s="12"/>
      <c r="T409" s="12"/>
      <c r="U409" s="12"/>
      <c r="V409" s="12"/>
      <c r="W409" s="12"/>
    </row>
    <row r="410" spans="1:23" ht="12.75" customHeight="1">
      <c r="A410" s="13"/>
      <c r="B410" s="1"/>
      <c r="C410" s="12"/>
      <c r="D410" s="12"/>
      <c r="E410" s="12"/>
      <c r="F410" s="12"/>
      <c r="G410" s="12"/>
      <c r="H410" s="12"/>
      <c r="I410" s="12"/>
      <c r="J410" s="12"/>
      <c r="K410" s="12"/>
      <c r="L410" s="12"/>
      <c r="M410" s="12"/>
      <c r="N410" s="12"/>
      <c r="O410" s="12"/>
      <c r="P410" s="12"/>
      <c r="Q410" s="12"/>
      <c r="R410" s="12"/>
      <c r="S410" s="12"/>
      <c r="T410" s="12"/>
      <c r="U410" s="12"/>
      <c r="V410" s="12"/>
      <c r="W410" s="12"/>
    </row>
    <row r="411" spans="1:23" ht="12.75" customHeight="1">
      <c r="A411" s="13"/>
      <c r="B411" s="1"/>
      <c r="C411" s="12"/>
      <c r="D411" s="12"/>
      <c r="E411" s="12"/>
      <c r="F411" s="12"/>
      <c r="G411" s="12"/>
      <c r="H411" s="12"/>
      <c r="I411" s="12"/>
      <c r="J411" s="12"/>
      <c r="K411" s="12"/>
      <c r="L411" s="12"/>
      <c r="M411" s="12"/>
      <c r="N411" s="12"/>
      <c r="O411" s="12"/>
      <c r="P411" s="12"/>
      <c r="Q411" s="12"/>
      <c r="R411" s="12"/>
      <c r="S411" s="12"/>
      <c r="T411" s="12"/>
      <c r="U411" s="12"/>
      <c r="V411" s="12"/>
      <c r="W411" s="12"/>
    </row>
    <row r="412" spans="1:23" ht="12.75" customHeight="1">
      <c r="A412" s="13"/>
      <c r="B412" s="1"/>
      <c r="C412" s="12"/>
      <c r="D412" s="12"/>
      <c r="E412" s="12"/>
      <c r="F412" s="12"/>
      <c r="G412" s="12"/>
      <c r="H412" s="12"/>
      <c r="I412" s="12"/>
      <c r="J412" s="12"/>
      <c r="K412" s="12"/>
      <c r="L412" s="12"/>
      <c r="M412" s="12"/>
      <c r="N412" s="12"/>
      <c r="O412" s="12"/>
      <c r="P412" s="12"/>
      <c r="Q412" s="12"/>
      <c r="R412" s="12"/>
      <c r="S412" s="12"/>
      <c r="T412" s="12"/>
      <c r="U412" s="12"/>
      <c r="V412" s="12"/>
      <c r="W412" s="12"/>
    </row>
    <row r="413" spans="1:23" ht="12.75" customHeight="1">
      <c r="A413" s="13"/>
      <c r="B413" s="1"/>
      <c r="C413" s="12"/>
      <c r="D413" s="12"/>
      <c r="E413" s="12"/>
      <c r="F413" s="12"/>
      <c r="G413" s="12"/>
      <c r="H413" s="12"/>
      <c r="I413" s="12"/>
      <c r="J413" s="12"/>
      <c r="K413" s="12"/>
      <c r="L413" s="12"/>
      <c r="M413" s="12"/>
      <c r="N413" s="12"/>
      <c r="O413" s="12"/>
      <c r="P413" s="12"/>
      <c r="Q413" s="12"/>
      <c r="R413" s="12"/>
      <c r="S413" s="12"/>
      <c r="T413" s="12"/>
      <c r="U413" s="12"/>
      <c r="V413" s="12"/>
      <c r="W413" s="12"/>
    </row>
    <row r="414" spans="1:23" ht="12.75" customHeight="1">
      <c r="A414" s="13"/>
      <c r="B414" s="1"/>
      <c r="C414" s="12"/>
      <c r="D414" s="12"/>
      <c r="E414" s="12"/>
      <c r="F414" s="12"/>
      <c r="G414" s="12"/>
      <c r="H414" s="12"/>
      <c r="I414" s="12"/>
      <c r="J414" s="12"/>
      <c r="K414" s="12"/>
      <c r="L414" s="12"/>
      <c r="M414" s="12"/>
      <c r="N414" s="12"/>
      <c r="O414" s="12"/>
      <c r="P414" s="12"/>
      <c r="Q414" s="12"/>
      <c r="R414" s="12"/>
      <c r="S414" s="12"/>
      <c r="T414" s="12"/>
      <c r="U414" s="12"/>
      <c r="V414" s="12"/>
      <c r="W414" s="12"/>
    </row>
    <row r="415" spans="1:23" ht="12.75" customHeight="1">
      <c r="A415" s="13"/>
      <c r="B415" s="1"/>
      <c r="C415" s="12"/>
      <c r="D415" s="12"/>
      <c r="E415" s="12"/>
      <c r="F415" s="12"/>
      <c r="G415" s="12"/>
      <c r="H415" s="12"/>
      <c r="I415" s="12"/>
      <c r="J415" s="12"/>
      <c r="K415" s="12"/>
      <c r="L415" s="12"/>
      <c r="M415" s="12"/>
      <c r="N415" s="12"/>
      <c r="O415" s="12"/>
      <c r="P415" s="12"/>
      <c r="Q415" s="12"/>
      <c r="R415" s="12"/>
      <c r="S415" s="12"/>
      <c r="T415" s="12"/>
      <c r="U415" s="12"/>
      <c r="V415" s="12"/>
      <c r="W415" s="12"/>
    </row>
    <row r="416" spans="1:23" ht="12.75" customHeight="1">
      <c r="A416" s="13"/>
      <c r="B416" s="1"/>
      <c r="C416" s="12"/>
      <c r="D416" s="12"/>
      <c r="E416" s="12"/>
      <c r="F416" s="12"/>
      <c r="G416" s="12"/>
      <c r="H416" s="12"/>
      <c r="I416" s="12"/>
      <c r="J416" s="12"/>
      <c r="K416" s="12"/>
      <c r="L416" s="12"/>
      <c r="M416" s="12"/>
      <c r="N416" s="12"/>
      <c r="O416" s="12"/>
      <c r="P416" s="12"/>
      <c r="Q416" s="12"/>
      <c r="R416" s="12"/>
      <c r="S416" s="12"/>
      <c r="T416" s="12"/>
      <c r="U416" s="12"/>
      <c r="V416" s="12"/>
      <c r="W416" s="12"/>
    </row>
    <row r="417" spans="1:23" ht="12.75" customHeight="1">
      <c r="A417" s="13"/>
      <c r="B417" s="1"/>
      <c r="C417" s="12"/>
      <c r="D417" s="12"/>
      <c r="E417" s="12"/>
      <c r="F417" s="12"/>
      <c r="G417" s="12"/>
      <c r="H417" s="12"/>
      <c r="I417" s="12"/>
      <c r="J417" s="12"/>
      <c r="K417" s="12"/>
      <c r="L417" s="12"/>
      <c r="M417" s="12"/>
      <c r="N417" s="12"/>
      <c r="O417" s="12"/>
      <c r="P417" s="12"/>
      <c r="Q417" s="12"/>
      <c r="R417" s="12"/>
      <c r="S417" s="12"/>
      <c r="T417" s="12"/>
      <c r="U417" s="12"/>
      <c r="V417" s="12"/>
      <c r="W417" s="12"/>
    </row>
    <row r="418" spans="1:23" ht="12.75" customHeight="1">
      <c r="A418" s="13"/>
      <c r="B418" s="1"/>
      <c r="C418" s="12"/>
      <c r="D418" s="12"/>
      <c r="E418" s="12"/>
      <c r="F418" s="12"/>
      <c r="G418" s="12"/>
      <c r="H418" s="12"/>
      <c r="I418" s="12"/>
      <c r="J418" s="12"/>
      <c r="K418" s="12"/>
      <c r="L418" s="12"/>
      <c r="M418" s="12"/>
      <c r="N418" s="12"/>
      <c r="O418" s="12"/>
      <c r="P418" s="12"/>
      <c r="Q418" s="12"/>
      <c r="R418" s="12"/>
      <c r="S418" s="12"/>
      <c r="T418" s="12"/>
      <c r="U418" s="12"/>
      <c r="V418" s="12"/>
      <c r="W418" s="12"/>
    </row>
    <row r="419" spans="1:23" ht="12.75" customHeight="1">
      <c r="A419" s="13"/>
      <c r="B419" s="1"/>
      <c r="C419" s="12"/>
      <c r="D419" s="12"/>
      <c r="E419" s="12"/>
      <c r="F419" s="12"/>
      <c r="G419" s="12"/>
      <c r="H419" s="12"/>
      <c r="I419" s="12"/>
      <c r="J419" s="12"/>
      <c r="K419" s="12"/>
      <c r="L419" s="12"/>
      <c r="M419" s="12"/>
      <c r="N419" s="12"/>
      <c r="O419" s="12"/>
      <c r="P419" s="12"/>
      <c r="Q419" s="12"/>
      <c r="R419" s="12"/>
      <c r="S419" s="12"/>
      <c r="T419" s="12"/>
      <c r="U419" s="12"/>
      <c r="V419" s="12"/>
      <c r="W419" s="12"/>
    </row>
    <row r="420" spans="1:23" ht="12.75" customHeight="1">
      <c r="A420" s="13"/>
      <c r="B420" s="1"/>
      <c r="C420" s="12"/>
      <c r="D420" s="12"/>
      <c r="E420" s="12"/>
      <c r="F420" s="12"/>
      <c r="G420" s="12"/>
      <c r="H420" s="12"/>
      <c r="I420" s="12"/>
      <c r="J420" s="12"/>
      <c r="K420" s="12"/>
      <c r="L420" s="12"/>
      <c r="M420" s="12"/>
      <c r="N420" s="12"/>
      <c r="O420" s="12"/>
      <c r="P420" s="12"/>
      <c r="Q420" s="12"/>
      <c r="R420" s="12"/>
      <c r="S420" s="12"/>
      <c r="T420" s="12"/>
      <c r="U420" s="12"/>
      <c r="V420" s="12"/>
      <c r="W420" s="12"/>
    </row>
    <row r="421" spans="1:23" ht="12.75" customHeight="1">
      <c r="A421" s="13"/>
      <c r="B421" s="1"/>
      <c r="C421" s="12"/>
      <c r="D421" s="12"/>
      <c r="E421" s="12"/>
      <c r="F421" s="12"/>
      <c r="G421" s="12"/>
      <c r="H421" s="12"/>
      <c r="I421" s="12"/>
      <c r="J421" s="12"/>
      <c r="K421" s="12"/>
      <c r="L421" s="12"/>
      <c r="M421" s="12"/>
      <c r="N421" s="12"/>
      <c r="O421" s="12"/>
      <c r="P421" s="12"/>
      <c r="Q421" s="12"/>
      <c r="R421" s="12"/>
      <c r="S421" s="12"/>
      <c r="T421" s="12"/>
      <c r="U421" s="12"/>
      <c r="V421" s="12"/>
      <c r="W421" s="12"/>
    </row>
    <row r="422" spans="1:23" ht="12.75" customHeight="1">
      <c r="A422" s="13"/>
      <c r="B422" s="1"/>
      <c r="C422" s="12"/>
      <c r="D422" s="12"/>
      <c r="E422" s="12"/>
      <c r="F422" s="12"/>
      <c r="G422" s="12"/>
      <c r="H422" s="12"/>
      <c r="I422" s="12"/>
      <c r="J422" s="12"/>
      <c r="K422" s="12"/>
      <c r="L422" s="12"/>
      <c r="M422" s="12"/>
      <c r="N422" s="12"/>
      <c r="O422" s="12"/>
      <c r="P422" s="12"/>
      <c r="Q422" s="12"/>
      <c r="R422" s="12"/>
      <c r="S422" s="12"/>
      <c r="T422" s="12"/>
      <c r="U422" s="12"/>
      <c r="V422" s="12"/>
      <c r="W422" s="12"/>
    </row>
    <row r="423" spans="1:23" ht="12.75" customHeight="1">
      <c r="A423" s="13"/>
      <c r="B423" s="1"/>
      <c r="C423" s="12"/>
      <c r="D423" s="12"/>
      <c r="E423" s="12"/>
      <c r="F423" s="12"/>
      <c r="G423" s="12"/>
      <c r="H423" s="12"/>
      <c r="I423" s="12"/>
      <c r="J423" s="12"/>
      <c r="K423" s="12"/>
      <c r="L423" s="12"/>
      <c r="M423" s="12"/>
      <c r="N423" s="12"/>
      <c r="O423" s="12"/>
      <c r="P423" s="12"/>
      <c r="Q423" s="12"/>
      <c r="R423" s="12"/>
      <c r="S423" s="12"/>
      <c r="T423" s="12"/>
      <c r="U423" s="12"/>
      <c r="V423" s="12"/>
      <c r="W423" s="12"/>
    </row>
    <row r="424" spans="1:23" ht="12.75" customHeight="1">
      <c r="A424" s="13"/>
      <c r="B424" s="1"/>
      <c r="C424" s="12"/>
      <c r="D424" s="12"/>
      <c r="E424" s="12"/>
      <c r="F424" s="12"/>
      <c r="G424" s="12"/>
      <c r="H424" s="12"/>
      <c r="I424" s="12"/>
      <c r="J424" s="12"/>
      <c r="K424" s="12"/>
      <c r="L424" s="12"/>
      <c r="M424" s="12"/>
      <c r="N424" s="12"/>
      <c r="O424" s="12"/>
      <c r="P424" s="12"/>
      <c r="Q424" s="12"/>
      <c r="R424" s="12"/>
      <c r="S424" s="12"/>
      <c r="T424" s="12"/>
      <c r="U424" s="12"/>
      <c r="V424" s="12"/>
      <c r="W424" s="12"/>
    </row>
    <row r="425" spans="1:23" ht="12.75" customHeight="1">
      <c r="A425" s="13"/>
      <c r="B425" s="1"/>
      <c r="C425" s="12"/>
      <c r="D425" s="12"/>
      <c r="E425" s="12"/>
      <c r="F425" s="12"/>
      <c r="G425" s="12"/>
      <c r="H425" s="12"/>
      <c r="I425" s="12"/>
      <c r="J425" s="12"/>
      <c r="K425" s="12"/>
      <c r="L425" s="12"/>
      <c r="M425" s="12"/>
      <c r="N425" s="12"/>
      <c r="O425" s="12"/>
      <c r="P425" s="12"/>
      <c r="Q425" s="12"/>
      <c r="R425" s="12"/>
      <c r="S425" s="12"/>
      <c r="T425" s="12"/>
      <c r="U425" s="12"/>
      <c r="V425" s="12"/>
      <c r="W425" s="12"/>
    </row>
    <row r="426" spans="1:23" ht="12.75" customHeight="1">
      <c r="A426" s="13"/>
      <c r="B426" s="1"/>
      <c r="C426" s="12"/>
      <c r="D426" s="12"/>
      <c r="E426" s="12"/>
      <c r="F426" s="12"/>
      <c r="G426" s="12"/>
      <c r="H426" s="12"/>
      <c r="I426" s="12"/>
      <c r="J426" s="12"/>
      <c r="K426" s="12"/>
      <c r="L426" s="12"/>
      <c r="M426" s="12"/>
      <c r="N426" s="12"/>
      <c r="O426" s="12"/>
      <c r="P426" s="12"/>
      <c r="Q426" s="12"/>
      <c r="R426" s="12"/>
      <c r="S426" s="12"/>
      <c r="T426" s="12"/>
      <c r="U426" s="12"/>
      <c r="V426" s="12"/>
      <c r="W426" s="12"/>
    </row>
    <row r="427" spans="1:23" ht="12.75" customHeight="1">
      <c r="A427" s="13"/>
      <c r="B427" s="1"/>
      <c r="C427" s="12"/>
      <c r="D427" s="12"/>
      <c r="E427" s="12"/>
      <c r="F427" s="12"/>
      <c r="G427" s="12"/>
      <c r="H427" s="12"/>
      <c r="I427" s="12"/>
      <c r="J427" s="12"/>
      <c r="K427" s="12"/>
      <c r="L427" s="12"/>
      <c r="M427" s="12"/>
      <c r="N427" s="12"/>
      <c r="O427" s="12"/>
      <c r="P427" s="12"/>
      <c r="Q427" s="12"/>
      <c r="R427" s="12"/>
      <c r="S427" s="12"/>
      <c r="T427" s="12"/>
      <c r="U427" s="12"/>
      <c r="V427" s="12"/>
      <c r="W427" s="12"/>
    </row>
    <row r="428" spans="1:23" ht="12.75" customHeight="1">
      <c r="A428" s="13"/>
      <c r="B428" s="1"/>
      <c r="C428" s="12"/>
      <c r="D428" s="12"/>
      <c r="E428" s="12"/>
      <c r="F428" s="12"/>
      <c r="G428" s="12"/>
      <c r="H428" s="12"/>
      <c r="I428" s="12"/>
      <c r="J428" s="12"/>
      <c r="K428" s="12"/>
      <c r="L428" s="12"/>
      <c r="M428" s="12"/>
      <c r="N428" s="12"/>
      <c r="O428" s="12"/>
      <c r="P428" s="12"/>
      <c r="Q428" s="12"/>
      <c r="R428" s="12"/>
      <c r="S428" s="12"/>
      <c r="T428" s="12"/>
      <c r="U428" s="12"/>
      <c r="V428" s="12"/>
      <c r="W428" s="12"/>
    </row>
    <row r="429" spans="1:23" ht="12.75" customHeight="1">
      <c r="A429" s="13"/>
      <c r="B429" s="1"/>
      <c r="C429" s="12"/>
      <c r="D429" s="12"/>
      <c r="E429" s="12"/>
      <c r="F429" s="12"/>
      <c r="G429" s="12"/>
      <c r="H429" s="12"/>
      <c r="I429" s="12"/>
      <c r="J429" s="12"/>
      <c r="K429" s="12"/>
      <c r="L429" s="12"/>
      <c r="M429" s="12"/>
      <c r="N429" s="12"/>
      <c r="O429" s="12"/>
      <c r="P429" s="12"/>
      <c r="Q429" s="12"/>
      <c r="R429" s="12"/>
      <c r="S429" s="12"/>
      <c r="T429" s="12"/>
      <c r="U429" s="12"/>
      <c r="V429" s="12"/>
      <c r="W429" s="12"/>
    </row>
    <row r="430" spans="1:23" ht="12.75" customHeight="1">
      <c r="A430" s="13"/>
      <c r="B430" s="1"/>
      <c r="C430" s="12"/>
      <c r="D430" s="12"/>
      <c r="E430" s="12"/>
      <c r="F430" s="12"/>
      <c r="G430" s="12"/>
      <c r="H430" s="12"/>
      <c r="I430" s="12"/>
      <c r="J430" s="12"/>
      <c r="K430" s="12"/>
      <c r="L430" s="12"/>
      <c r="M430" s="12"/>
      <c r="N430" s="12"/>
      <c r="O430" s="12"/>
      <c r="P430" s="12"/>
      <c r="Q430" s="12"/>
      <c r="R430" s="12"/>
      <c r="S430" s="12"/>
      <c r="T430" s="12"/>
      <c r="U430" s="12"/>
      <c r="V430" s="12"/>
      <c r="W430" s="12"/>
    </row>
    <row r="431" spans="1:23" ht="12.75" customHeight="1">
      <c r="A431" s="13"/>
      <c r="B431" s="1"/>
      <c r="C431" s="12"/>
      <c r="D431" s="12"/>
      <c r="E431" s="12"/>
      <c r="F431" s="12"/>
      <c r="G431" s="12"/>
      <c r="H431" s="12"/>
      <c r="I431" s="12"/>
      <c r="J431" s="12"/>
      <c r="K431" s="12"/>
      <c r="L431" s="12"/>
      <c r="M431" s="12"/>
      <c r="N431" s="12"/>
      <c r="O431" s="12"/>
      <c r="P431" s="12"/>
      <c r="Q431" s="12"/>
      <c r="R431" s="12"/>
      <c r="S431" s="12"/>
      <c r="T431" s="12"/>
      <c r="U431" s="12"/>
      <c r="V431" s="12"/>
      <c r="W431" s="12"/>
    </row>
    <row r="432" spans="1:23" ht="12.75" customHeight="1">
      <c r="A432" s="13"/>
      <c r="B432" s="1"/>
      <c r="C432" s="12"/>
      <c r="D432" s="12"/>
      <c r="E432" s="12"/>
      <c r="F432" s="12"/>
      <c r="G432" s="12"/>
      <c r="H432" s="12"/>
      <c r="I432" s="12"/>
      <c r="J432" s="12"/>
      <c r="K432" s="12"/>
      <c r="L432" s="12"/>
      <c r="M432" s="12"/>
      <c r="N432" s="12"/>
      <c r="O432" s="12"/>
      <c r="P432" s="12"/>
      <c r="Q432" s="12"/>
      <c r="R432" s="12"/>
      <c r="S432" s="12"/>
      <c r="T432" s="12"/>
      <c r="U432" s="12"/>
      <c r="V432" s="12"/>
      <c r="W432" s="12"/>
    </row>
    <row r="433" spans="1:23" ht="12.75" customHeight="1">
      <c r="A433" s="13"/>
      <c r="B433" s="1"/>
      <c r="C433" s="12"/>
      <c r="D433" s="12"/>
      <c r="E433" s="12"/>
      <c r="F433" s="12"/>
      <c r="G433" s="12"/>
      <c r="H433" s="12"/>
      <c r="I433" s="12"/>
      <c r="J433" s="12"/>
      <c r="K433" s="12"/>
      <c r="L433" s="12"/>
      <c r="M433" s="12"/>
      <c r="N433" s="12"/>
      <c r="O433" s="12"/>
      <c r="P433" s="12"/>
      <c r="Q433" s="12"/>
      <c r="R433" s="12"/>
      <c r="S433" s="12"/>
      <c r="T433" s="12"/>
      <c r="U433" s="12"/>
      <c r="V433" s="12"/>
      <c r="W433" s="12"/>
    </row>
    <row r="434" spans="1:23" ht="12.75" customHeight="1">
      <c r="A434" s="13"/>
      <c r="B434" s="1"/>
      <c r="C434" s="12"/>
      <c r="D434" s="12"/>
      <c r="E434" s="12"/>
      <c r="F434" s="12"/>
      <c r="G434" s="12"/>
      <c r="H434" s="12"/>
      <c r="I434" s="12"/>
      <c r="J434" s="12"/>
      <c r="K434" s="12"/>
      <c r="L434" s="12"/>
      <c r="M434" s="12"/>
      <c r="N434" s="12"/>
      <c r="O434" s="12"/>
      <c r="P434" s="12"/>
      <c r="Q434" s="12"/>
      <c r="R434" s="12"/>
      <c r="S434" s="12"/>
      <c r="T434" s="12"/>
      <c r="U434" s="12"/>
      <c r="V434" s="12"/>
      <c r="W434" s="12"/>
    </row>
    <row r="435" spans="1:23" ht="12.75" customHeight="1">
      <c r="A435" s="13"/>
      <c r="B435" s="1"/>
      <c r="C435" s="12"/>
      <c r="D435" s="12"/>
      <c r="E435" s="12"/>
      <c r="F435" s="12"/>
      <c r="G435" s="12"/>
      <c r="H435" s="12"/>
      <c r="I435" s="12"/>
      <c r="J435" s="12"/>
      <c r="K435" s="12"/>
      <c r="L435" s="12"/>
      <c r="M435" s="12"/>
      <c r="N435" s="12"/>
      <c r="O435" s="12"/>
      <c r="P435" s="12"/>
      <c r="Q435" s="12"/>
      <c r="R435" s="12"/>
      <c r="S435" s="12"/>
      <c r="T435" s="12"/>
      <c r="U435" s="12"/>
      <c r="V435" s="12"/>
      <c r="W435" s="12"/>
    </row>
    <row r="436" spans="1:23" ht="12.75" customHeight="1">
      <c r="A436" s="13"/>
      <c r="B436" s="1"/>
      <c r="C436" s="12"/>
      <c r="D436" s="12"/>
      <c r="E436" s="12"/>
      <c r="F436" s="12"/>
      <c r="G436" s="12"/>
      <c r="H436" s="12"/>
      <c r="I436" s="12"/>
      <c r="J436" s="12"/>
      <c r="K436" s="12"/>
      <c r="L436" s="12"/>
      <c r="M436" s="12"/>
      <c r="N436" s="12"/>
      <c r="O436" s="12"/>
      <c r="P436" s="12"/>
      <c r="Q436" s="12"/>
      <c r="R436" s="12"/>
      <c r="S436" s="12"/>
      <c r="T436" s="12"/>
      <c r="U436" s="12"/>
      <c r="V436" s="12"/>
      <c r="W436" s="12"/>
    </row>
    <row r="437" spans="1:23" ht="12.75" customHeight="1">
      <c r="A437" s="13"/>
      <c r="B437" s="1"/>
      <c r="C437" s="12"/>
      <c r="D437" s="12"/>
      <c r="E437" s="12"/>
      <c r="F437" s="12"/>
      <c r="G437" s="12"/>
      <c r="H437" s="12"/>
      <c r="I437" s="12"/>
      <c r="J437" s="12"/>
      <c r="K437" s="12"/>
      <c r="L437" s="12"/>
      <c r="M437" s="12"/>
      <c r="N437" s="12"/>
      <c r="O437" s="12"/>
      <c r="P437" s="12"/>
      <c r="Q437" s="12"/>
      <c r="R437" s="12"/>
      <c r="S437" s="12"/>
      <c r="T437" s="12"/>
      <c r="U437" s="12"/>
      <c r="V437" s="12"/>
      <c r="W437" s="12"/>
    </row>
    <row r="438" spans="1:23" ht="12.75" customHeight="1">
      <c r="A438" s="13"/>
      <c r="B438" s="1"/>
      <c r="C438" s="12"/>
      <c r="D438" s="12"/>
      <c r="E438" s="12"/>
      <c r="F438" s="12"/>
      <c r="G438" s="12"/>
      <c r="H438" s="12"/>
      <c r="I438" s="12"/>
      <c r="J438" s="12"/>
      <c r="K438" s="12"/>
      <c r="L438" s="12"/>
      <c r="M438" s="12"/>
      <c r="N438" s="12"/>
      <c r="O438" s="12"/>
      <c r="P438" s="12"/>
      <c r="Q438" s="12"/>
      <c r="R438" s="12"/>
      <c r="S438" s="12"/>
      <c r="T438" s="12"/>
      <c r="U438" s="12"/>
      <c r="V438" s="12"/>
      <c r="W438" s="12"/>
    </row>
    <row r="439" spans="1:23" ht="12.75" customHeight="1">
      <c r="A439" s="13"/>
      <c r="B439" s="1"/>
      <c r="C439" s="12"/>
      <c r="D439" s="12"/>
      <c r="E439" s="12"/>
      <c r="F439" s="12"/>
      <c r="G439" s="12"/>
      <c r="H439" s="12"/>
      <c r="I439" s="12"/>
      <c r="J439" s="12"/>
      <c r="K439" s="12"/>
      <c r="L439" s="12"/>
      <c r="M439" s="12"/>
      <c r="N439" s="12"/>
      <c r="O439" s="12"/>
      <c r="P439" s="12"/>
      <c r="Q439" s="12"/>
      <c r="R439" s="12"/>
      <c r="S439" s="12"/>
      <c r="T439" s="12"/>
      <c r="U439" s="12"/>
      <c r="V439" s="12"/>
      <c r="W439" s="12"/>
    </row>
    <row r="440" spans="1:23" ht="12.75" customHeight="1">
      <c r="A440" s="13"/>
      <c r="B440" s="1"/>
      <c r="C440" s="12"/>
      <c r="D440" s="12"/>
      <c r="E440" s="12"/>
      <c r="F440" s="12"/>
      <c r="G440" s="12"/>
      <c r="H440" s="12"/>
      <c r="I440" s="12"/>
      <c r="J440" s="12"/>
      <c r="K440" s="12"/>
      <c r="L440" s="12"/>
      <c r="M440" s="12"/>
      <c r="N440" s="12"/>
      <c r="O440" s="12"/>
      <c r="P440" s="12"/>
      <c r="Q440" s="12"/>
      <c r="R440" s="12"/>
      <c r="S440" s="12"/>
      <c r="T440" s="12"/>
      <c r="U440" s="12"/>
      <c r="V440" s="12"/>
      <c r="W440" s="12"/>
    </row>
    <row r="441" spans="1:23" ht="12.75" customHeight="1">
      <c r="A441" s="13"/>
      <c r="B441" s="1"/>
      <c r="C441" s="12"/>
      <c r="D441" s="12"/>
      <c r="E441" s="12"/>
      <c r="F441" s="12"/>
      <c r="G441" s="12"/>
      <c r="H441" s="12"/>
      <c r="I441" s="12"/>
      <c r="J441" s="12"/>
      <c r="K441" s="12"/>
      <c r="L441" s="12"/>
      <c r="M441" s="12"/>
      <c r="N441" s="12"/>
      <c r="O441" s="12"/>
      <c r="P441" s="12"/>
      <c r="Q441" s="12"/>
      <c r="R441" s="12"/>
      <c r="S441" s="12"/>
      <c r="T441" s="12"/>
      <c r="U441" s="12"/>
      <c r="V441" s="12"/>
      <c r="W441" s="12"/>
    </row>
    <row r="442" spans="1:23" ht="12.75" customHeight="1">
      <c r="A442" s="13"/>
      <c r="B442" s="1"/>
      <c r="C442" s="12"/>
      <c r="D442" s="12"/>
      <c r="E442" s="12"/>
      <c r="F442" s="12"/>
      <c r="G442" s="12"/>
      <c r="H442" s="12"/>
      <c r="I442" s="12"/>
      <c r="J442" s="12"/>
      <c r="K442" s="12"/>
      <c r="L442" s="12"/>
      <c r="M442" s="12"/>
      <c r="N442" s="12"/>
      <c r="O442" s="12"/>
      <c r="P442" s="12"/>
      <c r="Q442" s="12"/>
      <c r="R442" s="12"/>
      <c r="S442" s="12"/>
      <c r="T442" s="12"/>
      <c r="U442" s="12"/>
      <c r="V442" s="12"/>
      <c r="W442" s="12"/>
    </row>
    <row r="443" spans="1:23" ht="12.75" customHeight="1">
      <c r="A443" s="13"/>
      <c r="B443" s="1"/>
      <c r="C443" s="12"/>
      <c r="D443" s="12"/>
      <c r="E443" s="12"/>
      <c r="F443" s="12"/>
      <c r="G443" s="12"/>
      <c r="H443" s="12"/>
      <c r="I443" s="12"/>
      <c r="J443" s="12"/>
      <c r="K443" s="12"/>
      <c r="L443" s="12"/>
      <c r="M443" s="12"/>
      <c r="N443" s="12"/>
      <c r="O443" s="12"/>
      <c r="P443" s="12"/>
      <c r="Q443" s="12"/>
      <c r="R443" s="12"/>
      <c r="S443" s="12"/>
      <c r="T443" s="12"/>
      <c r="U443" s="12"/>
      <c r="V443" s="12"/>
      <c r="W443" s="12"/>
    </row>
    <row r="444" spans="1:23" ht="12.75" customHeight="1">
      <c r="A444" s="13"/>
      <c r="B444" s="1"/>
      <c r="C444" s="12"/>
      <c r="D444" s="12"/>
      <c r="E444" s="12"/>
      <c r="F444" s="12"/>
      <c r="G444" s="12"/>
      <c r="H444" s="12"/>
      <c r="I444" s="12"/>
      <c r="J444" s="12"/>
      <c r="K444" s="12"/>
      <c r="L444" s="12"/>
      <c r="M444" s="12"/>
      <c r="N444" s="12"/>
      <c r="O444" s="12"/>
      <c r="P444" s="12"/>
      <c r="Q444" s="12"/>
      <c r="R444" s="12"/>
      <c r="S444" s="12"/>
      <c r="T444" s="12"/>
      <c r="U444" s="12"/>
      <c r="V444" s="12"/>
      <c r="W444" s="12"/>
    </row>
    <row r="445" spans="1:23" ht="12.75" customHeight="1">
      <c r="A445" s="13"/>
      <c r="B445" s="1"/>
      <c r="C445" s="12"/>
      <c r="D445" s="12"/>
      <c r="E445" s="12"/>
      <c r="F445" s="12"/>
      <c r="G445" s="12"/>
      <c r="H445" s="12"/>
      <c r="I445" s="12"/>
      <c r="J445" s="12"/>
      <c r="K445" s="12"/>
      <c r="L445" s="12"/>
      <c r="M445" s="12"/>
      <c r="N445" s="12"/>
      <c r="O445" s="12"/>
      <c r="P445" s="12"/>
      <c r="Q445" s="12"/>
      <c r="R445" s="12"/>
      <c r="S445" s="12"/>
      <c r="T445" s="12"/>
      <c r="U445" s="12"/>
      <c r="V445" s="12"/>
      <c r="W445" s="12"/>
    </row>
    <row r="446" spans="1:23" ht="12.75" customHeight="1">
      <c r="A446" s="13"/>
      <c r="B446" s="1"/>
      <c r="C446" s="12"/>
      <c r="D446" s="12"/>
      <c r="E446" s="12"/>
      <c r="F446" s="12"/>
      <c r="G446" s="12"/>
      <c r="H446" s="12"/>
      <c r="I446" s="12"/>
      <c r="J446" s="12"/>
      <c r="K446" s="12"/>
      <c r="L446" s="12"/>
      <c r="M446" s="12"/>
      <c r="N446" s="12"/>
      <c r="O446" s="12"/>
      <c r="P446" s="12"/>
      <c r="Q446" s="12"/>
      <c r="R446" s="12"/>
      <c r="S446" s="12"/>
      <c r="T446" s="12"/>
      <c r="U446" s="12"/>
      <c r="V446" s="12"/>
      <c r="W446" s="12"/>
    </row>
    <row r="447" spans="1:23" ht="12.75" customHeight="1">
      <c r="A447" s="13"/>
      <c r="B447" s="1"/>
      <c r="C447" s="12"/>
      <c r="D447" s="12"/>
      <c r="E447" s="12"/>
      <c r="F447" s="12"/>
      <c r="G447" s="12"/>
      <c r="H447" s="12"/>
      <c r="I447" s="12"/>
      <c r="J447" s="12"/>
      <c r="K447" s="12"/>
      <c r="L447" s="12"/>
      <c r="M447" s="12"/>
      <c r="N447" s="12"/>
      <c r="O447" s="12"/>
      <c r="P447" s="12"/>
      <c r="Q447" s="12"/>
      <c r="R447" s="12"/>
      <c r="S447" s="12"/>
      <c r="T447" s="12"/>
      <c r="U447" s="12"/>
      <c r="V447" s="12"/>
      <c r="W447" s="12"/>
    </row>
    <row r="448" spans="1:23" ht="12.75" customHeight="1">
      <c r="A448" s="13"/>
      <c r="B448" s="1"/>
      <c r="C448" s="12"/>
      <c r="D448" s="12"/>
      <c r="E448" s="12"/>
      <c r="F448" s="12"/>
      <c r="G448" s="12"/>
      <c r="H448" s="12"/>
      <c r="I448" s="12"/>
      <c r="J448" s="12"/>
      <c r="K448" s="12"/>
      <c r="L448" s="12"/>
      <c r="M448" s="12"/>
      <c r="N448" s="12"/>
      <c r="O448" s="12"/>
      <c r="P448" s="12"/>
      <c r="Q448" s="12"/>
      <c r="R448" s="12"/>
      <c r="S448" s="12"/>
      <c r="T448" s="12"/>
      <c r="U448" s="12"/>
      <c r="V448" s="12"/>
      <c r="W448" s="12"/>
    </row>
    <row r="449" spans="1:23" ht="12.75" customHeight="1">
      <c r="A449" s="13"/>
      <c r="B449" s="1"/>
      <c r="C449" s="12"/>
      <c r="D449" s="12"/>
      <c r="E449" s="12"/>
      <c r="F449" s="12"/>
      <c r="G449" s="12"/>
      <c r="H449" s="12"/>
      <c r="I449" s="12"/>
      <c r="J449" s="12"/>
      <c r="K449" s="12"/>
      <c r="L449" s="12"/>
      <c r="M449" s="12"/>
      <c r="N449" s="12"/>
      <c r="O449" s="12"/>
      <c r="P449" s="12"/>
      <c r="Q449" s="12"/>
      <c r="R449" s="12"/>
      <c r="S449" s="12"/>
      <c r="T449" s="12"/>
      <c r="U449" s="12"/>
      <c r="V449" s="12"/>
      <c r="W449" s="12"/>
    </row>
    <row r="450" spans="1:23" ht="12.75" customHeight="1">
      <c r="A450" s="13"/>
      <c r="B450" s="1"/>
      <c r="C450" s="12"/>
      <c r="D450" s="12"/>
      <c r="E450" s="12"/>
      <c r="F450" s="12"/>
      <c r="G450" s="12"/>
      <c r="H450" s="12"/>
      <c r="I450" s="12"/>
      <c r="J450" s="12"/>
      <c r="K450" s="12"/>
      <c r="L450" s="12"/>
      <c r="M450" s="12"/>
      <c r="N450" s="12"/>
      <c r="O450" s="12"/>
      <c r="P450" s="12"/>
      <c r="Q450" s="12"/>
      <c r="R450" s="12"/>
      <c r="S450" s="12"/>
      <c r="T450" s="12"/>
      <c r="U450" s="12"/>
      <c r="V450" s="12"/>
      <c r="W450" s="12"/>
    </row>
    <row r="451" spans="1:23" ht="12.75" customHeight="1">
      <c r="A451" s="13"/>
      <c r="B451" s="1"/>
      <c r="C451" s="12"/>
      <c r="D451" s="12"/>
      <c r="E451" s="12"/>
      <c r="F451" s="12"/>
      <c r="G451" s="12"/>
      <c r="H451" s="12"/>
      <c r="I451" s="12"/>
      <c r="J451" s="12"/>
      <c r="K451" s="12"/>
      <c r="L451" s="12"/>
      <c r="M451" s="12"/>
      <c r="N451" s="12"/>
      <c r="O451" s="12"/>
      <c r="P451" s="12"/>
      <c r="Q451" s="12"/>
      <c r="R451" s="12"/>
      <c r="S451" s="12"/>
      <c r="T451" s="12"/>
      <c r="U451" s="12"/>
      <c r="V451" s="12"/>
      <c r="W451" s="12"/>
    </row>
    <row r="452" spans="1:23" ht="12.75" customHeight="1">
      <c r="A452" s="13"/>
      <c r="B452" s="1"/>
      <c r="C452" s="12"/>
      <c r="D452" s="12"/>
      <c r="E452" s="12"/>
      <c r="F452" s="12"/>
      <c r="G452" s="12"/>
      <c r="H452" s="12"/>
      <c r="I452" s="12"/>
      <c r="J452" s="12"/>
      <c r="K452" s="12"/>
      <c r="L452" s="12"/>
      <c r="M452" s="12"/>
      <c r="N452" s="12"/>
      <c r="O452" s="12"/>
      <c r="P452" s="12"/>
      <c r="Q452" s="12"/>
      <c r="R452" s="12"/>
      <c r="S452" s="12"/>
      <c r="T452" s="12"/>
      <c r="U452" s="12"/>
      <c r="V452" s="12"/>
      <c r="W452" s="12"/>
    </row>
    <row r="453" spans="1:23" ht="12.75" customHeight="1">
      <c r="A453" s="13"/>
      <c r="B453" s="1"/>
      <c r="C453" s="12"/>
      <c r="D453" s="12"/>
      <c r="E453" s="12"/>
      <c r="F453" s="12"/>
      <c r="G453" s="12"/>
      <c r="H453" s="12"/>
      <c r="I453" s="12"/>
      <c r="J453" s="12"/>
      <c r="K453" s="12"/>
      <c r="L453" s="12"/>
      <c r="M453" s="12"/>
      <c r="N453" s="12"/>
      <c r="O453" s="12"/>
      <c r="P453" s="12"/>
      <c r="Q453" s="12"/>
      <c r="R453" s="12"/>
      <c r="S453" s="12"/>
      <c r="T453" s="12"/>
      <c r="U453" s="12"/>
      <c r="V453" s="12"/>
      <c r="W453" s="12"/>
    </row>
    <row r="454" spans="1:23" ht="12.75" customHeight="1">
      <c r="A454" s="13"/>
      <c r="B454" s="1"/>
      <c r="C454" s="12"/>
      <c r="D454" s="12"/>
      <c r="E454" s="12"/>
      <c r="F454" s="12"/>
      <c r="G454" s="12"/>
      <c r="H454" s="12"/>
      <c r="I454" s="12"/>
      <c r="J454" s="12"/>
      <c r="K454" s="12"/>
      <c r="L454" s="12"/>
      <c r="M454" s="12"/>
      <c r="N454" s="12"/>
      <c r="O454" s="12"/>
      <c r="P454" s="12"/>
      <c r="Q454" s="12"/>
      <c r="R454" s="12"/>
      <c r="S454" s="12"/>
      <c r="T454" s="12"/>
      <c r="U454" s="12"/>
      <c r="V454" s="12"/>
      <c r="W454" s="12"/>
    </row>
    <row r="455" spans="1:23" ht="12.75" customHeight="1">
      <c r="A455" s="13"/>
      <c r="B455" s="1"/>
      <c r="C455" s="12"/>
      <c r="D455" s="12"/>
      <c r="E455" s="12"/>
      <c r="F455" s="12"/>
      <c r="G455" s="12"/>
      <c r="H455" s="12"/>
      <c r="I455" s="12"/>
      <c r="J455" s="12"/>
      <c r="K455" s="12"/>
      <c r="L455" s="12"/>
      <c r="M455" s="12"/>
      <c r="N455" s="12"/>
      <c r="O455" s="12"/>
      <c r="P455" s="12"/>
      <c r="Q455" s="12"/>
      <c r="R455" s="12"/>
      <c r="S455" s="12"/>
      <c r="T455" s="12"/>
      <c r="U455" s="12"/>
      <c r="V455" s="12"/>
      <c r="W455" s="12"/>
    </row>
    <row r="456" spans="1:23" ht="12.75" customHeight="1">
      <c r="A456" s="13"/>
      <c r="B456" s="1"/>
      <c r="C456" s="12"/>
      <c r="D456" s="12"/>
      <c r="E456" s="12"/>
      <c r="F456" s="12"/>
      <c r="G456" s="12"/>
      <c r="H456" s="12"/>
      <c r="I456" s="12"/>
      <c r="J456" s="12"/>
      <c r="K456" s="12"/>
      <c r="L456" s="12"/>
      <c r="M456" s="12"/>
      <c r="N456" s="12"/>
      <c r="O456" s="12"/>
      <c r="P456" s="12"/>
      <c r="Q456" s="12"/>
      <c r="R456" s="12"/>
      <c r="S456" s="12"/>
      <c r="T456" s="12"/>
      <c r="U456" s="12"/>
      <c r="V456" s="12"/>
      <c r="W456" s="12"/>
    </row>
    <row r="457" spans="1:23" ht="12.75" customHeight="1">
      <c r="A457" s="13"/>
      <c r="B457" s="1"/>
      <c r="C457" s="12"/>
      <c r="D457" s="12"/>
      <c r="E457" s="12"/>
      <c r="F457" s="12"/>
      <c r="G457" s="12"/>
      <c r="H457" s="12"/>
      <c r="I457" s="12"/>
      <c r="J457" s="12"/>
      <c r="K457" s="12"/>
      <c r="L457" s="12"/>
      <c r="M457" s="12"/>
      <c r="N457" s="12"/>
      <c r="O457" s="12"/>
      <c r="P457" s="12"/>
      <c r="Q457" s="12"/>
      <c r="R457" s="12"/>
      <c r="S457" s="12"/>
      <c r="T457" s="12"/>
      <c r="U457" s="12"/>
      <c r="V457" s="12"/>
      <c r="W457" s="12"/>
    </row>
    <row r="458" spans="1:23" ht="12.75" customHeight="1">
      <c r="A458" s="13"/>
      <c r="B458" s="1"/>
      <c r="C458" s="12"/>
      <c r="D458" s="12"/>
      <c r="E458" s="12"/>
      <c r="F458" s="12"/>
      <c r="G458" s="12"/>
      <c r="H458" s="12"/>
      <c r="I458" s="12"/>
      <c r="J458" s="12"/>
      <c r="K458" s="12"/>
      <c r="L458" s="12"/>
      <c r="M458" s="12"/>
      <c r="N458" s="12"/>
      <c r="O458" s="12"/>
      <c r="P458" s="12"/>
      <c r="Q458" s="12"/>
      <c r="R458" s="12"/>
      <c r="S458" s="12"/>
      <c r="T458" s="12"/>
      <c r="U458" s="12"/>
      <c r="V458" s="12"/>
      <c r="W458" s="12"/>
    </row>
    <row r="459" spans="1:23" ht="12.75" customHeight="1">
      <c r="A459" s="13"/>
      <c r="B459" s="1"/>
      <c r="C459" s="12"/>
      <c r="D459" s="12"/>
      <c r="E459" s="12"/>
      <c r="F459" s="12"/>
      <c r="G459" s="12"/>
      <c r="H459" s="12"/>
      <c r="I459" s="12"/>
      <c r="J459" s="12"/>
      <c r="K459" s="12"/>
      <c r="L459" s="12"/>
      <c r="M459" s="12"/>
      <c r="N459" s="12"/>
      <c r="O459" s="12"/>
      <c r="P459" s="12"/>
      <c r="Q459" s="12"/>
      <c r="R459" s="12"/>
      <c r="S459" s="12"/>
      <c r="T459" s="12"/>
      <c r="U459" s="12"/>
      <c r="V459" s="12"/>
      <c r="W459" s="12"/>
    </row>
    <row r="460" spans="1:23" ht="12.75" customHeight="1">
      <c r="A460" s="13"/>
      <c r="B460" s="1"/>
      <c r="C460" s="12"/>
      <c r="D460" s="12"/>
      <c r="E460" s="12"/>
      <c r="F460" s="12"/>
      <c r="G460" s="12"/>
      <c r="H460" s="12"/>
      <c r="I460" s="12"/>
      <c r="J460" s="12"/>
      <c r="K460" s="12"/>
      <c r="L460" s="12"/>
      <c r="M460" s="12"/>
      <c r="N460" s="12"/>
      <c r="O460" s="12"/>
      <c r="P460" s="12"/>
      <c r="Q460" s="12"/>
      <c r="R460" s="12"/>
      <c r="S460" s="12"/>
      <c r="T460" s="12"/>
      <c r="U460" s="12"/>
      <c r="V460" s="12"/>
      <c r="W460" s="12"/>
    </row>
    <row r="461" spans="1:23" ht="12.75" customHeight="1">
      <c r="A461" s="13"/>
      <c r="B461" s="1"/>
      <c r="C461" s="12"/>
      <c r="D461" s="12"/>
      <c r="E461" s="12"/>
      <c r="F461" s="12"/>
      <c r="G461" s="12"/>
      <c r="H461" s="12"/>
      <c r="I461" s="12"/>
      <c r="J461" s="12"/>
      <c r="K461" s="12"/>
      <c r="L461" s="12"/>
      <c r="M461" s="12"/>
      <c r="N461" s="12"/>
      <c r="O461" s="12"/>
      <c r="P461" s="12"/>
      <c r="Q461" s="12"/>
      <c r="R461" s="12"/>
      <c r="S461" s="12"/>
      <c r="T461" s="12"/>
      <c r="U461" s="12"/>
      <c r="V461" s="12"/>
      <c r="W461" s="12"/>
    </row>
    <row r="462" spans="1:23" ht="12.75" customHeight="1">
      <c r="A462" s="13"/>
      <c r="B462" s="1"/>
      <c r="C462" s="12"/>
      <c r="D462" s="12"/>
      <c r="E462" s="12"/>
      <c r="F462" s="12"/>
      <c r="G462" s="12"/>
      <c r="H462" s="12"/>
      <c r="I462" s="12"/>
      <c r="J462" s="12"/>
      <c r="K462" s="12"/>
      <c r="L462" s="12"/>
      <c r="M462" s="12"/>
      <c r="N462" s="12"/>
      <c r="O462" s="12"/>
      <c r="P462" s="12"/>
      <c r="Q462" s="12"/>
      <c r="R462" s="12"/>
      <c r="S462" s="12"/>
      <c r="T462" s="12"/>
      <c r="U462" s="12"/>
      <c r="V462" s="12"/>
      <c r="W462" s="12"/>
    </row>
    <row r="463" spans="1:23" ht="12.75" customHeight="1">
      <c r="A463" s="13"/>
      <c r="B463" s="1"/>
      <c r="C463" s="12"/>
      <c r="D463" s="12"/>
      <c r="E463" s="12"/>
      <c r="F463" s="12"/>
      <c r="G463" s="12"/>
      <c r="H463" s="12"/>
      <c r="I463" s="12"/>
      <c r="J463" s="12"/>
      <c r="K463" s="12"/>
      <c r="L463" s="12"/>
      <c r="M463" s="12"/>
      <c r="N463" s="12"/>
      <c r="O463" s="12"/>
      <c r="P463" s="12"/>
      <c r="Q463" s="12"/>
      <c r="R463" s="12"/>
      <c r="S463" s="12"/>
      <c r="T463" s="12"/>
      <c r="U463" s="12"/>
      <c r="V463" s="12"/>
      <c r="W463" s="12"/>
    </row>
    <row r="464" spans="1:23" ht="12.75" customHeight="1">
      <c r="A464" s="13"/>
      <c r="B464" s="1"/>
      <c r="C464" s="12"/>
      <c r="D464" s="12"/>
      <c r="E464" s="12"/>
      <c r="F464" s="12"/>
      <c r="G464" s="12"/>
      <c r="H464" s="12"/>
      <c r="I464" s="12"/>
      <c r="J464" s="12"/>
      <c r="K464" s="12"/>
      <c r="L464" s="12"/>
      <c r="M464" s="12"/>
      <c r="N464" s="12"/>
      <c r="O464" s="12"/>
      <c r="P464" s="12"/>
      <c r="Q464" s="12"/>
      <c r="R464" s="12"/>
      <c r="S464" s="12"/>
      <c r="T464" s="12"/>
      <c r="U464" s="12"/>
      <c r="V464" s="12"/>
      <c r="W464" s="12"/>
    </row>
    <row r="465" spans="1:23" ht="12.75" customHeight="1">
      <c r="A465" s="13"/>
      <c r="B465" s="1"/>
      <c r="C465" s="12"/>
      <c r="D465" s="12"/>
      <c r="E465" s="12"/>
      <c r="F465" s="12"/>
      <c r="G465" s="12"/>
      <c r="H465" s="12"/>
      <c r="I465" s="12"/>
      <c r="J465" s="12"/>
      <c r="K465" s="12"/>
      <c r="L465" s="12"/>
      <c r="M465" s="12"/>
      <c r="N465" s="12"/>
      <c r="O465" s="12"/>
      <c r="P465" s="12"/>
      <c r="Q465" s="12"/>
      <c r="R465" s="12"/>
      <c r="S465" s="12"/>
      <c r="T465" s="12"/>
      <c r="U465" s="12"/>
      <c r="V465" s="12"/>
      <c r="W465" s="12"/>
    </row>
    <row r="466" spans="1:23" ht="12.75" customHeight="1">
      <c r="A466" s="13"/>
      <c r="B466" s="1"/>
      <c r="C466" s="12"/>
      <c r="D466" s="12"/>
      <c r="E466" s="12"/>
      <c r="F466" s="12"/>
      <c r="G466" s="12"/>
      <c r="H466" s="12"/>
      <c r="I466" s="12"/>
      <c r="J466" s="12"/>
      <c r="K466" s="12"/>
      <c r="L466" s="12"/>
      <c r="M466" s="12"/>
      <c r="N466" s="12"/>
      <c r="O466" s="12"/>
      <c r="P466" s="12"/>
      <c r="Q466" s="12"/>
      <c r="R466" s="12"/>
      <c r="S466" s="12"/>
      <c r="T466" s="12"/>
      <c r="U466" s="12"/>
      <c r="V466" s="12"/>
      <c r="W466" s="12"/>
    </row>
    <row r="467" spans="1:23" ht="12.75" customHeight="1">
      <c r="A467" s="13"/>
      <c r="B467" s="1"/>
      <c r="C467" s="12"/>
      <c r="D467" s="12"/>
      <c r="E467" s="12"/>
      <c r="F467" s="12"/>
      <c r="G467" s="12"/>
      <c r="H467" s="12"/>
      <c r="I467" s="12"/>
      <c r="J467" s="12"/>
      <c r="K467" s="12"/>
      <c r="L467" s="12"/>
      <c r="M467" s="12"/>
      <c r="N467" s="12"/>
      <c r="O467" s="12"/>
      <c r="P467" s="12"/>
      <c r="Q467" s="12"/>
      <c r="R467" s="12"/>
      <c r="S467" s="12"/>
      <c r="T467" s="12"/>
      <c r="U467" s="12"/>
      <c r="V467" s="12"/>
      <c r="W467" s="12"/>
    </row>
    <row r="468" spans="1:23" ht="12.75" customHeight="1">
      <c r="A468" s="13"/>
      <c r="B468" s="1"/>
      <c r="C468" s="12"/>
      <c r="D468" s="12"/>
      <c r="E468" s="12"/>
      <c r="F468" s="12"/>
      <c r="G468" s="12"/>
      <c r="H468" s="12"/>
      <c r="I468" s="12"/>
      <c r="J468" s="12"/>
      <c r="K468" s="12"/>
      <c r="L468" s="12"/>
      <c r="M468" s="12"/>
      <c r="N468" s="12"/>
      <c r="O468" s="12"/>
      <c r="P468" s="12"/>
      <c r="Q468" s="12"/>
      <c r="R468" s="12"/>
      <c r="S468" s="12"/>
      <c r="T468" s="12"/>
      <c r="U468" s="12"/>
      <c r="V468" s="12"/>
      <c r="W468" s="12"/>
    </row>
    <row r="469" spans="1:23" ht="12.75" customHeight="1">
      <c r="A469" s="13"/>
      <c r="B469" s="1"/>
      <c r="C469" s="12"/>
      <c r="D469" s="12"/>
      <c r="E469" s="12"/>
      <c r="F469" s="12"/>
      <c r="G469" s="12"/>
      <c r="H469" s="12"/>
      <c r="I469" s="12"/>
      <c r="J469" s="12"/>
      <c r="K469" s="12"/>
      <c r="L469" s="12"/>
      <c r="M469" s="12"/>
      <c r="N469" s="12"/>
      <c r="O469" s="12"/>
      <c r="P469" s="12"/>
      <c r="Q469" s="12"/>
      <c r="R469" s="12"/>
      <c r="S469" s="12"/>
      <c r="T469" s="12"/>
      <c r="U469" s="12"/>
      <c r="V469" s="12"/>
      <c r="W469" s="12"/>
    </row>
    <row r="470" spans="1:23" ht="12.75" customHeight="1">
      <c r="A470" s="13"/>
      <c r="B470" s="1"/>
      <c r="C470" s="12"/>
      <c r="D470" s="12"/>
      <c r="E470" s="12"/>
      <c r="F470" s="12"/>
      <c r="G470" s="12"/>
      <c r="H470" s="12"/>
      <c r="I470" s="12"/>
      <c r="J470" s="12"/>
      <c r="K470" s="12"/>
      <c r="L470" s="12"/>
      <c r="M470" s="12"/>
      <c r="N470" s="12"/>
      <c r="O470" s="12"/>
      <c r="P470" s="12"/>
      <c r="Q470" s="12"/>
      <c r="R470" s="12"/>
      <c r="S470" s="12"/>
      <c r="T470" s="12"/>
      <c r="U470" s="12"/>
      <c r="V470" s="12"/>
      <c r="W470" s="12"/>
    </row>
    <row r="471" spans="1:23" ht="12.75" customHeight="1">
      <c r="A471" s="13"/>
      <c r="B471" s="1"/>
      <c r="C471" s="12"/>
      <c r="D471" s="12"/>
      <c r="E471" s="12"/>
      <c r="F471" s="12"/>
      <c r="G471" s="12"/>
      <c r="H471" s="12"/>
      <c r="I471" s="12"/>
      <c r="J471" s="12"/>
      <c r="K471" s="12"/>
      <c r="L471" s="12"/>
      <c r="M471" s="12"/>
      <c r="N471" s="12"/>
      <c r="O471" s="12"/>
      <c r="P471" s="12"/>
      <c r="Q471" s="12"/>
      <c r="R471" s="12"/>
      <c r="S471" s="12"/>
      <c r="T471" s="12"/>
      <c r="U471" s="12"/>
      <c r="V471" s="12"/>
      <c r="W471" s="12"/>
    </row>
    <row r="472" spans="1:23" ht="12.75" customHeight="1">
      <c r="A472" s="13"/>
      <c r="B472" s="1"/>
      <c r="C472" s="12"/>
      <c r="D472" s="12"/>
      <c r="E472" s="12"/>
      <c r="F472" s="12"/>
      <c r="G472" s="12"/>
      <c r="H472" s="12"/>
      <c r="I472" s="12"/>
      <c r="J472" s="12"/>
      <c r="K472" s="12"/>
      <c r="L472" s="12"/>
      <c r="M472" s="12"/>
      <c r="N472" s="12"/>
      <c r="O472" s="12"/>
      <c r="P472" s="12"/>
      <c r="Q472" s="12"/>
      <c r="R472" s="12"/>
      <c r="S472" s="12"/>
      <c r="T472" s="12"/>
      <c r="U472" s="12"/>
      <c r="V472" s="12"/>
      <c r="W472" s="12"/>
    </row>
    <row r="473" spans="1:23" ht="12.75" customHeight="1">
      <c r="A473" s="13"/>
      <c r="B473" s="1"/>
      <c r="C473" s="12"/>
      <c r="D473" s="12"/>
      <c r="E473" s="12"/>
      <c r="F473" s="12"/>
      <c r="G473" s="12"/>
      <c r="H473" s="12"/>
      <c r="I473" s="12"/>
      <c r="J473" s="12"/>
      <c r="K473" s="12"/>
      <c r="L473" s="12"/>
      <c r="M473" s="12"/>
      <c r="N473" s="12"/>
      <c r="O473" s="12"/>
      <c r="P473" s="12"/>
      <c r="Q473" s="12"/>
      <c r="R473" s="12"/>
      <c r="S473" s="12"/>
      <c r="T473" s="12"/>
      <c r="U473" s="12"/>
      <c r="V473" s="12"/>
      <c r="W473" s="12"/>
    </row>
    <row r="474" spans="1:23" ht="12.75" customHeight="1">
      <c r="A474" s="13"/>
      <c r="B474" s="1"/>
      <c r="C474" s="12"/>
      <c r="D474" s="12"/>
      <c r="E474" s="12"/>
      <c r="F474" s="12"/>
      <c r="G474" s="12"/>
      <c r="H474" s="12"/>
      <c r="I474" s="12"/>
      <c r="J474" s="12"/>
      <c r="K474" s="12"/>
      <c r="L474" s="12"/>
      <c r="M474" s="12"/>
      <c r="N474" s="12"/>
      <c r="O474" s="12"/>
      <c r="P474" s="12"/>
      <c r="Q474" s="12"/>
      <c r="R474" s="12"/>
      <c r="S474" s="12"/>
      <c r="T474" s="12"/>
      <c r="U474" s="12"/>
      <c r="V474" s="12"/>
      <c r="W474" s="12"/>
    </row>
    <row r="475" spans="1:23" ht="12.75" customHeight="1">
      <c r="A475" s="13"/>
      <c r="B475" s="1"/>
      <c r="C475" s="12"/>
      <c r="D475" s="12"/>
      <c r="E475" s="12"/>
      <c r="F475" s="12"/>
      <c r="G475" s="12"/>
      <c r="H475" s="12"/>
      <c r="I475" s="12"/>
      <c r="J475" s="12"/>
      <c r="K475" s="12"/>
      <c r="L475" s="12"/>
      <c r="M475" s="12"/>
      <c r="N475" s="12"/>
      <c r="O475" s="12"/>
      <c r="P475" s="12"/>
      <c r="Q475" s="12"/>
      <c r="R475" s="12"/>
      <c r="S475" s="12"/>
      <c r="T475" s="12"/>
      <c r="U475" s="12"/>
      <c r="V475" s="12"/>
      <c r="W475" s="12"/>
    </row>
    <row r="476" spans="1:23" ht="12.75" customHeight="1">
      <c r="A476" s="13"/>
      <c r="B476" s="1"/>
      <c r="C476" s="12"/>
      <c r="D476" s="12"/>
      <c r="E476" s="12"/>
      <c r="F476" s="12"/>
      <c r="G476" s="12"/>
      <c r="H476" s="12"/>
      <c r="I476" s="12"/>
      <c r="J476" s="12"/>
      <c r="K476" s="12"/>
      <c r="L476" s="12"/>
      <c r="M476" s="12"/>
      <c r="N476" s="12"/>
      <c r="O476" s="12"/>
      <c r="P476" s="12"/>
      <c r="Q476" s="12"/>
      <c r="R476" s="12"/>
      <c r="S476" s="12"/>
      <c r="T476" s="12"/>
      <c r="U476" s="12"/>
      <c r="V476" s="12"/>
      <c r="W476" s="12"/>
    </row>
    <row r="477" spans="1:23" ht="12.75" customHeight="1">
      <c r="A477" s="13"/>
      <c r="B477" s="1"/>
      <c r="C477" s="12"/>
      <c r="D477" s="12"/>
      <c r="E477" s="12"/>
      <c r="F477" s="12"/>
      <c r="G477" s="12"/>
      <c r="H477" s="12"/>
      <c r="I477" s="12"/>
      <c r="J477" s="12"/>
      <c r="K477" s="12"/>
      <c r="L477" s="12"/>
      <c r="M477" s="12"/>
      <c r="N477" s="12"/>
      <c r="O477" s="12"/>
      <c r="P477" s="12"/>
      <c r="Q477" s="12"/>
      <c r="R477" s="12"/>
      <c r="S477" s="12"/>
      <c r="T477" s="12"/>
      <c r="U477" s="12"/>
      <c r="V477" s="12"/>
      <c r="W477" s="12"/>
    </row>
    <row r="478" spans="1:23" ht="12.75" customHeight="1">
      <c r="A478" s="13"/>
      <c r="B478" s="1"/>
      <c r="C478" s="12"/>
      <c r="D478" s="12"/>
      <c r="E478" s="12"/>
      <c r="F478" s="12"/>
      <c r="G478" s="12"/>
      <c r="H478" s="12"/>
      <c r="I478" s="12"/>
      <c r="J478" s="12"/>
      <c r="K478" s="12"/>
      <c r="L478" s="12"/>
      <c r="M478" s="12"/>
      <c r="N478" s="12"/>
      <c r="O478" s="12"/>
      <c r="P478" s="12"/>
      <c r="Q478" s="12"/>
      <c r="R478" s="12"/>
      <c r="S478" s="12"/>
      <c r="T478" s="12"/>
      <c r="U478" s="12"/>
      <c r="V478" s="12"/>
      <c r="W478" s="12"/>
    </row>
    <row r="479" spans="1:23" ht="12.75" customHeight="1">
      <c r="A479" s="13"/>
      <c r="B479" s="1"/>
      <c r="C479" s="12"/>
      <c r="D479" s="12"/>
      <c r="E479" s="12"/>
      <c r="F479" s="12"/>
      <c r="G479" s="12"/>
      <c r="H479" s="12"/>
      <c r="I479" s="12"/>
      <c r="J479" s="12"/>
      <c r="K479" s="12"/>
      <c r="L479" s="12"/>
      <c r="M479" s="12"/>
      <c r="N479" s="12"/>
      <c r="O479" s="12"/>
      <c r="P479" s="12"/>
      <c r="Q479" s="12"/>
      <c r="R479" s="12"/>
      <c r="S479" s="12"/>
      <c r="T479" s="12"/>
      <c r="U479" s="12"/>
      <c r="V479" s="12"/>
      <c r="W479" s="12"/>
    </row>
    <row r="480" spans="1:23" ht="12.75" customHeight="1">
      <c r="A480" s="13"/>
      <c r="B480" s="1"/>
      <c r="C480" s="12"/>
      <c r="D480" s="12"/>
      <c r="E480" s="12"/>
      <c r="F480" s="12"/>
      <c r="G480" s="12"/>
      <c r="H480" s="12"/>
      <c r="I480" s="12"/>
      <c r="J480" s="12"/>
      <c r="K480" s="12"/>
      <c r="L480" s="12"/>
      <c r="M480" s="12"/>
      <c r="N480" s="12"/>
      <c r="O480" s="12"/>
      <c r="P480" s="12"/>
      <c r="Q480" s="12"/>
      <c r="R480" s="12"/>
      <c r="S480" s="12"/>
      <c r="T480" s="12"/>
      <c r="U480" s="12"/>
      <c r="V480" s="12"/>
      <c r="W480" s="12"/>
    </row>
    <row r="481" spans="1:23" ht="12.75" customHeight="1">
      <c r="A481" s="13"/>
      <c r="B481" s="1"/>
      <c r="C481" s="12"/>
      <c r="D481" s="12"/>
      <c r="E481" s="12"/>
      <c r="F481" s="12"/>
      <c r="G481" s="12"/>
      <c r="H481" s="12"/>
      <c r="I481" s="12"/>
      <c r="J481" s="12"/>
      <c r="K481" s="12"/>
      <c r="L481" s="12"/>
      <c r="M481" s="12"/>
      <c r="N481" s="12"/>
      <c r="O481" s="12"/>
      <c r="P481" s="12"/>
      <c r="Q481" s="12"/>
      <c r="R481" s="12"/>
      <c r="S481" s="12"/>
      <c r="T481" s="12"/>
      <c r="U481" s="12"/>
      <c r="V481" s="12"/>
      <c r="W481" s="12"/>
    </row>
    <row r="482" spans="1:23" ht="12.75" customHeight="1">
      <c r="A482" s="13"/>
      <c r="B482" s="1"/>
      <c r="C482" s="12"/>
      <c r="D482" s="12"/>
      <c r="E482" s="12"/>
      <c r="F482" s="12"/>
      <c r="G482" s="12"/>
      <c r="H482" s="12"/>
      <c r="I482" s="12"/>
      <c r="J482" s="12"/>
      <c r="K482" s="12"/>
      <c r="L482" s="12"/>
      <c r="M482" s="12"/>
      <c r="N482" s="12"/>
      <c r="O482" s="12"/>
      <c r="P482" s="12"/>
      <c r="Q482" s="12"/>
      <c r="R482" s="12"/>
      <c r="S482" s="12"/>
      <c r="T482" s="12"/>
      <c r="U482" s="12"/>
      <c r="V482" s="12"/>
      <c r="W482" s="12"/>
    </row>
    <row r="483" spans="1:23" ht="12.75" customHeight="1">
      <c r="A483" s="13"/>
      <c r="B483" s="1"/>
      <c r="C483" s="12"/>
      <c r="D483" s="12"/>
      <c r="E483" s="12"/>
      <c r="F483" s="12"/>
      <c r="G483" s="12"/>
      <c r="H483" s="12"/>
      <c r="I483" s="12"/>
      <c r="J483" s="12"/>
      <c r="K483" s="12"/>
      <c r="L483" s="12"/>
      <c r="M483" s="12"/>
      <c r="N483" s="12"/>
      <c r="O483" s="12"/>
      <c r="P483" s="12"/>
      <c r="Q483" s="12"/>
      <c r="R483" s="12"/>
      <c r="S483" s="12"/>
      <c r="T483" s="12"/>
      <c r="U483" s="12"/>
      <c r="V483" s="12"/>
      <c r="W483" s="12"/>
    </row>
    <row r="484" spans="1:23" ht="12.75" customHeight="1">
      <c r="A484" s="13"/>
      <c r="B484" s="1"/>
      <c r="C484" s="12"/>
      <c r="D484" s="12"/>
      <c r="E484" s="12"/>
      <c r="F484" s="12"/>
      <c r="G484" s="12"/>
      <c r="H484" s="12"/>
      <c r="I484" s="12"/>
      <c r="J484" s="12"/>
      <c r="K484" s="12"/>
      <c r="L484" s="12"/>
      <c r="M484" s="12"/>
      <c r="N484" s="12"/>
      <c r="O484" s="12"/>
      <c r="P484" s="12"/>
      <c r="Q484" s="12"/>
      <c r="R484" s="12"/>
      <c r="S484" s="12"/>
      <c r="T484" s="12"/>
      <c r="U484" s="12"/>
      <c r="V484" s="12"/>
      <c r="W484" s="12"/>
    </row>
    <row r="485" spans="1:23" ht="12.75" customHeight="1">
      <c r="A485" s="13"/>
      <c r="B485" s="1"/>
      <c r="C485" s="12"/>
      <c r="D485" s="12"/>
      <c r="E485" s="12"/>
      <c r="F485" s="12"/>
      <c r="G485" s="12"/>
      <c r="H485" s="12"/>
      <c r="I485" s="12"/>
      <c r="J485" s="12"/>
      <c r="K485" s="12"/>
      <c r="L485" s="12"/>
      <c r="M485" s="12"/>
      <c r="N485" s="12"/>
      <c r="O485" s="12"/>
      <c r="P485" s="12"/>
      <c r="Q485" s="12"/>
      <c r="R485" s="12"/>
      <c r="S485" s="12"/>
      <c r="T485" s="12"/>
      <c r="U485" s="12"/>
      <c r="V485" s="12"/>
      <c r="W485" s="12"/>
    </row>
    <row r="486" spans="1:23" ht="12.75" customHeight="1">
      <c r="A486" s="13"/>
      <c r="B486" s="1"/>
      <c r="C486" s="12"/>
      <c r="D486" s="12"/>
      <c r="E486" s="12"/>
      <c r="F486" s="12"/>
      <c r="G486" s="12"/>
      <c r="H486" s="12"/>
      <c r="I486" s="12"/>
      <c r="J486" s="12"/>
      <c r="K486" s="12"/>
      <c r="L486" s="12"/>
      <c r="M486" s="12"/>
      <c r="N486" s="12"/>
      <c r="O486" s="12"/>
      <c r="P486" s="12"/>
      <c r="Q486" s="12"/>
      <c r="R486" s="12"/>
      <c r="S486" s="12"/>
      <c r="T486" s="12"/>
      <c r="U486" s="12"/>
      <c r="V486" s="12"/>
      <c r="W486" s="12"/>
    </row>
    <row r="487" spans="1:23" ht="12.75" customHeight="1">
      <c r="A487" s="13"/>
      <c r="B487" s="1"/>
      <c r="C487" s="12"/>
      <c r="D487" s="12"/>
      <c r="E487" s="12"/>
      <c r="F487" s="12"/>
      <c r="G487" s="12"/>
      <c r="H487" s="12"/>
      <c r="I487" s="12"/>
      <c r="J487" s="12"/>
      <c r="K487" s="12"/>
      <c r="L487" s="12"/>
      <c r="M487" s="12"/>
      <c r="N487" s="12"/>
      <c r="O487" s="12"/>
      <c r="P487" s="12"/>
      <c r="Q487" s="12"/>
      <c r="R487" s="12"/>
      <c r="S487" s="12"/>
      <c r="T487" s="12"/>
      <c r="U487" s="12"/>
      <c r="V487" s="12"/>
      <c r="W487" s="12"/>
    </row>
    <row r="488" spans="1:23" ht="12.75" customHeight="1">
      <c r="A488" s="13"/>
      <c r="B488" s="1"/>
      <c r="C488" s="12"/>
      <c r="D488" s="12"/>
      <c r="E488" s="12"/>
      <c r="F488" s="12"/>
      <c r="G488" s="12"/>
      <c r="H488" s="12"/>
      <c r="I488" s="12"/>
      <c r="J488" s="12"/>
      <c r="K488" s="12"/>
      <c r="L488" s="12"/>
      <c r="M488" s="12"/>
      <c r="N488" s="12"/>
      <c r="O488" s="12"/>
      <c r="P488" s="12"/>
      <c r="Q488" s="12"/>
      <c r="R488" s="12"/>
      <c r="S488" s="12"/>
      <c r="T488" s="12"/>
      <c r="U488" s="12"/>
      <c r="V488" s="12"/>
      <c r="W488" s="12"/>
    </row>
    <row r="489" spans="1:23" ht="12.75" customHeight="1">
      <c r="A489" s="13"/>
      <c r="B489" s="1"/>
      <c r="C489" s="12"/>
      <c r="D489" s="12"/>
      <c r="E489" s="12"/>
      <c r="F489" s="12"/>
      <c r="G489" s="12"/>
      <c r="H489" s="12"/>
      <c r="I489" s="12"/>
      <c r="J489" s="12"/>
      <c r="K489" s="12"/>
      <c r="L489" s="12"/>
      <c r="M489" s="12"/>
      <c r="N489" s="12"/>
      <c r="O489" s="12"/>
      <c r="P489" s="12"/>
      <c r="Q489" s="12"/>
      <c r="R489" s="12"/>
      <c r="S489" s="12"/>
      <c r="T489" s="12"/>
      <c r="U489" s="12"/>
      <c r="V489" s="12"/>
      <c r="W489" s="12"/>
    </row>
    <row r="490" spans="1:23" ht="12.75" customHeight="1">
      <c r="A490" s="13"/>
      <c r="B490" s="1"/>
      <c r="C490" s="12"/>
      <c r="D490" s="12"/>
      <c r="E490" s="12"/>
      <c r="F490" s="12"/>
      <c r="G490" s="12"/>
      <c r="H490" s="12"/>
      <c r="I490" s="12"/>
      <c r="J490" s="12"/>
      <c r="K490" s="12"/>
      <c r="L490" s="12"/>
      <c r="M490" s="12"/>
      <c r="N490" s="12"/>
      <c r="O490" s="12"/>
      <c r="P490" s="12"/>
      <c r="Q490" s="12"/>
      <c r="R490" s="12"/>
      <c r="S490" s="12"/>
      <c r="T490" s="12"/>
      <c r="U490" s="12"/>
      <c r="V490" s="12"/>
      <c r="W490" s="12"/>
    </row>
    <row r="491" spans="1:23" ht="12.75" customHeight="1">
      <c r="A491" s="13"/>
      <c r="B491" s="1"/>
      <c r="C491" s="12"/>
      <c r="D491" s="12"/>
      <c r="E491" s="12"/>
      <c r="F491" s="12"/>
      <c r="G491" s="12"/>
      <c r="H491" s="12"/>
      <c r="I491" s="12"/>
      <c r="J491" s="12"/>
      <c r="K491" s="12"/>
      <c r="L491" s="12"/>
      <c r="M491" s="12"/>
      <c r="N491" s="12"/>
      <c r="O491" s="12"/>
      <c r="P491" s="12"/>
      <c r="Q491" s="12"/>
      <c r="R491" s="12"/>
      <c r="S491" s="12"/>
      <c r="T491" s="12"/>
      <c r="U491" s="12"/>
      <c r="V491" s="12"/>
      <c r="W491" s="12"/>
    </row>
    <row r="492" spans="1:23" ht="12.75" customHeight="1">
      <c r="A492" s="13"/>
      <c r="B492" s="1"/>
      <c r="C492" s="12"/>
      <c r="D492" s="12"/>
      <c r="E492" s="12"/>
      <c r="F492" s="12"/>
      <c r="G492" s="12"/>
      <c r="H492" s="12"/>
      <c r="I492" s="12"/>
      <c r="J492" s="12"/>
      <c r="K492" s="12"/>
      <c r="L492" s="12"/>
      <c r="M492" s="12"/>
      <c r="N492" s="12"/>
      <c r="O492" s="12"/>
      <c r="P492" s="12"/>
      <c r="Q492" s="12"/>
      <c r="R492" s="12"/>
      <c r="S492" s="12"/>
      <c r="T492" s="12"/>
      <c r="U492" s="12"/>
      <c r="V492" s="12"/>
      <c r="W492" s="12"/>
    </row>
    <row r="493" spans="1:23" ht="12.75" customHeight="1">
      <c r="A493" s="13"/>
      <c r="B493" s="1"/>
      <c r="C493" s="12"/>
      <c r="D493" s="12"/>
      <c r="E493" s="12"/>
      <c r="F493" s="12"/>
      <c r="G493" s="12"/>
      <c r="H493" s="12"/>
      <c r="I493" s="12"/>
      <c r="J493" s="12"/>
      <c r="K493" s="12"/>
      <c r="L493" s="12"/>
      <c r="M493" s="12"/>
      <c r="N493" s="12"/>
      <c r="O493" s="12"/>
      <c r="P493" s="12"/>
      <c r="Q493" s="12"/>
      <c r="R493" s="12"/>
      <c r="S493" s="12"/>
      <c r="T493" s="12"/>
      <c r="U493" s="12"/>
      <c r="V493" s="12"/>
      <c r="W493" s="12"/>
    </row>
    <row r="494" spans="1:23" ht="12.75" customHeight="1">
      <c r="A494" s="13"/>
      <c r="B494" s="1"/>
      <c r="C494" s="12"/>
      <c r="D494" s="12"/>
      <c r="E494" s="12"/>
      <c r="F494" s="12"/>
      <c r="G494" s="12"/>
      <c r="H494" s="12"/>
      <c r="I494" s="12"/>
      <c r="J494" s="12"/>
      <c r="K494" s="12"/>
      <c r="L494" s="12"/>
      <c r="M494" s="12"/>
      <c r="N494" s="12"/>
      <c r="O494" s="12"/>
      <c r="P494" s="12"/>
      <c r="Q494" s="12"/>
      <c r="R494" s="12"/>
      <c r="S494" s="12"/>
      <c r="T494" s="12"/>
      <c r="U494" s="12"/>
      <c r="V494" s="12"/>
      <c r="W494" s="12"/>
    </row>
    <row r="495" spans="1:23" ht="12.75" customHeight="1">
      <c r="A495" s="13"/>
      <c r="B495" s="1"/>
      <c r="C495" s="12"/>
      <c r="D495" s="12"/>
      <c r="E495" s="12"/>
      <c r="F495" s="12"/>
      <c r="G495" s="12"/>
      <c r="H495" s="12"/>
      <c r="I495" s="12"/>
      <c r="J495" s="12"/>
      <c r="K495" s="12"/>
      <c r="L495" s="12"/>
      <c r="M495" s="12"/>
      <c r="N495" s="12"/>
      <c r="O495" s="12"/>
      <c r="P495" s="12"/>
      <c r="Q495" s="12"/>
      <c r="R495" s="12"/>
      <c r="S495" s="12"/>
      <c r="T495" s="12"/>
      <c r="U495" s="12"/>
      <c r="V495" s="12"/>
      <c r="W495" s="12"/>
    </row>
    <row r="496" spans="1:23" ht="12.75" customHeight="1">
      <c r="A496" s="13"/>
      <c r="B496" s="1"/>
      <c r="C496" s="12"/>
      <c r="D496" s="12"/>
      <c r="E496" s="12"/>
      <c r="F496" s="12"/>
      <c r="G496" s="12"/>
      <c r="H496" s="12"/>
      <c r="I496" s="12"/>
      <c r="J496" s="12"/>
      <c r="K496" s="12"/>
      <c r="L496" s="12"/>
      <c r="M496" s="12"/>
      <c r="N496" s="12"/>
      <c r="O496" s="12"/>
      <c r="P496" s="12"/>
      <c r="Q496" s="12"/>
      <c r="R496" s="12"/>
      <c r="S496" s="12"/>
      <c r="T496" s="12"/>
      <c r="U496" s="12"/>
      <c r="V496" s="12"/>
      <c r="W496" s="12"/>
    </row>
    <row r="497" spans="1:23" ht="12.75" customHeight="1">
      <c r="A497" s="13"/>
      <c r="B497" s="1"/>
      <c r="C497" s="12"/>
      <c r="D497" s="12"/>
      <c r="E497" s="12"/>
      <c r="F497" s="12"/>
      <c r="G497" s="12"/>
      <c r="H497" s="12"/>
      <c r="I497" s="12"/>
      <c r="J497" s="12"/>
      <c r="K497" s="12"/>
      <c r="L497" s="12"/>
      <c r="M497" s="12"/>
      <c r="N497" s="12"/>
      <c r="O497" s="12"/>
      <c r="P497" s="12"/>
      <c r="Q497" s="12"/>
      <c r="R497" s="12"/>
      <c r="S497" s="12"/>
      <c r="T497" s="12"/>
      <c r="U497" s="12"/>
      <c r="V497" s="12"/>
      <c r="W497" s="12"/>
    </row>
    <row r="498" spans="1:23" ht="12.75" customHeight="1">
      <c r="A498" s="13"/>
      <c r="B498" s="1"/>
      <c r="C498" s="12"/>
      <c r="D498" s="12"/>
      <c r="E498" s="12"/>
      <c r="F498" s="12"/>
      <c r="G498" s="12"/>
      <c r="H498" s="12"/>
      <c r="I498" s="12"/>
      <c r="J498" s="12"/>
      <c r="K498" s="12"/>
      <c r="L498" s="12"/>
      <c r="M498" s="12"/>
      <c r="N498" s="12"/>
      <c r="O498" s="12"/>
      <c r="P498" s="12"/>
      <c r="Q498" s="12"/>
      <c r="R498" s="12"/>
      <c r="S498" s="12"/>
      <c r="T498" s="12"/>
      <c r="U498" s="12"/>
      <c r="V498" s="12"/>
      <c r="W498" s="12"/>
    </row>
    <row r="499" spans="1:23" ht="12.75" customHeight="1">
      <c r="A499" s="13"/>
      <c r="B499" s="1"/>
      <c r="C499" s="12"/>
      <c r="D499" s="12"/>
      <c r="E499" s="12"/>
      <c r="F499" s="12"/>
      <c r="G499" s="12"/>
      <c r="H499" s="12"/>
      <c r="I499" s="12"/>
      <c r="J499" s="12"/>
      <c r="K499" s="12"/>
      <c r="L499" s="12"/>
      <c r="M499" s="12"/>
      <c r="N499" s="12"/>
      <c r="O499" s="12"/>
      <c r="P499" s="12"/>
      <c r="Q499" s="12"/>
      <c r="R499" s="12"/>
      <c r="S499" s="12"/>
      <c r="T499" s="12"/>
      <c r="U499" s="12"/>
      <c r="V499" s="12"/>
      <c r="W499" s="12"/>
    </row>
    <row r="500" spans="1:23" ht="12.75" customHeight="1">
      <c r="A500" s="13"/>
      <c r="B500" s="1"/>
      <c r="C500" s="12"/>
      <c r="D500" s="12"/>
      <c r="E500" s="12"/>
      <c r="F500" s="12"/>
      <c r="G500" s="12"/>
      <c r="H500" s="12"/>
      <c r="I500" s="12"/>
      <c r="J500" s="12"/>
      <c r="K500" s="12"/>
      <c r="L500" s="12"/>
      <c r="M500" s="12"/>
      <c r="N500" s="12"/>
      <c r="O500" s="12"/>
      <c r="P500" s="12"/>
      <c r="Q500" s="12"/>
      <c r="R500" s="12"/>
      <c r="S500" s="12"/>
      <c r="T500" s="12"/>
      <c r="U500" s="12"/>
      <c r="V500" s="12"/>
      <c r="W500" s="12"/>
    </row>
    <row r="501" spans="1:23" ht="12.75" customHeight="1">
      <c r="A501" s="13"/>
      <c r="B501" s="1"/>
      <c r="C501" s="12"/>
      <c r="D501" s="12"/>
      <c r="E501" s="12"/>
      <c r="F501" s="12"/>
      <c r="G501" s="12"/>
      <c r="H501" s="12"/>
      <c r="I501" s="12"/>
      <c r="J501" s="12"/>
      <c r="K501" s="12"/>
      <c r="L501" s="12"/>
      <c r="M501" s="12"/>
      <c r="N501" s="12"/>
      <c r="O501" s="12"/>
      <c r="P501" s="12"/>
      <c r="Q501" s="12"/>
      <c r="R501" s="12"/>
      <c r="S501" s="12"/>
      <c r="T501" s="12"/>
      <c r="U501" s="12"/>
      <c r="V501" s="12"/>
      <c r="W501" s="12"/>
    </row>
    <row r="502" spans="1:23" ht="12.75" customHeight="1">
      <c r="A502" s="13"/>
      <c r="B502" s="1"/>
      <c r="C502" s="12"/>
      <c r="D502" s="12"/>
      <c r="E502" s="12"/>
      <c r="F502" s="12"/>
      <c r="G502" s="12"/>
      <c r="H502" s="12"/>
      <c r="I502" s="12"/>
      <c r="J502" s="12"/>
      <c r="K502" s="12"/>
      <c r="L502" s="12"/>
      <c r="M502" s="12"/>
      <c r="N502" s="12"/>
      <c r="O502" s="12"/>
      <c r="P502" s="12"/>
      <c r="Q502" s="12"/>
      <c r="R502" s="12"/>
      <c r="S502" s="12"/>
      <c r="T502" s="12"/>
      <c r="U502" s="12"/>
      <c r="V502" s="12"/>
      <c r="W502" s="12"/>
    </row>
    <row r="503" spans="1:23" ht="12.75" customHeight="1">
      <c r="A503" s="13"/>
      <c r="B503" s="1"/>
      <c r="C503" s="12"/>
      <c r="D503" s="12"/>
      <c r="E503" s="12"/>
      <c r="F503" s="12"/>
      <c r="G503" s="12"/>
      <c r="H503" s="12"/>
      <c r="I503" s="12"/>
      <c r="J503" s="12"/>
      <c r="K503" s="12"/>
      <c r="L503" s="12"/>
      <c r="M503" s="12"/>
      <c r="N503" s="12"/>
      <c r="O503" s="12"/>
      <c r="P503" s="12"/>
      <c r="Q503" s="12"/>
      <c r="R503" s="12"/>
      <c r="S503" s="12"/>
      <c r="T503" s="12"/>
      <c r="U503" s="12"/>
      <c r="V503" s="12"/>
      <c r="W503" s="12"/>
    </row>
    <row r="504" spans="1:23" ht="12.75" customHeight="1">
      <c r="A504" s="13"/>
      <c r="B504" s="1"/>
      <c r="C504" s="12"/>
      <c r="D504" s="12"/>
      <c r="E504" s="12"/>
      <c r="F504" s="12"/>
      <c r="G504" s="12"/>
      <c r="H504" s="12"/>
      <c r="I504" s="12"/>
      <c r="J504" s="12"/>
      <c r="K504" s="12"/>
      <c r="L504" s="12"/>
      <c r="M504" s="12"/>
      <c r="N504" s="12"/>
      <c r="O504" s="12"/>
      <c r="P504" s="12"/>
      <c r="Q504" s="12"/>
      <c r="R504" s="12"/>
      <c r="S504" s="12"/>
      <c r="T504" s="12"/>
      <c r="U504" s="12"/>
      <c r="V504" s="12"/>
      <c r="W504" s="12"/>
    </row>
    <row r="505" spans="1:23" ht="12.75" customHeight="1">
      <c r="A505" s="13"/>
      <c r="B505" s="1"/>
      <c r="C505" s="12"/>
      <c r="D505" s="12"/>
      <c r="E505" s="12"/>
      <c r="F505" s="12"/>
      <c r="G505" s="12"/>
      <c r="H505" s="12"/>
      <c r="I505" s="12"/>
      <c r="J505" s="12"/>
      <c r="K505" s="12"/>
      <c r="L505" s="12"/>
      <c r="M505" s="12"/>
      <c r="N505" s="12"/>
      <c r="O505" s="12"/>
      <c r="P505" s="12"/>
      <c r="Q505" s="12"/>
      <c r="R505" s="12"/>
      <c r="S505" s="12"/>
      <c r="T505" s="12"/>
      <c r="U505" s="12"/>
      <c r="V505" s="12"/>
      <c r="W505" s="12"/>
    </row>
    <row r="506" spans="1:23" ht="12.75" customHeight="1">
      <c r="A506" s="13"/>
      <c r="B506" s="1"/>
      <c r="C506" s="12"/>
      <c r="D506" s="12"/>
      <c r="E506" s="12"/>
      <c r="F506" s="12"/>
      <c r="G506" s="12"/>
      <c r="H506" s="12"/>
      <c r="I506" s="12"/>
      <c r="J506" s="12"/>
      <c r="K506" s="12"/>
      <c r="L506" s="12"/>
      <c r="M506" s="12"/>
      <c r="N506" s="12"/>
      <c r="O506" s="12"/>
      <c r="P506" s="12"/>
      <c r="Q506" s="12"/>
      <c r="R506" s="12"/>
      <c r="S506" s="12"/>
      <c r="T506" s="12"/>
      <c r="U506" s="12"/>
      <c r="V506" s="12"/>
      <c r="W506" s="12"/>
    </row>
    <row r="507" spans="1:23" ht="12.75" customHeight="1">
      <c r="A507" s="13"/>
      <c r="B507" s="1"/>
      <c r="C507" s="12"/>
      <c r="D507" s="12"/>
      <c r="E507" s="12"/>
      <c r="F507" s="12"/>
      <c r="G507" s="12"/>
      <c r="H507" s="12"/>
      <c r="I507" s="12"/>
      <c r="J507" s="12"/>
      <c r="K507" s="12"/>
      <c r="L507" s="12"/>
      <c r="M507" s="12"/>
      <c r="N507" s="12"/>
      <c r="O507" s="12"/>
      <c r="P507" s="12"/>
      <c r="Q507" s="12"/>
      <c r="R507" s="12"/>
      <c r="S507" s="12"/>
      <c r="T507" s="12"/>
      <c r="U507" s="12"/>
      <c r="V507" s="12"/>
      <c r="W507" s="12"/>
    </row>
    <row r="508" spans="1:23" ht="12.75" customHeight="1">
      <c r="A508" s="13"/>
      <c r="B508" s="1"/>
      <c r="C508" s="12"/>
      <c r="D508" s="12"/>
      <c r="E508" s="12"/>
      <c r="F508" s="12"/>
      <c r="G508" s="12"/>
      <c r="H508" s="12"/>
      <c r="I508" s="12"/>
      <c r="J508" s="12"/>
      <c r="K508" s="12"/>
      <c r="L508" s="12"/>
      <c r="M508" s="12"/>
      <c r="N508" s="12"/>
      <c r="O508" s="12"/>
      <c r="P508" s="12"/>
      <c r="Q508" s="12"/>
      <c r="R508" s="12"/>
      <c r="S508" s="12"/>
      <c r="T508" s="12"/>
      <c r="U508" s="12"/>
      <c r="V508" s="12"/>
      <c r="W508" s="12"/>
    </row>
    <row r="509" spans="1:23" ht="12.75" customHeight="1">
      <c r="A509" s="13"/>
      <c r="B509" s="1"/>
      <c r="C509" s="12"/>
      <c r="D509" s="12"/>
      <c r="E509" s="12"/>
      <c r="F509" s="12"/>
      <c r="G509" s="12"/>
      <c r="H509" s="12"/>
      <c r="I509" s="12"/>
      <c r="J509" s="12"/>
      <c r="K509" s="12"/>
      <c r="L509" s="12"/>
      <c r="M509" s="12"/>
      <c r="N509" s="12"/>
      <c r="O509" s="12"/>
      <c r="P509" s="12"/>
      <c r="Q509" s="12"/>
      <c r="R509" s="12"/>
      <c r="S509" s="12"/>
      <c r="T509" s="12"/>
      <c r="U509" s="12"/>
      <c r="V509" s="12"/>
      <c r="W509" s="12"/>
    </row>
    <row r="510" spans="1:23" ht="12.75" customHeight="1">
      <c r="A510" s="13"/>
      <c r="B510" s="1"/>
      <c r="C510" s="12"/>
      <c r="D510" s="12"/>
      <c r="E510" s="12"/>
      <c r="F510" s="12"/>
      <c r="G510" s="12"/>
      <c r="H510" s="12"/>
      <c r="I510" s="12"/>
      <c r="J510" s="12"/>
      <c r="K510" s="12"/>
      <c r="L510" s="12"/>
      <c r="M510" s="12"/>
      <c r="N510" s="12"/>
      <c r="O510" s="12"/>
      <c r="P510" s="12"/>
      <c r="Q510" s="12"/>
      <c r="R510" s="12"/>
      <c r="S510" s="12"/>
      <c r="T510" s="12"/>
      <c r="U510" s="12"/>
      <c r="V510" s="12"/>
      <c r="W510" s="12"/>
    </row>
    <row r="511" spans="1:23" ht="12.75" customHeight="1">
      <c r="A511" s="13"/>
      <c r="B511" s="1"/>
      <c r="C511" s="12"/>
      <c r="D511" s="12"/>
      <c r="E511" s="12"/>
      <c r="F511" s="12"/>
      <c r="G511" s="12"/>
      <c r="H511" s="12"/>
      <c r="I511" s="12"/>
      <c r="J511" s="12"/>
      <c r="K511" s="12"/>
      <c r="L511" s="12"/>
      <c r="M511" s="12"/>
      <c r="N511" s="12"/>
      <c r="O511" s="12"/>
      <c r="P511" s="12"/>
      <c r="Q511" s="12"/>
      <c r="R511" s="12"/>
      <c r="S511" s="12"/>
      <c r="T511" s="12"/>
      <c r="U511" s="12"/>
      <c r="V511" s="12"/>
      <c r="W511" s="12"/>
    </row>
    <row r="512" spans="1:23" ht="12.75" customHeight="1">
      <c r="A512" s="13"/>
      <c r="B512" s="1"/>
      <c r="C512" s="12"/>
      <c r="D512" s="12"/>
      <c r="E512" s="12"/>
      <c r="F512" s="12"/>
      <c r="G512" s="12"/>
      <c r="H512" s="12"/>
      <c r="I512" s="12"/>
      <c r="J512" s="12"/>
      <c r="K512" s="12"/>
      <c r="L512" s="12"/>
      <c r="M512" s="12"/>
      <c r="N512" s="12"/>
      <c r="O512" s="12"/>
      <c r="P512" s="12"/>
      <c r="Q512" s="12"/>
      <c r="R512" s="12"/>
      <c r="S512" s="12"/>
      <c r="T512" s="12"/>
      <c r="U512" s="12"/>
      <c r="V512" s="12"/>
      <c r="W512" s="12"/>
    </row>
    <row r="513" spans="1:23" ht="12.75" customHeight="1">
      <c r="A513" s="13"/>
      <c r="B513" s="1"/>
      <c r="C513" s="12"/>
      <c r="D513" s="12"/>
      <c r="E513" s="12"/>
      <c r="F513" s="12"/>
      <c r="G513" s="12"/>
      <c r="H513" s="12"/>
      <c r="I513" s="12"/>
      <c r="J513" s="12"/>
      <c r="K513" s="12"/>
      <c r="L513" s="12"/>
      <c r="M513" s="12"/>
      <c r="N513" s="12"/>
      <c r="O513" s="12"/>
      <c r="P513" s="12"/>
      <c r="Q513" s="12"/>
      <c r="R513" s="12"/>
      <c r="S513" s="12"/>
      <c r="T513" s="12"/>
      <c r="U513" s="12"/>
      <c r="V513" s="12"/>
      <c r="W513" s="12"/>
    </row>
    <row r="514" spans="1:23" ht="12.75" customHeight="1">
      <c r="A514" s="13"/>
      <c r="B514" s="1"/>
      <c r="C514" s="12"/>
      <c r="D514" s="12"/>
      <c r="E514" s="12"/>
      <c r="F514" s="12"/>
      <c r="G514" s="12"/>
      <c r="H514" s="12"/>
      <c r="I514" s="12"/>
      <c r="J514" s="12"/>
      <c r="K514" s="12"/>
      <c r="L514" s="12"/>
      <c r="M514" s="12"/>
      <c r="N514" s="12"/>
      <c r="O514" s="12"/>
      <c r="P514" s="12"/>
      <c r="Q514" s="12"/>
      <c r="R514" s="12"/>
      <c r="S514" s="12"/>
      <c r="T514" s="12"/>
      <c r="U514" s="12"/>
      <c r="V514" s="12"/>
      <c r="W514" s="12"/>
    </row>
    <row r="515" spans="1:23" ht="12.75" customHeight="1">
      <c r="A515" s="13"/>
      <c r="B515" s="1"/>
      <c r="C515" s="12"/>
      <c r="D515" s="12"/>
      <c r="E515" s="12"/>
      <c r="F515" s="12"/>
      <c r="G515" s="12"/>
      <c r="H515" s="12"/>
      <c r="I515" s="12"/>
      <c r="J515" s="12"/>
      <c r="K515" s="12"/>
      <c r="L515" s="12"/>
      <c r="M515" s="12"/>
      <c r="N515" s="12"/>
      <c r="O515" s="12"/>
      <c r="P515" s="12"/>
      <c r="Q515" s="12"/>
      <c r="R515" s="12"/>
      <c r="S515" s="12"/>
      <c r="T515" s="12"/>
      <c r="U515" s="12"/>
      <c r="V515" s="12"/>
      <c r="W515" s="12"/>
    </row>
    <row r="516" spans="1:23" ht="12.75" customHeight="1">
      <c r="A516" s="13"/>
      <c r="B516" s="1"/>
      <c r="C516" s="12"/>
      <c r="D516" s="12"/>
      <c r="E516" s="12"/>
      <c r="F516" s="12"/>
      <c r="G516" s="12"/>
      <c r="H516" s="12"/>
      <c r="I516" s="12"/>
      <c r="J516" s="12"/>
      <c r="K516" s="12"/>
      <c r="L516" s="12"/>
      <c r="M516" s="12"/>
      <c r="N516" s="12"/>
      <c r="O516" s="12"/>
      <c r="P516" s="12"/>
      <c r="Q516" s="12"/>
      <c r="R516" s="12"/>
      <c r="S516" s="12"/>
      <c r="T516" s="12"/>
      <c r="U516" s="12"/>
      <c r="V516" s="12"/>
      <c r="W516" s="12"/>
    </row>
    <row r="517" spans="1:23" ht="12.75" customHeight="1">
      <c r="A517" s="13"/>
      <c r="B517" s="1"/>
      <c r="C517" s="12"/>
      <c r="D517" s="12"/>
      <c r="E517" s="12"/>
      <c r="F517" s="12"/>
      <c r="G517" s="12"/>
      <c r="H517" s="12"/>
      <c r="I517" s="12"/>
      <c r="J517" s="12"/>
      <c r="K517" s="12"/>
      <c r="L517" s="12"/>
      <c r="M517" s="12"/>
      <c r="N517" s="12"/>
      <c r="O517" s="12"/>
      <c r="P517" s="12"/>
      <c r="Q517" s="12"/>
      <c r="R517" s="12"/>
      <c r="S517" s="12"/>
      <c r="T517" s="12"/>
      <c r="U517" s="12"/>
      <c r="V517" s="12"/>
      <c r="W517" s="12"/>
    </row>
    <row r="518" spans="1:23" ht="12.75" customHeight="1">
      <c r="A518" s="13"/>
      <c r="B518" s="1"/>
      <c r="C518" s="12"/>
      <c r="D518" s="12"/>
      <c r="E518" s="12"/>
      <c r="F518" s="12"/>
      <c r="G518" s="12"/>
      <c r="H518" s="12"/>
      <c r="I518" s="12"/>
      <c r="J518" s="12"/>
      <c r="K518" s="12"/>
      <c r="L518" s="12"/>
      <c r="M518" s="12"/>
      <c r="N518" s="12"/>
      <c r="O518" s="12"/>
      <c r="P518" s="12"/>
      <c r="Q518" s="12"/>
      <c r="R518" s="12"/>
      <c r="S518" s="12"/>
      <c r="T518" s="12"/>
      <c r="U518" s="12"/>
      <c r="V518" s="12"/>
      <c r="W518" s="12"/>
    </row>
    <row r="519" spans="1:23" ht="12.75" customHeight="1">
      <c r="A519" s="13"/>
      <c r="B519" s="1"/>
      <c r="C519" s="12"/>
      <c r="D519" s="12"/>
      <c r="E519" s="12"/>
      <c r="F519" s="12"/>
      <c r="G519" s="12"/>
      <c r="H519" s="12"/>
      <c r="I519" s="12"/>
      <c r="J519" s="12"/>
      <c r="K519" s="12"/>
      <c r="L519" s="12"/>
      <c r="M519" s="12"/>
      <c r="N519" s="12"/>
      <c r="O519" s="12"/>
      <c r="P519" s="12"/>
      <c r="Q519" s="12"/>
      <c r="R519" s="12"/>
      <c r="S519" s="12"/>
      <c r="T519" s="12"/>
      <c r="U519" s="12"/>
      <c r="V519" s="12"/>
      <c r="W519" s="12"/>
    </row>
    <row r="520" spans="1:23" ht="12.75" customHeight="1">
      <c r="A520" s="13"/>
      <c r="B520" s="1"/>
      <c r="C520" s="12"/>
      <c r="D520" s="12"/>
      <c r="E520" s="12"/>
      <c r="F520" s="12"/>
      <c r="G520" s="12"/>
      <c r="H520" s="12"/>
      <c r="I520" s="12"/>
      <c r="J520" s="12"/>
      <c r="K520" s="12"/>
      <c r="L520" s="12"/>
      <c r="M520" s="12"/>
      <c r="N520" s="12"/>
      <c r="O520" s="12"/>
      <c r="P520" s="12"/>
      <c r="Q520" s="12"/>
      <c r="R520" s="12"/>
      <c r="S520" s="12"/>
      <c r="T520" s="12"/>
      <c r="U520" s="12"/>
      <c r="V520" s="12"/>
      <c r="W520" s="12"/>
    </row>
    <row r="521" spans="1:23" ht="12.75" customHeight="1">
      <c r="A521" s="13"/>
      <c r="B521" s="1"/>
      <c r="C521" s="12"/>
      <c r="D521" s="12"/>
      <c r="E521" s="12"/>
      <c r="F521" s="12"/>
      <c r="G521" s="12"/>
      <c r="H521" s="12"/>
      <c r="I521" s="12"/>
      <c r="J521" s="12"/>
      <c r="K521" s="12"/>
      <c r="L521" s="12"/>
      <c r="M521" s="12"/>
      <c r="N521" s="12"/>
      <c r="O521" s="12"/>
      <c r="P521" s="12"/>
      <c r="Q521" s="12"/>
      <c r="R521" s="12"/>
      <c r="S521" s="12"/>
      <c r="T521" s="12"/>
      <c r="U521" s="12"/>
      <c r="V521" s="12"/>
      <c r="W521" s="12"/>
    </row>
    <row r="522" spans="1:23" ht="12.75" customHeight="1">
      <c r="A522" s="13"/>
      <c r="B522" s="1"/>
      <c r="C522" s="12"/>
      <c r="D522" s="12"/>
      <c r="E522" s="12"/>
      <c r="F522" s="12"/>
      <c r="G522" s="12"/>
      <c r="H522" s="12"/>
      <c r="I522" s="12"/>
      <c r="J522" s="12"/>
      <c r="K522" s="12"/>
      <c r="L522" s="12"/>
      <c r="M522" s="12"/>
      <c r="N522" s="12"/>
      <c r="O522" s="12"/>
      <c r="P522" s="12"/>
      <c r="Q522" s="12"/>
      <c r="R522" s="12"/>
      <c r="S522" s="12"/>
      <c r="T522" s="12"/>
      <c r="U522" s="12"/>
      <c r="V522" s="12"/>
      <c r="W522" s="12"/>
    </row>
    <row r="523" spans="1:23" ht="12.75" customHeight="1">
      <c r="A523" s="13"/>
      <c r="B523" s="1"/>
      <c r="C523" s="12"/>
      <c r="D523" s="12"/>
      <c r="E523" s="12"/>
      <c r="F523" s="12"/>
      <c r="G523" s="12"/>
      <c r="H523" s="12"/>
      <c r="I523" s="12"/>
      <c r="J523" s="12"/>
      <c r="K523" s="12"/>
      <c r="L523" s="12"/>
      <c r="M523" s="12"/>
      <c r="N523" s="12"/>
      <c r="O523" s="12"/>
      <c r="P523" s="12"/>
      <c r="Q523" s="12"/>
      <c r="R523" s="12"/>
      <c r="S523" s="12"/>
      <c r="T523" s="12"/>
      <c r="U523" s="12"/>
      <c r="V523" s="12"/>
      <c r="W523" s="12"/>
    </row>
    <row r="524" spans="1:23" ht="12.75" customHeight="1">
      <c r="A524" s="13"/>
      <c r="B524" s="1"/>
      <c r="C524" s="12"/>
      <c r="D524" s="12"/>
      <c r="E524" s="12"/>
      <c r="F524" s="12"/>
      <c r="G524" s="12"/>
      <c r="H524" s="12"/>
      <c r="I524" s="12"/>
      <c r="J524" s="12"/>
      <c r="K524" s="12"/>
      <c r="L524" s="12"/>
      <c r="M524" s="12"/>
      <c r="N524" s="12"/>
      <c r="O524" s="12"/>
      <c r="P524" s="12"/>
      <c r="Q524" s="12"/>
      <c r="R524" s="12"/>
      <c r="S524" s="12"/>
      <c r="T524" s="12"/>
      <c r="U524" s="12"/>
      <c r="V524" s="12"/>
      <c r="W524" s="12"/>
    </row>
    <row r="525" spans="1:23" ht="12.75" customHeight="1">
      <c r="A525" s="13"/>
      <c r="B525" s="1"/>
      <c r="C525" s="12"/>
      <c r="D525" s="12"/>
      <c r="E525" s="12"/>
      <c r="F525" s="12"/>
      <c r="G525" s="12"/>
      <c r="H525" s="12"/>
      <c r="I525" s="12"/>
      <c r="J525" s="12"/>
      <c r="K525" s="12"/>
      <c r="L525" s="12"/>
      <c r="M525" s="12"/>
      <c r="N525" s="12"/>
      <c r="O525" s="12"/>
      <c r="P525" s="12"/>
      <c r="Q525" s="12"/>
      <c r="R525" s="12"/>
      <c r="S525" s="12"/>
      <c r="T525" s="12"/>
      <c r="U525" s="12"/>
      <c r="V525" s="12"/>
      <c r="W525" s="12"/>
    </row>
    <row r="526" spans="1:23" ht="12.75" customHeight="1">
      <c r="A526" s="13"/>
      <c r="B526" s="1"/>
      <c r="C526" s="12"/>
      <c r="D526" s="12"/>
      <c r="E526" s="12"/>
      <c r="F526" s="12"/>
      <c r="G526" s="12"/>
      <c r="H526" s="12"/>
      <c r="I526" s="12"/>
      <c r="J526" s="12"/>
      <c r="K526" s="12"/>
      <c r="L526" s="12"/>
      <c r="M526" s="12"/>
      <c r="N526" s="12"/>
      <c r="O526" s="12"/>
      <c r="P526" s="12"/>
      <c r="Q526" s="12"/>
      <c r="R526" s="12"/>
      <c r="S526" s="12"/>
      <c r="T526" s="12"/>
      <c r="U526" s="12"/>
      <c r="V526" s="12"/>
      <c r="W526" s="12"/>
    </row>
    <row r="527" spans="1:23" ht="12.75" customHeight="1">
      <c r="A527" s="13"/>
      <c r="B527" s="1"/>
      <c r="C527" s="12"/>
      <c r="D527" s="12"/>
      <c r="E527" s="12"/>
      <c r="F527" s="12"/>
      <c r="G527" s="12"/>
      <c r="H527" s="12"/>
      <c r="I527" s="12"/>
      <c r="J527" s="12"/>
      <c r="K527" s="12"/>
      <c r="L527" s="12"/>
      <c r="M527" s="12"/>
      <c r="N527" s="12"/>
      <c r="O527" s="12"/>
      <c r="P527" s="12"/>
      <c r="Q527" s="12"/>
      <c r="R527" s="12"/>
      <c r="S527" s="12"/>
      <c r="T527" s="12"/>
      <c r="U527" s="12"/>
      <c r="V527" s="12"/>
      <c r="W527" s="12"/>
    </row>
    <row r="528" spans="1:23" ht="12.75" customHeight="1">
      <c r="A528" s="13"/>
      <c r="B528" s="1"/>
      <c r="C528" s="12"/>
      <c r="D528" s="12"/>
      <c r="E528" s="12"/>
      <c r="F528" s="12"/>
      <c r="G528" s="12"/>
      <c r="H528" s="12"/>
      <c r="I528" s="12"/>
      <c r="J528" s="12"/>
      <c r="K528" s="12"/>
      <c r="L528" s="12"/>
      <c r="M528" s="12"/>
      <c r="N528" s="12"/>
      <c r="O528" s="12"/>
      <c r="P528" s="12"/>
      <c r="Q528" s="12"/>
      <c r="R528" s="12"/>
      <c r="S528" s="12"/>
      <c r="T528" s="12"/>
      <c r="U528" s="12"/>
      <c r="V528" s="12"/>
      <c r="W528" s="12"/>
    </row>
    <row r="529" spans="1:23" ht="12.75" customHeight="1">
      <c r="A529" s="13"/>
      <c r="B529" s="1"/>
      <c r="C529" s="12"/>
      <c r="D529" s="12"/>
      <c r="E529" s="12"/>
      <c r="F529" s="12"/>
      <c r="G529" s="12"/>
      <c r="H529" s="12"/>
      <c r="I529" s="12"/>
      <c r="J529" s="12"/>
      <c r="K529" s="12"/>
      <c r="L529" s="12"/>
      <c r="M529" s="12"/>
      <c r="N529" s="12"/>
      <c r="O529" s="12"/>
      <c r="P529" s="12"/>
      <c r="Q529" s="12"/>
      <c r="R529" s="12"/>
      <c r="S529" s="12"/>
      <c r="T529" s="12"/>
      <c r="U529" s="12"/>
      <c r="V529" s="12"/>
      <c r="W529" s="12"/>
    </row>
    <row r="530" spans="1:23" ht="12.75" customHeight="1">
      <c r="A530" s="13"/>
      <c r="B530" s="1"/>
      <c r="C530" s="12"/>
      <c r="D530" s="12"/>
      <c r="E530" s="12"/>
      <c r="F530" s="12"/>
      <c r="G530" s="12"/>
      <c r="H530" s="12"/>
      <c r="I530" s="12"/>
      <c r="J530" s="12"/>
      <c r="K530" s="12"/>
      <c r="L530" s="12"/>
      <c r="M530" s="12"/>
      <c r="N530" s="12"/>
      <c r="O530" s="12"/>
      <c r="P530" s="12"/>
      <c r="Q530" s="12"/>
      <c r="R530" s="12"/>
      <c r="S530" s="12"/>
      <c r="T530" s="12"/>
      <c r="U530" s="12"/>
      <c r="V530" s="12"/>
      <c r="W530" s="12"/>
    </row>
    <row r="531" spans="1:23" ht="12.75" customHeight="1">
      <c r="A531" s="13"/>
      <c r="B531" s="1"/>
      <c r="C531" s="12"/>
      <c r="D531" s="12"/>
      <c r="E531" s="12"/>
      <c r="F531" s="12"/>
      <c r="G531" s="12"/>
      <c r="H531" s="12"/>
      <c r="I531" s="12"/>
      <c r="J531" s="12"/>
      <c r="K531" s="12"/>
      <c r="L531" s="12"/>
      <c r="M531" s="12"/>
      <c r="N531" s="12"/>
      <c r="O531" s="12"/>
      <c r="P531" s="12"/>
      <c r="Q531" s="12"/>
      <c r="R531" s="12"/>
      <c r="S531" s="12"/>
      <c r="T531" s="12"/>
      <c r="U531" s="12"/>
      <c r="V531" s="12"/>
      <c r="W531" s="12"/>
    </row>
    <row r="532" spans="1:23" ht="12.75" customHeight="1">
      <c r="A532" s="13"/>
      <c r="B532" s="1"/>
      <c r="C532" s="12"/>
      <c r="D532" s="12"/>
      <c r="E532" s="12"/>
      <c r="F532" s="12"/>
      <c r="G532" s="12"/>
      <c r="H532" s="12"/>
      <c r="I532" s="12"/>
      <c r="J532" s="12"/>
      <c r="K532" s="12"/>
      <c r="L532" s="12"/>
      <c r="M532" s="12"/>
      <c r="N532" s="12"/>
      <c r="O532" s="12"/>
      <c r="P532" s="12"/>
      <c r="Q532" s="12"/>
      <c r="R532" s="12"/>
      <c r="S532" s="12"/>
      <c r="T532" s="12"/>
      <c r="U532" s="12"/>
      <c r="V532" s="12"/>
      <c r="W532" s="12"/>
    </row>
    <row r="533" spans="1:23" ht="12.75" customHeight="1">
      <c r="A533" s="13"/>
      <c r="B533" s="1"/>
      <c r="C533" s="12"/>
      <c r="D533" s="12"/>
      <c r="E533" s="12"/>
      <c r="F533" s="12"/>
      <c r="G533" s="12"/>
      <c r="H533" s="12"/>
      <c r="I533" s="12"/>
      <c r="J533" s="12"/>
      <c r="K533" s="12"/>
      <c r="L533" s="12"/>
      <c r="M533" s="12"/>
      <c r="N533" s="12"/>
      <c r="O533" s="12"/>
      <c r="P533" s="12"/>
      <c r="Q533" s="12"/>
      <c r="R533" s="12"/>
      <c r="S533" s="12"/>
      <c r="T533" s="12"/>
      <c r="U533" s="12"/>
      <c r="V533" s="12"/>
      <c r="W533" s="12"/>
    </row>
    <row r="534" spans="1:23" ht="12.75" customHeight="1">
      <c r="A534" s="13"/>
      <c r="B534" s="1"/>
      <c r="C534" s="12"/>
      <c r="D534" s="12"/>
      <c r="E534" s="12"/>
      <c r="F534" s="12"/>
      <c r="G534" s="12"/>
      <c r="H534" s="12"/>
      <c r="I534" s="12"/>
      <c r="J534" s="12"/>
      <c r="K534" s="12"/>
      <c r="L534" s="12"/>
      <c r="M534" s="12"/>
      <c r="N534" s="12"/>
      <c r="O534" s="12"/>
      <c r="P534" s="12"/>
      <c r="Q534" s="12"/>
      <c r="R534" s="12"/>
      <c r="S534" s="12"/>
      <c r="T534" s="12"/>
      <c r="U534" s="12"/>
      <c r="V534" s="12"/>
      <c r="W534" s="12"/>
    </row>
    <row r="535" spans="1:23" ht="12.75" customHeight="1">
      <c r="A535" s="13"/>
      <c r="B535" s="1"/>
      <c r="C535" s="12"/>
      <c r="D535" s="12"/>
      <c r="E535" s="12"/>
      <c r="F535" s="12"/>
      <c r="G535" s="12"/>
      <c r="H535" s="12"/>
      <c r="I535" s="12"/>
      <c r="J535" s="12"/>
      <c r="K535" s="12"/>
      <c r="L535" s="12"/>
      <c r="M535" s="12"/>
      <c r="N535" s="12"/>
      <c r="O535" s="12"/>
      <c r="P535" s="12"/>
      <c r="Q535" s="12"/>
      <c r="R535" s="12"/>
      <c r="S535" s="12"/>
      <c r="T535" s="12"/>
      <c r="U535" s="12"/>
      <c r="V535" s="12"/>
      <c r="W535" s="12"/>
    </row>
    <row r="536" spans="1:23" ht="12.75" customHeight="1">
      <c r="A536" s="13"/>
      <c r="B536" s="1"/>
      <c r="C536" s="12"/>
      <c r="D536" s="12"/>
      <c r="E536" s="12"/>
      <c r="F536" s="12"/>
      <c r="G536" s="12"/>
      <c r="H536" s="12"/>
      <c r="I536" s="12"/>
      <c r="J536" s="12"/>
      <c r="K536" s="12"/>
      <c r="L536" s="12"/>
      <c r="M536" s="12"/>
      <c r="N536" s="12"/>
      <c r="O536" s="12"/>
      <c r="P536" s="12"/>
      <c r="Q536" s="12"/>
      <c r="R536" s="12"/>
      <c r="S536" s="12"/>
      <c r="T536" s="12"/>
      <c r="U536" s="12"/>
      <c r="V536" s="12"/>
      <c r="W536" s="12"/>
    </row>
    <row r="537" spans="1:23" ht="12.75" customHeight="1">
      <c r="A537" s="13"/>
      <c r="B537" s="1"/>
      <c r="C537" s="12"/>
      <c r="D537" s="12"/>
      <c r="E537" s="12"/>
      <c r="F537" s="12"/>
      <c r="G537" s="12"/>
      <c r="H537" s="12"/>
      <c r="I537" s="12"/>
      <c r="J537" s="12"/>
      <c r="K537" s="12"/>
      <c r="L537" s="12"/>
      <c r="M537" s="12"/>
      <c r="N537" s="12"/>
      <c r="O537" s="12"/>
      <c r="P537" s="12"/>
      <c r="Q537" s="12"/>
      <c r="R537" s="12"/>
      <c r="S537" s="12"/>
      <c r="T537" s="12"/>
      <c r="U537" s="12"/>
      <c r="V537" s="12"/>
      <c r="W537" s="12"/>
    </row>
    <row r="538" spans="1:23" ht="12.75" customHeight="1">
      <c r="A538" s="13"/>
      <c r="B538" s="1"/>
      <c r="C538" s="12"/>
      <c r="D538" s="12"/>
      <c r="E538" s="12"/>
      <c r="F538" s="12"/>
      <c r="G538" s="12"/>
      <c r="H538" s="12"/>
      <c r="I538" s="12"/>
      <c r="J538" s="12"/>
      <c r="K538" s="12"/>
      <c r="L538" s="12"/>
      <c r="M538" s="12"/>
      <c r="N538" s="12"/>
      <c r="O538" s="12"/>
      <c r="P538" s="12"/>
      <c r="Q538" s="12"/>
      <c r="R538" s="12"/>
      <c r="S538" s="12"/>
      <c r="T538" s="12"/>
      <c r="U538" s="12"/>
      <c r="V538" s="12"/>
      <c r="W538" s="12"/>
    </row>
    <row r="539" spans="1:23" ht="12.75" customHeight="1">
      <c r="A539" s="13"/>
      <c r="B539" s="1"/>
      <c r="C539" s="12"/>
      <c r="D539" s="12"/>
      <c r="E539" s="12"/>
      <c r="F539" s="12"/>
      <c r="G539" s="12"/>
      <c r="H539" s="12"/>
      <c r="I539" s="12"/>
      <c r="J539" s="12"/>
      <c r="K539" s="12"/>
      <c r="L539" s="12"/>
      <c r="M539" s="12"/>
      <c r="N539" s="12"/>
      <c r="O539" s="12"/>
      <c r="P539" s="12"/>
      <c r="Q539" s="12"/>
      <c r="R539" s="12"/>
      <c r="S539" s="12"/>
      <c r="T539" s="12"/>
      <c r="U539" s="12"/>
      <c r="V539" s="12"/>
      <c r="W539" s="12"/>
    </row>
    <row r="540" spans="1:23" ht="12.75" customHeight="1">
      <c r="A540" s="13"/>
      <c r="B540" s="1"/>
      <c r="C540" s="12"/>
      <c r="D540" s="12"/>
      <c r="E540" s="12"/>
      <c r="F540" s="12"/>
      <c r="G540" s="12"/>
      <c r="H540" s="12"/>
      <c r="I540" s="12"/>
      <c r="J540" s="12"/>
      <c r="K540" s="12"/>
      <c r="L540" s="12"/>
      <c r="M540" s="12"/>
      <c r="N540" s="12"/>
      <c r="O540" s="12"/>
      <c r="P540" s="12"/>
      <c r="Q540" s="12"/>
      <c r="R540" s="12"/>
      <c r="S540" s="12"/>
      <c r="T540" s="12"/>
      <c r="U540" s="12"/>
      <c r="V540" s="12"/>
      <c r="W540" s="12"/>
    </row>
    <row r="541" spans="1:23" ht="12.75" customHeight="1">
      <c r="A541" s="13"/>
      <c r="B541" s="1"/>
      <c r="C541" s="12"/>
      <c r="D541" s="12"/>
      <c r="E541" s="12"/>
      <c r="F541" s="12"/>
      <c r="G541" s="12"/>
      <c r="H541" s="12"/>
      <c r="I541" s="12"/>
      <c r="J541" s="12"/>
      <c r="K541" s="12"/>
      <c r="L541" s="12"/>
      <c r="M541" s="12"/>
      <c r="N541" s="12"/>
      <c r="O541" s="12"/>
      <c r="P541" s="12"/>
      <c r="Q541" s="12"/>
      <c r="R541" s="12"/>
      <c r="S541" s="12"/>
      <c r="T541" s="12"/>
      <c r="U541" s="12"/>
      <c r="V541" s="12"/>
      <c r="W541" s="12"/>
    </row>
    <row r="542" spans="1:23" ht="12.75" customHeight="1">
      <c r="A542" s="13"/>
      <c r="B542" s="1"/>
      <c r="C542" s="12"/>
      <c r="D542" s="12"/>
      <c r="E542" s="12"/>
      <c r="F542" s="12"/>
      <c r="G542" s="12"/>
      <c r="H542" s="12"/>
      <c r="I542" s="12"/>
      <c r="J542" s="12"/>
      <c r="K542" s="12"/>
      <c r="L542" s="12"/>
      <c r="M542" s="12"/>
      <c r="N542" s="12"/>
      <c r="O542" s="12"/>
      <c r="P542" s="12"/>
      <c r="Q542" s="12"/>
      <c r="R542" s="12"/>
      <c r="S542" s="12"/>
      <c r="T542" s="12"/>
      <c r="U542" s="12"/>
      <c r="V542" s="12"/>
      <c r="W542" s="12"/>
    </row>
    <row r="543" spans="1:23" ht="12.75" customHeight="1">
      <c r="A543" s="13"/>
      <c r="B543" s="1"/>
      <c r="C543" s="12"/>
      <c r="D543" s="12"/>
      <c r="E543" s="12"/>
      <c r="F543" s="12"/>
      <c r="G543" s="12"/>
      <c r="H543" s="12"/>
      <c r="I543" s="12"/>
      <c r="J543" s="12"/>
      <c r="K543" s="12"/>
      <c r="L543" s="12"/>
      <c r="M543" s="12"/>
      <c r="N543" s="12"/>
      <c r="O543" s="12"/>
      <c r="P543" s="12"/>
      <c r="Q543" s="12"/>
      <c r="R543" s="12"/>
      <c r="S543" s="12"/>
      <c r="T543" s="12"/>
      <c r="U543" s="12"/>
      <c r="V543" s="12"/>
      <c r="W543" s="12"/>
    </row>
    <row r="544" spans="1:23" ht="12.75" customHeight="1">
      <c r="A544" s="13"/>
      <c r="B544" s="1"/>
      <c r="C544" s="12"/>
      <c r="D544" s="12"/>
      <c r="E544" s="12"/>
      <c r="F544" s="12"/>
      <c r="G544" s="12"/>
      <c r="H544" s="12"/>
      <c r="I544" s="12"/>
      <c r="J544" s="12"/>
      <c r="K544" s="12"/>
      <c r="L544" s="12"/>
      <c r="M544" s="12"/>
      <c r="N544" s="12"/>
      <c r="O544" s="12"/>
      <c r="P544" s="12"/>
      <c r="Q544" s="12"/>
      <c r="R544" s="12"/>
      <c r="S544" s="12"/>
      <c r="T544" s="12"/>
      <c r="U544" s="12"/>
      <c r="V544" s="12"/>
      <c r="W544" s="12"/>
    </row>
    <row r="545" spans="1:23" ht="12.75" customHeight="1">
      <c r="A545" s="13"/>
      <c r="B545" s="1"/>
      <c r="C545" s="12"/>
      <c r="D545" s="12"/>
      <c r="E545" s="12"/>
      <c r="F545" s="12"/>
      <c r="G545" s="12"/>
      <c r="H545" s="12"/>
      <c r="I545" s="12"/>
      <c r="J545" s="12"/>
      <c r="K545" s="12"/>
      <c r="L545" s="12"/>
      <c r="M545" s="12"/>
      <c r="N545" s="12"/>
      <c r="O545" s="12"/>
      <c r="P545" s="12"/>
      <c r="Q545" s="12"/>
      <c r="R545" s="12"/>
      <c r="S545" s="12"/>
      <c r="T545" s="12"/>
      <c r="U545" s="12"/>
      <c r="V545" s="12"/>
      <c r="W545" s="12"/>
    </row>
    <row r="546" spans="1:23" ht="12.75" customHeight="1">
      <c r="A546" s="13"/>
      <c r="B546" s="1"/>
      <c r="C546" s="12"/>
      <c r="D546" s="12"/>
      <c r="E546" s="12"/>
      <c r="F546" s="12"/>
      <c r="G546" s="12"/>
      <c r="H546" s="12"/>
      <c r="I546" s="12"/>
      <c r="J546" s="12"/>
      <c r="K546" s="12"/>
      <c r="L546" s="12"/>
      <c r="M546" s="12"/>
      <c r="N546" s="12"/>
      <c r="O546" s="12"/>
      <c r="P546" s="12"/>
      <c r="Q546" s="12"/>
      <c r="R546" s="12"/>
      <c r="S546" s="12"/>
      <c r="T546" s="12"/>
      <c r="U546" s="12"/>
      <c r="V546" s="12"/>
      <c r="W546" s="12"/>
    </row>
    <row r="547" spans="1:23" ht="12.75" customHeight="1">
      <c r="A547" s="13"/>
      <c r="B547" s="1"/>
      <c r="C547" s="12"/>
      <c r="D547" s="12"/>
      <c r="E547" s="12"/>
      <c r="F547" s="12"/>
      <c r="G547" s="12"/>
      <c r="H547" s="12"/>
      <c r="I547" s="12"/>
      <c r="J547" s="12"/>
      <c r="K547" s="12"/>
      <c r="L547" s="12"/>
      <c r="M547" s="12"/>
      <c r="N547" s="12"/>
      <c r="O547" s="12"/>
      <c r="P547" s="12"/>
      <c r="Q547" s="12"/>
      <c r="R547" s="12"/>
      <c r="S547" s="12"/>
      <c r="T547" s="12"/>
      <c r="U547" s="12"/>
      <c r="V547" s="12"/>
      <c r="W547" s="12"/>
    </row>
    <row r="548" spans="1:23" ht="12.75" customHeight="1">
      <c r="A548" s="13"/>
      <c r="B548" s="1"/>
      <c r="C548" s="12"/>
      <c r="D548" s="12"/>
      <c r="E548" s="12"/>
      <c r="F548" s="12"/>
      <c r="G548" s="12"/>
      <c r="H548" s="12"/>
      <c r="I548" s="12"/>
      <c r="J548" s="12"/>
      <c r="K548" s="12"/>
      <c r="L548" s="12"/>
      <c r="M548" s="12"/>
      <c r="N548" s="12"/>
      <c r="O548" s="12"/>
      <c r="P548" s="12"/>
      <c r="Q548" s="12"/>
      <c r="R548" s="12"/>
      <c r="S548" s="12"/>
      <c r="T548" s="12"/>
      <c r="U548" s="12"/>
      <c r="V548" s="12"/>
      <c r="W548" s="12"/>
    </row>
    <row r="549" spans="1:23" ht="12.75" customHeight="1">
      <c r="A549" s="13"/>
      <c r="B549" s="1"/>
      <c r="C549" s="12"/>
      <c r="D549" s="12"/>
      <c r="E549" s="12"/>
      <c r="F549" s="12"/>
      <c r="G549" s="12"/>
      <c r="H549" s="12"/>
      <c r="I549" s="12"/>
      <c r="J549" s="12"/>
      <c r="K549" s="12"/>
      <c r="L549" s="12"/>
      <c r="M549" s="12"/>
      <c r="N549" s="12"/>
      <c r="O549" s="12"/>
      <c r="P549" s="12"/>
      <c r="Q549" s="12"/>
      <c r="R549" s="12"/>
      <c r="S549" s="12"/>
      <c r="T549" s="12"/>
      <c r="U549" s="12"/>
      <c r="V549" s="12"/>
      <c r="W549" s="12"/>
    </row>
    <row r="550" spans="1:23" ht="12.75" customHeight="1">
      <c r="A550" s="13"/>
      <c r="B550" s="1"/>
      <c r="C550" s="12"/>
      <c r="D550" s="12"/>
      <c r="E550" s="12"/>
      <c r="F550" s="12"/>
      <c r="G550" s="12"/>
      <c r="H550" s="12"/>
      <c r="I550" s="12"/>
      <c r="J550" s="12"/>
      <c r="K550" s="12"/>
      <c r="L550" s="12"/>
      <c r="M550" s="12"/>
      <c r="N550" s="12"/>
      <c r="O550" s="12"/>
      <c r="P550" s="12"/>
      <c r="Q550" s="12"/>
      <c r="R550" s="12"/>
      <c r="S550" s="12"/>
      <c r="T550" s="12"/>
      <c r="U550" s="12"/>
      <c r="V550" s="12"/>
      <c r="W550" s="12"/>
    </row>
    <row r="551" spans="1:23" ht="12.75" customHeight="1">
      <c r="A551" s="13"/>
      <c r="B551" s="1"/>
      <c r="C551" s="12"/>
      <c r="D551" s="12"/>
      <c r="E551" s="12"/>
      <c r="F551" s="12"/>
      <c r="G551" s="12"/>
      <c r="H551" s="12"/>
      <c r="I551" s="12"/>
      <c r="J551" s="12"/>
      <c r="K551" s="12"/>
      <c r="L551" s="12"/>
      <c r="M551" s="12"/>
      <c r="N551" s="12"/>
      <c r="O551" s="12"/>
      <c r="P551" s="12"/>
      <c r="Q551" s="12"/>
      <c r="R551" s="12"/>
      <c r="S551" s="12"/>
      <c r="T551" s="12"/>
      <c r="U551" s="12"/>
      <c r="V551" s="12"/>
      <c r="W551" s="12"/>
    </row>
    <row r="552" spans="1:23" ht="12.75" customHeight="1">
      <c r="A552" s="13"/>
      <c r="B552" s="1"/>
      <c r="C552" s="12"/>
      <c r="D552" s="12"/>
      <c r="E552" s="12"/>
      <c r="F552" s="12"/>
      <c r="G552" s="12"/>
      <c r="H552" s="12"/>
      <c r="I552" s="12"/>
      <c r="J552" s="12"/>
      <c r="K552" s="12"/>
      <c r="L552" s="12"/>
      <c r="M552" s="12"/>
      <c r="N552" s="12"/>
      <c r="O552" s="12"/>
      <c r="P552" s="12"/>
      <c r="Q552" s="12"/>
      <c r="R552" s="12"/>
      <c r="S552" s="12"/>
      <c r="T552" s="12"/>
      <c r="U552" s="12"/>
      <c r="V552" s="12"/>
      <c r="W552" s="12"/>
    </row>
    <row r="553" spans="1:23" ht="12.75" customHeight="1">
      <c r="A553" s="13"/>
      <c r="B553" s="1"/>
      <c r="C553" s="12"/>
      <c r="D553" s="12"/>
      <c r="E553" s="12"/>
      <c r="F553" s="12"/>
      <c r="G553" s="12"/>
      <c r="H553" s="12"/>
      <c r="I553" s="12"/>
      <c r="J553" s="12"/>
      <c r="K553" s="12"/>
      <c r="L553" s="12"/>
      <c r="M553" s="12"/>
      <c r="N553" s="12"/>
      <c r="O553" s="12"/>
      <c r="P553" s="12"/>
      <c r="Q553" s="12"/>
      <c r="R553" s="12"/>
      <c r="S553" s="12"/>
      <c r="T553" s="12"/>
      <c r="U553" s="12"/>
      <c r="V553" s="12"/>
      <c r="W553" s="12"/>
    </row>
    <row r="554" spans="1:23" ht="12.75" customHeight="1">
      <c r="A554" s="13"/>
      <c r="B554" s="1"/>
      <c r="C554" s="12"/>
      <c r="D554" s="12"/>
      <c r="E554" s="12"/>
      <c r="F554" s="12"/>
      <c r="G554" s="12"/>
      <c r="H554" s="12"/>
      <c r="I554" s="12"/>
      <c r="J554" s="12"/>
      <c r="K554" s="12"/>
      <c r="L554" s="12"/>
      <c r="M554" s="12"/>
      <c r="N554" s="12"/>
      <c r="O554" s="12"/>
      <c r="P554" s="12"/>
      <c r="Q554" s="12"/>
      <c r="R554" s="12"/>
      <c r="S554" s="12"/>
      <c r="T554" s="12"/>
      <c r="U554" s="12"/>
      <c r="V554" s="12"/>
      <c r="W554" s="12"/>
    </row>
    <row r="555" spans="1:23" ht="12.75" customHeight="1">
      <c r="A555" s="13"/>
      <c r="B555" s="1"/>
      <c r="C555" s="12"/>
      <c r="D555" s="12"/>
      <c r="E555" s="12"/>
      <c r="F555" s="12"/>
      <c r="G555" s="12"/>
      <c r="H555" s="12"/>
      <c r="I555" s="12"/>
      <c r="J555" s="12"/>
      <c r="K555" s="12"/>
      <c r="L555" s="12"/>
      <c r="M555" s="12"/>
      <c r="N555" s="12"/>
      <c r="O555" s="12"/>
      <c r="P555" s="12"/>
      <c r="Q555" s="12"/>
      <c r="R555" s="12"/>
      <c r="S555" s="12"/>
      <c r="T555" s="12"/>
      <c r="U555" s="12"/>
      <c r="V555" s="12"/>
      <c r="W555" s="12"/>
    </row>
    <row r="556" spans="1:23" ht="12.75" customHeight="1">
      <c r="A556" s="13"/>
      <c r="B556" s="1"/>
      <c r="C556" s="12"/>
      <c r="D556" s="12"/>
      <c r="E556" s="12"/>
      <c r="F556" s="12"/>
      <c r="G556" s="12"/>
      <c r="H556" s="12"/>
      <c r="I556" s="12"/>
      <c r="J556" s="12"/>
      <c r="K556" s="12"/>
      <c r="L556" s="12"/>
      <c r="M556" s="12"/>
      <c r="N556" s="12"/>
      <c r="O556" s="12"/>
      <c r="P556" s="12"/>
      <c r="Q556" s="12"/>
      <c r="R556" s="12"/>
      <c r="S556" s="12"/>
      <c r="T556" s="12"/>
      <c r="U556" s="12"/>
      <c r="V556" s="12"/>
      <c r="W556" s="12"/>
    </row>
    <row r="557" spans="1:23" ht="12.75" customHeight="1">
      <c r="A557" s="13"/>
      <c r="B557" s="1"/>
      <c r="C557" s="12"/>
      <c r="D557" s="12"/>
      <c r="E557" s="12"/>
      <c r="F557" s="12"/>
      <c r="G557" s="12"/>
      <c r="H557" s="12"/>
      <c r="I557" s="12"/>
      <c r="J557" s="12"/>
      <c r="K557" s="12"/>
      <c r="L557" s="12"/>
      <c r="M557" s="12"/>
      <c r="N557" s="12"/>
      <c r="O557" s="12"/>
      <c r="P557" s="12"/>
      <c r="Q557" s="12"/>
      <c r="R557" s="12"/>
      <c r="S557" s="12"/>
      <c r="T557" s="12"/>
      <c r="U557" s="12"/>
      <c r="V557" s="12"/>
      <c r="W557" s="12"/>
    </row>
    <row r="558" spans="1:23" ht="12.75" customHeight="1">
      <c r="A558" s="13"/>
      <c r="B558" s="1"/>
      <c r="C558" s="12"/>
      <c r="D558" s="12"/>
      <c r="E558" s="12"/>
      <c r="F558" s="12"/>
      <c r="G558" s="12"/>
      <c r="H558" s="12"/>
      <c r="I558" s="12"/>
      <c r="J558" s="12"/>
      <c r="K558" s="12"/>
      <c r="L558" s="12"/>
      <c r="M558" s="12"/>
      <c r="N558" s="12"/>
      <c r="O558" s="12"/>
      <c r="P558" s="12"/>
      <c r="Q558" s="12"/>
      <c r="R558" s="12"/>
      <c r="S558" s="12"/>
      <c r="T558" s="12"/>
      <c r="U558" s="12"/>
      <c r="V558" s="12"/>
      <c r="W558" s="12"/>
    </row>
    <row r="559" spans="1:23" ht="12.75" customHeight="1">
      <c r="A559" s="13"/>
      <c r="B559" s="1"/>
      <c r="C559" s="12"/>
      <c r="D559" s="12"/>
      <c r="E559" s="12"/>
      <c r="F559" s="12"/>
      <c r="G559" s="12"/>
      <c r="H559" s="12"/>
      <c r="I559" s="12"/>
      <c r="J559" s="12"/>
      <c r="K559" s="12"/>
      <c r="L559" s="12"/>
      <c r="M559" s="12"/>
      <c r="N559" s="12"/>
      <c r="O559" s="12"/>
      <c r="P559" s="12"/>
      <c r="Q559" s="12"/>
      <c r="R559" s="12"/>
      <c r="S559" s="12"/>
      <c r="T559" s="12"/>
      <c r="U559" s="12"/>
      <c r="V559" s="12"/>
      <c r="W559" s="12"/>
    </row>
    <row r="560" spans="1:23" ht="12.75" customHeight="1">
      <c r="A560" s="13"/>
      <c r="B560" s="1"/>
      <c r="C560" s="12"/>
      <c r="D560" s="12"/>
      <c r="E560" s="12"/>
      <c r="F560" s="12"/>
      <c r="G560" s="12"/>
      <c r="H560" s="12"/>
      <c r="I560" s="12"/>
      <c r="J560" s="12"/>
      <c r="K560" s="12"/>
      <c r="L560" s="12"/>
      <c r="M560" s="12"/>
      <c r="N560" s="12"/>
      <c r="O560" s="12"/>
      <c r="P560" s="12"/>
      <c r="Q560" s="12"/>
      <c r="R560" s="12"/>
      <c r="S560" s="12"/>
      <c r="T560" s="12"/>
      <c r="U560" s="12"/>
      <c r="V560" s="12"/>
      <c r="W560" s="12"/>
    </row>
    <row r="561" spans="1:23" ht="12.75" customHeight="1">
      <c r="A561" s="13"/>
      <c r="B561" s="1"/>
      <c r="C561" s="12"/>
      <c r="D561" s="12"/>
      <c r="E561" s="12"/>
      <c r="F561" s="12"/>
      <c r="G561" s="12"/>
      <c r="H561" s="12"/>
      <c r="I561" s="12"/>
      <c r="J561" s="12"/>
      <c r="K561" s="12"/>
      <c r="L561" s="12"/>
      <c r="M561" s="12"/>
      <c r="N561" s="12"/>
      <c r="O561" s="12"/>
      <c r="P561" s="12"/>
      <c r="Q561" s="12"/>
      <c r="R561" s="12"/>
      <c r="S561" s="12"/>
      <c r="T561" s="12"/>
      <c r="U561" s="12"/>
      <c r="V561" s="12"/>
      <c r="W561" s="12"/>
    </row>
    <row r="562" spans="1:23" ht="12.75" customHeight="1">
      <c r="A562" s="13"/>
      <c r="B562" s="1"/>
      <c r="C562" s="12"/>
      <c r="D562" s="12"/>
      <c r="E562" s="12"/>
      <c r="F562" s="12"/>
      <c r="G562" s="12"/>
      <c r="H562" s="12"/>
      <c r="I562" s="12"/>
      <c r="J562" s="12"/>
      <c r="K562" s="12"/>
      <c r="L562" s="12"/>
      <c r="M562" s="12"/>
      <c r="N562" s="12"/>
      <c r="O562" s="12"/>
      <c r="P562" s="12"/>
      <c r="Q562" s="12"/>
      <c r="R562" s="12"/>
      <c r="S562" s="12"/>
      <c r="T562" s="12"/>
      <c r="U562" s="12"/>
      <c r="V562" s="12"/>
      <c r="W562" s="12"/>
    </row>
    <row r="563" spans="1:23" ht="12.75" customHeight="1">
      <c r="A563" s="13"/>
      <c r="B563" s="1"/>
      <c r="C563" s="12"/>
      <c r="D563" s="12"/>
      <c r="E563" s="12"/>
      <c r="F563" s="12"/>
      <c r="G563" s="12"/>
      <c r="H563" s="12"/>
      <c r="I563" s="12"/>
      <c r="J563" s="12"/>
      <c r="K563" s="12"/>
      <c r="L563" s="12"/>
      <c r="M563" s="12"/>
      <c r="N563" s="12"/>
      <c r="O563" s="12"/>
      <c r="P563" s="12"/>
      <c r="Q563" s="12"/>
      <c r="R563" s="12"/>
      <c r="S563" s="12"/>
      <c r="T563" s="12"/>
      <c r="U563" s="12"/>
      <c r="V563" s="12"/>
      <c r="W563" s="12"/>
    </row>
    <row r="564" spans="1:23" ht="12.75" customHeight="1">
      <c r="A564" s="13"/>
      <c r="B564" s="1"/>
      <c r="C564" s="12"/>
      <c r="D564" s="12"/>
      <c r="E564" s="12"/>
      <c r="F564" s="12"/>
      <c r="G564" s="12"/>
      <c r="H564" s="12"/>
      <c r="I564" s="12"/>
      <c r="J564" s="12"/>
      <c r="K564" s="12"/>
      <c r="L564" s="12"/>
      <c r="M564" s="12"/>
      <c r="N564" s="12"/>
      <c r="O564" s="12"/>
      <c r="P564" s="12"/>
      <c r="Q564" s="12"/>
      <c r="R564" s="12"/>
      <c r="S564" s="12"/>
      <c r="T564" s="12"/>
      <c r="U564" s="12"/>
      <c r="V564" s="12"/>
      <c r="W564" s="12"/>
    </row>
    <row r="565" spans="1:23" ht="12.75" customHeight="1">
      <c r="A565" s="13"/>
      <c r="B565" s="1"/>
      <c r="C565" s="12"/>
      <c r="D565" s="12"/>
      <c r="E565" s="12"/>
      <c r="F565" s="12"/>
      <c r="G565" s="12"/>
      <c r="H565" s="12"/>
      <c r="I565" s="12"/>
      <c r="J565" s="12"/>
      <c r="K565" s="12"/>
      <c r="L565" s="12"/>
      <c r="M565" s="12"/>
      <c r="N565" s="12"/>
      <c r="O565" s="12"/>
      <c r="P565" s="12"/>
      <c r="Q565" s="12"/>
      <c r="R565" s="12"/>
      <c r="S565" s="12"/>
      <c r="T565" s="12"/>
      <c r="U565" s="12"/>
      <c r="V565" s="12"/>
      <c r="W565" s="12"/>
    </row>
    <row r="566" spans="1:23" ht="12.75" customHeight="1">
      <c r="A566" s="13"/>
      <c r="B566" s="1"/>
      <c r="C566" s="12"/>
      <c r="D566" s="12"/>
      <c r="E566" s="12"/>
      <c r="F566" s="12"/>
      <c r="G566" s="12"/>
      <c r="H566" s="12"/>
      <c r="I566" s="12"/>
      <c r="J566" s="12"/>
      <c r="K566" s="12"/>
      <c r="L566" s="12"/>
      <c r="M566" s="12"/>
      <c r="N566" s="12"/>
      <c r="O566" s="12"/>
      <c r="P566" s="12"/>
      <c r="Q566" s="12"/>
      <c r="R566" s="12"/>
      <c r="S566" s="12"/>
      <c r="T566" s="12"/>
      <c r="U566" s="12"/>
      <c r="V566" s="12"/>
      <c r="W566" s="12"/>
    </row>
    <row r="567" spans="1:23" ht="12.75" customHeight="1">
      <c r="A567" s="13"/>
      <c r="B567" s="1"/>
      <c r="C567" s="12"/>
      <c r="D567" s="12"/>
      <c r="E567" s="12"/>
      <c r="F567" s="12"/>
      <c r="G567" s="12"/>
      <c r="H567" s="12"/>
      <c r="I567" s="12"/>
      <c r="J567" s="12"/>
      <c r="K567" s="12"/>
      <c r="L567" s="12"/>
      <c r="M567" s="12"/>
      <c r="N567" s="12"/>
      <c r="O567" s="12"/>
      <c r="P567" s="12"/>
      <c r="Q567" s="12"/>
      <c r="R567" s="12"/>
      <c r="S567" s="12"/>
      <c r="T567" s="12"/>
      <c r="U567" s="12"/>
      <c r="V567" s="12"/>
      <c r="W567" s="12"/>
    </row>
    <row r="568" spans="1:23" ht="12.75" customHeight="1">
      <c r="A568" s="13"/>
      <c r="B568" s="1"/>
      <c r="C568" s="12"/>
      <c r="D568" s="12"/>
      <c r="E568" s="12"/>
      <c r="F568" s="12"/>
      <c r="G568" s="12"/>
      <c r="H568" s="12"/>
      <c r="I568" s="12"/>
      <c r="J568" s="12"/>
      <c r="K568" s="12"/>
      <c r="L568" s="12"/>
      <c r="M568" s="12"/>
      <c r="N568" s="12"/>
      <c r="O568" s="12"/>
      <c r="P568" s="12"/>
      <c r="Q568" s="12"/>
      <c r="R568" s="12"/>
      <c r="S568" s="12"/>
      <c r="T568" s="12"/>
      <c r="U568" s="12"/>
      <c r="V568" s="12"/>
      <c r="W568" s="12"/>
    </row>
    <row r="569" spans="1:23" ht="12.75" customHeight="1">
      <c r="A569" s="13"/>
      <c r="B569" s="1"/>
      <c r="C569" s="12"/>
      <c r="D569" s="12"/>
      <c r="E569" s="12"/>
      <c r="F569" s="12"/>
      <c r="G569" s="12"/>
      <c r="H569" s="12"/>
      <c r="I569" s="12"/>
      <c r="J569" s="12"/>
      <c r="K569" s="12"/>
      <c r="L569" s="12"/>
      <c r="M569" s="12"/>
      <c r="N569" s="12"/>
      <c r="O569" s="12"/>
      <c r="P569" s="12"/>
      <c r="Q569" s="12"/>
      <c r="R569" s="12"/>
      <c r="S569" s="12"/>
      <c r="T569" s="12"/>
      <c r="U569" s="12"/>
      <c r="V569" s="12"/>
      <c r="W569" s="12"/>
    </row>
    <row r="570" spans="1:23" ht="12.75" customHeight="1">
      <c r="A570" s="13"/>
      <c r="B570" s="1"/>
      <c r="C570" s="12"/>
      <c r="D570" s="12"/>
      <c r="E570" s="12"/>
      <c r="F570" s="12"/>
      <c r="G570" s="12"/>
      <c r="H570" s="12"/>
      <c r="I570" s="12"/>
      <c r="J570" s="12"/>
      <c r="K570" s="12"/>
      <c r="L570" s="12"/>
      <c r="M570" s="12"/>
      <c r="N570" s="12"/>
      <c r="O570" s="12"/>
      <c r="P570" s="12"/>
      <c r="Q570" s="12"/>
      <c r="R570" s="12"/>
      <c r="S570" s="12"/>
      <c r="T570" s="12"/>
      <c r="U570" s="12"/>
      <c r="V570" s="12"/>
      <c r="W570" s="12"/>
    </row>
    <row r="571" spans="1:23" ht="12.75" customHeight="1">
      <c r="A571" s="13"/>
      <c r="B571" s="1"/>
      <c r="C571" s="12"/>
      <c r="D571" s="12"/>
      <c r="E571" s="12"/>
      <c r="F571" s="12"/>
      <c r="G571" s="12"/>
      <c r="H571" s="12"/>
      <c r="I571" s="12"/>
      <c r="J571" s="12"/>
      <c r="K571" s="12"/>
      <c r="L571" s="12"/>
      <c r="M571" s="12"/>
      <c r="N571" s="12"/>
      <c r="O571" s="12"/>
      <c r="P571" s="12"/>
      <c r="Q571" s="12"/>
      <c r="R571" s="12"/>
      <c r="S571" s="12"/>
      <c r="T571" s="12"/>
      <c r="U571" s="12"/>
      <c r="V571" s="12"/>
      <c r="W571" s="12"/>
    </row>
    <row r="572" spans="1:23" ht="12.75" customHeight="1">
      <c r="A572" s="13"/>
      <c r="B572" s="1"/>
      <c r="C572" s="12"/>
      <c r="D572" s="12"/>
      <c r="E572" s="12"/>
      <c r="F572" s="12"/>
      <c r="G572" s="12"/>
      <c r="H572" s="12"/>
      <c r="I572" s="12"/>
      <c r="J572" s="12"/>
      <c r="K572" s="12"/>
      <c r="L572" s="12"/>
      <c r="M572" s="12"/>
      <c r="N572" s="12"/>
      <c r="O572" s="12"/>
      <c r="P572" s="12"/>
      <c r="Q572" s="12"/>
      <c r="R572" s="12"/>
      <c r="S572" s="12"/>
      <c r="T572" s="12"/>
      <c r="U572" s="12"/>
      <c r="V572" s="12"/>
      <c r="W572" s="12"/>
    </row>
    <row r="573" spans="1:23" ht="12.75" customHeight="1">
      <c r="A573" s="13"/>
      <c r="B573" s="1"/>
      <c r="C573" s="12"/>
      <c r="D573" s="12"/>
      <c r="E573" s="12"/>
      <c r="F573" s="12"/>
      <c r="G573" s="12"/>
      <c r="H573" s="12"/>
      <c r="I573" s="12"/>
      <c r="J573" s="12"/>
      <c r="K573" s="12"/>
      <c r="L573" s="12"/>
      <c r="M573" s="12"/>
      <c r="N573" s="12"/>
      <c r="O573" s="12"/>
      <c r="P573" s="12"/>
      <c r="Q573" s="12"/>
      <c r="R573" s="12"/>
      <c r="S573" s="12"/>
      <c r="T573" s="12"/>
      <c r="U573" s="12"/>
      <c r="V573" s="12"/>
      <c r="W573" s="12"/>
    </row>
    <row r="574" spans="1:23" ht="12.75" customHeight="1">
      <c r="A574" s="13"/>
      <c r="B574" s="1"/>
      <c r="C574" s="12"/>
      <c r="D574" s="12"/>
      <c r="E574" s="12"/>
      <c r="F574" s="12"/>
      <c r="G574" s="12"/>
      <c r="H574" s="12"/>
      <c r="I574" s="12"/>
      <c r="J574" s="12"/>
      <c r="K574" s="12"/>
      <c r="L574" s="12"/>
      <c r="M574" s="12"/>
      <c r="N574" s="12"/>
      <c r="O574" s="12"/>
      <c r="P574" s="12"/>
      <c r="Q574" s="12"/>
      <c r="R574" s="12"/>
      <c r="S574" s="12"/>
      <c r="T574" s="12"/>
      <c r="U574" s="12"/>
      <c r="V574" s="12"/>
      <c r="W574" s="12"/>
    </row>
    <row r="575" spans="1:23" ht="12.75" customHeight="1">
      <c r="A575" s="13"/>
      <c r="B575" s="1"/>
      <c r="C575" s="12"/>
      <c r="D575" s="12"/>
      <c r="E575" s="12"/>
      <c r="F575" s="12"/>
      <c r="G575" s="12"/>
      <c r="H575" s="12"/>
      <c r="I575" s="12"/>
      <c r="J575" s="12"/>
      <c r="K575" s="12"/>
      <c r="L575" s="12"/>
      <c r="M575" s="12"/>
      <c r="N575" s="12"/>
      <c r="O575" s="12"/>
      <c r="P575" s="12"/>
      <c r="Q575" s="12"/>
      <c r="R575" s="12"/>
      <c r="S575" s="12"/>
      <c r="T575" s="12"/>
      <c r="U575" s="12"/>
      <c r="V575" s="12"/>
      <c r="W575" s="12"/>
    </row>
    <row r="576" spans="1:23" ht="12.75" customHeight="1">
      <c r="A576" s="13"/>
      <c r="B576" s="1"/>
      <c r="C576" s="12"/>
      <c r="D576" s="12"/>
      <c r="E576" s="12"/>
      <c r="F576" s="12"/>
      <c r="G576" s="12"/>
      <c r="H576" s="12"/>
      <c r="I576" s="12"/>
      <c r="J576" s="12"/>
      <c r="K576" s="12"/>
      <c r="L576" s="12"/>
      <c r="M576" s="12"/>
      <c r="N576" s="12"/>
      <c r="O576" s="12"/>
      <c r="P576" s="12"/>
      <c r="Q576" s="12"/>
      <c r="R576" s="12"/>
      <c r="S576" s="12"/>
      <c r="T576" s="12"/>
      <c r="U576" s="12"/>
      <c r="V576" s="12"/>
      <c r="W576" s="12"/>
    </row>
    <row r="577" spans="1:23" ht="12.75" customHeight="1">
      <c r="A577" s="13"/>
      <c r="B577" s="1"/>
      <c r="C577" s="12"/>
      <c r="D577" s="12"/>
      <c r="E577" s="12"/>
      <c r="F577" s="12"/>
      <c r="G577" s="12"/>
      <c r="H577" s="12"/>
      <c r="I577" s="12"/>
      <c r="J577" s="12"/>
      <c r="K577" s="12"/>
      <c r="L577" s="12"/>
      <c r="M577" s="12"/>
      <c r="N577" s="12"/>
      <c r="O577" s="12"/>
      <c r="P577" s="12"/>
      <c r="Q577" s="12"/>
      <c r="R577" s="12"/>
      <c r="S577" s="12"/>
      <c r="T577" s="12"/>
      <c r="U577" s="12"/>
      <c r="V577" s="12"/>
      <c r="W577" s="12"/>
    </row>
    <row r="578" spans="1:23" ht="12.75" customHeight="1">
      <c r="A578" s="13"/>
      <c r="B578" s="1"/>
      <c r="C578" s="12"/>
      <c r="D578" s="12"/>
      <c r="E578" s="12"/>
      <c r="F578" s="12"/>
      <c r="G578" s="12"/>
      <c r="H578" s="12"/>
      <c r="I578" s="12"/>
      <c r="J578" s="12"/>
      <c r="K578" s="12"/>
      <c r="L578" s="12"/>
      <c r="M578" s="12"/>
      <c r="N578" s="12"/>
      <c r="O578" s="12"/>
      <c r="P578" s="12"/>
      <c r="Q578" s="12"/>
      <c r="R578" s="12"/>
      <c r="S578" s="12"/>
      <c r="T578" s="12"/>
      <c r="U578" s="12"/>
      <c r="V578" s="12"/>
      <c r="W578" s="12"/>
    </row>
    <row r="579" spans="1:23" ht="12.75" customHeight="1">
      <c r="A579" s="13"/>
      <c r="B579" s="1"/>
      <c r="C579" s="12"/>
      <c r="D579" s="12"/>
      <c r="E579" s="12"/>
      <c r="F579" s="12"/>
      <c r="G579" s="12"/>
      <c r="H579" s="12"/>
      <c r="I579" s="12"/>
      <c r="J579" s="12"/>
      <c r="K579" s="12"/>
      <c r="L579" s="12"/>
      <c r="M579" s="12"/>
      <c r="N579" s="12"/>
      <c r="O579" s="12"/>
      <c r="P579" s="12"/>
      <c r="Q579" s="12"/>
      <c r="R579" s="12"/>
      <c r="S579" s="12"/>
      <c r="T579" s="12"/>
      <c r="U579" s="12"/>
      <c r="V579" s="12"/>
      <c r="W579" s="12"/>
    </row>
    <row r="580" spans="1:23" ht="12.75" customHeight="1">
      <c r="A580" s="13"/>
      <c r="B580" s="1"/>
      <c r="C580" s="12"/>
      <c r="D580" s="12"/>
      <c r="E580" s="12"/>
      <c r="F580" s="12"/>
      <c r="G580" s="12"/>
      <c r="H580" s="12"/>
      <c r="I580" s="12"/>
      <c r="J580" s="12"/>
      <c r="K580" s="12"/>
      <c r="L580" s="12"/>
      <c r="M580" s="12"/>
      <c r="N580" s="12"/>
      <c r="O580" s="12"/>
      <c r="P580" s="12"/>
      <c r="Q580" s="12"/>
      <c r="R580" s="12"/>
      <c r="S580" s="12"/>
      <c r="T580" s="12"/>
      <c r="U580" s="12"/>
      <c r="V580" s="12"/>
      <c r="W580" s="12"/>
    </row>
    <row r="581" spans="1:23" ht="12.75" customHeight="1">
      <c r="A581" s="13"/>
      <c r="B581" s="1"/>
      <c r="C581" s="12"/>
      <c r="D581" s="12"/>
      <c r="E581" s="12"/>
      <c r="F581" s="12"/>
      <c r="G581" s="12"/>
      <c r="H581" s="12"/>
      <c r="I581" s="12"/>
      <c r="J581" s="12"/>
      <c r="K581" s="12"/>
      <c r="L581" s="12"/>
      <c r="M581" s="12"/>
      <c r="N581" s="12"/>
      <c r="O581" s="12"/>
      <c r="P581" s="12"/>
      <c r="Q581" s="12"/>
      <c r="R581" s="12"/>
      <c r="S581" s="12"/>
      <c r="T581" s="12"/>
      <c r="U581" s="12"/>
      <c r="V581" s="12"/>
      <c r="W581" s="12"/>
    </row>
    <row r="582" spans="1:23" ht="12.75" customHeight="1">
      <c r="A582" s="13"/>
      <c r="B582" s="1"/>
      <c r="C582" s="12"/>
      <c r="D582" s="12"/>
      <c r="E582" s="12"/>
      <c r="F582" s="12"/>
      <c r="G582" s="12"/>
      <c r="H582" s="12"/>
      <c r="I582" s="12"/>
      <c r="J582" s="12"/>
      <c r="K582" s="12"/>
      <c r="L582" s="12"/>
      <c r="M582" s="12"/>
      <c r="N582" s="12"/>
      <c r="O582" s="12"/>
      <c r="P582" s="12"/>
      <c r="Q582" s="12"/>
      <c r="R582" s="12"/>
      <c r="S582" s="12"/>
      <c r="T582" s="12"/>
      <c r="U582" s="12"/>
      <c r="V582" s="12"/>
      <c r="W582" s="12"/>
    </row>
    <row r="583" spans="1:23" ht="12.75" customHeight="1">
      <c r="A583" s="13"/>
      <c r="B583" s="1"/>
      <c r="C583" s="12"/>
      <c r="D583" s="12"/>
      <c r="E583" s="12"/>
      <c r="F583" s="12"/>
      <c r="G583" s="12"/>
      <c r="H583" s="12"/>
      <c r="I583" s="12"/>
      <c r="J583" s="12"/>
      <c r="K583" s="12"/>
      <c r="L583" s="12"/>
      <c r="M583" s="12"/>
      <c r="N583" s="12"/>
      <c r="O583" s="12"/>
      <c r="P583" s="12"/>
      <c r="Q583" s="12"/>
      <c r="R583" s="12"/>
      <c r="S583" s="12"/>
      <c r="T583" s="12"/>
      <c r="U583" s="12"/>
      <c r="V583" s="12"/>
      <c r="W583" s="12"/>
    </row>
    <row r="584" spans="1:23" ht="12.75" customHeight="1">
      <c r="A584" s="13"/>
      <c r="B584" s="1"/>
      <c r="C584" s="12"/>
      <c r="D584" s="12"/>
      <c r="E584" s="12"/>
      <c r="F584" s="12"/>
      <c r="G584" s="12"/>
      <c r="H584" s="12"/>
      <c r="I584" s="12"/>
      <c r="J584" s="12"/>
      <c r="K584" s="12"/>
      <c r="L584" s="12"/>
      <c r="M584" s="12"/>
      <c r="N584" s="12"/>
      <c r="O584" s="12"/>
      <c r="P584" s="12"/>
      <c r="Q584" s="12"/>
      <c r="R584" s="12"/>
      <c r="S584" s="12"/>
      <c r="T584" s="12"/>
      <c r="U584" s="12"/>
      <c r="V584" s="12"/>
      <c r="W584" s="12"/>
    </row>
    <row r="585" spans="1:23" ht="12.75" customHeight="1">
      <c r="A585" s="13"/>
      <c r="B585" s="1"/>
      <c r="C585" s="12"/>
      <c r="D585" s="12"/>
      <c r="E585" s="12"/>
      <c r="F585" s="12"/>
      <c r="G585" s="12"/>
      <c r="H585" s="12"/>
      <c r="I585" s="12"/>
      <c r="J585" s="12"/>
      <c r="K585" s="12"/>
      <c r="L585" s="12"/>
      <c r="M585" s="12"/>
      <c r="N585" s="12"/>
      <c r="O585" s="12"/>
      <c r="P585" s="12"/>
      <c r="Q585" s="12"/>
      <c r="R585" s="12"/>
      <c r="S585" s="12"/>
      <c r="T585" s="12"/>
      <c r="U585" s="12"/>
      <c r="V585" s="12"/>
      <c r="W585" s="12"/>
    </row>
    <row r="586" spans="1:23" ht="12.75" customHeight="1">
      <c r="A586" s="13"/>
      <c r="B586" s="1"/>
      <c r="C586" s="12"/>
      <c r="D586" s="12"/>
      <c r="E586" s="12"/>
      <c r="F586" s="12"/>
      <c r="G586" s="12"/>
      <c r="H586" s="12"/>
      <c r="I586" s="12"/>
      <c r="J586" s="12"/>
      <c r="K586" s="12"/>
      <c r="L586" s="12"/>
      <c r="M586" s="12"/>
      <c r="N586" s="12"/>
      <c r="O586" s="12"/>
      <c r="P586" s="12"/>
      <c r="Q586" s="12"/>
      <c r="R586" s="12"/>
      <c r="S586" s="12"/>
      <c r="T586" s="12"/>
      <c r="U586" s="12"/>
      <c r="V586" s="12"/>
      <c r="W586" s="12"/>
    </row>
    <row r="587" spans="1:23" ht="12.75" customHeight="1">
      <c r="A587" s="13"/>
      <c r="B587" s="1"/>
      <c r="C587" s="12"/>
      <c r="D587" s="12"/>
      <c r="E587" s="12"/>
      <c r="F587" s="12"/>
      <c r="G587" s="12"/>
      <c r="H587" s="12"/>
      <c r="I587" s="12"/>
      <c r="J587" s="12"/>
      <c r="K587" s="12"/>
      <c r="L587" s="12"/>
      <c r="M587" s="12"/>
      <c r="N587" s="12"/>
      <c r="O587" s="12"/>
      <c r="P587" s="12"/>
      <c r="Q587" s="12"/>
      <c r="R587" s="12"/>
      <c r="S587" s="12"/>
      <c r="T587" s="12"/>
      <c r="U587" s="12"/>
      <c r="V587" s="12"/>
      <c r="W587" s="12"/>
    </row>
    <row r="588" spans="1:23" ht="12.75" customHeight="1">
      <c r="A588" s="13"/>
      <c r="B588" s="1"/>
      <c r="C588" s="12"/>
      <c r="D588" s="12"/>
      <c r="E588" s="12"/>
      <c r="F588" s="12"/>
      <c r="G588" s="12"/>
      <c r="H588" s="12"/>
      <c r="I588" s="12"/>
      <c r="J588" s="12"/>
      <c r="K588" s="12"/>
      <c r="L588" s="12"/>
      <c r="M588" s="12"/>
      <c r="N588" s="12"/>
      <c r="O588" s="12"/>
      <c r="P588" s="12"/>
      <c r="Q588" s="12"/>
      <c r="R588" s="12"/>
      <c r="S588" s="12"/>
      <c r="T588" s="12"/>
      <c r="U588" s="12"/>
      <c r="V588" s="12"/>
      <c r="W588" s="12"/>
    </row>
    <row r="589" spans="1:23" ht="12.75" customHeight="1">
      <c r="A589" s="13"/>
      <c r="B589" s="1"/>
      <c r="C589" s="12"/>
      <c r="D589" s="12"/>
      <c r="E589" s="12"/>
      <c r="F589" s="12"/>
      <c r="G589" s="12"/>
      <c r="H589" s="12"/>
      <c r="I589" s="12"/>
      <c r="J589" s="12"/>
      <c r="K589" s="12"/>
      <c r="L589" s="12"/>
      <c r="M589" s="12"/>
      <c r="N589" s="12"/>
      <c r="O589" s="12"/>
      <c r="P589" s="12"/>
      <c r="Q589" s="12"/>
      <c r="R589" s="12"/>
      <c r="S589" s="12"/>
      <c r="T589" s="12"/>
      <c r="U589" s="12"/>
      <c r="V589" s="12"/>
      <c r="W589" s="12"/>
    </row>
    <row r="590" spans="1:23" ht="12.75" customHeight="1">
      <c r="A590" s="13"/>
      <c r="B590" s="1"/>
      <c r="C590" s="12"/>
      <c r="D590" s="12"/>
      <c r="E590" s="12"/>
      <c r="F590" s="12"/>
      <c r="G590" s="12"/>
      <c r="H590" s="12"/>
      <c r="I590" s="12"/>
      <c r="J590" s="12"/>
      <c r="K590" s="12"/>
      <c r="L590" s="12"/>
      <c r="M590" s="12"/>
      <c r="N590" s="12"/>
      <c r="O590" s="12"/>
      <c r="P590" s="12"/>
      <c r="Q590" s="12"/>
      <c r="R590" s="12"/>
      <c r="S590" s="12"/>
      <c r="T590" s="12"/>
      <c r="U590" s="12"/>
      <c r="V590" s="12"/>
      <c r="W590" s="12"/>
    </row>
    <row r="591" spans="1:23" ht="12.75" customHeight="1">
      <c r="A591" s="13"/>
      <c r="B591" s="1"/>
      <c r="C591" s="12"/>
      <c r="D591" s="12"/>
      <c r="E591" s="12"/>
      <c r="F591" s="12"/>
      <c r="G591" s="12"/>
      <c r="H591" s="12"/>
      <c r="I591" s="12"/>
      <c r="J591" s="12"/>
      <c r="K591" s="12"/>
      <c r="L591" s="12"/>
      <c r="M591" s="12"/>
      <c r="N591" s="12"/>
      <c r="O591" s="12"/>
      <c r="P591" s="12"/>
      <c r="Q591" s="12"/>
      <c r="R591" s="12"/>
      <c r="S591" s="12"/>
      <c r="T591" s="12"/>
      <c r="U591" s="12"/>
      <c r="V591" s="12"/>
      <c r="W591" s="12"/>
    </row>
    <row r="592" spans="1:23" ht="12.75" customHeight="1">
      <c r="A592" s="13"/>
      <c r="B592" s="1"/>
      <c r="C592" s="12"/>
      <c r="D592" s="12"/>
      <c r="E592" s="12"/>
      <c r="F592" s="12"/>
      <c r="G592" s="12"/>
      <c r="H592" s="12"/>
      <c r="I592" s="12"/>
      <c r="J592" s="12"/>
      <c r="K592" s="12"/>
      <c r="L592" s="12"/>
      <c r="M592" s="12"/>
      <c r="N592" s="12"/>
      <c r="O592" s="12"/>
      <c r="P592" s="12"/>
      <c r="Q592" s="12"/>
      <c r="R592" s="12"/>
      <c r="S592" s="12"/>
      <c r="T592" s="12"/>
      <c r="U592" s="12"/>
      <c r="V592" s="12"/>
      <c r="W592" s="12"/>
    </row>
    <row r="593" spans="1:23" ht="12.75" customHeight="1">
      <c r="A593" s="13"/>
      <c r="B593" s="1"/>
      <c r="C593" s="12"/>
      <c r="D593" s="12"/>
      <c r="E593" s="12"/>
      <c r="F593" s="12"/>
      <c r="G593" s="12"/>
      <c r="H593" s="12"/>
      <c r="I593" s="12"/>
      <c r="J593" s="12"/>
      <c r="K593" s="12"/>
      <c r="L593" s="12"/>
      <c r="M593" s="12"/>
      <c r="N593" s="12"/>
      <c r="O593" s="12"/>
      <c r="P593" s="12"/>
      <c r="Q593" s="12"/>
      <c r="R593" s="12"/>
      <c r="S593" s="12"/>
      <c r="T593" s="12"/>
      <c r="U593" s="12"/>
      <c r="V593" s="12"/>
      <c r="W593" s="12"/>
    </row>
    <row r="594" spans="1:23" ht="12.75" customHeight="1">
      <c r="A594" s="13"/>
      <c r="B594" s="1"/>
      <c r="C594" s="12"/>
      <c r="D594" s="12"/>
      <c r="E594" s="12"/>
      <c r="F594" s="12"/>
      <c r="G594" s="12"/>
      <c r="H594" s="12"/>
      <c r="I594" s="12"/>
      <c r="J594" s="12"/>
      <c r="K594" s="12"/>
      <c r="L594" s="12"/>
      <c r="M594" s="12"/>
      <c r="N594" s="12"/>
      <c r="O594" s="12"/>
      <c r="P594" s="12"/>
      <c r="Q594" s="12"/>
      <c r="R594" s="12"/>
      <c r="S594" s="12"/>
      <c r="T594" s="12"/>
      <c r="U594" s="12"/>
      <c r="V594" s="12"/>
      <c r="W594" s="12"/>
    </row>
    <row r="595" spans="1:23" ht="12.75" customHeight="1">
      <c r="A595" s="13"/>
      <c r="B595" s="1"/>
      <c r="C595" s="12"/>
      <c r="D595" s="12"/>
      <c r="E595" s="12"/>
      <c r="F595" s="12"/>
      <c r="G595" s="12"/>
      <c r="H595" s="12"/>
      <c r="I595" s="12"/>
      <c r="J595" s="12"/>
      <c r="K595" s="12"/>
      <c r="L595" s="12"/>
      <c r="M595" s="12"/>
      <c r="N595" s="12"/>
      <c r="O595" s="12"/>
      <c r="P595" s="12"/>
      <c r="Q595" s="12"/>
      <c r="R595" s="12"/>
      <c r="S595" s="12"/>
      <c r="T595" s="12"/>
      <c r="U595" s="12"/>
      <c r="V595" s="12"/>
      <c r="W595" s="12"/>
    </row>
    <row r="596" spans="1:23" ht="12.75" customHeight="1">
      <c r="A596" s="13"/>
      <c r="B596" s="1"/>
      <c r="C596" s="12"/>
      <c r="D596" s="12"/>
      <c r="E596" s="12"/>
      <c r="F596" s="12"/>
      <c r="G596" s="12"/>
      <c r="H596" s="12"/>
      <c r="I596" s="12"/>
      <c r="J596" s="12"/>
      <c r="K596" s="12"/>
      <c r="L596" s="12"/>
      <c r="M596" s="12"/>
      <c r="N596" s="12"/>
      <c r="O596" s="12"/>
      <c r="P596" s="12"/>
      <c r="Q596" s="12"/>
      <c r="R596" s="12"/>
      <c r="S596" s="12"/>
      <c r="T596" s="12"/>
      <c r="U596" s="12"/>
      <c r="V596" s="12"/>
      <c r="W596" s="12"/>
    </row>
    <row r="597" spans="1:23" ht="12.75" customHeight="1">
      <c r="A597" s="13"/>
      <c r="B597" s="1"/>
      <c r="C597" s="12"/>
      <c r="D597" s="12"/>
      <c r="E597" s="12"/>
      <c r="F597" s="12"/>
      <c r="G597" s="12"/>
      <c r="H597" s="12"/>
      <c r="I597" s="12"/>
      <c r="J597" s="12"/>
      <c r="K597" s="12"/>
      <c r="L597" s="12"/>
      <c r="M597" s="12"/>
      <c r="N597" s="12"/>
      <c r="O597" s="12"/>
      <c r="P597" s="12"/>
      <c r="Q597" s="12"/>
      <c r="R597" s="12"/>
      <c r="S597" s="12"/>
      <c r="T597" s="12"/>
      <c r="U597" s="12"/>
      <c r="V597" s="12"/>
      <c r="W597" s="12"/>
    </row>
    <row r="598" spans="1:23" ht="12.75" customHeight="1">
      <c r="A598" s="13"/>
      <c r="B598" s="1"/>
      <c r="C598" s="12"/>
      <c r="D598" s="12"/>
      <c r="E598" s="12"/>
      <c r="F598" s="12"/>
      <c r="G598" s="12"/>
      <c r="H598" s="12"/>
      <c r="I598" s="12"/>
      <c r="J598" s="12"/>
      <c r="K598" s="12"/>
      <c r="L598" s="12"/>
      <c r="M598" s="12"/>
      <c r="N598" s="12"/>
      <c r="O598" s="12"/>
      <c r="P598" s="12"/>
      <c r="Q598" s="12"/>
      <c r="R598" s="12"/>
      <c r="S598" s="12"/>
      <c r="T598" s="12"/>
      <c r="U598" s="12"/>
      <c r="V598" s="12"/>
      <c r="W598" s="12"/>
    </row>
    <row r="599" spans="1:23" ht="12.75" customHeight="1">
      <c r="A599" s="13"/>
      <c r="B599" s="1"/>
      <c r="C599" s="12"/>
      <c r="D599" s="12"/>
      <c r="E599" s="12"/>
      <c r="F599" s="12"/>
      <c r="G599" s="12"/>
      <c r="H599" s="12"/>
      <c r="I599" s="12"/>
      <c r="J599" s="12"/>
      <c r="K599" s="12"/>
      <c r="L599" s="12"/>
      <c r="M599" s="12"/>
      <c r="N599" s="12"/>
      <c r="O599" s="12"/>
      <c r="P599" s="12"/>
      <c r="Q599" s="12"/>
      <c r="R599" s="12"/>
      <c r="S599" s="12"/>
      <c r="T599" s="12"/>
      <c r="U599" s="12"/>
      <c r="V599" s="12"/>
      <c r="W599" s="12"/>
    </row>
    <row r="600" spans="1:23" ht="12.75" customHeight="1">
      <c r="A600" s="13"/>
      <c r="B600" s="1"/>
      <c r="C600" s="12"/>
      <c r="D600" s="12"/>
      <c r="E600" s="12"/>
      <c r="F600" s="12"/>
      <c r="G600" s="12"/>
      <c r="H600" s="12"/>
      <c r="I600" s="12"/>
      <c r="J600" s="12"/>
      <c r="K600" s="12"/>
      <c r="L600" s="12"/>
      <c r="M600" s="12"/>
      <c r="N600" s="12"/>
      <c r="O600" s="12"/>
      <c r="P600" s="12"/>
      <c r="Q600" s="12"/>
      <c r="R600" s="12"/>
      <c r="S600" s="12"/>
      <c r="T600" s="12"/>
      <c r="U600" s="12"/>
      <c r="V600" s="12"/>
      <c r="W600" s="12"/>
    </row>
    <row r="601" spans="1:23" ht="12.75" customHeight="1">
      <c r="A601" s="13"/>
      <c r="B601" s="1"/>
      <c r="C601" s="12"/>
      <c r="D601" s="12"/>
      <c r="E601" s="12"/>
      <c r="F601" s="12"/>
      <c r="G601" s="12"/>
      <c r="H601" s="12"/>
      <c r="I601" s="12"/>
      <c r="J601" s="12"/>
      <c r="K601" s="12"/>
      <c r="L601" s="12"/>
      <c r="M601" s="12"/>
      <c r="N601" s="12"/>
      <c r="O601" s="12"/>
      <c r="P601" s="12"/>
      <c r="Q601" s="12"/>
      <c r="R601" s="12"/>
      <c r="S601" s="12"/>
      <c r="T601" s="12"/>
      <c r="U601" s="12"/>
      <c r="V601" s="12"/>
      <c r="W601" s="12"/>
    </row>
    <row r="602" spans="1:23" ht="12.75" customHeight="1">
      <c r="A602" s="13"/>
      <c r="B602" s="1"/>
      <c r="C602" s="12"/>
      <c r="D602" s="12"/>
      <c r="E602" s="12"/>
      <c r="F602" s="12"/>
      <c r="G602" s="12"/>
      <c r="H602" s="12"/>
      <c r="I602" s="12"/>
      <c r="J602" s="12"/>
      <c r="K602" s="12"/>
      <c r="L602" s="12"/>
      <c r="M602" s="12"/>
      <c r="N602" s="12"/>
      <c r="O602" s="12"/>
      <c r="P602" s="12"/>
      <c r="Q602" s="12"/>
      <c r="R602" s="12"/>
      <c r="S602" s="12"/>
      <c r="T602" s="12"/>
      <c r="U602" s="12"/>
      <c r="V602" s="12"/>
      <c r="W602" s="12"/>
    </row>
    <row r="603" spans="1:23" ht="12.75" customHeight="1">
      <c r="A603" s="13"/>
      <c r="B603" s="1"/>
      <c r="C603" s="12"/>
      <c r="D603" s="12"/>
      <c r="E603" s="12"/>
      <c r="F603" s="12"/>
      <c r="G603" s="12"/>
      <c r="H603" s="12"/>
      <c r="I603" s="12"/>
      <c r="J603" s="12"/>
      <c r="K603" s="12"/>
      <c r="L603" s="12"/>
      <c r="M603" s="12"/>
      <c r="N603" s="12"/>
      <c r="O603" s="12"/>
      <c r="P603" s="12"/>
      <c r="Q603" s="12"/>
      <c r="R603" s="12"/>
      <c r="S603" s="12"/>
      <c r="T603" s="12"/>
      <c r="U603" s="12"/>
      <c r="V603" s="12"/>
      <c r="W603" s="12"/>
    </row>
    <row r="604" spans="1:23" ht="12.75" customHeight="1">
      <c r="A604" s="13"/>
      <c r="B604" s="1"/>
      <c r="C604" s="12"/>
      <c r="D604" s="12"/>
      <c r="E604" s="12"/>
      <c r="F604" s="12"/>
      <c r="G604" s="12"/>
      <c r="H604" s="12"/>
      <c r="I604" s="12"/>
      <c r="J604" s="12"/>
      <c r="K604" s="12"/>
      <c r="L604" s="12"/>
      <c r="M604" s="12"/>
      <c r="N604" s="12"/>
      <c r="O604" s="12"/>
      <c r="P604" s="12"/>
      <c r="Q604" s="12"/>
      <c r="R604" s="12"/>
      <c r="S604" s="12"/>
      <c r="T604" s="12"/>
      <c r="U604" s="12"/>
      <c r="V604" s="12"/>
      <c r="W604" s="12"/>
    </row>
    <row r="605" spans="1:23" ht="12.75" customHeight="1">
      <c r="A605" s="13"/>
      <c r="B605" s="1"/>
      <c r="C605" s="12"/>
      <c r="D605" s="12"/>
      <c r="E605" s="12"/>
      <c r="F605" s="12"/>
      <c r="G605" s="12"/>
      <c r="H605" s="12"/>
      <c r="I605" s="12"/>
      <c r="J605" s="12"/>
      <c r="K605" s="12"/>
      <c r="L605" s="12"/>
      <c r="M605" s="12"/>
      <c r="N605" s="12"/>
      <c r="O605" s="12"/>
      <c r="P605" s="12"/>
      <c r="Q605" s="12"/>
      <c r="R605" s="12"/>
      <c r="S605" s="12"/>
      <c r="T605" s="12"/>
      <c r="U605" s="12"/>
      <c r="V605" s="12"/>
      <c r="W605" s="12"/>
    </row>
    <row r="606" spans="1:23" ht="12.75" customHeight="1">
      <c r="A606" s="13"/>
      <c r="B606" s="1"/>
      <c r="C606" s="12"/>
      <c r="D606" s="12"/>
      <c r="E606" s="12"/>
      <c r="F606" s="12"/>
      <c r="G606" s="12"/>
      <c r="H606" s="12"/>
      <c r="I606" s="12"/>
      <c r="J606" s="12"/>
      <c r="K606" s="12"/>
      <c r="L606" s="12"/>
      <c r="M606" s="12"/>
      <c r="N606" s="12"/>
      <c r="O606" s="12"/>
      <c r="P606" s="12"/>
      <c r="Q606" s="12"/>
      <c r="R606" s="12"/>
      <c r="S606" s="12"/>
      <c r="T606" s="12"/>
      <c r="U606" s="12"/>
      <c r="V606" s="12"/>
      <c r="W606" s="12"/>
    </row>
    <row r="607" spans="1:23" ht="12.75" customHeight="1">
      <c r="A607" s="13"/>
      <c r="B607" s="1"/>
      <c r="C607" s="12"/>
      <c r="D607" s="12"/>
      <c r="E607" s="12"/>
      <c r="F607" s="12"/>
      <c r="G607" s="12"/>
      <c r="H607" s="12"/>
      <c r="I607" s="12"/>
      <c r="J607" s="12"/>
      <c r="K607" s="12"/>
      <c r="L607" s="12"/>
      <c r="M607" s="12"/>
      <c r="N607" s="12"/>
      <c r="O607" s="12"/>
      <c r="P607" s="12"/>
      <c r="Q607" s="12"/>
      <c r="R607" s="12"/>
      <c r="S607" s="12"/>
      <c r="T607" s="12"/>
      <c r="U607" s="12"/>
      <c r="V607" s="12"/>
      <c r="W607" s="12"/>
    </row>
    <row r="608" spans="1:23" ht="12.75" customHeight="1">
      <c r="A608" s="13"/>
      <c r="B608" s="1"/>
      <c r="C608" s="12"/>
      <c r="D608" s="12"/>
      <c r="E608" s="12"/>
      <c r="F608" s="12"/>
      <c r="G608" s="12"/>
      <c r="H608" s="12"/>
      <c r="I608" s="12"/>
      <c r="J608" s="12"/>
      <c r="K608" s="12"/>
      <c r="L608" s="12"/>
      <c r="M608" s="12"/>
      <c r="N608" s="12"/>
      <c r="O608" s="12"/>
      <c r="P608" s="12"/>
      <c r="Q608" s="12"/>
      <c r="R608" s="12"/>
      <c r="S608" s="12"/>
      <c r="T608" s="12"/>
      <c r="U608" s="12"/>
      <c r="V608" s="12"/>
      <c r="W608" s="12"/>
    </row>
    <row r="609" spans="1:23" ht="12.75" customHeight="1">
      <c r="A609" s="13"/>
      <c r="B609" s="1"/>
      <c r="C609" s="12"/>
      <c r="D609" s="12"/>
      <c r="E609" s="12"/>
      <c r="F609" s="12"/>
      <c r="G609" s="12"/>
      <c r="H609" s="12"/>
      <c r="I609" s="12"/>
      <c r="J609" s="12"/>
      <c r="K609" s="12"/>
      <c r="L609" s="12"/>
      <c r="M609" s="12"/>
      <c r="N609" s="12"/>
      <c r="O609" s="12"/>
      <c r="P609" s="12"/>
      <c r="Q609" s="12"/>
      <c r="R609" s="12"/>
      <c r="S609" s="12"/>
      <c r="T609" s="12"/>
      <c r="U609" s="12"/>
      <c r="V609" s="12"/>
      <c r="W609" s="12"/>
    </row>
    <row r="610" spans="1:23" ht="12.75" customHeight="1">
      <c r="A610" s="13"/>
      <c r="B610" s="1"/>
      <c r="C610" s="12"/>
      <c r="D610" s="12"/>
      <c r="E610" s="12"/>
      <c r="F610" s="12"/>
      <c r="G610" s="12"/>
      <c r="H610" s="12"/>
      <c r="I610" s="12"/>
      <c r="J610" s="12"/>
      <c r="K610" s="12"/>
      <c r="L610" s="12"/>
      <c r="M610" s="12"/>
      <c r="N610" s="12"/>
      <c r="O610" s="12"/>
      <c r="P610" s="12"/>
      <c r="Q610" s="12"/>
      <c r="R610" s="12"/>
      <c r="S610" s="12"/>
      <c r="T610" s="12"/>
      <c r="U610" s="12"/>
      <c r="V610" s="12"/>
      <c r="W610" s="12"/>
    </row>
    <row r="611" spans="1:23" ht="12.75" customHeight="1">
      <c r="A611" s="13"/>
      <c r="B611" s="1"/>
      <c r="C611" s="12"/>
      <c r="D611" s="12"/>
      <c r="E611" s="12"/>
      <c r="F611" s="12"/>
      <c r="G611" s="12"/>
      <c r="H611" s="12"/>
      <c r="I611" s="12"/>
      <c r="J611" s="12"/>
      <c r="K611" s="12"/>
      <c r="L611" s="12"/>
      <c r="M611" s="12"/>
      <c r="N611" s="12"/>
      <c r="O611" s="12"/>
      <c r="P611" s="12"/>
      <c r="Q611" s="12"/>
      <c r="R611" s="12"/>
      <c r="S611" s="12"/>
      <c r="T611" s="12"/>
      <c r="U611" s="12"/>
      <c r="V611" s="12"/>
      <c r="W611" s="12"/>
    </row>
    <row r="612" spans="1:23" ht="12.75" customHeight="1">
      <c r="A612" s="13"/>
      <c r="B612" s="1"/>
      <c r="C612" s="12"/>
      <c r="D612" s="12"/>
      <c r="E612" s="12"/>
      <c r="F612" s="12"/>
      <c r="G612" s="12"/>
      <c r="H612" s="12"/>
      <c r="I612" s="12"/>
      <c r="J612" s="12"/>
      <c r="K612" s="12"/>
      <c r="L612" s="12"/>
      <c r="M612" s="12"/>
      <c r="N612" s="12"/>
      <c r="O612" s="12"/>
      <c r="P612" s="12"/>
      <c r="Q612" s="12"/>
      <c r="R612" s="12"/>
      <c r="S612" s="12"/>
      <c r="T612" s="12"/>
      <c r="U612" s="12"/>
      <c r="V612" s="12"/>
      <c r="W612" s="12"/>
    </row>
    <row r="613" spans="1:23" ht="12.75" customHeight="1">
      <c r="A613" s="13"/>
      <c r="B613" s="1"/>
      <c r="C613" s="12"/>
      <c r="D613" s="12"/>
      <c r="E613" s="12"/>
      <c r="F613" s="12"/>
      <c r="G613" s="12"/>
      <c r="H613" s="12"/>
      <c r="I613" s="12"/>
      <c r="J613" s="12"/>
      <c r="K613" s="12"/>
      <c r="L613" s="12"/>
      <c r="M613" s="12"/>
      <c r="N613" s="12"/>
      <c r="O613" s="12"/>
      <c r="P613" s="12"/>
      <c r="Q613" s="12"/>
      <c r="R613" s="12"/>
      <c r="S613" s="12"/>
      <c r="T613" s="12"/>
      <c r="U613" s="12"/>
      <c r="V613" s="12"/>
      <c r="W613" s="12"/>
    </row>
    <row r="614" spans="1:23" ht="12.75" customHeight="1">
      <c r="A614" s="13"/>
      <c r="B614" s="1"/>
      <c r="C614" s="12"/>
      <c r="D614" s="12"/>
      <c r="E614" s="12"/>
      <c r="F614" s="12"/>
      <c r="G614" s="12"/>
      <c r="H614" s="12"/>
      <c r="I614" s="12"/>
      <c r="J614" s="12"/>
      <c r="K614" s="12"/>
      <c r="L614" s="12"/>
      <c r="M614" s="12"/>
      <c r="N614" s="12"/>
      <c r="O614" s="12"/>
      <c r="P614" s="12"/>
      <c r="Q614" s="12"/>
      <c r="R614" s="12"/>
      <c r="S614" s="12"/>
      <c r="T614" s="12"/>
      <c r="U614" s="12"/>
      <c r="V614" s="12"/>
      <c r="W614" s="12"/>
    </row>
    <row r="615" spans="1:23" ht="12.75" customHeight="1">
      <c r="A615" s="13"/>
      <c r="B615" s="1"/>
      <c r="C615" s="12"/>
      <c r="D615" s="12"/>
      <c r="E615" s="12"/>
      <c r="F615" s="12"/>
      <c r="G615" s="12"/>
      <c r="H615" s="12"/>
      <c r="I615" s="12"/>
      <c r="J615" s="12"/>
      <c r="K615" s="12"/>
      <c r="L615" s="12"/>
      <c r="M615" s="12"/>
      <c r="N615" s="12"/>
      <c r="O615" s="12"/>
      <c r="P615" s="12"/>
      <c r="Q615" s="12"/>
      <c r="R615" s="12"/>
      <c r="S615" s="12"/>
      <c r="T615" s="12"/>
      <c r="U615" s="12"/>
      <c r="V615" s="12"/>
      <c r="W615" s="12"/>
    </row>
    <row r="616" spans="1:23" ht="12.75" customHeight="1">
      <c r="A616" s="13"/>
      <c r="B616" s="1"/>
      <c r="C616" s="12"/>
      <c r="D616" s="12"/>
      <c r="E616" s="12"/>
      <c r="F616" s="12"/>
      <c r="G616" s="12"/>
      <c r="H616" s="12"/>
      <c r="I616" s="12"/>
      <c r="J616" s="12"/>
      <c r="K616" s="12"/>
      <c r="L616" s="12"/>
      <c r="M616" s="12"/>
      <c r="N616" s="12"/>
      <c r="O616" s="12"/>
      <c r="P616" s="12"/>
      <c r="Q616" s="12"/>
      <c r="R616" s="12"/>
      <c r="S616" s="12"/>
      <c r="T616" s="12"/>
      <c r="U616" s="12"/>
      <c r="V616" s="12"/>
      <c r="W616" s="12"/>
    </row>
    <row r="617" spans="1:23" ht="12.75" customHeight="1">
      <c r="A617" s="13"/>
      <c r="B617" s="1"/>
      <c r="C617" s="12"/>
      <c r="D617" s="12"/>
      <c r="E617" s="12"/>
      <c r="F617" s="12"/>
      <c r="G617" s="12"/>
      <c r="H617" s="12"/>
      <c r="I617" s="12"/>
      <c r="J617" s="12"/>
      <c r="K617" s="12"/>
      <c r="L617" s="12"/>
      <c r="M617" s="12"/>
      <c r="N617" s="12"/>
      <c r="O617" s="12"/>
      <c r="P617" s="12"/>
      <c r="Q617" s="12"/>
      <c r="R617" s="12"/>
      <c r="S617" s="12"/>
      <c r="T617" s="12"/>
      <c r="U617" s="12"/>
      <c r="V617" s="12"/>
      <c r="W617" s="12"/>
    </row>
    <row r="618" spans="1:23" ht="12.75" customHeight="1">
      <c r="A618" s="13"/>
      <c r="B618" s="1"/>
      <c r="C618" s="12"/>
      <c r="D618" s="12"/>
      <c r="E618" s="12"/>
      <c r="F618" s="12"/>
      <c r="G618" s="12"/>
      <c r="H618" s="12"/>
      <c r="I618" s="12"/>
      <c r="J618" s="12"/>
      <c r="K618" s="12"/>
      <c r="L618" s="12"/>
      <c r="M618" s="12"/>
      <c r="N618" s="12"/>
      <c r="O618" s="12"/>
      <c r="P618" s="12"/>
      <c r="Q618" s="12"/>
      <c r="R618" s="12"/>
      <c r="S618" s="12"/>
      <c r="T618" s="12"/>
      <c r="U618" s="12"/>
      <c r="V618" s="12"/>
      <c r="W618" s="12"/>
    </row>
    <row r="619" spans="1:23" ht="12.75" customHeight="1">
      <c r="A619" s="13"/>
      <c r="B619" s="1"/>
      <c r="C619" s="12"/>
      <c r="D619" s="12"/>
      <c r="E619" s="12"/>
      <c r="F619" s="12"/>
      <c r="G619" s="12"/>
      <c r="H619" s="12"/>
      <c r="I619" s="12"/>
      <c r="J619" s="12"/>
      <c r="K619" s="12"/>
      <c r="L619" s="12"/>
      <c r="M619" s="12"/>
      <c r="N619" s="12"/>
      <c r="O619" s="12"/>
      <c r="P619" s="12"/>
      <c r="Q619" s="12"/>
      <c r="R619" s="12"/>
      <c r="S619" s="12"/>
      <c r="T619" s="12"/>
      <c r="U619" s="12"/>
      <c r="V619" s="12"/>
      <c r="W619" s="12"/>
    </row>
    <row r="620" spans="1:23" ht="12.75" customHeight="1">
      <c r="A620" s="13"/>
      <c r="B620" s="1"/>
      <c r="C620" s="12"/>
      <c r="D620" s="12"/>
      <c r="E620" s="12"/>
      <c r="F620" s="12"/>
      <c r="G620" s="12"/>
      <c r="H620" s="12"/>
      <c r="I620" s="12"/>
      <c r="J620" s="12"/>
      <c r="K620" s="12"/>
      <c r="L620" s="12"/>
      <c r="M620" s="12"/>
      <c r="N620" s="12"/>
      <c r="O620" s="12"/>
      <c r="P620" s="12"/>
      <c r="Q620" s="12"/>
      <c r="R620" s="12"/>
      <c r="S620" s="12"/>
      <c r="T620" s="12"/>
      <c r="U620" s="12"/>
      <c r="V620" s="12"/>
      <c r="W620" s="12"/>
    </row>
    <row r="621" spans="1:23" ht="12.75" customHeight="1">
      <c r="A621" s="13"/>
      <c r="B621" s="1"/>
      <c r="C621" s="12"/>
      <c r="D621" s="12"/>
      <c r="E621" s="12"/>
      <c r="F621" s="12"/>
      <c r="G621" s="12"/>
      <c r="H621" s="12"/>
      <c r="I621" s="12"/>
      <c r="J621" s="12"/>
      <c r="K621" s="12"/>
      <c r="L621" s="12"/>
      <c r="M621" s="12"/>
      <c r="N621" s="12"/>
      <c r="O621" s="12"/>
      <c r="P621" s="12"/>
      <c r="Q621" s="12"/>
      <c r="R621" s="12"/>
      <c r="S621" s="12"/>
      <c r="T621" s="12"/>
      <c r="U621" s="12"/>
      <c r="V621" s="12"/>
      <c r="W621" s="12"/>
    </row>
    <row r="622" spans="1:23" ht="12.75" customHeight="1">
      <c r="A622" s="13"/>
      <c r="B622" s="1"/>
      <c r="C622" s="12"/>
      <c r="D622" s="12"/>
      <c r="E622" s="12"/>
      <c r="F622" s="12"/>
      <c r="G622" s="12"/>
      <c r="H622" s="12"/>
      <c r="I622" s="12"/>
      <c r="J622" s="12"/>
      <c r="K622" s="12"/>
      <c r="L622" s="12"/>
      <c r="M622" s="12"/>
      <c r="N622" s="12"/>
      <c r="O622" s="12"/>
      <c r="P622" s="12"/>
      <c r="Q622" s="12"/>
      <c r="R622" s="12"/>
      <c r="S622" s="12"/>
      <c r="T622" s="12"/>
      <c r="U622" s="12"/>
      <c r="V622" s="12"/>
      <c r="W622" s="12"/>
    </row>
    <row r="623" spans="1:23" ht="12.75" customHeight="1">
      <c r="A623" s="13"/>
      <c r="B623" s="1"/>
      <c r="C623" s="12"/>
      <c r="D623" s="12"/>
      <c r="E623" s="12"/>
      <c r="F623" s="12"/>
      <c r="G623" s="12"/>
      <c r="H623" s="12"/>
      <c r="I623" s="12"/>
      <c r="J623" s="12"/>
      <c r="K623" s="12"/>
      <c r="L623" s="12"/>
      <c r="M623" s="12"/>
      <c r="N623" s="12"/>
      <c r="O623" s="12"/>
      <c r="P623" s="12"/>
      <c r="Q623" s="12"/>
      <c r="R623" s="12"/>
      <c r="S623" s="12"/>
      <c r="T623" s="12"/>
      <c r="U623" s="12"/>
      <c r="V623" s="12"/>
      <c r="W623" s="12"/>
    </row>
    <row r="624" spans="1:23" ht="12.75" customHeight="1">
      <c r="A624" s="13"/>
      <c r="B624" s="1"/>
      <c r="C624" s="12"/>
      <c r="D624" s="12"/>
      <c r="E624" s="12"/>
      <c r="F624" s="12"/>
      <c r="G624" s="12"/>
      <c r="H624" s="12"/>
      <c r="I624" s="12"/>
      <c r="J624" s="12"/>
      <c r="K624" s="12"/>
      <c r="L624" s="12"/>
      <c r="M624" s="12"/>
      <c r="N624" s="12"/>
      <c r="O624" s="12"/>
      <c r="P624" s="12"/>
      <c r="Q624" s="12"/>
      <c r="R624" s="12"/>
      <c r="S624" s="12"/>
      <c r="T624" s="12"/>
      <c r="U624" s="12"/>
      <c r="V624" s="12"/>
      <c r="W624" s="12"/>
    </row>
    <row r="625" spans="1:23" ht="12.75" customHeight="1">
      <c r="A625" s="13"/>
      <c r="B625" s="1"/>
      <c r="C625" s="12"/>
      <c r="D625" s="12"/>
      <c r="E625" s="12"/>
      <c r="F625" s="12"/>
      <c r="G625" s="12"/>
      <c r="H625" s="12"/>
      <c r="I625" s="12"/>
      <c r="J625" s="12"/>
      <c r="K625" s="12"/>
      <c r="L625" s="12"/>
      <c r="M625" s="12"/>
      <c r="N625" s="12"/>
      <c r="O625" s="12"/>
      <c r="P625" s="12"/>
      <c r="Q625" s="12"/>
      <c r="R625" s="12"/>
      <c r="S625" s="12"/>
      <c r="T625" s="12"/>
      <c r="U625" s="12"/>
      <c r="V625" s="12"/>
      <c r="W625" s="12"/>
    </row>
    <row r="626" spans="1:23" ht="12.75" customHeight="1">
      <c r="A626" s="13"/>
      <c r="B626" s="1"/>
      <c r="C626" s="12"/>
      <c r="D626" s="12"/>
      <c r="E626" s="12"/>
      <c r="F626" s="12"/>
      <c r="G626" s="12"/>
      <c r="H626" s="12"/>
      <c r="I626" s="12"/>
      <c r="J626" s="12"/>
      <c r="K626" s="12"/>
      <c r="L626" s="12"/>
      <c r="M626" s="12"/>
      <c r="N626" s="12"/>
      <c r="O626" s="12"/>
      <c r="P626" s="12"/>
      <c r="Q626" s="12"/>
      <c r="R626" s="12"/>
      <c r="S626" s="12"/>
      <c r="T626" s="12"/>
      <c r="U626" s="12"/>
      <c r="V626" s="12"/>
      <c r="W626" s="12"/>
    </row>
    <row r="627" spans="1:23" ht="12.75" customHeight="1">
      <c r="A627" s="13"/>
      <c r="B627" s="1"/>
      <c r="C627" s="12"/>
      <c r="D627" s="12"/>
      <c r="E627" s="12"/>
      <c r="F627" s="12"/>
      <c r="G627" s="12"/>
      <c r="H627" s="12"/>
      <c r="I627" s="12"/>
      <c r="J627" s="12"/>
      <c r="K627" s="12"/>
      <c r="L627" s="12"/>
      <c r="M627" s="12"/>
      <c r="N627" s="12"/>
      <c r="O627" s="12"/>
      <c r="P627" s="12"/>
      <c r="Q627" s="12"/>
      <c r="R627" s="12"/>
      <c r="S627" s="12"/>
      <c r="T627" s="12"/>
      <c r="U627" s="12"/>
      <c r="V627" s="12"/>
      <c r="W627" s="12"/>
    </row>
    <row r="628" spans="1:23" ht="12.75" customHeight="1">
      <c r="A628" s="13"/>
      <c r="B628" s="1"/>
      <c r="C628" s="12"/>
      <c r="D628" s="12"/>
      <c r="E628" s="12"/>
      <c r="F628" s="12"/>
      <c r="G628" s="12"/>
      <c r="H628" s="12"/>
      <c r="I628" s="12"/>
      <c r="J628" s="12"/>
      <c r="K628" s="12"/>
      <c r="L628" s="12"/>
      <c r="M628" s="12"/>
      <c r="N628" s="12"/>
      <c r="O628" s="12"/>
      <c r="P628" s="12"/>
      <c r="Q628" s="12"/>
      <c r="R628" s="12"/>
      <c r="S628" s="12"/>
      <c r="T628" s="12"/>
      <c r="U628" s="12"/>
      <c r="V628" s="12"/>
      <c r="W628" s="12"/>
    </row>
    <row r="629" spans="1:23" ht="12.75" customHeight="1">
      <c r="A629" s="13"/>
      <c r="B629" s="1"/>
      <c r="C629" s="12"/>
      <c r="D629" s="12"/>
      <c r="E629" s="12"/>
      <c r="F629" s="12"/>
      <c r="G629" s="12"/>
      <c r="H629" s="12"/>
      <c r="I629" s="12"/>
      <c r="J629" s="12"/>
      <c r="K629" s="12"/>
      <c r="L629" s="12"/>
      <c r="M629" s="12"/>
      <c r="N629" s="12"/>
      <c r="O629" s="12"/>
      <c r="P629" s="12"/>
      <c r="Q629" s="12"/>
      <c r="R629" s="12"/>
      <c r="S629" s="12"/>
      <c r="T629" s="12"/>
      <c r="U629" s="12"/>
      <c r="V629" s="12"/>
      <c r="W629" s="12"/>
    </row>
    <row r="630" spans="1:23" ht="12.75" customHeight="1">
      <c r="A630" s="13"/>
      <c r="B630" s="1"/>
      <c r="C630" s="12"/>
      <c r="D630" s="12"/>
      <c r="E630" s="12"/>
      <c r="F630" s="12"/>
      <c r="G630" s="12"/>
      <c r="H630" s="12"/>
      <c r="I630" s="12"/>
      <c r="J630" s="12"/>
      <c r="K630" s="12"/>
      <c r="L630" s="12"/>
      <c r="M630" s="12"/>
      <c r="N630" s="12"/>
      <c r="O630" s="12"/>
      <c r="P630" s="12"/>
      <c r="Q630" s="12"/>
      <c r="R630" s="12"/>
      <c r="S630" s="12"/>
      <c r="T630" s="12"/>
      <c r="U630" s="12"/>
      <c r="V630" s="12"/>
      <c r="W630" s="12"/>
    </row>
    <row r="631" spans="1:23" ht="12.75" customHeight="1">
      <c r="A631" s="13"/>
      <c r="B631" s="1"/>
      <c r="C631" s="12"/>
      <c r="D631" s="12"/>
      <c r="E631" s="12"/>
      <c r="F631" s="12"/>
      <c r="G631" s="12"/>
      <c r="H631" s="12"/>
      <c r="I631" s="12"/>
      <c r="J631" s="12"/>
      <c r="K631" s="12"/>
      <c r="L631" s="12"/>
      <c r="M631" s="12"/>
      <c r="N631" s="12"/>
      <c r="O631" s="12"/>
      <c r="P631" s="12"/>
      <c r="Q631" s="12"/>
      <c r="R631" s="12"/>
      <c r="S631" s="12"/>
      <c r="T631" s="12"/>
      <c r="U631" s="12"/>
      <c r="V631" s="12"/>
      <c r="W631" s="12"/>
    </row>
    <row r="632" spans="1:23" ht="12.75" customHeight="1">
      <c r="A632" s="13"/>
      <c r="B632" s="1"/>
      <c r="C632" s="12"/>
      <c r="D632" s="12"/>
      <c r="E632" s="12"/>
      <c r="F632" s="12"/>
      <c r="G632" s="12"/>
      <c r="H632" s="12"/>
      <c r="I632" s="12"/>
      <c r="J632" s="12"/>
      <c r="K632" s="12"/>
      <c r="L632" s="12"/>
      <c r="M632" s="12"/>
      <c r="N632" s="12"/>
      <c r="O632" s="12"/>
      <c r="P632" s="12"/>
      <c r="Q632" s="12"/>
      <c r="R632" s="12"/>
      <c r="S632" s="12"/>
      <c r="T632" s="12"/>
      <c r="U632" s="12"/>
      <c r="V632" s="12"/>
      <c r="W632" s="12"/>
    </row>
    <row r="633" spans="1:23" ht="12.75" customHeight="1">
      <c r="A633" s="13"/>
      <c r="B633" s="1"/>
      <c r="C633" s="12"/>
      <c r="D633" s="12"/>
      <c r="E633" s="12"/>
      <c r="F633" s="12"/>
      <c r="G633" s="12"/>
      <c r="H633" s="12"/>
      <c r="I633" s="12"/>
      <c r="J633" s="12"/>
      <c r="K633" s="12"/>
      <c r="L633" s="12"/>
      <c r="M633" s="12"/>
      <c r="N633" s="12"/>
      <c r="O633" s="12"/>
      <c r="P633" s="12"/>
      <c r="Q633" s="12"/>
      <c r="R633" s="12"/>
      <c r="S633" s="12"/>
      <c r="T633" s="12"/>
      <c r="U633" s="12"/>
      <c r="V633" s="12"/>
      <c r="W633" s="12"/>
    </row>
    <row r="634" spans="1:23" ht="12.75" customHeight="1">
      <c r="A634" s="13"/>
      <c r="B634" s="1"/>
      <c r="C634" s="12"/>
      <c r="D634" s="12"/>
      <c r="E634" s="12"/>
      <c r="F634" s="12"/>
      <c r="G634" s="12"/>
      <c r="H634" s="12"/>
      <c r="I634" s="12"/>
      <c r="J634" s="12"/>
      <c r="K634" s="12"/>
      <c r="L634" s="12"/>
      <c r="M634" s="12"/>
      <c r="N634" s="12"/>
      <c r="O634" s="12"/>
      <c r="P634" s="12"/>
      <c r="Q634" s="12"/>
      <c r="R634" s="12"/>
      <c r="S634" s="12"/>
      <c r="T634" s="12"/>
      <c r="U634" s="12"/>
      <c r="V634" s="12"/>
      <c r="W634" s="12"/>
    </row>
    <row r="635" spans="1:23" ht="12.75" customHeight="1">
      <c r="A635" s="13"/>
      <c r="B635" s="1"/>
      <c r="C635" s="12"/>
      <c r="D635" s="12"/>
      <c r="E635" s="12"/>
      <c r="F635" s="12"/>
      <c r="G635" s="12"/>
      <c r="H635" s="12"/>
      <c r="I635" s="12"/>
      <c r="J635" s="12"/>
      <c r="K635" s="12"/>
      <c r="L635" s="12"/>
      <c r="M635" s="12"/>
      <c r="N635" s="12"/>
      <c r="O635" s="12"/>
      <c r="P635" s="12"/>
      <c r="Q635" s="12"/>
      <c r="R635" s="12"/>
      <c r="S635" s="12"/>
      <c r="T635" s="12"/>
      <c r="U635" s="12"/>
      <c r="V635" s="12"/>
      <c r="W635" s="12"/>
    </row>
    <row r="636" spans="1:23" ht="12.75" customHeight="1">
      <c r="A636" s="13"/>
      <c r="B636" s="1"/>
      <c r="C636" s="12"/>
      <c r="D636" s="12"/>
      <c r="E636" s="12"/>
      <c r="F636" s="12"/>
      <c r="G636" s="12"/>
      <c r="H636" s="12"/>
      <c r="I636" s="12"/>
      <c r="J636" s="12"/>
      <c r="K636" s="12"/>
      <c r="L636" s="12"/>
      <c r="M636" s="12"/>
      <c r="N636" s="12"/>
      <c r="O636" s="12"/>
      <c r="P636" s="12"/>
      <c r="Q636" s="12"/>
      <c r="R636" s="12"/>
      <c r="S636" s="12"/>
      <c r="T636" s="12"/>
      <c r="U636" s="12"/>
      <c r="V636" s="12"/>
      <c r="W636" s="12"/>
    </row>
    <row r="637" spans="1:23" ht="12.75" customHeight="1">
      <c r="A637" s="13"/>
      <c r="B637" s="1"/>
      <c r="C637" s="12"/>
      <c r="D637" s="12"/>
      <c r="E637" s="12"/>
      <c r="F637" s="12"/>
      <c r="G637" s="12"/>
      <c r="H637" s="12"/>
      <c r="I637" s="12"/>
      <c r="J637" s="12"/>
      <c r="K637" s="12"/>
      <c r="L637" s="12"/>
      <c r="M637" s="12"/>
      <c r="N637" s="12"/>
      <c r="O637" s="12"/>
      <c r="P637" s="12"/>
      <c r="Q637" s="12"/>
      <c r="R637" s="12"/>
      <c r="S637" s="12"/>
      <c r="T637" s="12"/>
      <c r="U637" s="12"/>
      <c r="V637" s="12"/>
      <c r="W637" s="12"/>
    </row>
    <row r="638" spans="1:23" ht="12.75" customHeight="1">
      <c r="A638" s="13"/>
      <c r="B638" s="1"/>
      <c r="C638" s="12"/>
      <c r="D638" s="12"/>
      <c r="E638" s="12"/>
      <c r="F638" s="12"/>
      <c r="G638" s="12"/>
      <c r="H638" s="12"/>
      <c r="I638" s="12"/>
      <c r="J638" s="12"/>
      <c r="K638" s="12"/>
      <c r="L638" s="12"/>
      <c r="M638" s="12"/>
      <c r="N638" s="12"/>
      <c r="O638" s="12"/>
      <c r="P638" s="12"/>
      <c r="Q638" s="12"/>
      <c r="R638" s="12"/>
      <c r="S638" s="12"/>
      <c r="T638" s="12"/>
      <c r="U638" s="12"/>
      <c r="V638" s="12"/>
      <c r="W638" s="12"/>
    </row>
    <row r="639" spans="1:23" ht="12.75" customHeight="1">
      <c r="A639" s="13"/>
      <c r="B639" s="1"/>
      <c r="C639" s="12"/>
      <c r="D639" s="12"/>
      <c r="E639" s="12"/>
      <c r="F639" s="12"/>
      <c r="G639" s="12"/>
      <c r="H639" s="12"/>
      <c r="I639" s="12"/>
      <c r="J639" s="12"/>
      <c r="K639" s="12"/>
      <c r="L639" s="12"/>
      <c r="M639" s="12"/>
      <c r="N639" s="12"/>
      <c r="O639" s="12"/>
      <c r="P639" s="12"/>
      <c r="Q639" s="12"/>
      <c r="R639" s="12"/>
      <c r="S639" s="12"/>
      <c r="T639" s="12"/>
      <c r="U639" s="12"/>
      <c r="V639" s="12"/>
      <c r="W639" s="12"/>
    </row>
    <row r="640" spans="1:23" ht="12.75" customHeight="1">
      <c r="A640" s="13"/>
      <c r="B640" s="1"/>
      <c r="C640" s="12"/>
      <c r="D640" s="12"/>
      <c r="E640" s="12"/>
      <c r="F640" s="12"/>
      <c r="G640" s="12"/>
      <c r="H640" s="12"/>
      <c r="I640" s="12"/>
      <c r="J640" s="12"/>
      <c r="K640" s="12"/>
      <c r="L640" s="12"/>
      <c r="M640" s="12"/>
      <c r="N640" s="12"/>
      <c r="O640" s="12"/>
      <c r="P640" s="12"/>
      <c r="Q640" s="12"/>
      <c r="R640" s="12"/>
      <c r="S640" s="12"/>
      <c r="T640" s="12"/>
      <c r="U640" s="12"/>
      <c r="V640" s="12"/>
      <c r="W640" s="12"/>
    </row>
    <row r="641" spans="1:23" ht="12.75" customHeight="1">
      <c r="A641" s="13"/>
      <c r="B641" s="1"/>
      <c r="C641" s="12"/>
      <c r="D641" s="12"/>
      <c r="E641" s="12"/>
      <c r="F641" s="12"/>
      <c r="G641" s="12"/>
      <c r="H641" s="12"/>
      <c r="I641" s="12"/>
      <c r="J641" s="12"/>
      <c r="K641" s="12"/>
      <c r="L641" s="12"/>
      <c r="M641" s="12"/>
      <c r="N641" s="12"/>
      <c r="O641" s="12"/>
      <c r="P641" s="12"/>
      <c r="Q641" s="12"/>
      <c r="R641" s="12"/>
      <c r="S641" s="12"/>
      <c r="T641" s="12"/>
      <c r="U641" s="12"/>
      <c r="V641" s="12"/>
      <c r="W641" s="12"/>
    </row>
    <row r="642" spans="1:23" ht="12.75" customHeight="1">
      <c r="A642" s="13"/>
      <c r="B642" s="1"/>
      <c r="C642" s="12"/>
      <c r="D642" s="12"/>
      <c r="E642" s="12"/>
      <c r="F642" s="12"/>
      <c r="G642" s="12"/>
      <c r="H642" s="12"/>
      <c r="I642" s="12"/>
      <c r="J642" s="12"/>
      <c r="K642" s="12"/>
      <c r="L642" s="12"/>
      <c r="M642" s="12"/>
      <c r="N642" s="12"/>
      <c r="O642" s="12"/>
      <c r="P642" s="12"/>
      <c r="Q642" s="12"/>
      <c r="R642" s="12"/>
      <c r="S642" s="12"/>
      <c r="T642" s="12"/>
      <c r="U642" s="12"/>
      <c r="V642" s="12"/>
      <c r="W642" s="12"/>
    </row>
    <row r="643" spans="1:23" ht="12.75" customHeight="1">
      <c r="A643" s="13"/>
      <c r="B643" s="1"/>
      <c r="C643" s="12"/>
      <c r="D643" s="12"/>
      <c r="E643" s="12"/>
      <c r="F643" s="12"/>
      <c r="G643" s="12"/>
      <c r="H643" s="12"/>
      <c r="I643" s="12"/>
      <c r="J643" s="12"/>
      <c r="K643" s="12"/>
      <c r="L643" s="12"/>
      <c r="M643" s="12"/>
      <c r="N643" s="12"/>
      <c r="O643" s="12"/>
      <c r="P643" s="12"/>
      <c r="Q643" s="12"/>
      <c r="R643" s="12"/>
      <c r="S643" s="12"/>
      <c r="T643" s="12"/>
      <c r="U643" s="12"/>
      <c r="V643" s="12"/>
      <c r="W643" s="12"/>
    </row>
    <row r="644" spans="1:23" ht="12.75" customHeight="1">
      <c r="A644" s="13"/>
      <c r="B644" s="1"/>
      <c r="C644" s="12"/>
      <c r="D644" s="12"/>
      <c r="E644" s="12"/>
      <c r="F644" s="12"/>
      <c r="G644" s="12"/>
      <c r="H644" s="12"/>
      <c r="I644" s="12"/>
      <c r="J644" s="12"/>
      <c r="K644" s="12"/>
      <c r="L644" s="12"/>
      <c r="M644" s="12"/>
      <c r="N644" s="12"/>
      <c r="O644" s="12"/>
      <c r="P644" s="12"/>
      <c r="Q644" s="12"/>
      <c r="R644" s="12"/>
      <c r="S644" s="12"/>
      <c r="T644" s="12"/>
      <c r="U644" s="12"/>
      <c r="V644" s="12"/>
      <c r="W644" s="12"/>
    </row>
    <row r="645" spans="1:23" ht="12.75" customHeight="1">
      <c r="A645" s="13"/>
      <c r="B645" s="1"/>
      <c r="C645" s="12"/>
      <c r="D645" s="12"/>
      <c r="E645" s="12"/>
      <c r="F645" s="12"/>
      <c r="G645" s="12"/>
      <c r="H645" s="12"/>
      <c r="I645" s="12"/>
      <c r="J645" s="12"/>
      <c r="K645" s="12"/>
      <c r="L645" s="12"/>
      <c r="M645" s="12"/>
      <c r="N645" s="12"/>
      <c r="O645" s="12"/>
      <c r="P645" s="12"/>
      <c r="Q645" s="12"/>
      <c r="R645" s="12"/>
      <c r="S645" s="12"/>
      <c r="T645" s="12"/>
      <c r="U645" s="12"/>
      <c r="V645" s="12"/>
      <c r="W645" s="12"/>
    </row>
    <row r="646" spans="1:23" ht="12.75" customHeight="1">
      <c r="A646" s="13"/>
      <c r="B646" s="1"/>
      <c r="C646" s="12"/>
      <c r="D646" s="12"/>
      <c r="E646" s="12"/>
      <c r="F646" s="12"/>
      <c r="G646" s="12"/>
      <c r="H646" s="12"/>
      <c r="I646" s="12"/>
      <c r="J646" s="12"/>
      <c r="K646" s="12"/>
      <c r="L646" s="12"/>
      <c r="M646" s="12"/>
      <c r="N646" s="12"/>
      <c r="O646" s="12"/>
      <c r="P646" s="12"/>
      <c r="Q646" s="12"/>
      <c r="R646" s="12"/>
      <c r="S646" s="12"/>
      <c r="T646" s="12"/>
      <c r="U646" s="12"/>
      <c r="V646" s="12"/>
      <c r="W646" s="12"/>
    </row>
    <row r="647" spans="1:23" ht="12.75" customHeight="1">
      <c r="A647" s="13"/>
      <c r="B647" s="1"/>
      <c r="C647" s="12"/>
      <c r="D647" s="12"/>
      <c r="E647" s="12"/>
      <c r="F647" s="12"/>
      <c r="G647" s="12"/>
      <c r="H647" s="12"/>
      <c r="I647" s="12"/>
      <c r="J647" s="12"/>
      <c r="K647" s="12"/>
      <c r="L647" s="12"/>
      <c r="M647" s="12"/>
      <c r="N647" s="12"/>
      <c r="O647" s="12"/>
      <c r="P647" s="12"/>
      <c r="Q647" s="12"/>
      <c r="R647" s="12"/>
      <c r="S647" s="12"/>
      <c r="T647" s="12"/>
      <c r="U647" s="12"/>
      <c r="V647" s="12"/>
      <c r="W647" s="12"/>
    </row>
    <row r="648" spans="1:23" ht="12.75" customHeight="1">
      <c r="A648" s="13"/>
      <c r="B648" s="1"/>
      <c r="C648" s="12"/>
      <c r="D648" s="12"/>
      <c r="E648" s="12"/>
      <c r="F648" s="12"/>
      <c r="G648" s="12"/>
      <c r="H648" s="12"/>
      <c r="I648" s="12"/>
      <c r="J648" s="12"/>
      <c r="K648" s="12"/>
      <c r="L648" s="12"/>
      <c r="M648" s="12"/>
      <c r="N648" s="12"/>
      <c r="O648" s="12"/>
      <c r="P648" s="12"/>
      <c r="Q648" s="12"/>
      <c r="R648" s="12"/>
      <c r="S648" s="12"/>
      <c r="T648" s="12"/>
      <c r="U648" s="12"/>
      <c r="V648" s="12"/>
      <c r="W648" s="12"/>
    </row>
    <row r="649" spans="1:23" ht="12.75" customHeight="1">
      <c r="A649" s="13"/>
      <c r="B649" s="1"/>
      <c r="C649" s="12"/>
      <c r="D649" s="12"/>
      <c r="E649" s="12"/>
      <c r="F649" s="12"/>
      <c r="G649" s="12"/>
      <c r="H649" s="12"/>
      <c r="I649" s="12"/>
      <c r="J649" s="12"/>
      <c r="K649" s="12"/>
      <c r="L649" s="12"/>
      <c r="M649" s="12"/>
      <c r="N649" s="12"/>
      <c r="O649" s="12"/>
      <c r="P649" s="12"/>
      <c r="Q649" s="12"/>
      <c r="R649" s="12"/>
      <c r="S649" s="12"/>
      <c r="T649" s="12"/>
      <c r="U649" s="12"/>
      <c r="V649" s="12"/>
      <c r="W649" s="12"/>
    </row>
    <row r="650" spans="1:23" ht="12.75" customHeight="1">
      <c r="A650" s="13"/>
      <c r="B650" s="1"/>
      <c r="C650" s="12"/>
      <c r="D650" s="12"/>
      <c r="E650" s="12"/>
      <c r="F650" s="12"/>
      <c r="G650" s="12"/>
      <c r="H650" s="12"/>
      <c r="I650" s="12"/>
      <c r="J650" s="12"/>
      <c r="K650" s="12"/>
      <c r="L650" s="12"/>
      <c r="M650" s="12"/>
      <c r="N650" s="12"/>
      <c r="O650" s="12"/>
      <c r="P650" s="12"/>
      <c r="Q650" s="12"/>
      <c r="R650" s="12"/>
      <c r="S650" s="12"/>
      <c r="T650" s="12"/>
      <c r="U650" s="12"/>
      <c r="V650" s="12"/>
      <c r="W650" s="12"/>
    </row>
    <row r="651" spans="1:23" ht="12.75" customHeight="1">
      <c r="A651" s="13"/>
      <c r="B651" s="1"/>
      <c r="C651" s="12"/>
      <c r="D651" s="12"/>
      <c r="E651" s="12"/>
      <c r="F651" s="12"/>
      <c r="G651" s="12"/>
      <c r="H651" s="12"/>
      <c r="I651" s="12"/>
      <c r="J651" s="12"/>
      <c r="K651" s="12"/>
      <c r="L651" s="12"/>
      <c r="M651" s="12"/>
      <c r="N651" s="12"/>
      <c r="O651" s="12"/>
      <c r="P651" s="12"/>
      <c r="Q651" s="12"/>
      <c r="R651" s="12"/>
      <c r="S651" s="12"/>
      <c r="T651" s="12"/>
      <c r="U651" s="12"/>
      <c r="V651" s="12"/>
      <c r="W651" s="12"/>
    </row>
    <row r="652" spans="1:23" ht="12.75" customHeight="1">
      <c r="A652" s="13"/>
      <c r="B652" s="1"/>
      <c r="C652" s="12"/>
      <c r="D652" s="12"/>
      <c r="E652" s="12"/>
      <c r="F652" s="12"/>
      <c r="G652" s="12"/>
      <c r="H652" s="12"/>
      <c r="I652" s="12"/>
      <c r="J652" s="12"/>
      <c r="K652" s="12"/>
      <c r="L652" s="12"/>
      <c r="M652" s="12"/>
      <c r="N652" s="12"/>
      <c r="O652" s="12"/>
      <c r="P652" s="12"/>
      <c r="Q652" s="12"/>
      <c r="R652" s="12"/>
      <c r="S652" s="12"/>
      <c r="T652" s="12"/>
      <c r="U652" s="12"/>
      <c r="V652" s="12"/>
      <c r="W652" s="12"/>
    </row>
    <row r="653" spans="1:23" ht="12.75" customHeight="1">
      <c r="A653" s="13"/>
      <c r="B653" s="1"/>
      <c r="C653" s="12"/>
      <c r="D653" s="12"/>
      <c r="E653" s="12"/>
      <c r="F653" s="12"/>
      <c r="G653" s="12"/>
      <c r="H653" s="12"/>
      <c r="I653" s="12"/>
      <c r="J653" s="12"/>
      <c r="K653" s="12"/>
      <c r="L653" s="12"/>
      <c r="M653" s="12"/>
      <c r="N653" s="12"/>
      <c r="O653" s="12"/>
      <c r="P653" s="12"/>
      <c r="Q653" s="12"/>
      <c r="R653" s="12"/>
      <c r="S653" s="12"/>
      <c r="T653" s="12"/>
      <c r="U653" s="12"/>
      <c r="V653" s="12"/>
      <c r="W653" s="12"/>
    </row>
    <row r="654" spans="1:23" ht="12.75" customHeight="1">
      <c r="A654" s="13"/>
      <c r="B654" s="1"/>
      <c r="C654" s="12"/>
      <c r="D654" s="12"/>
      <c r="E654" s="12"/>
      <c r="F654" s="12"/>
      <c r="G654" s="12"/>
      <c r="H654" s="12"/>
      <c r="I654" s="12"/>
      <c r="J654" s="12"/>
      <c r="K654" s="12"/>
      <c r="L654" s="12"/>
      <c r="M654" s="12"/>
      <c r="N654" s="12"/>
      <c r="O654" s="12"/>
      <c r="P654" s="12"/>
      <c r="Q654" s="12"/>
      <c r="R654" s="12"/>
      <c r="S654" s="12"/>
      <c r="T654" s="12"/>
      <c r="U654" s="12"/>
      <c r="V654" s="12"/>
      <c r="W654" s="12"/>
    </row>
    <row r="655" spans="1:23" ht="12.75" customHeight="1">
      <c r="A655" s="13"/>
      <c r="B655" s="1"/>
      <c r="C655" s="12"/>
      <c r="D655" s="12"/>
      <c r="E655" s="12"/>
      <c r="F655" s="12"/>
      <c r="G655" s="12"/>
      <c r="H655" s="12"/>
      <c r="I655" s="12"/>
      <c r="J655" s="12"/>
      <c r="K655" s="12"/>
      <c r="L655" s="12"/>
      <c r="M655" s="12"/>
      <c r="N655" s="12"/>
      <c r="O655" s="12"/>
      <c r="P655" s="12"/>
      <c r="Q655" s="12"/>
      <c r="R655" s="12"/>
      <c r="S655" s="12"/>
      <c r="T655" s="12"/>
      <c r="U655" s="12"/>
      <c r="V655" s="12"/>
      <c r="W655" s="12"/>
    </row>
    <row r="656" spans="1:23" ht="12.75" customHeight="1">
      <c r="A656" s="13"/>
      <c r="B656" s="1"/>
      <c r="C656" s="12"/>
      <c r="D656" s="12"/>
      <c r="E656" s="12"/>
      <c r="F656" s="12"/>
      <c r="G656" s="12"/>
      <c r="H656" s="12"/>
      <c r="I656" s="12"/>
      <c r="J656" s="12"/>
      <c r="K656" s="12"/>
      <c r="L656" s="12"/>
      <c r="M656" s="12"/>
      <c r="N656" s="12"/>
      <c r="O656" s="12"/>
      <c r="P656" s="12"/>
      <c r="Q656" s="12"/>
      <c r="R656" s="12"/>
      <c r="S656" s="12"/>
      <c r="T656" s="12"/>
      <c r="U656" s="12"/>
      <c r="V656" s="12"/>
      <c r="W656" s="12"/>
    </row>
    <row r="657" spans="1:23" ht="12.75" customHeight="1">
      <c r="A657" s="13"/>
      <c r="B657" s="1"/>
      <c r="C657" s="12"/>
      <c r="D657" s="12"/>
      <c r="E657" s="12"/>
      <c r="F657" s="12"/>
      <c r="G657" s="12"/>
      <c r="H657" s="12"/>
      <c r="I657" s="12"/>
      <c r="J657" s="12"/>
      <c r="K657" s="12"/>
      <c r="L657" s="12"/>
      <c r="M657" s="12"/>
      <c r="N657" s="12"/>
      <c r="O657" s="12"/>
      <c r="P657" s="12"/>
      <c r="Q657" s="12"/>
      <c r="R657" s="12"/>
      <c r="S657" s="12"/>
      <c r="T657" s="12"/>
      <c r="U657" s="12"/>
      <c r="V657" s="12"/>
      <c r="W657" s="12"/>
    </row>
    <row r="658" spans="1:23" ht="12.75" customHeight="1">
      <c r="A658" s="13"/>
      <c r="B658" s="1"/>
      <c r="C658" s="12"/>
      <c r="D658" s="12"/>
      <c r="E658" s="12"/>
      <c r="F658" s="12"/>
      <c r="G658" s="12"/>
      <c r="H658" s="12"/>
      <c r="I658" s="12"/>
      <c r="J658" s="12"/>
      <c r="K658" s="12"/>
      <c r="L658" s="12"/>
      <c r="M658" s="12"/>
      <c r="N658" s="12"/>
      <c r="O658" s="12"/>
      <c r="P658" s="12"/>
      <c r="Q658" s="12"/>
      <c r="R658" s="12"/>
      <c r="S658" s="12"/>
      <c r="T658" s="12"/>
      <c r="U658" s="12"/>
      <c r="V658" s="12"/>
      <c r="W658" s="12"/>
    </row>
    <row r="659" spans="1:23" ht="12.75" customHeight="1">
      <c r="A659" s="13"/>
      <c r="B659" s="1"/>
      <c r="C659" s="12"/>
      <c r="D659" s="12"/>
      <c r="E659" s="12"/>
      <c r="F659" s="12"/>
      <c r="G659" s="12"/>
      <c r="H659" s="12"/>
      <c r="I659" s="12"/>
      <c r="J659" s="12"/>
      <c r="K659" s="12"/>
      <c r="L659" s="12"/>
      <c r="M659" s="12"/>
      <c r="N659" s="12"/>
      <c r="O659" s="12"/>
      <c r="P659" s="12"/>
      <c r="Q659" s="12"/>
      <c r="R659" s="12"/>
      <c r="S659" s="12"/>
      <c r="T659" s="12"/>
      <c r="U659" s="12"/>
      <c r="V659" s="12"/>
      <c r="W659" s="12"/>
    </row>
    <row r="660" spans="1:23" ht="12.75" customHeight="1">
      <c r="A660" s="13"/>
      <c r="B660" s="1"/>
      <c r="C660" s="12"/>
      <c r="D660" s="12"/>
      <c r="E660" s="12"/>
      <c r="F660" s="12"/>
      <c r="G660" s="12"/>
      <c r="H660" s="12"/>
      <c r="I660" s="12"/>
      <c r="J660" s="12"/>
      <c r="K660" s="12"/>
      <c r="L660" s="12"/>
      <c r="M660" s="12"/>
      <c r="N660" s="12"/>
      <c r="O660" s="12"/>
      <c r="P660" s="12"/>
      <c r="Q660" s="12"/>
      <c r="R660" s="12"/>
      <c r="S660" s="12"/>
      <c r="T660" s="12"/>
      <c r="U660" s="12"/>
      <c r="V660" s="12"/>
      <c r="W660" s="12"/>
    </row>
    <row r="661" spans="1:23" ht="12.75" customHeight="1">
      <c r="A661" s="13"/>
      <c r="B661" s="1"/>
      <c r="C661" s="12"/>
      <c r="D661" s="12"/>
      <c r="E661" s="12"/>
      <c r="F661" s="12"/>
      <c r="G661" s="12"/>
      <c r="H661" s="12"/>
      <c r="I661" s="12"/>
      <c r="J661" s="12"/>
      <c r="K661" s="12"/>
      <c r="L661" s="12"/>
      <c r="M661" s="12"/>
      <c r="N661" s="12"/>
      <c r="O661" s="12"/>
      <c r="P661" s="12"/>
      <c r="Q661" s="12"/>
      <c r="R661" s="12"/>
      <c r="S661" s="12"/>
      <c r="T661" s="12"/>
      <c r="U661" s="12"/>
      <c r="V661" s="12"/>
      <c r="W661" s="12"/>
    </row>
    <row r="662" spans="1:23" ht="12.75" customHeight="1">
      <c r="A662" s="13"/>
      <c r="B662" s="1"/>
      <c r="C662" s="12"/>
      <c r="D662" s="12"/>
      <c r="E662" s="12"/>
      <c r="F662" s="12"/>
      <c r="G662" s="12"/>
      <c r="H662" s="12"/>
      <c r="I662" s="12"/>
      <c r="J662" s="12"/>
      <c r="K662" s="12"/>
      <c r="L662" s="12"/>
      <c r="M662" s="12"/>
      <c r="N662" s="12"/>
      <c r="O662" s="12"/>
      <c r="P662" s="12"/>
      <c r="Q662" s="12"/>
      <c r="R662" s="12"/>
      <c r="S662" s="12"/>
      <c r="T662" s="12"/>
      <c r="U662" s="12"/>
      <c r="V662" s="12"/>
      <c r="W662" s="12"/>
    </row>
    <row r="663" spans="1:23" ht="12.75" customHeight="1">
      <c r="A663" s="13"/>
      <c r="B663" s="1"/>
      <c r="C663" s="12"/>
      <c r="D663" s="12"/>
      <c r="E663" s="12"/>
      <c r="F663" s="12"/>
      <c r="G663" s="12"/>
      <c r="H663" s="12"/>
      <c r="I663" s="12"/>
      <c r="J663" s="12"/>
      <c r="K663" s="12"/>
      <c r="L663" s="12"/>
      <c r="M663" s="12"/>
      <c r="N663" s="12"/>
      <c r="O663" s="12"/>
      <c r="P663" s="12"/>
      <c r="Q663" s="12"/>
      <c r="R663" s="12"/>
      <c r="S663" s="12"/>
      <c r="T663" s="12"/>
      <c r="U663" s="12"/>
      <c r="V663" s="12"/>
      <c r="W663" s="12"/>
    </row>
    <row r="664" spans="1:23" ht="12.75" customHeight="1">
      <c r="A664" s="13"/>
      <c r="B664" s="1"/>
      <c r="C664" s="12"/>
      <c r="D664" s="12"/>
      <c r="E664" s="12"/>
      <c r="F664" s="12"/>
      <c r="G664" s="12"/>
      <c r="H664" s="12"/>
      <c r="I664" s="12"/>
      <c r="J664" s="12"/>
      <c r="K664" s="12"/>
      <c r="L664" s="12"/>
      <c r="M664" s="12"/>
      <c r="N664" s="12"/>
      <c r="O664" s="12"/>
      <c r="P664" s="12"/>
      <c r="Q664" s="12"/>
      <c r="R664" s="12"/>
      <c r="S664" s="12"/>
      <c r="T664" s="12"/>
      <c r="U664" s="12"/>
      <c r="V664" s="12"/>
      <c r="W664" s="12"/>
    </row>
    <row r="665" spans="1:23" ht="12.75" customHeight="1">
      <c r="A665" s="13"/>
      <c r="B665" s="1"/>
      <c r="C665" s="12"/>
      <c r="D665" s="12"/>
      <c r="E665" s="12"/>
      <c r="F665" s="12"/>
      <c r="G665" s="12"/>
      <c r="H665" s="12"/>
      <c r="I665" s="12"/>
      <c r="J665" s="12"/>
      <c r="K665" s="12"/>
      <c r="L665" s="12"/>
      <c r="M665" s="12"/>
      <c r="N665" s="12"/>
      <c r="O665" s="12"/>
      <c r="P665" s="12"/>
      <c r="Q665" s="12"/>
      <c r="R665" s="12"/>
      <c r="S665" s="12"/>
      <c r="T665" s="12"/>
      <c r="U665" s="12"/>
      <c r="V665" s="12"/>
      <c r="W665" s="12"/>
    </row>
    <row r="666" spans="1:23" ht="12.75" customHeight="1">
      <c r="A666" s="13"/>
      <c r="B666" s="1"/>
      <c r="C666" s="12"/>
      <c r="D666" s="12"/>
      <c r="E666" s="12"/>
      <c r="F666" s="12"/>
      <c r="G666" s="12"/>
      <c r="H666" s="12"/>
      <c r="I666" s="12"/>
      <c r="J666" s="12"/>
      <c r="K666" s="12"/>
      <c r="L666" s="12"/>
      <c r="M666" s="12"/>
      <c r="N666" s="12"/>
      <c r="O666" s="12"/>
      <c r="P666" s="12"/>
      <c r="Q666" s="12"/>
      <c r="R666" s="12"/>
      <c r="S666" s="12"/>
      <c r="T666" s="12"/>
      <c r="U666" s="12"/>
      <c r="V666" s="12"/>
      <c r="W666" s="12"/>
    </row>
    <row r="667" spans="1:23" ht="12.75" customHeight="1">
      <c r="A667" s="13"/>
      <c r="B667" s="1"/>
      <c r="C667" s="12"/>
      <c r="D667" s="12"/>
      <c r="E667" s="12"/>
      <c r="F667" s="12"/>
      <c r="G667" s="12"/>
      <c r="H667" s="12"/>
      <c r="I667" s="12"/>
      <c r="J667" s="12"/>
      <c r="K667" s="12"/>
      <c r="L667" s="12"/>
      <c r="M667" s="12"/>
      <c r="N667" s="12"/>
      <c r="O667" s="12"/>
      <c r="P667" s="12"/>
      <c r="Q667" s="12"/>
      <c r="R667" s="12"/>
      <c r="S667" s="12"/>
      <c r="T667" s="12"/>
      <c r="U667" s="12"/>
      <c r="V667" s="12"/>
      <c r="W667" s="12"/>
    </row>
    <row r="668" spans="1:23" ht="12.75" customHeight="1">
      <c r="A668" s="13"/>
      <c r="B668" s="1"/>
      <c r="C668" s="12"/>
      <c r="D668" s="12"/>
      <c r="E668" s="12"/>
      <c r="F668" s="12"/>
      <c r="G668" s="12"/>
      <c r="H668" s="12"/>
      <c r="I668" s="12"/>
      <c r="J668" s="12"/>
      <c r="K668" s="12"/>
      <c r="L668" s="12"/>
      <c r="M668" s="12"/>
      <c r="N668" s="12"/>
      <c r="O668" s="12"/>
      <c r="P668" s="12"/>
      <c r="Q668" s="12"/>
      <c r="R668" s="12"/>
      <c r="S668" s="12"/>
      <c r="T668" s="12"/>
      <c r="U668" s="12"/>
      <c r="V668" s="12"/>
      <c r="W668" s="12"/>
    </row>
    <row r="669" spans="1:23" ht="12.75" customHeight="1">
      <c r="A669" s="13"/>
      <c r="B669" s="1"/>
      <c r="C669" s="12"/>
      <c r="D669" s="12"/>
      <c r="E669" s="12"/>
      <c r="F669" s="12"/>
      <c r="G669" s="12"/>
      <c r="H669" s="12"/>
      <c r="I669" s="12"/>
      <c r="J669" s="12"/>
      <c r="K669" s="12"/>
      <c r="L669" s="12"/>
      <c r="M669" s="12"/>
      <c r="N669" s="12"/>
      <c r="O669" s="12"/>
      <c r="P669" s="12"/>
      <c r="Q669" s="12"/>
      <c r="R669" s="12"/>
      <c r="S669" s="12"/>
      <c r="T669" s="12"/>
      <c r="U669" s="12"/>
      <c r="V669" s="12"/>
      <c r="W669" s="12"/>
    </row>
    <row r="670" spans="1:23" ht="12.75" customHeight="1">
      <c r="A670" s="13"/>
      <c r="B670" s="1"/>
      <c r="C670" s="12"/>
      <c r="D670" s="12"/>
      <c r="E670" s="12"/>
      <c r="F670" s="12"/>
      <c r="G670" s="12"/>
      <c r="H670" s="12"/>
      <c r="I670" s="12"/>
      <c r="J670" s="12"/>
      <c r="K670" s="12"/>
      <c r="L670" s="12"/>
      <c r="M670" s="12"/>
      <c r="N670" s="12"/>
      <c r="O670" s="12"/>
      <c r="P670" s="12"/>
      <c r="Q670" s="12"/>
      <c r="R670" s="12"/>
      <c r="S670" s="12"/>
      <c r="T670" s="12"/>
      <c r="U670" s="12"/>
      <c r="V670" s="12"/>
      <c r="W670" s="12"/>
    </row>
    <row r="671" spans="1:23" ht="12.75" customHeight="1">
      <c r="A671" s="13"/>
      <c r="B671" s="1"/>
      <c r="C671" s="12"/>
      <c r="D671" s="12"/>
      <c r="E671" s="12"/>
      <c r="F671" s="12"/>
      <c r="G671" s="12"/>
      <c r="H671" s="12"/>
      <c r="I671" s="12"/>
      <c r="J671" s="12"/>
      <c r="K671" s="12"/>
      <c r="L671" s="12"/>
      <c r="M671" s="12"/>
      <c r="N671" s="12"/>
      <c r="O671" s="12"/>
      <c r="P671" s="12"/>
      <c r="Q671" s="12"/>
      <c r="R671" s="12"/>
      <c r="S671" s="12"/>
      <c r="T671" s="12"/>
      <c r="U671" s="12"/>
      <c r="V671" s="12"/>
      <c r="W671" s="12"/>
    </row>
    <row r="672" spans="1:23" ht="12.75" customHeight="1">
      <c r="A672" s="13"/>
      <c r="B672" s="1"/>
      <c r="C672" s="12"/>
      <c r="D672" s="12"/>
      <c r="E672" s="12"/>
      <c r="F672" s="12"/>
      <c r="G672" s="12"/>
      <c r="H672" s="12"/>
      <c r="I672" s="12"/>
      <c r="J672" s="12"/>
      <c r="K672" s="12"/>
      <c r="L672" s="12"/>
      <c r="M672" s="12"/>
      <c r="N672" s="12"/>
      <c r="O672" s="12"/>
      <c r="P672" s="12"/>
      <c r="Q672" s="12"/>
      <c r="R672" s="12"/>
      <c r="S672" s="12"/>
      <c r="T672" s="12"/>
      <c r="U672" s="12"/>
      <c r="V672" s="12"/>
      <c r="W672" s="12"/>
    </row>
    <row r="673" spans="1:23" ht="12.75" customHeight="1">
      <c r="A673" s="13"/>
      <c r="B673" s="1"/>
      <c r="C673" s="12"/>
      <c r="D673" s="12"/>
      <c r="E673" s="12"/>
      <c r="F673" s="12"/>
      <c r="G673" s="12"/>
      <c r="H673" s="12"/>
      <c r="I673" s="12"/>
      <c r="J673" s="12"/>
      <c r="K673" s="12"/>
      <c r="L673" s="12"/>
      <c r="M673" s="12"/>
      <c r="N673" s="12"/>
      <c r="O673" s="12"/>
      <c r="P673" s="12"/>
      <c r="Q673" s="12"/>
      <c r="R673" s="12"/>
      <c r="S673" s="12"/>
      <c r="T673" s="12"/>
      <c r="U673" s="12"/>
      <c r="V673" s="12"/>
      <c r="W673" s="12"/>
    </row>
    <row r="674" spans="1:23" ht="12.75" customHeight="1">
      <c r="A674" s="13"/>
      <c r="B674" s="1"/>
      <c r="C674" s="12"/>
      <c r="D674" s="12"/>
      <c r="E674" s="12"/>
      <c r="F674" s="12"/>
      <c r="G674" s="12"/>
      <c r="H674" s="12"/>
      <c r="I674" s="12"/>
      <c r="J674" s="12"/>
      <c r="K674" s="12"/>
      <c r="L674" s="12"/>
      <c r="M674" s="12"/>
      <c r="N674" s="12"/>
      <c r="O674" s="12"/>
      <c r="P674" s="12"/>
      <c r="Q674" s="12"/>
      <c r="R674" s="12"/>
      <c r="S674" s="12"/>
      <c r="T674" s="12"/>
      <c r="U674" s="12"/>
      <c r="V674" s="12"/>
      <c r="W674" s="12"/>
    </row>
    <row r="675" spans="1:23" ht="12.75" customHeight="1">
      <c r="A675" s="13"/>
      <c r="B675" s="1"/>
      <c r="C675" s="12"/>
      <c r="D675" s="12"/>
      <c r="E675" s="12"/>
      <c r="F675" s="12"/>
      <c r="G675" s="12"/>
      <c r="H675" s="12"/>
      <c r="I675" s="12"/>
      <c r="J675" s="12"/>
      <c r="K675" s="12"/>
      <c r="L675" s="12"/>
      <c r="M675" s="12"/>
      <c r="N675" s="12"/>
      <c r="O675" s="12"/>
      <c r="P675" s="12"/>
      <c r="Q675" s="12"/>
      <c r="R675" s="12"/>
      <c r="S675" s="12"/>
      <c r="T675" s="12"/>
      <c r="U675" s="12"/>
      <c r="V675" s="12"/>
      <c r="W675" s="12"/>
    </row>
    <row r="676" spans="1:23" ht="12.75" customHeight="1">
      <c r="A676" s="13"/>
      <c r="B676" s="1"/>
      <c r="C676" s="12"/>
      <c r="D676" s="12"/>
      <c r="E676" s="12"/>
      <c r="F676" s="12"/>
      <c r="G676" s="12"/>
      <c r="H676" s="12"/>
      <c r="I676" s="12"/>
      <c r="J676" s="12"/>
      <c r="K676" s="12"/>
      <c r="L676" s="12"/>
      <c r="M676" s="12"/>
      <c r="N676" s="12"/>
      <c r="O676" s="12"/>
      <c r="P676" s="12"/>
      <c r="Q676" s="12"/>
      <c r="R676" s="12"/>
      <c r="S676" s="12"/>
      <c r="T676" s="12"/>
      <c r="U676" s="12"/>
      <c r="V676" s="12"/>
      <c r="W676" s="12"/>
    </row>
    <row r="677" spans="1:23" ht="12.75" customHeight="1">
      <c r="A677" s="13"/>
      <c r="B677" s="1"/>
      <c r="C677" s="12"/>
      <c r="D677" s="12"/>
      <c r="E677" s="12"/>
      <c r="F677" s="12"/>
      <c r="G677" s="12"/>
      <c r="H677" s="12"/>
      <c r="I677" s="12"/>
      <c r="J677" s="12"/>
      <c r="K677" s="12"/>
      <c r="L677" s="12"/>
      <c r="M677" s="12"/>
      <c r="N677" s="12"/>
      <c r="O677" s="12"/>
      <c r="P677" s="12"/>
      <c r="Q677" s="12"/>
      <c r="R677" s="12"/>
      <c r="S677" s="12"/>
      <c r="T677" s="12"/>
      <c r="U677" s="12"/>
      <c r="V677" s="12"/>
      <c r="W677" s="12"/>
    </row>
    <row r="678" spans="1:23" ht="12.75" customHeight="1">
      <c r="A678" s="13"/>
      <c r="B678" s="1"/>
      <c r="C678" s="12"/>
      <c r="D678" s="12"/>
      <c r="E678" s="12"/>
      <c r="F678" s="12"/>
      <c r="G678" s="12"/>
      <c r="H678" s="12"/>
      <c r="I678" s="12"/>
      <c r="J678" s="12"/>
      <c r="K678" s="12"/>
      <c r="L678" s="12"/>
      <c r="M678" s="12"/>
      <c r="N678" s="12"/>
      <c r="O678" s="12"/>
      <c r="P678" s="12"/>
      <c r="Q678" s="12"/>
      <c r="R678" s="12"/>
      <c r="S678" s="12"/>
      <c r="T678" s="12"/>
      <c r="U678" s="12"/>
      <c r="V678" s="12"/>
      <c r="W678" s="12"/>
    </row>
    <row r="679" spans="1:23" ht="12.75" customHeight="1">
      <c r="A679" s="13"/>
      <c r="B679" s="1"/>
      <c r="C679" s="12"/>
      <c r="D679" s="12"/>
      <c r="E679" s="12"/>
      <c r="F679" s="12"/>
      <c r="G679" s="12"/>
      <c r="H679" s="12"/>
      <c r="I679" s="12"/>
      <c r="J679" s="12"/>
      <c r="K679" s="12"/>
      <c r="L679" s="12"/>
      <c r="M679" s="12"/>
      <c r="N679" s="12"/>
      <c r="O679" s="12"/>
      <c r="P679" s="12"/>
      <c r="Q679" s="12"/>
      <c r="R679" s="12"/>
      <c r="S679" s="12"/>
      <c r="T679" s="12"/>
      <c r="U679" s="12"/>
      <c r="V679" s="12"/>
      <c r="W679" s="12"/>
    </row>
    <row r="680" spans="1:23" ht="12.75" customHeight="1">
      <c r="A680" s="13"/>
      <c r="B680" s="1"/>
      <c r="C680" s="12"/>
      <c r="D680" s="12"/>
      <c r="E680" s="12"/>
      <c r="F680" s="12"/>
      <c r="G680" s="12"/>
      <c r="H680" s="12"/>
      <c r="I680" s="12"/>
      <c r="J680" s="12"/>
      <c r="K680" s="12"/>
      <c r="L680" s="12"/>
      <c r="M680" s="12"/>
      <c r="N680" s="12"/>
      <c r="O680" s="12"/>
      <c r="P680" s="12"/>
      <c r="Q680" s="12"/>
      <c r="R680" s="12"/>
      <c r="S680" s="12"/>
      <c r="T680" s="12"/>
      <c r="U680" s="12"/>
      <c r="V680" s="12"/>
      <c r="W680" s="12"/>
    </row>
    <row r="681" spans="1:23" ht="12.75" customHeight="1">
      <c r="A681" s="13"/>
      <c r="B681" s="1"/>
      <c r="C681" s="12"/>
      <c r="D681" s="12"/>
      <c r="E681" s="12"/>
      <c r="F681" s="12"/>
      <c r="G681" s="12"/>
      <c r="H681" s="12"/>
      <c r="I681" s="12"/>
      <c r="J681" s="12"/>
      <c r="K681" s="12"/>
      <c r="L681" s="12"/>
      <c r="M681" s="12"/>
      <c r="N681" s="12"/>
      <c r="O681" s="12"/>
      <c r="P681" s="12"/>
      <c r="Q681" s="12"/>
      <c r="R681" s="12"/>
      <c r="S681" s="12"/>
      <c r="T681" s="12"/>
      <c r="U681" s="12"/>
      <c r="V681" s="12"/>
      <c r="W681" s="12"/>
    </row>
    <row r="682" spans="1:23" ht="12.75" customHeight="1">
      <c r="A682" s="13"/>
      <c r="B682" s="1"/>
      <c r="C682" s="12"/>
      <c r="D682" s="12"/>
      <c r="E682" s="12"/>
      <c r="F682" s="12"/>
      <c r="G682" s="12"/>
      <c r="H682" s="12"/>
      <c r="I682" s="12"/>
      <c r="J682" s="12"/>
      <c r="K682" s="12"/>
      <c r="L682" s="12"/>
      <c r="M682" s="12"/>
      <c r="N682" s="12"/>
      <c r="O682" s="12"/>
      <c r="P682" s="12"/>
      <c r="Q682" s="12"/>
      <c r="R682" s="12"/>
      <c r="S682" s="12"/>
      <c r="T682" s="12"/>
      <c r="U682" s="12"/>
      <c r="V682" s="12"/>
      <c r="W682" s="12"/>
    </row>
    <row r="683" spans="1:23" ht="12.75" customHeight="1">
      <c r="A683" s="13"/>
      <c r="B683" s="1"/>
      <c r="C683" s="12"/>
      <c r="D683" s="12"/>
      <c r="E683" s="12"/>
      <c r="F683" s="12"/>
      <c r="G683" s="12"/>
      <c r="H683" s="12"/>
      <c r="I683" s="12"/>
      <c r="J683" s="12"/>
      <c r="K683" s="12"/>
      <c r="L683" s="12"/>
      <c r="M683" s="12"/>
      <c r="N683" s="12"/>
      <c r="O683" s="12"/>
      <c r="P683" s="12"/>
      <c r="Q683" s="12"/>
      <c r="R683" s="12"/>
      <c r="S683" s="12"/>
      <c r="T683" s="12"/>
      <c r="U683" s="12"/>
      <c r="V683" s="12"/>
      <c r="W683" s="12"/>
    </row>
    <row r="684" spans="1:23" ht="12.75" customHeight="1">
      <c r="A684" s="13"/>
      <c r="B684" s="1"/>
      <c r="C684" s="12"/>
      <c r="D684" s="12"/>
      <c r="E684" s="12"/>
      <c r="F684" s="12"/>
      <c r="G684" s="12"/>
      <c r="H684" s="12"/>
      <c r="I684" s="12"/>
      <c r="J684" s="12"/>
      <c r="K684" s="12"/>
      <c r="L684" s="12"/>
      <c r="M684" s="12"/>
      <c r="N684" s="12"/>
      <c r="O684" s="12"/>
      <c r="P684" s="12"/>
      <c r="Q684" s="12"/>
      <c r="R684" s="12"/>
      <c r="S684" s="12"/>
      <c r="T684" s="12"/>
      <c r="U684" s="12"/>
      <c r="V684" s="12"/>
      <c r="W684" s="12"/>
    </row>
    <row r="685" spans="1:23" ht="12.75" customHeight="1">
      <c r="A685" s="13"/>
      <c r="B685" s="1"/>
      <c r="C685" s="12"/>
      <c r="D685" s="12"/>
      <c r="E685" s="12"/>
      <c r="F685" s="12"/>
      <c r="G685" s="12"/>
      <c r="H685" s="12"/>
      <c r="I685" s="12"/>
      <c r="J685" s="12"/>
      <c r="K685" s="12"/>
      <c r="L685" s="12"/>
      <c r="M685" s="12"/>
      <c r="N685" s="12"/>
      <c r="O685" s="12"/>
      <c r="P685" s="12"/>
      <c r="Q685" s="12"/>
      <c r="R685" s="12"/>
      <c r="S685" s="12"/>
      <c r="T685" s="12"/>
      <c r="U685" s="12"/>
      <c r="V685" s="12"/>
      <c r="W685" s="12"/>
    </row>
    <row r="686" spans="1:23" ht="12.75" customHeight="1">
      <c r="A686" s="13"/>
      <c r="B686" s="1"/>
      <c r="C686" s="12"/>
      <c r="D686" s="12"/>
      <c r="E686" s="12"/>
      <c r="F686" s="12"/>
      <c r="G686" s="12"/>
      <c r="H686" s="12"/>
      <c r="I686" s="12"/>
      <c r="J686" s="12"/>
      <c r="K686" s="12"/>
      <c r="L686" s="12"/>
      <c r="M686" s="12"/>
      <c r="N686" s="12"/>
      <c r="O686" s="12"/>
      <c r="P686" s="12"/>
      <c r="Q686" s="12"/>
      <c r="R686" s="12"/>
      <c r="S686" s="12"/>
      <c r="T686" s="12"/>
      <c r="U686" s="12"/>
      <c r="V686" s="12"/>
      <c r="W686" s="12"/>
    </row>
    <row r="687" spans="1:23" ht="12.75" customHeight="1">
      <c r="A687" s="13"/>
      <c r="B687" s="1"/>
      <c r="C687" s="12"/>
      <c r="D687" s="12"/>
      <c r="E687" s="12"/>
      <c r="F687" s="12"/>
      <c r="G687" s="12"/>
      <c r="H687" s="12"/>
      <c r="I687" s="12"/>
      <c r="J687" s="12"/>
      <c r="K687" s="12"/>
      <c r="L687" s="12"/>
      <c r="M687" s="12"/>
      <c r="N687" s="12"/>
      <c r="O687" s="12"/>
      <c r="P687" s="12"/>
      <c r="Q687" s="12"/>
      <c r="R687" s="12"/>
      <c r="S687" s="12"/>
      <c r="T687" s="12"/>
      <c r="U687" s="12"/>
      <c r="V687" s="12"/>
      <c r="W687" s="12"/>
    </row>
    <row r="688" spans="1:23" ht="12.75" customHeight="1">
      <c r="A688" s="13"/>
      <c r="B688" s="1"/>
      <c r="C688" s="12"/>
      <c r="D688" s="12"/>
      <c r="E688" s="12"/>
      <c r="F688" s="12"/>
      <c r="G688" s="12"/>
      <c r="H688" s="12"/>
      <c r="I688" s="12"/>
      <c r="J688" s="12"/>
      <c r="K688" s="12"/>
      <c r="L688" s="12"/>
      <c r="M688" s="12"/>
      <c r="N688" s="12"/>
      <c r="O688" s="12"/>
      <c r="P688" s="12"/>
      <c r="Q688" s="12"/>
      <c r="R688" s="12"/>
      <c r="S688" s="12"/>
      <c r="T688" s="12"/>
      <c r="U688" s="12"/>
      <c r="V688" s="12"/>
      <c r="W688" s="12"/>
    </row>
    <row r="689" spans="1:23" ht="12.75" customHeight="1">
      <c r="A689" s="13"/>
      <c r="B689" s="1"/>
      <c r="C689" s="12"/>
      <c r="D689" s="12"/>
      <c r="E689" s="12"/>
      <c r="F689" s="12"/>
      <c r="G689" s="12"/>
      <c r="H689" s="12"/>
      <c r="I689" s="12"/>
      <c r="J689" s="12"/>
      <c r="K689" s="12"/>
      <c r="L689" s="12"/>
      <c r="M689" s="12"/>
      <c r="N689" s="12"/>
      <c r="O689" s="12"/>
      <c r="P689" s="12"/>
      <c r="Q689" s="12"/>
      <c r="R689" s="12"/>
      <c r="S689" s="12"/>
      <c r="T689" s="12"/>
      <c r="U689" s="12"/>
      <c r="V689" s="12"/>
      <c r="W689" s="12"/>
    </row>
    <row r="690" spans="1:23" ht="12.75" customHeight="1">
      <c r="A690" s="13"/>
      <c r="B690" s="1"/>
      <c r="C690" s="12"/>
      <c r="D690" s="12"/>
      <c r="E690" s="12"/>
      <c r="F690" s="12"/>
      <c r="G690" s="12"/>
      <c r="H690" s="12"/>
      <c r="I690" s="12"/>
      <c r="J690" s="12"/>
      <c r="K690" s="12"/>
      <c r="L690" s="12"/>
      <c r="M690" s="12"/>
      <c r="N690" s="12"/>
      <c r="O690" s="12"/>
      <c r="P690" s="12"/>
      <c r="Q690" s="12"/>
      <c r="R690" s="12"/>
      <c r="S690" s="12"/>
      <c r="T690" s="12"/>
      <c r="U690" s="12"/>
      <c r="V690" s="12"/>
      <c r="W690" s="12"/>
    </row>
    <row r="691" spans="1:23" ht="12.75" customHeight="1">
      <c r="A691" s="13"/>
      <c r="B691" s="1"/>
      <c r="C691" s="12"/>
      <c r="D691" s="12"/>
      <c r="E691" s="12"/>
      <c r="F691" s="12"/>
      <c r="G691" s="12"/>
      <c r="H691" s="12"/>
      <c r="I691" s="12"/>
      <c r="J691" s="12"/>
      <c r="K691" s="12"/>
      <c r="L691" s="12"/>
      <c r="M691" s="12"/>
      <c r="N691" s="12"/>
      <c r="O691" s="12"/>
      <c r="P691" s="12"/>
      <c r="Q691" s="12"/>
      <c r="R691" s="12"/>
      <c r="S691" s="12"/>
      <c r="T691" s="12"/>
      <c r="U691" s="12"/>
      <c r="V691" s="12"/>
      <c r="W691" s="12"/>
    </row>
    <row r="692" spans="1:23" ht="12.75" customHeight="1">
      <c r="A692" s="13"/>
      <c r="B692" s="1"/>
      <c r="C692" s="12"/>
      <c r="D692" s="12"/>
      <c r="E692" s="12"/>
      <c r="F692" s="12"/>
      <c r="G692" s="12"/>
      <c r="H692" s="12"/>
      <c r="I692" s="12"/>
      <c r="J692" s="12"/>
      <c r="K692" s="12"/>
      <c r="L692" s="12"/>
      <c r="M692" s="12"/>
      <c r="N692" s="12"/>
      <c r="O692" s="12"/>
      <c r="P692" s="12"/>
      <c r="Q692" s="12"/>
      <c r="R692" s="12"/>
      <c r="S692" s="12"/>
      <c r="T692" s="12"/>
      <c r="U692" s="12"/>
      <c r="V692" s="12"/>
      <c r="W692" s="12"/>
    </row>
    <row r="693" spans="1:23" ht="12.75" customHeight="1">
      <c r="A693" s="13"/>
      <c r="B693" s="1"/>
      <c r="C693" s="12"/>
      <c r="D693" s="12"/>
      <c r="E693" s="12"/>
      <c r="F693" s="12"/>
      <c r="G693" s="12"/>
      <c r="H693" s="12"/>
      <c r="I693" s="12"/>
      <c r="J693" s="12"/>
      <c r="K693" s="12"/>
      <c r="L693" s="12"/>
      <c r="M693" s="12"/>
      <c r="N693" s="12"/>
      <c r="O693" s="12"/>
      <c r="P693" s="12"/>
      <c r="Q693" s="12"/>
      <c r="R693" s="12"/>
      <c r="S693" s="12"/>
      <c r="T693" s="12"/>
      <c r="U693" s="12"/>
      <c r="V693" s="12"/>
      <c r="W693" s="12"/>
    </row>
    <row r="694" spans="1:23" ht="12.75" customHeight="1">
      <c r="A694" s="13"/>
      <c r="B694" s="1"/>
      <c r="C694" s="12"/>
      <c r="D694" s="12"/>
      <c r="E694" s="12"/>
      <c r="F694" s="12"/>
      <c r="G694" s="12"/>
      <c r="H694" s="12"/>
      <c r="I694" s="12"/>
      <c r="J694" s="12"/>
      <c r="K694" s="12"/>
      <c r="L694" s="12"/>
      <c r="M694" s="12"/>
      <c r="N694" s="12"/>
      <c r="O694" s="12"/>
      <c r="P694" s="12"/>
      <c r="Q694" s="12"/>
      <c r="R694" s="12"/>
      <c r="S694" s="12"/>
      <c r="T694" s="12"/>
      <c r="U694" s="12"/>
      <c r="V694" s="12"/>
      <c r="W694" s="12"/>
    </row>
    <row r="695" spans="1:23" ht="12.75" customHeight="1">
      <c r="A695" s="13"/>
      <c r="B695" s="1"/>
      <c r="C695" s="12"/>
      <c r="D695" s="12"/>
      <c r="E695" s="12"/>
      <c r="F695" s="12"/>
      <c r="G695" s="12"/>
      <c r="H695" s="12"/>
      <c r="I695" s="12"/>
      <c r="J695" s="12"/>
      <c r="K695" s="12"/>
      <c r="L695" s="12"/>
      <c r="M695" s="12"/>
      <c r="N695" s="12"/>
      <c r="O695" s="12"/>
      <c r="P695" s="12"/>
      <c r="Q695" s="12"/>
      <c r="R695" s="12"/>
      <c r="S695" s="12"/>
      <c r="T695" s="12"/>
      <c r="U695" s="12"/>
      <c r="V695" s="12"/>
      <c r="W695" s="12"/>
    </row>
    <row r="696" spans="1:23" ht="12.75" customHeight="1">
      <c r="A696" s="13"/>
      <c r="B696" s="1"/>
      <c r="C696" s="12"/>
      <c r="D696" s="12"/>
      <c r="E696" s="12"/>
      <c r="F696" s="12"/>
      <c r="G696" s="12"/>
      <c r="H696" s="12"/>
      <c r="I696" s="12"/>
      <c r="J696" s="12"/>
      <c r="K696" s="12"/>
      <c r="L696" s="12"/>
      <c r="M696" s="12"/>
      <c r="N696" s="12"/>
      <c r="O696" s="12"/>
      <c r="P696" s="12"/>
      <c r="Q696" s="12"/>
      <c r="R696" s="12"/>
      <c r="S696" s="12"/>
      <c r="T696" s="12"/>
      <c r="U696" s="12"/>
      <c r="V696" s="12"/>
      <c r="W696" s="12"/>
    </row>
    <row r="697" spans="1:23" ht="12.75" customHeight="1">
      <c r="A697" s="13"/>
      <c r="B697" s="1"/>
      <c r="C697" s="12"/>
      <c r="D697" s="12"/>
      <c r="E697" s="12"/>
      <c r="F697" s="12"/>
      <c r="G697" s="12"/>
      <c r="H697" s="12"/>
      <c r="I697" s="12"/>
      <c r="J697" s="12"/>
      <c r="K697" s="12"/>
      <c r="L697" s="12"/>
      <c r="M697" s="12"/>
      <c r="N697" s="12"/>
      <c r="O697" s="12"/>
      <c r="P697" s="12"/>
      <c r="Q697" s="12"/>
      <c r="R697" s="12"/>
      <c r="S697" s="12"/>
      <c r="T697" s="12"/>
      <c r="U697" s="12"/>
      <c r="V697" s="12"/>
      <c r="W697" s="12"/>
    </row>
    <row r="698" spans="1:23" ht="12.75" customHeight="1">
      <c r="A698" s="13"/>
      <c r="B698" s="1"/>
      <c r="C698" s="12"/>
      <c r="D698" s="12"/>
      <c r="E698" s="12"/>
      <c r="F698" s="12"/>
      <c r="G698" s="12"/>
      <c r="H698" s="12"/>
      <c r="I698" s="12"/>
      <c r="J698" s="12"/>
      <c r="K698" s="12"/>
      <c r="L698" s="12"/>
      <c r="M698" s="12"/>
      <c r="N698" s="12"/>
      <c r="O698" s="12"/>
      <c r="P698" s="12"/>
      <c r="Q698" s="12"/>
      <c r="R698" s="12"/>
      <c r="S698" s="12"/>
      <c r="T698" s="12"/>
      <c r="U698" s="12"/>
      <c r="V698" s="12"/>
      <c r="W698" s="12"/>
    </row>
    <row r="699" spans="1:23" ht="12.75" customHeight="1">
      <c r="A699" s="13"/>
      <c r="B699" s="1"/>
      <c r="C699" s="12"/>
      <c r="D699" s="12"/>
      <c r="E699" s="12"/>
      <c r="F699" s="12"/>
      <c r="G699" s="12"/>
      <c r="H699" s="12"/>
      <c r="I699" s="12"/>
      <c r="J699" s="12"/>
      <c r="K699" s="12"/>
      <c r="L699" s="12"/>
      <c r="M699" s="12"/>
      <c r="N699" s="12"/>
      <c r="O699" s="12"/>
      <c r="P699" s="12"/>
      <c r="Q699" s="12"/>
      <c r="R699" s="12"/>
      <c r="S699" s="12"/>
      <c r="T699" s="12"/>
      <c r="U699" s="12"/>
      <c r="V699" s="12"/>
      <c r="W699" s="12"/>
    </row>
    <row r="700" spans="1:23" ht="12.75" customHeight="1">
      <c r="A700" s="13"/>
      <c r="B700" s="1"/>
      <c r="C700" s="12"/>
      <c r="D700" s="12"/>
      <c r="E700" s="12"/>
      <c r="F700" s="12"/>
      <c r="G700" s="12"/>
      <c r="H700" s="12"/>
      <c r="I700" s="12"/>
      <c r="J700" s="12"/>
      <c r="K700" s="12"/>
      <c r="L700" s="12"/>
      <c r="M700" s="12"/>
      <c r="N700" s="12"/>
      <c r="O700" s="12"/>
      <c r="P700" s="12"/>
      <c r="Q700" s="12"/>
      <c r="R700" s="12"/>
      <c r="S700" s="12"/>
      <c r="T700" s="12"/>
      <c r="U700" s="12"/>
      <c r="V700" s="12"/>
      <c r="W700" s="12"/>
    </row>
    <row r="701" spans="1:23" ht="12.75" customHeight="1">
      <c r="A701" s="13"/>
      <c r="B701" s="1"/>
      <c r="C701" s="12"/>
      <c r="D701" s="12"/>
      <c r="E701" s="12"/>
      <c r="F701" s="12"/>
      <c r="G701" s="12"/>
      <c r="H701" s="12"/>
      <c r="I701" s="12"/>
      <c r="J701" s="12"/>
      <c r="K701" s="12"/>
      <c r="L701" s="12"/>
      <c r="M701" s="12"/>
      <c r="N701" s="12"/>
      <c r="O701" s="12"/>
      <c r="P701" s="12"/>
      <c r="Q701" s="12"/>
      <c r="R701" s="12"/>
      <c r="S701" s="12"/>
      <c r="T701" s="12"/>
      <c r="U701" s="12"/>
      <c r="V701" s="12"/>
      <c r="W701" s="12"/>
    </row>
    <row r="702" spans="1:23" ht="12.75" customHeight="1">
      <c r="A702" s="13"/>
      <c r="B702" s="1"/>
      <c r="C702" s="12"/>
      <c r="D702" s="12"/>
      <c r="E702" s="12"/>
      <c r="F702" s="12"/>
      <c r="G702" s="12"/>
      <c r="H702" s="12"/>
      <c r="I702" s="12"/>
      <c r="J702" s="12"/>
      <c r="K702" s="12"/>
      <c r="L702" s="12"/>
      <c r="M702" s="12"/>
      <c r="N702" s="12"/>
      <c r="O702" s="12"/>
      <c r="P702" s="12"/>
      <c r="Q702" s="12"/>
      <c r="R702" s="12"/>
      <c r="S702" s="12"/>
      <c r="T702" s="12"/>
      <c r="U702" s="12"/>
      <c r="V702" s="12"/>
      <c r="W702" s="12"/>
    </row>
    <row r="703" spans="1:23" ht="12.75" customHeight="1">
      <c r="A703" s="13"/>
      <c r="B703" s="1"/>
      <c r="C703" s="12"/>
      <c r="D703" s="12"/>
      <c r="E703" s="12"/>
      <c r="F703" s="12"/>
      <c r="G703" s="12"/>
      <c r="H703" s="12"/>
      <c r="I703" s="12"/>
      <c r="J703" s="12"/>
      <c r="K703" s="12"/>
      <c r="L703" s="12"/>
      <c r="M703" s="12"/>
      <c r="N703" s="12"/>
      <c r="O703" s="12"/>
      <c r="P703" s="12"/>
      <c r="Q703" s="12"/>
      <c r="R703" s="12"/>
      <c r="S703" s="12"/>
      <c r="T703" s="12"/>
      <c r="U703" s="12"/>
      <c r="V703" s="12"/>
      <c r="W703" s="12"/>
    </row>
    <row r="704" spans="1:23" ht="12.75" customHeight="1">
      <c r="A704" s="13"/>
      <c r="B704" s="1"/>
      <c r="C704" s="12"/>
      <c r="D704" s="12"/>
      <c r="E704" s="12"/>
      <c r="F704" s="12"/>
      <c r="G704" s="12"/>
      <c r="H704" s="12"/>
      <c r="I704" s="12"/>
      <c r="J704" s="12"/>
      <c r="K704" s="12"/>
      <c r="L704" s="12"/>
      <c r="M704" s="12"/>
      <c r="N704" s="12"/>
      <c r="O704" s="12"/>
      <c r="P704" s="12"/>
      <c r="Q704" s="12"/>
      <c r="R704" s="12"/>
      <c r="S704" s="12"/>
      <c r="T704" s="12"/>
      <c r="U704" s="12"/>
      <c r="V704" s="12"/>
      <c r="W704" s="12"/>
    </row>
    <row r="705" spans="1:23" ht="12.75" customHeight="1">
      <c r="A705" s="13"/>
      <c r="B705" s="1"/>
      <c r="C705" s="12"/>
      <c r="D705" s="12"/>
      <c r="E705" s="12"/>
      <c r="F705" s="12"/>
      <c r="G705" s="12"/>
      <c r="H705" s="12"/>
      <c r="I705" s="12"/>
      <c r="J705" s="12"/>
      <c r="K705" s="12"/>
      <c r="L705" s="12"/>
      <c r="M705" s="12"/>
      <c r="N705" s="12"/>
      <c r="O705" s="12"/>
      <c r="P705" s="12"/>
      <c r="Q705" s="12"/>
      <c r="R705" s="12"/>
      <c r="S705" s="12"/>
      <c r="T705" s="12"/>
      <c r="U705" s="12"/>
      <c r="V705" s="12"/>
      <c r="W705" s="12"/>
    </row>
    <row r="706" spans="1:23" ht="12.75" customHeight="1">
      <c r="A706" s="13"/>
      <c r="B706" s="1"/>
      <c r="C706" s="12"/>
      <c r="D706" s="12"/>
      <c r="E706" s="12"/>
      <c r="F706" s="12"/>
      <c r="G706" s="12"/>
      <c r="H706" s="12"/>
      <c r="I706" s="12"/>
      <c r="J706" s="12"/>
      <c r="K706" s="12"/>
      <c r="L706" s="12"/>
      <c r="M706" s="12"/>
      <c r="N706" s="12"/>
      <c r="O706" s="12"/>
      <c r="P706" s="12"/>
      <c r="Q706" s="12"/>
      <c r="R706" s="12"/>
      <c r="S706" s="12"/>
      <c r="T706" s="12"/>
      <c r="U706" s="12"/>
      <c r="V706" s="12"/>
      <c r="W706" s="12"/>
    </row>
    <row r="707" spans="1:23" ht="12.75" customHeight="1">
      <c r="A707" s="13"/>
      <c r="B707" s="1"/>
      <c r="C707" s="12"/>
      <c r="D707" s="12"/>
      <c r="E707" s="12"/>
      <c r="F707" s="12"/>
      <c r="G707" s="12"/>
      <c r="H707" s="12"/>
      <c r="I707" s="12"/>
      <c r="J707" s="12"/>
      <c r="K707" s="12"/>
      <c r="L707" s="12"/>
      <c r="M707" s="12"/>
      <c r="N707" s="12"/>
      <c r="O707" s="12"/>
      <c r="P707" s="12"/>
      <c r="Q707" s="12"/>
      <c r="R707" s="12"/>
      <c r="S707" s="12"/>
      <c r="T707" s="12"/>
      <c r="U707" s="12"/>
      <c r="V707" s="12"/>
      <c r="W707" s="12"/>
    </row>
    <row r="708" spans="1:23" ht="12.75" customHeight="1">
      <c r="A708" s="13"/>
      <c r="B708" s="1"/>
      <c r="C708" s="12"/>
      <c r="D708" s="12"/>
      <c r="E708" s="12"/>
      <c r="F708" s="12"/>
      <c r="G708" s="12"/>
      <c r="H708" s="12"/>
      <c r="I708" s="12"/>
      <c r="J708" s="12"/>
      <c r="K708" s="12"/>
      <c r="L708" s="12"/>
      <c r="M708" s="12"/>
      <c r="N708" s="12"/>
      <c r="O708" s="12"/>
      <c r="P708" s="12"/>
      <c r="Q708" s="12"/>
      <c r="R708" s="12"/>
      <c r="S708" s="12"/>
      <c r="T708" s="12"/>
      <c r="U708" s="12"/>
      <c r="V708" s="12"/>
      <c r="W708" s="12"/>
    </row>
    <row r="709" spans="1:23" ht="12.75" customHeight="1">
      <c r="A709" s="13"/>
      <c r="B709" s="1"/>
      <c r="C709" s="12"/>
      <c r="D709" s="12"/>
      <c r="E709" s="12"/>
      <c r="F709" s="12"/>
      <c r="G709" s="12"/>
      <c r="H709" s="12"/>
      <c r="I709" s="12"/>
      <c r="J709" s="12"/>
      <c r="K709" s="12"/>
      <c r="L709" s="12"/>
      <c r="M709" s="12"/>
      <c r="N709" s="12"/>
      <c r="O709" s="12"/>
      <c r="P709" s="12"/>
      <c r="Q709" s="12"/>
      <c r="R709" s="12"/>
      <c r="S709" s="12"/>
      <c r="T709" s="12"/>
      <c r="U709" s="12"/>
      <c r="V709" s="12"/>
      <c r="W709" s="12"/>
    </row>
    <row r="710" spans="1:23" ht="12.75" customHeight="1">
      <c r="A710" s="13"/>
      <c r="B710" s="1"/>
      <c r="C710" s="12"/>
      <c r="D710" s="12"/>
      <c r="E710" s="12"/>
      <c r="F710" s="12"/>
      <c r="G710" s="12"/>
      <c r="H710" s="12"/>
      <c r="I710" s="12"/>
      <c r="J710" s="12"/>
      <c r="K710" s="12"/>
      <c r="L710" s="12"/>
      <c r="M710" s="12"/>
      <c r="N710" s="12"/>
      <c r="O710" s="12"/>
      <c r="P710" s="12"/>
      <c r="Q710" s="12"/>
      <c r="R710" s="12"/>
      <c r="S710" s="12"/>
      <c r="T710" s="12"/>
      <c r="U710" s="12"/>
      <c r="V710" s="12"/>
      <c r="W710" s="12"/>
    </row>
    <row r="711" spans="1:23" ht="12.75" customHeight="1">
      <c r="A711" s="13"/>
      <c r="B711" s="1"/>
      <c r="C711" s="12"/>
      <c r="D711" s="12"/>
      <c r="E711" s="12"/>
      <c r="F711" s="12"/>
      <c r="G711" s="12"/>
      <c r="H711" s="12"/>
      <c r="I711" s="12"/>
      <c r="J711" s="12"/>
      <c r="K711" s="12"/>
      <c r="L711" s="12"/>
      <c r="M711" s="12"/>
      <c r="N711" s="12"/>
      <c r="O711" s="12"/>
      <c r="P711" s="12"/>
      <c r="Q711" s="12"/>
      <c r="R711" s="12"/>
      <c r="S711" s="12"/>
      <c r="T711" s="12"/>
      <c r="U711" s="12"/>
      <c r="V711" s="12"/>
      <c r="W711" s="12"/>
    </row>
    <row r="712" spans="1:23" ht="12.75" customHeight="1">
      <c r="A712" s="13"/>
      <c r="B712" s="1"/>
      <c r="C712" s="12"/>
      <c r="D712" s="12"/>
      <c r="E712" s="12"/>
      <c r="F712" s="12"/>
      <c r="G712" s="12"/>
      <c r="H712" s="12"/>
      <c r="I712" s="12"/>
      <c r="J712" s="12"/>
      <c r="K712" s="12"/>
      <c r="L712" s="12"/>
      <c r="M712" s="12"/>
      <c r="N712" s="12"/>
      <c r="O712" s="12"/>
      <c r="P712" s="12"/>
      <c r="Q712" s="12"/>
      <c r="R712" s="12"/>
      <c r="S712" s="12"/>
      <c r="T712" s="12"/>
      <c r="U712" s="12"/>
      <c r="V712" s="12"/>
      <c r="W712" s="12"/>
    </row>
    <row r="713" spans="1:23" ht="12.75" customHeight="1">
      <c r="A713" s="13"/>
      <c r="B713" s="1"/>
      <c r="C713" s="12"/>
      <c r="D713" s="12"/>
      <c r="E713" s="12"/>
      <c r="F713" s="12"/>
      <c r="G713" s="12"/>
      <c r="H713" s="12"/>
      <c r="I713" s="12"/>
      <c r="J713" s="12"/>
      <c r="K713" s="12"/>
      <c r="L713" s="12"/>
      <c r="M713" s="12"/>
      <c r="N713" s="12"/>
      <c r="O713" s="12"/>
      <c r="P713" s="12"/>
      <c r="Q713" s="12"/>
      <c r="R713" s="12"/>
      <c r="S713" s="12"/>
      <c r="T713" s="12"/>
      <c r="U713" s="12"/>
      <c r="V713" s="12"/>
      <c r="W713" s="12"/>
    </row>
    <row r="714" spans="1:23" ht="12.75" customHeight="1">
      <c r="A714" s="13"/>
      <c r="B714" s="1"/>
      <c r="C714" s="12"/>
      <c r="D714" s="12"/>
      <c r="E714" s="12"/>
      <c r="F714" s="12"/>
      <c r="G714" s="12"/>
      <c r="H714" s="12"/>
      <c r="I714" s="12"/>
      <c r="J714" s="12"/>
      <c r="K714" s="12"/>
      <c r="L714" s="12"/>
      <c r="M714" s="12"/>
      <c r="N714" s="12"/>
      <c r="O714" s="12"/>
      <c r="P714" s="12"/>
      <c r="Q714" s="12"/>
      <c r="R714" s="12"/>
      <c r="S714" s="12"/>
      <c r="T714" s="12"/>
      <c r="U714" s="12"/>
      <c r="V714" s="12"/>
      <c r="W714" s="12"/>
    </row>
    <row r="715" spans="1:23" ht="12.75" customHeight="1">
      <c r="A715" s="13"/>
      <c r="B715" s="1"/>
      <c r="C715" s="12"/>
      <c r="D715" s="12"/>
      <c r="E715" s="12"/>
      <c r="F715" s="12"/>
      <c r="G715" s="12"/>
      <c r="H715" s="12"/>
      <c r="I715" s="12"/>
      <c r="J715" s="12"/>
      <c r="K715" s="12"/>
      <c r="L715" s="12"/>
      <c r="M715" s="12"/>
      <c r="N715" s="12"/>
      <c r="O715" s="12"/>
      <c r="P715" s="12"/>
      <c r="Q715" s="12"/>
      <c r="R715" s="12"/>
      <c r="S715" s="12"/>
      <c r="T715" s="12"/>
      <c r="U715" s="12"/>
      <c r="V715" s="12"/>
      <c r="W715" s="12"/>
    </row>
    <row r="716" spans="1:23" ht="12.75" customHeight="1">
      <c r="A716" s="13"/>
      <c r="B716" s="1"/>
      <c r="C716" s="12"/>
      <c r="D716" s="12"/>
      <c r="E716" s="12"/>
      <c r="F716" s="12"/>
      <c r="G716" s="12"/>
      <c r="H716" s="12"/>
      <c r="I716" s="12"/>
      <c r="J716" s="12"/>
      <c r="K716" s="12"/>
      <c r="L716" s="12"/>
      <c r="M716" s="12"/>
      <c r="N716" s="12"/>
      <c r="O716" s="12"/>
      <c r="P716" s="12"/>
      <c r="Q716" s="12"/>
      <c r="R716" s="12"/>
      <c r="S716" s="12"/>
      <c r="T716" s="12"/>
      <c r="U716" s="12"/>
      <c r="V716" s="12"/>
      <c r="W716" s="12"/>
    </row>
    <row r="717" spans="1:23" ht="12.75" customHeight="1">
      <c r="A717" s="13"/>
      <c r="B717" s="1"/>
      <c r="C717" s="12"/>
      <c r="D717" s="12"/>
      <c r="E717" s="12"/>
      <c r="F717" s="12"/>
      <c r="G717" s="12"/>
      <c r="H717" s="12"/>
      <c r="I717" s="12"/>
      <c r="J717" s="12"/>
      <c r="K717" s="12"/>
      <c r="L717" s="12"/>
      <c r="M717" s="12"/>
      <c r="N717" s="12"/>
      <c r="O717" s="12"/>
      <c r="P717" s="12"/>
      <c r="Q717" s="12"/>
      <c r="R717" s="12"/>
      <c r="S717" s="12"/>
      <c r="T717" s="12"/>
      <c r="U717" s="12"/>
      <c r="V717" s="12"/>
      <c r="W717" s="12"/>
    </row>
    <row r="718" spans="1:23" ht="12.75" customHeight="1">
      <c r="A718" s="13"/>
      <c r="B718" s="1"/>
      <c r="C718" s="12"/>
      <c r="D718" s="12"/>
      <c r="E718" s="12"/>
      <c r="F718" s="12"/>
      <c r="G718" s="12"/>
      <c r="H718" s="12"/>
      <c r="I718" s="12"/>
      <c r="J718" s="12"/>
      <c r="K718" s="12"/>
      <c r="L718" s="12"/>
      <c r="M718" s="12"/>
      <c r="N718" s="12"/>
      <c r="O718" s="12"/>
      <c r="P718" s="12"/>
      <c r="Q718" s="12"/>
      <c r="R718" s="12"/>
      <c r="S718" s="12"/>
      <c r="T718" s="12"/>
      <c r="U718" s="12"/>
      <c r="V718" s="12"/>
      <c r="W718" s="12"/>
    </row>
    <row r="719" spans="1:23" ht="12.75" customHeight="1">
      <c r="A719" s="13"/>
      <c r="B719" s="1"/>
      <c r="C719" s="12"/>
      <c r="D719" s="12"/>
      <c r="E719" s="12"/>
      <c r="F719" s="12"/>
      <c r="G719" s="12"/>
      <c r="H719" s="12"/>
      <c r="I719" s="12"/>
      <c r="J719" s="12"/>
      <c r="K719" s="12"/>
      <c r="L719" s="12"/>
      <c r="M719" s="12"/>
      <c r="N719" s="12"/>
      <c r="O719" s="12"/>
      <c r="P719" s="12"/>
      <c r="Q719" s="12"/>
      <c r="R719" s="12"/>
      <c r="S719" s="12"/>
      <c r="T719" s="12"/>
      <c r="U719" s="12"/>
      <c r="V719" s="12"/>
      <c r="W719" s="12"/>
    </row>
    <row r="720" spans="1:23" ht="12.75" customHeight="1">
      <c r="A720" s="13"/>
      <c r="B720" s="1"/>
      <c r="C720" s="12"/>
      <c r="D720" s="12"/>
      <c r="E720" s="12"/>
      <c r="F720" s="12"/>
      <c r="G720" s="12"/>
      <c r="H720" s="12"/>
      <c r="I720" s="12"/>
      <c r="J720" s="12"/>
      <c r="K720" s="12"/>
      <c r="L720" s="12"/>
      <c r="M720" s="12"/>
      <c r="N720" s="12"/>
      <c r="O720" s="12"/>
      <c r="P720" s="12"/>
      <c r="Q720" s="12"/>
      <c r="R720" s="12"/>
      <c r="S720" s="12"/>
      <c r="T720" s="12"/>
      <c r="U720" s="12"/>
      <c r="V720" s="12"/>
      <c r="W720" s="12"/>
    </row>
    <row r="721" spans="1:23" ht="12.75" customHeight="1">
      <c r="A721" s="13"/>
      <c r="B721" s="1"/>
      <c r="C721" s="12"/>
      <c r="D721" s="12"/>
      <c r="E721" s="12"/>
      <c r="F721" s="12"/>
      <c r="G721" s="12"/>
      <c r="H721" s="12"/>
      <c r="I721" s="12"/>
      <c r="J721" s="12"/>
      <c r="K721" s="12"/>
      <c r="L721" s="12"/>
      <c r="M721" s="12"/>
      <c r="N721" s="12"/>
      <c r="O721" s="12"/>
      <c r="P721" s="12"/>
      <c r="Q721" s="12"/>
      <c r="R721" s="12"/>
      <c r="S721" s="12"/>
      <c r="T721" s="12"/>
      <c r="U721" s="12"/>
      <c r="V721" s="12"/>
      <c r="W721" s="12"/>
    </row>
    <row r="722" spans="1:23" ht="12.75" customHeight="1">
      <c r="A722" s="13"/>
      <c r="B722" s="1"/>
      <c r="C722" s="12"/>
      <c r="D722" s="12"/>
      <c r="E722" s="12"/>
      <c r="F722" s="12"/>
      <c r="G722" s="12"/>
      <c r="H722" s="12"/>
      <c r="I722" s="12"/>
      <c r="J722" s="12"/>
      <c r="K722" s="12"/>
      <c r="L722" s="12"/>
      <c r="M722" s="12"/>
      <c r="N722" s="12"/>
      <c r="O722" s="12"/>
      <c r="P722" s="12"/>
      <c r="Q722" s="12"/>
      <c r="R722" s="12"/>
      <c r="S722" s="12"/>
      <c r="T722" s="12"/>
      <c r="U722" s="12"/>
      <c r="V722" s="12"/>
      <c r="W722" s="12"/>
    </row>
    <row r="723" spans="1:23" ht="12.75" customHeight="1">
      <c r="A723" s="13"/>
      <c r="B723" s="1"/>
      <c r="C723" s="12"/>
      <c r="D723" s="12"/>
      <c r="E723" s="12"/>
      <c r="F723" s="12"/>
      <c r="G723" s="12"/>
      <c r="H723" s="12"/>
      <c r="I723" s="12"/>
      <c r="J723" s="12"/>
      <c r="K723" s="12"/>
      <c r="L723" s="12"/>
      <c r="M723" s="12"/>
      <c r="N723" s="12"/>
      <c r="O723" s="12"/>
      <c r="P723" s="12"/>
      <c r="Q723" s="12"/>
      <c r="R723" s="12"/>
      <c r="S723" s="12"/>
      <c r="T723" s="12"/>
      <c r="U723" s="12"/>
      <c r="V723" s="12"/>
      <c r="W723" s="12"/>
    </row>
    <row r="724" spans="1:23" ht="12.75" customHeight="1">
      <c r="A724" s="13"/>
      <c r="B724" s="1"/>
      <c r="C724" s="12"/>
      <c r="D724" s="12"/>
      <c r="E724" s="12"/>
      <c r="F724" s="12"/>
      <c r="G724" s="12"/>
      <c r="H724" s="12"/>
      <c r="I724" s="12"/>
      <c r="J724" s="12"/>
      <c r="K724" s="12"/>
      <c r="L724" s="12"/>
      <c r="M724" s="12"/>
      <c r="N724" s="12"/>
      <c r="O724" s="12"/>
      <c r="P724" s="12"/>
      <c r="Q724" s="12"/>
      <c r="R724" s="12"/>
      <c r="S724" s="12"/>
      <c r="T724" s="12"/>
      <c r="U724" s="12"/>
      <c r="V724" s="12"/>
      <c r="W724" s="12"/>
    </row>
    <row r="725" spans="1:23" ht="12.75" customHeight="1">
      <c r="A725" s="13"/>
      <c r="B725" s="1"/>
      <c r="C725" s="12"/>
      <c r="D725" s="12"/>
      <c r="E725" s="12"/>
      <c r="F725" s="12"/>
      <c r="G725" s="12"/>
      <c r="H725" s="12"/>
      <c r="I725" s="12"/>
      <c r="J725" s="12"/>
      <c r="K725" s="12"/>
      <c r="L725" s="12"/>
      <c r="M725" s="12"/>
      <c r="N725" s="12"/>
      <c r="O725" s="12"/>
      <c r="P725" s="12"/>
      <c r="Q725" s="12"/>
      <c r="R725" s="12"/>
      <c r="S725" s="12"/>
      <c r="T725" s="12"/>
      <c r="U725" s="12"/>
      <c r="V725" s="12"/>
      <c r="W725" s="12"/>
    </row>
    <row r="726" spans="1:23" ht="12.75" customHeight="1">
      <c r="A726" s="13"/>
      <c r="B726" s="1"/>
      <c r="C726" s="12"/>
      <c r="D726" s="12"/>
      <c r="E726" s="12"/>
      <c r="F726" s="12"/>
      <c r="G726" s="12"/>
      <c r="H726" s="12"/>
      <c r="I726" s="12"/>
      <c r="J726" s="12"/>
      <c r="K726" s="12"/>
      <c r="L726" s="12"/>
      <c r="M726" s="12"/>
      <c r="N726" s="12"/>
      <c r="O726" s="12"/>
      <c r="P726" s="12"/>
      <c r="Q726" s="12"/>
      <c r="R726" s="12"/>
      <c r="S726" s="12"/>
      <c r="T726" s="12"/>
      <c r="U726" s="12"/>
      <c r="V726" s="12"/>
      <c r="W726" s="12"/>
    </row>
    <row r="727" spans="1:23" ht="12.75" customHeight="1">
      <c r="A727" s="13"/>
      <c r="B727" s="1"/>
      <c r="C727" s="12"/>
      <c r="D727" s="12"/>
      <c r="E727" s="12"/>
      <c r="F727" s="12"/>
      <c r="G727" s="12"/>
      <c r="H727" s="12"/>
      <c r="I727" s="12"/>
      <c r="J727" s="12"/>
      <c r="K727" s="12"/>
      <c r="L727" s="12"/>
      <c r="M727" s="12"/>
      <c r="N727" s="12"/>
      <c r="O727" s="12"/>
      <c r="P727" s="12"/>
      <c r="Q727" s="12"/>
      <c r="R727" s="12"/>
      <c r="S727" s="12"/>
      <c r="T727" s="12"/>
      <c r="U727" s="12"/>
      <c r="V727" s="12"/>
      <c r="W727" s="12"/>
    </row>
    <row r="728" spans="1:23" ht="12.75" customHeight="1">
      <c r="A728" s="13"/>
      <c r="B728" s="1"/>
      <c r="C728" s="12"/>
      <c r="D728" s="12"/>
      <c r="E728" s="12"/>
      <c r="F728" s="12"/>
      <c r="G728" s="12"/>
      <c r="H728" s="12"/>
      <c r="I728" s="12"/>
      <c r="J728" s="12"/>
      <c r="K728" s="12"/>
      <c r="L728" s="12"/>
      <c r="M728" s="12"/>
      <c r="N728" s="12"/>
      <c r="O728" s="12"/>
      <c r="P728" s="12"/>
      <c r="Q728" s="12"/>
      <c r="R728" s="12"/>
      <c r="S728" s="12"/>
      <c r="T728" s="12"/>
      <c r="U728" s="12"/>
      <c r="V728" s="12"/>
      <c r="W728" s="12"/>
    </row>
    <row r="729" spans="1:23" ht="12.75" customHeight="1">
      <c r="A729" s="13"/>
      <c r="B729" s="1"/>
      <c r="C729" s="12"/>
      <c r="D729" s="12"/>
      <c r="E729" s="12"/>
      <c r="F729" s="12"/>
      <c r="G729" s="12"/>
      <c r="H729" s="12"/>
      <c r="I729" s="12"/>
      <c r="J729" s="12"/>
      <c r="K729" s="12"/>
      <c r="L729" s="12"/>
      <c r="M729" s="12"/>
      <c r="N729" s="12"/>
      <c r="O729" s="12"/>
      <c r="P729" s="12"/>
      <c r="Q729" s="12"/>
      <c r="R729" s="12"/>
      <c r="S729" s="12"/>
      <c r="T729" s="12"/>
      <c r="U729" s="12"/>
      <c r="V729" s="12"/>
      <c r="W729" s="12"/>
    </row>
    <row r="730" spans="1:23" ht="12.75" customHeight="1">
      <c r="A730" s="13"/>
      <c r="B730" s="1"/>
      <c r="C730" s="12"/>
      <c r="D730" s="12"/>
      <c r="E730" s="12"/>
      <c r="F730" s="12"/>
      <c r="G730" s="12"/>
      <c r="H730" s="12"/>
      <c r="I730" s="12"/>
      <c r="J730" s="12"/>
      <c r="K730" s="12"/>
      <c r="L730" s="12"/>
      <c r="M730" s="12"/>
      <c r="N730" s="12"/>
      <c r="O730" s="12"/>
      <c r="P730" s="12"/>
      <c r="Q730" s="12"/>
      <c r="R730" s="12"/>
      <c r="S730" s="12"/>
      <c r="T730" s="12"/>
      <c r="U730" s="12"/>
      <c r="V730" s="12"/>
      <c r="W730" s="12"/>
    </row>
    <row r="731" spans="1:23" ht="12.75" customHeight="1">
      <c r="A731" s="13"/>
      <c r="B731" s="1"/>
      <c r="C731" s="12"/>
      <c r="D731" s="12"/>
      <c r="E731" s="12"/>
      <c r="F731" s="12"/>
      <c r="G731" s="12"/>
      <c r="H731" s="12"/>
      <c r="I731" s="12"/>
      <c r="J731" s="12"/>
      <c r="K731" s="12"/>
      <c r="L731" s="12"/>
      <c r="M731" s="12"/>
      <c r="N731" s="12"/>
      <c r="O731" s="12"/>
      <c r="P731" s="12"/>
      <c r="Q731" s="12"/>
      <c r="R731" s="12"/>
      <c r="S731" s="12"/>
      <c r="T731" s="12"/>
      <c r="U731" s="12"/>
      <c r="V731" s="12"/>
      <c r="W731" s="12"/>
    </row>
    <row r="732" spans="1:23" ht="12.75" customHeight="1">
      <c r="A732" s="13"/>
      <c r="B732" s="1"/>
      <c r="C732" s="12"/>
      <c r="D732" s="12"/>
      <c r="E732" s="12"/>
      <c r="F732" s="12"/>
      <c r="G732" s="12"/>
      <c r="H732" s="12"/>
      <c r="I732" s="12"/>
      <c r="J732" s="12"/>
      <c r="K732" s="12"/>
      <c r="L732" s="12"/>
      <c r="M732" s="12"/>
      <c r="N732" s="12"/>
      <c r="O732" s="12"/>
      <c r="P732" s="12"/>
      <c r="Q732" s="12"/>
      <c r="R732" s="12"/>
      <c r="S732" s="12"/>
      <c r="T732" s="12"/>
      <c r="U732" s="12"/>
      <c r="V732" s="12"/>
      <c r="W732" s="12"/>
    </row>
    <row r="733" spans="1:23" ht="12.75" customHeight="1">
      <c r="A733" s="13"/>
      <c r="B733" s="1"/>
      <c r="C733" s="12"/>
      <c r="D733" s="12"/>
      <c r="E733" s="12"/>
      <c r="F733" s="12"/>
      <c r="G733" s="12"/>
      <c r="H733" s="12"/>
      <c r="I733" s="12"/>
      <c r="J733" s="12"/>
      <c r="K733" s="12"/>
      <c r="L733" s="12"/>
      <c r="M733" s="12"/>
      <c r="N733" s="12"/>
      <c r="O733" s="12"/>
      <c r="P733" s="12"/>
      <c r="Q733" s="12"/>
      <c r="R733" s="12"/>
      <c r="S733" s="12"/>
      <c r="T733" s="12"/>
      <c r="U733" s="12"/>
      <c r="V733" s="12"/>
      <c r="W733" s="12"/>
    </row>
    <row r="734" spans="1:23" ht="12.75" customHeight="1">
      <c r="A734" s="13"/>
      <c r="B734" s="1"/>
      <c r="C734" s="12"/>
      <c r="D734" s="12"/>
      <c r="E734" s="12"/>
      <c r="F734" s="12"/>
      <c r="G734" s="12"/>
      <c r="H734" s="12"/>
      <c r="I734" s="12"/>
      <c r="J734" s="12"/>
      <c r="K734" s="12"/>
      <c r="L734" s="12"/>
      <c r="M734" s="12"/>
      <c r="N734" s="12"/>
      <c r="O734" s="12"/>
      <c r="P734" s="12"/>
      <c r="Q734" s="12"/>
      <c r="R734" s="12"/>
      <c r="S734" s="12"/>
      <c r="T734" s="12"/>
      <c r="U734" s="12"/>
      <c r="V734" s="12"/>
      <c r="W734" s="12"/>
    </row>
    <row r="735" spans="1:23" ht="12.75" customHeight="1">
      <c r="A735" s="13"/>
      <c r="B735" s="1"/>
      <c r="C735" s="12"/>
      <c r="D735" s="12"/>
      <c r="E735" s="12"/>
      <c r="F735" s="12"/>
      <c r="G735" s="12"/>
      <c r="H735" s="12"/>
      <c r="I735" s="12"/>
      <c r="J735" s="12"/>
      <c r="K735" s="12"/>
      <c r="L735" s="12"/>
      <c r="M735" s="12"/>
      <c r="N735" s="12"/>
      <c r="O735" s="12"/>
      <c r="P735" s="12"/>
      <c r="Q735" s="12"/>
      <c r="R735" s="12"/>
      <c r="S735" s="12"/>
      <c r="T735" s="12"/>
      <c r="U735" s="12"/>
      <c r="V735" s="12"/>
      <c r="W735" s="12"/>
    </row>
    <row r="736" spans="1:23" ht="12.75" customHeight="1">
      <c r="A736" s="13"/>
      <c r="B736" s="1"/>
      <c r="C736" s="12"/>
      <c r="D736" s="12"/>
      <c r="E736" s="12"/>
      <c r="F736" s="12"/>
      <c r="G736" s="12"/>
      <c r="H736" s="12"/>
      <c r="I736" s="12"/>
      <c r="J736" s="12"/>
      <c r="K736" s="12"/>
      <c r="L736" s="12"/>
      <c r="M736" s="12"/>
      <c r="N736" s="12"/>
      <c r="O736" s="12"/>
      <c r="P736" s="12"/>
      <c r="Q736" s="12"/>
      <c r="R736" s="12"/>
      <c r="S736" s="12"/>
      <c r="T736" s="12"/>
      <c r="U736" s="12"/>
      <c r="V736" s="12"/>
      <c r="W736" s="12"/>
    </row>
    <row r="737" spans="1:23" ht="12.75" customHeight="1">
      <c r="A737" s="13"/>
      <c r="B737" s="1"/>
      <c r="C737" s="12"/>
      <c r="D737" s="12"/>
      <c r="E737" s="12"/>
      <c r="F737" s="12"/>
      <c r="G737" s="12"/>
      <c r="H737" s="12"/>
      <c r="I737" s="12"/>
      <c r="J737" s="12"/>
      <c r="K737" s="12"/>
      <c r="L737" s="12"/>
      <c r="M737" s="12"/>
      <c r="N737" s="12"/>
      <c r="O737" s="12"/>
      <c r="P737" s="12"/>
      <c r="Q737" s="12"/>
      <c r="R737" s="12"/>
      <c r="S737" s="12"/>
      <c r="T737" s="12"/>
      <c r="U737" s="12"/>
      <c r="V737" s="12"/>
      <c r="W737" s="12"/>
    </row>
    <row r="738" spans="1:23" ht="12.75" customHeight="1">
      <c r="A738" s="13"/>
      <c r="B738" s="1"/>
      <c r="C738" s="12"/>
      <c r="D738" s="12"/>
      <c r="E738" s="12"/>
      <c r="F738" s="12"/>
      <c r="G738" s="12"/>
      <c r="H738" s="12"/>
      <c r="I738" s="12"/>
      <c r="J738" s="12"/>
      <c r="K738" s="12"/>
      <c r="L738" s="12"/>
      <c r="M738" s="12"/>
      <c r="N738" s="12"/>
      <c r="O738" s="12"/>
      <c r="P738" s="12"/>
      <c r="Q738" s="12"/>
      <c r="R738" s="12"/>
      <c r="S738" s="12"/>
      <c r="T738" s="12"/>
      <c r="U738" s="12"/>
      <c r="V738" s="12"/>
      <c r="W738" s="12"/>
    </row>
    <row r="739" spans="1:23" ht="12.75" customHeight="1">
      <c r="A739" s="13"/>
      <c r="B739" s="1"/>
      <c r="C739" s="12"/>
      <c r="D739" s="12"/>
      <c r="E739" s="12"/>
      <c r="F739" s="12"/>
      <c r="G739" s="12"/>
      <c r="H739" s="12"/>
      <c r="I739" s="12"/>
      <c r="J739" s="12"/>
      <c r="K739" s="12"/>
      <c r="L739" s="12"/>
      <c r="M739" s="12"/>
      <c r="N739" s="12"/>
      <c r="O739" s="12"/>
      <c r="P739" s="12"/>
      <c r="Q739" s="12"/>
      <c r="R739" s="12"/>
      <c r="S739" s="12"/>
      <c r="T739" s="12"/>
      <c r="U739" s="12"/>
      <c r="V739" s="12"/>
      <c r="W739" s="12"/>
    </row>
    <row r="740" spans="1:23" ht="12.75" customHeight="1">
      <c r="A740" s="13"/>
      <c r="B740" s="1"/>
      <c r="C740" s="12"/>
      <c r="D740" s="12"/>
      <c r="E740" s="12"/>
      <c r="F740" s="12"/>
      <c r="G740" s="12"/>
      <c r="H740" s="12"/>
      <c r="I740" s="12"/>
      <c r="J740" s="12"/>
      <c r="K740" s="12"/>
      <c r="L740" s="12"/>
      <c r="M740" s="12"/>
      <c r="N740" s="12"/>
      <c r="O740" s="12"/>
      <c r="P740" s="12"/>
      <c r="Q740" s="12"/>
      <c r="R740" s="12"/>
      <c r="S740" s="12"/>
      <c r="T740" s="12"/>
      <c r="U740" s="12"/>
      <c r="V740" s="12"/>
      <c r="W740" s="12"/>
    </row>
    <row r="741" spans="1:23" ht="12.75" customHeight="1">
      <c r="A741" s="13"/>
      <c r="B741" s="1"/>
      <c r="C741" s="12"/>
      <c r="D741" s="12"/>
      <c r="E741" s="12"/>
      <c r="F741" s="12"/>
      <c r="G741" s="12"/>
      <c r="H741" s="12"/>
      <c r="I741" s="12"/>
      <c r="J741" s="12"/>
      <c r="K741" s="12"/>
      <c r="L741" s="12"/>
      <c r="M741" s="12"/>
      <c r="N741" s="12"/>
      <c r="O741" s="12"/>
      <c r="P741" s="12"/>
      <c r="Q741" s="12"/>
      <c r="R741" s="12"/>
      <c r="S741" s="12"/>
      <c r="T741" s="12"/>
      <c r="U741" s="12"/>
      <c r="V741" s="12"/>
      <c r="W741" s="12"/>
    </row>
    <row r="742" spans="1:23" ht="12.75" customHeight="1">
      <c r="A742" s="13"/>
      <c r="B742" s="1"/>
      <c r="C742" s="12"/>
      <c r="D742" s="12"/>
      <c r="E742" s="12"/>
      <c r="F742" s="12"/>
      <c r="G742" s="12"/>
      <c r="H742" s="12"/>
      <c r="I742" s="12"/>
      <c r="J742" s="12"/>
      <c r="K742" s="12"/>
      <c r="L742" s="12"/>
      <c r="M742" s="12"/>
      <c r="N742" s="12"/>
      <c r="O742" s="12"/>
      <c r="P742" s="12"/>
      <c r="Q742" s="12"/>
      <c r="R742" s="12"/>
      <c r="S742" s="12"/>
      <c r="T742" s="12"/>
      <c r="U742" s="12"/>
      <c r="V742" s="12"/>
      <c r="W742" s="12"/>
    </row>
    <row r="743" spans="1:23" ht="12.75" customHeight="1">
      <c r="A743" s="13"/>
      <c r="B743" s="1"/>
      <c r="C743" s="12"/>
      <c r="D743" s="12"/>
      <c r="E743" s="12"/>
      <c r="F743" s="12"/>
      <c r="G743" s="12"/>
      <c r="H743" s="12"/>
      <c r="I743" s="12"/>
      <c r="J743" s="12"/>
      <c r="K743" s="12"/>
      <c r="L743" s="12"/>
      <c r="M743" s="12"/>
      <c r="N743" s="12"/>
      <c r="O743" s="12"/>
      <c r="P743" s="12"/>
      <c r="Q743" s="12"/>
      <c r="R743" s="12"/>
      <c r="S743" s="12"/>
      <c r="T743" s="12"/>
      <c r="U743" s="12"/>
      <c r="V743" s="12"/>
      <c r="W743" s="12"/>
    </row>
    <row r="744" spans="1:23" ht="12.75" customHeight="1">
      <c r="A744" s="13"/>
      <c r="B744" s="1"/>
      <c r="C744" s="12"/>
      <c r="D744" s="12"/>
      <c r="E744" s="12"/>
      <c r="F744" s="12"/>
      <c r="G744" s="12"/>
      <c r="H744" s="12"/>
      <c r="I744" s="12"/>
      <c r="J744" s="12"/>
      <c r="K744" s="12"/>
      <c r="L744" s="12"/>
      <c r="M744" s="12"/>
      <c r="N744" s="12"/>
      <c r="O744" s="12"/>
      <c r="P744" s="12"/>
      <c r="Q744" s="12"/>
      <c r="R744" s="12"/>
      <c r="S744" s="12"/>
      <c r="T744" s="12"/>
      <c r="U744" s="12"/>
      <c r="V744" s="12"/>
      <c r="W744" s="12"/>
    </row>
    <row r="745" spans="1:23" ht="12.75" customHeight="1">
      <c r="A745" s="13"/>
      <c r="B745" s="1"/>
      <c r="C745" s="12"/>
      <c r="D745" s="12"/>
      <c r="E745" s="12"/>
      <c r="F745" s="12"/>
      <c r="G745" s="12"/>
      <c r="H745" s="12"/>
      <c r="I745" s="12"/>
      <c r="J745" s="12"/>
      <c r="K745" s="12"/>
      <c r="L745" s="12"/>
      <c r="M745" s="12"/>
      <c r="N745" s="12"/>
      <c r="O745" s="12"/>
      <c r="P745" s="12"/>
      <c r="Q745" s="12"/>
      <c r="R745" s="12"/>
      <c r="S745" s="12"/>
      <c r="T745" s="12"/>
      <c r="U745" s="12"/>
      <c r="V745" s="12"/>
      <c r="W745" s="12"/>
    </row>
    <row r="746" spans="1:23" ht="12.75" customHeight="1">
      <c r="A746" s="13"/>
      <c r="B746" s="1"/>
      <c r="C746" s="12"/>
      <c r="D746" s="12"/>
      <c r="E746" s="12"/>
      <c r="F746" s="12"/>
      <c r="G746" s="12"/>
      <c r="H746" s="12"/>
      <c r="I746" s="12"/>
      <c r="J746" s="12"/>
      <c r="K746" s="12"/>
      <c r="L746" s="12"/>
      <c r="M746" s="12"/>
      <c r="N746" s="12"/>
      <c r="O746" s="12"/>
      <c r="P746" s="12"/>
      <c r="Q746" s="12"/>
      <c r="R746" s="12"/>
      <c r="S746" s="12"/>
      <c r="T746" s="12"/>
      <c r="U746" s="12"/>
      <c r="V746" s="12"/>
      <c r="W746" s="12"/>
    </row>
    <row r="747" spans="1:23" ht="12.75" customHeight="1">
      <c r="A747" s="13"/>
      <c r="B747" s="1"/>
      <c r="C747" s="12"/>
      <c r="D747" s="12"/>
      <c r="E747" s="12"/>
      <c r="F747" s="12"/>
      <c r="G747" s="12"/>
      <c r="H747" s="12"/>
      <c r="I747" s="12"/>
      <c r="J747" s="12"/>
      <c r="K747" s="12"/>
      <c r="L747" s="12"/>
      <c r="M747" s="12"/>
      <c r="N747" s="12"/>
      <c r="O747" s="12"/>
      <c r="P747" s="12"/>
      <c r="Q747" s="12"/>
      <c r="R747" s="12"/>
      <c r="S747" s="12"/>
      <c r="T747" s="12"/>
      <c r="U747" s="12"/>
      <c r="V747" s="12"/>
      <c r="W747" s="12"/>
    </row>
    <row r="748" spans="1:23" ht="12.75" customHeight="1">
      <c r="A748" s="13"/>
      <c r="B748" s="1"/>
      <c r="C748" s="12"/>
      <c r="D748" s="12"/>
      <c r="E748" s="12"/>
      <c r="F748" s="12"/>
      <c r="G748" s="12"/>
      <c r="H748" s="12"/>
      <c r="I748" s="12"/>
      <c r="J748" s="12"/>
      <c r="K748" s="12"/>
      <c r="L748" s="12"/>
      <c r="M748" s="12"/>
      <c r="N748" s="12"/>
      <c r="O748" s="12"/>
      <c r="P748" s="12"/>
      <c r="Q748" s="12"/>
      <c r="R748" s="12"/>
      <c r="S748" s="12"/>
      <c r="T748" s="12"/>
      <c r="U748" s="12"/>
      <c r="V748" s="12"/>
      <c r="W748" s="12"/>
    </row>
    <row r="749" spans="1:23" ht="12.75" customHeight="1">
      <c r="A749" s="13"/>
      <c r="B749" s="1"/>
      <c r="C749" s="12"/>
      <c r="D749" s="12"/>
      <c r="E749" s="12"/>
      <c r="F749" s="12"/>
      <c r="G749" s="12"/>
      <c r="H749" s="12"/>
      <c r="I749" s="12"/>
      <c r="J749" s="12"/>
      <c r="K749" s="12"/>
      <c r="L749" s="12"/>
      <c r="M749" s="12"/>
      <c r="N749" s="12"/>
      <c r="O749" s="12"/>
      <c r="P749" s="12"/>
      <c r="Q749" s="12"/>
      <c r="R749" s="12"/>
      <c r="S749" s="12"/>
      <c r="T749" s="12"/>
      <c r="U749" s="12"/>
      <c r="V749" s="12"/>
      <c r="W749" s="12"/>
    </row>
    <row r="750" spans="1:23" ht="12.75" customHeight="1">
      <c r="A750" s="13"/>
      <c r="B750" s="1"/>
      <c r="C750" s="12"/>
      <c r="D750" s="12"/>
      <c r="E750" s="12"/>
      <c r="F750" s="12"/>
      <c r="G750" s="12"/>
      <c r="H750" s="12"/>
      <c r="I750" s="12"/>
      <c r="J750" s="12"/>
      <c r="K750" s="12"/>
      <c r="L750" s="12"/>
      <c r="M750" s="12"/>
      <c r="N750" s="12"/>
      <c r="O750" s="12"/>
      <c r="P750" s="12"/>
      <c r="Q750" s="12"/>
      <c r="R750" s="12"/>
      <c r="S750" s="12"/>
      <c r="T750" s="12"/>
      <c r="U750" s="12"/>
      <c r="V750" s="12"/>
      <c r="W750" s="12"/>
    </row>
    <row r="751" spans="1:23" ht="12.75" customHeight="1">
      <c r="A751" s="13"/>
      <c r="B751" s="1"/>
      <c r="C751" s="12"/>
      <c r="D751" s="12"/>
      <c r="E751" s="12"/>
      <c r="F751" s="12"/>
      <c r="G751" s="12"/>
      <c r="H751" s="12"/>
      <c r="I751" s="12"/>
      <c r="J751" s="12"/>
      <c r="K751" s="12"/>
      <c r="L751" s="12"/>
      <c r="M751" s="12"/>
      <c r="N751" s="12"/>
      <c r="O751" s="12"/>
      <c r="P751" s="12"/>
      <c r="Q751" s="12"/>
      <c r="R751" s="12"/>
      <c r="S751" s="12"/>
      <c r="T751" s="12"/>
      <c r="U751" s="12"/>
      <c r="V751" s="12"/>
      <c r="W751" s="12"/>
    </row>
    <row r="752" spans="1:23" ht="12.75" customHeight="1">
      <c r="A752" s="13"/>
      <c r="B752" s="1"/>
      <c r="C752" s="12"/>
      <c r="D752" s="12"/>
      <c r="E752" s="12"/>
      <c r="F752" s="12"/>
      <c r="G752" s="12"/>
      <c r="H752" s="12"/>
      <c r="I752" s="12"/>
      <c r="J752" s="12"/>
      <c r="K752" s="12"/>
      <c r="L752" s="12"/>
      <c r="M752" s="12"/>
      <c r="N752" s="12"/>
      <c r="O752" s="12"/>
      <c r="P752" s="12"/>
      <c r="Q752" s="12"/>
      <c r="R752" s="12"/>
      <c r="S752" s="12"/>
      <c r="T752" s="12"/>
      <c r="U752" s="12"/>
      <c r="V752" s="12"/>
      <c r="W752" s="12"/>
    </row>
    <row r="753" spans="1:23" ht="12.75" customHeight="1">
      <c r="A753" s="13"/>
      <c r="B753" s="1"/>
      <c r="C753" s="12"/>
      <c r="D753" s="12"/>
      <c r="E753" s="12"/>
      <c r="F753" s="12"/>
      <c r="G753" s="12"/>
      <c r="H753" s="12"/>
      <c r="I753" s="12"/>
      <c r="J753" s="12"/>
      <c r="K753" s="12"/>
      <c r="L753" s="12"/>
      <c r="M753" s="12"/>
      <c r="N753" s="12"/>
      <c r="O753" s="12"/>
      <c r="P753" s="12"/>
      <c r="Q753" s="12"/>
      <c r="R753" s="12"/>
      <c r="S753" s="12"/>
      <c r="T753" s="12"/>
      <c r="U753" s="12"/>
      <c r="V753" s="12"/>
      <c r="W753" s="12"/>
    </row>
    <row r="754" spans="1:23" ht="12.75" customHeight="1">
      <c r="A754" s="13"/>
      <c r="B754" s="1"/>
      <c r="C754" s="12"/>
      <c r="D754" s="12"/>
      <c r="E754" s="12"/>
      <c r="F754" s="12"/>
      <c r="G754" s="12"/>
      <c r="H754" s="12"/>
      <c r="I754" s="12"/>
      <c r="J754" s="12"/>
      <c r="K754" s="12"/>
      <c r="L754" s="12"/>
      <c r="M754" s="12"/>
      <c r="N754" s="12"/>
      <c r="O754" s="12"/>
      <c r="P754" s="12"/>
      <c r="Q754" s="12"/>
      <c r="R754" s="12"/>
      <c r="S754" s="12"/>
      <c r="T754" s="12"/>
      <c r="U754" s="12"/>
      <c r="V754" s="12"/>
      <c r="W754" s="12"/>
    </row>
    <row r="755" spans="1:23" ht="12.75" customHeight="1">
      <c r="A755" s="13"/>
      <c r="B755" s="1"/>
      <c r="C755" s="12"/>
      <c r="D755" s="12"/>
      <c r="E755" s="12"/>
      <c r="F755" s="12"/>
      <c r="G755" s="12"/>
      <c r="H755" s="12"/>
      <c r="I755" s="12"/>
      <c r="J755" s="12"/>
      <c r="K755" s="12"/>
      <c r="L755" s="12"/>
      <c r="M755" s="12"/>
      <c r="N755" s="12"/>
      <c r="O755" s="12"/>
      <c r="P755" s="12"/>
      <c r="Q755" s="12"/>
      <c r="R755" s="12"/>
      <c r="S755" s="12"/>
      <c r="T755" s="12"/>
      <c r="U755" s="12"/>
      <c r="V755" s="12"/>
      <c r="W755" s="12"/>
    </row>
    <row r="756" spans="1:23" ht="12.75" customHeight="1">
      <c r="A756" s="13"/>
      <c r="B756" s="1"/>
      <c r="C756" s="12"/>
      <c r="D756" s="12"/>
      <c r="E756" s="12"/>
      <c r="F756" s="12"/>
      <c r="G756" s="12"/>
      <c r="H756" s="12"/>
      <c r="I756" s="12"/>
      <c r="J756" s="12"/>
      <c r="K756" s="12"/>
      <c r="L756" s="12"/>
      <c r="M756" s="12"/>
      <c r="N756" s="12"/>
      <c r="O756" s="12"/>
      <c r="P756" s="12"/>
      <c r="Q756" s="12"/>
      <c r="R756" s="12"/>
      <c r="S756" s="12"/>
      <c r="T756" s="12"/>
      <c r="U756" s="12"/>
      <c r="V756" s="12"/>
      <c r="W756" s="12"/>
    </row>
    <row r="757" spans="1:23" ht="12.75" customHeight="1">
      <c r="A757" s="13"/>
      <c r="B757" s="1"/>
      <c r="C757" s="12"/>
      <c r="D757" s="12"/>
      <c r="E757" s="12"/>
      <c r="F757" s="12"/>
      <c r="G757" s="12"/>
      <c r="H757" s="12"/>
      <c r="I757" s="12"/>
      <c r="J757" s="12"/>
      <c r="K757" s="12"/>
      <c r="L757" s="12"/>
      <c r="M757" s="12"/>
      <c r="N757" s="12"/>
      <c r="O757" s="12"/>
      <c r="P757" s="12"/>
      <c r="Q757" s="12"/>
      <c r="R757" s="12"/>
      <c r="S757" s="12"/>
      <c r="T757" s="12"/>
      <c r="U757" s="12"/>
      <c r="V757" s="12"/>
      <c r="W757" s="12"/>
    </row>
    <row r="758" spans="1:23" ht="12.75" customHeight="1">
      <c r="A758" s="13"/>
      <c r="B758" s="1"/>
      <c r="C758" s="12"/>
      <c r="D758" s="12"/>
      <c r="E758" s="12"/>
      <c r="F758" s="12"/>
      <c r="G758" s="12"/>
      <c r="H758" s="12"/>
      <c r="I758" s="12"/>
      <c r="J758" s="12"/>
      <c r="K758" s="12"/>
      <c r="L758" s="12"/>
      <c r="M758" s="12"/>
      <c r="N758" s="12"/>
      <c r="O758" s="12"/>
      <c r="P758" s="12"/>
      <c r="Q758" s="12"/>
      <c r="R758" s="12"/>
      <c r="S758" s="12"/>
      <c r="T758" s="12"/>
      <c r="U758" s="12"/>
      <c r="V758" s="12"/>
      <c r="W758" s="12"/>
    </row>
    <row r="759" spans="1:23" ht="12.75" customHeight="1">
      <c r="A759" s="13"/>
      <c r="B759" s="1"/>
      <c r="C759" s="12"/>
      <c r="D759" s="12"/>
      <c r="E759" s="12"/>
      <c r="F759" s="12"/>
      <c r="G759" s="12"/>
      <c r="H759" s="12"/>
      <c r="I759" s="12"/>
      <c r="J759" s="12"/>
      <c r="K759" s="12"/>
      <c r="L759" s="12"/>
      <c r="M759" s="12"/>
      <c r="N759" s="12"/>
      <c r="O759" s="12"/>
      <c r="P759" s="12"/>
      <c r="Q759" s="12"/>
      <c r="R759" s="12"/>
      <c r="S759" s="12"/>
      <c r="T759" s="12"/>
      <c r="U759" s="12"/>
      <c r="V759" s="12"/>
      <c r="W759" s="12"/>
    </row>
    <row r="760" spans="1:23" ht="12.75" customHeight="1">
      <c r="A760" s="13"/>
      <c r="B760" s="1"/>
      <c r="C760" s="12"/>
      <c r="D760" s="12"/>
      <c r="E760" s="12"/>
      <c r="F760" s="12"/>
      <c r="G760" s="12"/>
      <c r="H760" s="12"/>
      <c r="I760" s="12"/>
      <c r="J760" s="12"/>
      <c r="K760" s="12"/>
      <c r="L760" s="12"/>
      <c r="M760" s="12"/>
      <c r="N760" s="12"/>
      <c r="O760" s="12"/>
      <c r="P760" s="12"/>
      <c r="Q760" s="12"/>
      <c r="R760" s="12"/>
      <c r="S760" s="12"/>
      <c r="T760" s="12"/>
      <c r="U760" s="12"/>
      <c r="V760" s="12"/>
      <c r="W760" s="12"/>
    </row>
    <row r="761" spans="1:23" ht="12.75" customHeight="1">
      <c r="A761" s="13"/>
      <c r="B761" s="1"/>
      <c r="C761" s="12"/>
      <c r="D761" s="12"/>
      <c r="E761" s="12"/>
      <c r="F761" s="12"/>
      <c r="G761" s="12"/>
      <c r="H761" s="12"/>
      <c r="I761" s="12"/>
      <c r="J761" s="12"/>
      <c r="K761" s="12"/>
      <c r="L761" s="12"/>
      <c r="M761" s="12"/>
      <c r="N761" s="12"/>
      <c r="O761" s="12"/>
      <c r="P761" s="12"/>
      <c r="Q761" s="12"/>
      <c r="R761" s="12"/>
      <c r="S761" s="12"/>
      <c r="T761" s="12"/>
      <c r="U761" s="12"/>
      <c r="V761" s="12"/>
      <c r="W761" s="12"/>
    </row>
    <row r="762" spans="1:23" ht="12.75" customHeight="1">
      <c r="A762" s="13"/>
      <c r="B762" s="1"/>
      <c r="C762" s="12"/>
      <c r="D762" s="12"/>
      <c r="E762" s="12"/>
      <c r="F762" s="12"/>
      <c r="G762" s="12"/>
      <c r="H762" s="12"/>
      <c r="I762" s="12"/>
      <c r="J762" s="12"/>
      <c r="K762" s="12"/>
      <c r="L762" s="12"/>
      <c r="M762" s="12"/>
      <c r="N762" s="12"/>
      <c r="O762" s="12"/>
      <c r="P762" s="12"/>
      <c r="Q762" s="12"/>
      <c r="R762" s="12"/>
      <c r="S762" s="12"/>
      <c r="T762" s="12"/>
      <c r="U762" s="12"/>
      <c r="V762" s="12"/>
      <c r="W762" s="12"/>
    </row>
    <row r="763" spans="1:23" ht="12.75" customHeight="1">
      <c r="A763" s="13"/>
      <c r="B763" s="1"/>
      <c r="C763" s="12"/>
      <c r="D763" s="12"/>
      <c r="E763" s="12"/>
      <c r="F763" s="12"/>
      <c r="G763" s="12"/>
      <c r="H763" s="12"/>
      <c r="I763" s="12"/>
      <c r="J763" s="12"/>
      <c r="K763" s="12"/>
      <c r="L763" s="12"/>
      <c r="M763" s="12"/>
      <c r="N763" s="12"/>
      <c r="O763" s="12"/>
      <c r="P763" s="12"/>
      <c r="Q763" s="12"/>
      <c r="R763" s="12"/>
      <c r="S763" s="12"/>
      <c r="T763" s="12"/>
      <c r="U763" s="12"/>
      <c r="V763" s="12"/>
      <c r="W763" s="12"/>
    </row>
    <row r="764" spans="1:23" ht="12.75" customHeight="1">
      <c r="A764" s="13"/>
      <c r="B764" s="1"/>
      <c r="C764" s="12"/>
      <c r="D764" s="12"/>
      <c r="E764" s="12"/>
      <c r="F764" s="12"/>
      <c r="G764" s="12"/>
      <c r="H764" s="12"/>
      <c r="I764" s="12"/>
      <c r="J764" s="12"/>
      <c r="K764" s="12"/>
      <c r="L764" s="12"/>
      <c r="M764" s="12"/>
      <c r="N764" s="12"/>
      <c r="O764" s="12"/>
      <c r="P764" s="12"/>
      <c r="Q764" s="12"/>
      <c r="R764" s="12"/>
      <c r="S764" s="12"/>
      <c r="T764" s="12"/>
      <c r="U764" s="12"/>
      <c r="V764" s="12"/>
      <c r="W764" s="12"/>
    </row>
    <row r="765" spans="1:23" ht="12.75" customHeight="1">
      <c r="A765" s="13"/>
      <c r="B765" s="1"/>
      <c r="C765" s="12"/>
      <c r="D765" s="12"/>
      <c r="E765" s="12"/>
      <c r="F765" s="12"/>
      <c r="G765" s="12"/>
      <c r="H765" s="12"/>
      <c r="I765" s="12"/>
      <c r="J765" s="12"/>
      <c r="K765" s="12"/>
      <c r="L765" s="12"/>
      <c r="M765" s="12"/>
      <c r="N765" s="12"/>
      <c r="O765" s="12"/>
      <c r="P765" s="12"/>
      <c r="Q765" s="12"/>
      <c r="R765" s="12"/>
      <c r="S765" s="12"/>
      <c r="T765" s="12"/>
      <c r="U765" s="12"/>
      <c r="V765" s="12"/>
      <c r="W765" s="12"/>
    </row>
    <row r="766" spans="1:23" ht="12.75" customHeight="1">
      <c r="A766" s="13"/>
      <c r="B766" s="1"/>
      <c r="C766" s="12"/>
      <c r="D766" s="12"/>
      <c r="E766" s="12"/>
      <c r="F766" s="12"/>
      <c r="G766" s="12"/>
      <c r="H766" s="12"/>
      <c r="I766" s="12"/>
      <c r="J766" s="12"/>
      <c r="K766" s="12"/>
      <c r="L766" s="12"/>
      <c r="M766" s="12"/>
      <c r="N766" s="12"/>
      <c r="O766" s="12"/>
      <c r="P766" s="12"/>
      <c r="Q766" s="12"/>
      <c r="R766" s="12"/>
      <c r="S766" s="12"/>
      <c r="T766" s="12"/>
      <c r="U766" s="12"/>
      <c r="V766" s="12"/>
      <c r="W766" s="12"/>
    </row>
    <row r="767" spans="1:23" ht="12.75" customHeight="1">
      <c r="A767" s="13"/>
      <c r="B767" s="1"/>
      <c r="C767" s="12"/>
      <c r="D767" s="12"/>
      <c r="E767" s="12"/>
      <c r="F767" s="12"/>
      <c r="G767" s="12"/>
      <c r="H767" s="12"/>
      <c r="I767" s="12"/>
      <c r="J767" s="12"/>
      <c r="K767" s="12"/>
      <c r="L767" s="12"/>
      <c r="M767" s="12"/>
      <c r="N767" s="12"/>
      <c r="O767" s="12"/>
      <c r="P767" s="12"/>
      <c r="Q767" s="12"/>
      <c r="R767" s="12"/>
      <c r="S767" s="12"/>
      <c r="T767" s="12"/>
      <c r="U767" s="12"/>
      <c r="V767" s="12"/>
      <c r="W767" s="12"/>
    </row>
    <row r="768" spans="1:23" ht="12.75" customHeight="1">
      <c r="A768" s="13"/>
      <c r="B768" s="1"/>
      <c r="C768" s="12"/>
      <c r="D768" s="12"/>
      <c r="E768" s="12"/>
      <c r="F768" s="12"/>
      <c r="G768" s="12"/>
      <c r="H768" s="12"/>
      <c r="I768" s="12"/>
      <c r="J768" s="12"/>
      <c r="K768" s="12"/>
      <c r="L768" s="12"/>
      <c r="M768" s="12"/>
      <c r="N768" s="12"/>
      <c r="O768" s="12"/>
      <c r="P768" s="12"/>
      <c r="Q768" s="12"/>
      <c r="R768" s="12"/>
      <c r="S768" s="12"/>
      <c r="T768" s="12"/>
      <c r="U768" s="12"/>
      <c r="V768" s="12"/>
      <c r="W768" s="12"/>
    </row>
    <row r="769" spans="1:23" ht="12.75" customHeight="1">
      <c r="A769" s="13"/>
      <c r="B769" s="1"/>
      <c r="C769" s="12"/>
      <c r="D769" s="12"/>
      <c r="E769" s="12"/>
      <c r="F769" s="12"/>
      <c r="G769" s="12"/>
      <c r="H769" s="12"/>
      <c r="I769" s="12"/>
      <c r="J769" s="12"/>
      <c r="K769" s="12"/>
      <c r="L769" s="12"/>
      <c r="M769" s="12"/>
      <c r="N769" s="12"/>
      <c r="O769" s="12"/>
      <c r="P769" s="12"/>
      <c r="Q769" s="12"/>
      <c r="R769" s="12"/>
      <c r="S769" s="12"/>
      <c r="T769" s="12"/>
      <c r="U769" s="12"/>
      <c r="V769" s="12"/>
      <c r="W769" s="12"/>
    </row>
    <row r="770" spans="1:23" ht="12.75" customHeight="1">
      <c r="A770" s="13"/>
      <c r="B770" s="1"/>
      <c r="C770" s="12"/>
      <c r="D770" s="12"/>
      <c r="E770" s="12"/>
      <c r="F770" s="12"/>
      <c r="G770" s="12"/>
      <c r="H770" s="12"/>
      <c r="I770" s="12"/>
      <c r="J770" s="12"/>
      <c r="K770" s="12"/>
      <c r="L770" s="12"/>
      <c r="M770" s="12"/>
      <c r="N770" s="12"/>
      <c r="O770" s="12"/>
      <c r="P770" s="12"/>
      <c r="Q770" s="12"/>
      <c r="R770" s="12"/>
      <c r="S770" s="12"/>
      <c r="T770" s="12"/>
      <c r="U770" s="12"/>
      <c r="V770" s="12"/>
      <c r="W770" s="12"/>
    </row>
    <row r="771" spans="1:23" ht="12.75" customHeight="1">
      <c r="A771" s="13"/>
      <c r="B771" s="1"/>
      <c r="C771" s="12"/>
      <c r="D771" s="12"/>
      <c r="E771" s="12"/>
      <c r="F771" s="12"/>
      <c r="G771" s="12"/>
      <c r="H771" s="12"/>
      <c r="I771" s="12"/>
      <c r="J771" s="12"/>
      <c r="K771" s="12"/>
      <c r="L771" s="12"/>
      <c r="M771" s="12"/>
      <c r="N771" s="12"/>
      <c r="O771" s="12"/>
      <c r="P771" s="12"/>
      <c r="Q771" s="12"/>
      <c r="R771" s="12"/>
      <c r="S771" s="12"/>
      <c r="T771" s="12"/>
      <c r="U771" s="12"/>
      <c r="V771" s="12"/>
      <c r="W771" s="12"/>
    </row>
    <row r="772" spans="1:23" ht="12.75" customHeight="1">
      <c r="A772" s="13"/>
      <c r="B772" s="1"/>
      <c r="C772" s="12"/>
      <c r="D772" s="12"/>
      <c r="E772" s="12"/>
      <c r="F772" s="12"/>
      <c r="G772" s="12"/>
      <c r="H772" s="12"/>
      <c r="I772" s="12"/>
      <c r="J772" s="12"/>
      <c r="K772" s="12"/>
      <c r="L772" s="12"/>
      <c r="M772" s="12"/>
      <c r="N772" s="12"/>
      <c r="O772" s="12"/>
      <c r="P772" s="12"/>
      <c r="Q772" s="12"/>
      <c r="R772" s="12"/>
      <c r="S772" s="12"/>
      <c r="T772" s="12"/>
      <c r="U772" s="12"/>
      <c r="V772" s="12"/>
      <c r="W772" s="12"/>
    </row>
    <row r="773" spans="1:23" ht="12.75" customHeight="1">
      <c r="A773" s="13"/>
      <c r="B773" s="1"/>
      <c r="C773" s="12"/>
      <c r="D773" s="12"/>
      <c r="E773" s="12"/>
      <c r="F773" s="12"/>
      <c r="G773" s="12"/>
      <c r="H773" s="12"/>
      <c r="I773" s="12"/>
      <c r="J773" s="12"/>
      <c r="K773" s="12"/>
      <c r="L773" s="12"/>
      <c r="M773" s="12"/>
      <c r="N773" s="12"/>
      <c r="O773" s="12"/>
      <c r="P773" s="12"/>
      <c r="Q773" s="12"/>
      <c r="R773" s="12"/>
      <c r="S773" s="12"/>
      <c r="T773" s="12"/>
      <c r="U773" s="12"/>
      <c r="V773" s="12"/>
      <c r="W773" s="12"/>
    </row>
    <row r="774" spans="1:23" ht="12.75" customHeight="1">
      <c r="A774" s="13"/>
      <c r="B774" s="1"/>
      <c r="C774" s="12"/>
      <c r="D774" s="12"/>
      <c r="E774" s="12"/>
      <c r="F774" s="12"/>
      <c r="G774" s="12"/>
      <c r="H774" s="12"/>
      <c r="I774" s="12"/>
      <c r="J774" s="12"/>
      <c r="K774" s="12"/>
      <c r="L774" s="12"/>
      <c r="M774" s="12"/>
      <c r="N774" s="12"/>
      <c r="O774" s="12"/>
      <c r="P774" s="12"/>
      <c r="Q774" s="12"/>
      <c r="R774" s="12"/>
      <c r="S774" s="12"/>
      <c r="T774" s="12"/>
      <c r="U774" s="12"/>
      <c r="V774" s="12"/>
      <c r="W774" s="12"/>
    </row>
    <row r="775" spans="1:23" ht="12.75" customHeight="1">
      <c r="A775" s="13"/>
      <c r="B775" s="1"/>
      <c r="C775" s="12"/>
      <c r="D775" s="12"/>
      <c r="E775" s="12"/>
      <c r="F775" s="12"/>
      <c r="G775" s="12"/>
      <c r="H775" s="12"/>
      <c r="I775" s="12"/>
      <c r="J775" s="12"/>
      <c r="K775" s="12"/>
      <c r="L775" s="12"/>
      <c r="M775" s="12"/>
      <c r="N775" s="12"/>
      <c r="O775" s="12"/>
      <c r="P775" s="12"/>
      <c r="Q775" s="12"/>
      <c r="R775" s="12"/>
      <c r="S775" s="12"/>
      <c r="T775" s="12"/>
      <c r="U775" s="12"/>
      <c r="V775" s="12"/>
      <c r="W775" s="12"/>
    </row>
    <row r="776" spans="1:23" ht="12.75" customHeight="1">
      <c r="A776" s="13"/>
      <c r="B776" s="1"/>
      <c r="C776" s="12"/>
      <c r="D776" s="12"/>
      <c r="E776" s="12"/>
      <c r="F776" s="12"/>
      <c r="G776" s="12"/>
      <c r="H776" s="12"/>
      <c r="I776" s="12"/>
      <c r="J776" s="12"/>
      <c r="K776" s="12"/>
      <c r="L776" s="12"/>
      <c r="M776" s="12"/>
      <c r="N776" s="12"/>
      <c r="O776" s="12"/>
      <c r="P776" s="12"/>
      <c r="Q776" s="12"/>
      <c r="R776" s="12"/>
      <c r="S776" s="12"/>
      <c r="T776" s="12"/>
      <c r="U776" s="12"/>
      <c r="V776" s="12"/>
      <c r="W776" s="12"/>
    </row>
    <row r="777" spans="1:23" ht="12.75" customHeight="1">
      <c r="A777" s="13"/>
      <c r="B777" s="1"/>
      <c r="C777" s="12"/>
      <c r="D777" s="12"/>
      <c r="E777" s="12"/>
      <c r="F777" s="12"/>
      <c r="G777" s="12"/>
      <c r="H777" s="12"/>
      <c r="I777" s="12"/>
      <c r="J777" s="12"/>
      <c r="K777" s="12"/>
      <c r="L777" s="12"/>
      <c r="M777" s="12"/>
      <c r="N777" s="12"/>
      <c r="O777" s="12"/>
      <c r="P777" s="12"/>
      <c r="Q777" s="12"/>
      <c r="R777" s="12"/>
      <c r="S777" s="12"/>
      <c r="T777" s="12"/>
      <c r="U777" s="12"/>
      <c r="V777" s="12"/>
      <c r="W777" s="12"/>
    </row>
    <row r="778" spans="1:23" ht="12.75" customHeight="1">
      <c r="A778" s="13"/>
      <c r="B778" s="1"/>
      <c r="C778" s="12"/>
      <c r="D778" s="12"/>
      <c r="E778" s="12"/>
      <c r="F778" s="12"/>
      <c r="G778" s="12"/>
      <c r="H778" s="12"/>
      <c r="I778" s="12"/>
      <c r="J778" s="12"/>
      <c r="K778" s="12"/>
      <c r="L778" s="12"/>
      <c r="M778" s="12"/>
      <c r="N778" s="12"/>
      <c r="O778" s="12"/>
      <c r="P778" s="12"/>
      <c r="Q778" s="12"/>
      <c r="R778" s="12"/>
      <c r="S778" s="12"/>
      <c r="T778" s="12"/>
      <c r="U778" s="12"/>
      <c r="V778" s="12"/>
      <c r="W778" s="12"/>
    </row>
    <row r="779" spans="1:23" ht="12.75" customHeight="1">
      <c r="A779" s="13"/>
      <c r="B779" s="1"/>
      <c r="C779" s="12"/>
      <c r="D779" s="12"/>
      <c r="E779" s="12"/>
      <c r="F779" s="12"/>
      <c r="G779" s="12"/>
      <c r="H779" s="12"/>
      <c r="I779" s="12"/>
      <c r="J779" s="12"/>
      <c r="K779" s="12"/>
      <c r="L779" s="12"/>
      <c r="M779" s="12"/>
      <c r="N779" s="12"/>
      <c r="O779" s="12"/>
      <c r="P779" s="12"/>
      <c r="Q779" s="12"/>
      <c r="R779" s="12"/>
      <c r="S779" s="12"/>
      <c r="T779" s="12"/>
      <c r="U779" s="12"/>
      <c r="V779" s="12"/>
      <c r="W779" s="12"/>
    </row>
    <row r="780" spans="1:23" ht="12.75" customHeight="1">
      <c r="A780" s="13"/>
      <c r="B780" s="1"/>
      <c r="C780" s="12"/>
      <c r="D780" s="12"/>
      <c r="E780" s="12"/>
      <c r="F780" s="12"/>
      <c r="G780" s="12"/>
      <c r="H780" s="12"/>
      <c r="I780" s="12"/>
      <c r="J780" s="12"/>
      <c r="K780" s="12"/>
      <c r="L780" s="12"/>
      <c r="M780" s="12"/>
      <c r="N780" s="12"/>
      <c r="O780" s="12"/>
      <c r="P780" s="12"/>
      <c r="Q780" s="12"/>
      <c r="R780" s="12"/>
      <c r="S780" s="12"/>
      <c r="T780" s="12"/>
      <c r="U780" s="12"/>
      <c r="V780" s="12"/>
      <c r="W780" s="12"/>
    </row>
    <row r="781" spans="1:23" ht="12.75" customHeight="1">
      <c r="A781" s="13"/>
      <c r="B781" s="1"/>
      <c r="C781" s="12"/>
      <c r="D781" s="12"/>
      <c r="E781" s="12"/>
      <c r="F781" s="12"/>
      <c r="G781" s="12"/>
      <c r="H781" s="12"/>
      <c r="I781" s="12"/>
      <c r="J781" s="12"/>
      <c r="K781" s="12"/>
      <c r="L781" s="12"/>
      <c r="M781" s="12"/>
      <c r="N781" s="12"/>
      <c r="O781" s="12"/>
      <c r="P781" s="12"/>
      <c r="Q781" s="12"/>
      <c r="R781" s="12"/>
      <c r="S781" s="12"/>
      <c r="T781" s="12"/>
      <c r="U781" s="12"/>
      <c r="V781" s="12"/>
      <c r="W781" s="12"/>
    </row>
    <row r="782" spans="1:23" ht="12.75" customHeight="1">
      <c r="A782" s="13"/>
      <c r="B782" s="1"/>
      <c r="C782" s="12"/>
      <c r="D782" s="12"/>
      <c r="E782" s="12"/>
      <c r="F782" s="12"/>
      <c r="G782" s="12"/>
      <c r="H782" s="12"/>
      <c r="I782" s="12"/>
      <c r="J782" s="12"/>
      <c r="K782" s="12"/>
      <c r="L782" s="12"/>
      <c r="M782" s="12"/>
      <c r="N782" s="12"/>
      <c r="O782" s="12"/>
      <c r="P782" s="12"/>
      <c r="Q782" s="12"/>
      <c r="R782" s="12"/>
      <c r="S782" s="12"/>
      <c r="T782" s="12"/>
      <c r="U782" s="12"/>
      <c r="V782" s="12"/>
      <c r="W782" s="12"/>
    </row>
    <row r="783" spans="1:23" ht="12.75" customHeight="1">
      <c r="A783" s="13"/>
      <c r="B783" s="1"/>
      <c r="C783" s="12"/>
      <c r="D783" s="12"/>
      <c r="E783" s="12"/>
      <c r="F783" s="12"/>
      <c r="G783" s="12"/>
      <c r="H783" s="12"/>
      <c r="I783" s="12"/>
      <c r="J783" s="12"/>
      <c r="K783" s="12"/>
      <c r="L783" s="12"/>
      <c r="M783" s="12"/>
      <c r="N783" s="12"/>
      <c r="O783" s="12"/>
      <c r="P783" s="12"/>
      <c r="Q783" s="12"/>
      <c r="R783" s="12"/>
      <c r="S783" s="12"/>
      <c r="T783" s="12"/>
      <c r="U783" s="12"/>
      <c r="V783" s="12"/>
      <c r="W783" s="12"/>
    </row>
    <row r="784" spans="1:23" ht="12.75" customHeight="1">
      <c r="A784" s="13"/>
      <c r="B784" s="1"/>
      <c r="C784" s="12"/>
      <c r="D784" s="12"/>
      <c r="E784" s="12"/>
      <c r="F784" s="12"/>
      <c r="G784" s="12"/>
      <c r="H784" s="12"/>
      <c r="I784" s="12"/>
      <c r="J784" s="12"/>
      <c r="K784" s="12"/>
      <c r="L784" s="12"/>
      <c r="M784" s="12"/>
      <c r="N784" s="12"/>
      <c r="O784" s="12"/>
      <c r="P784" s="12"/>
      <c r="Q784" s="12"/>
      <c r="R784" s="12"/>
      <c r="S784" s="12"/>
      <c r="T784" s="12"/>
      <c r="U784" s="12"/>
      <c r="V784" s="12"/>
      <c r="W784" s="12"/>
    </row>
    <row r="785" spans="1:23" ht="12.75" customHeight="1">
      <c r="A785" s="13"/>
      <c r="B785" s="1"/>
      <c r="C785" s="12"/>
      <c r="D785" s="12"/>
      <c r="E785" s="12"/>
      <c r="F785" s="12"/>
      <c r="G785" s="12"/>
      <c r="H785" s="12"/>
      <c r="I785" s="12"/>
      <c r="J785" s="12"/>
      <c r="K785" s="12"/>
      <c r="L785" s="12"/>
      <c r="M785" s="12"/>
      <c r="N785" s="12"/>
      <c r="O785" s="12"/>
      <c r="P785" s="12"/>
      <c r="Q785" s="12"/>
      <c r="R785" s="12"/>
      <c r="S785" s="12"/>
      <c r="T785" s="12"/>
      <c r="U785" s="12"/>
      <c r="V785" s="12"/>
      <c r="W785" s="12"/>
    </row>
    <row r="786" spans="1:23" ht="12.75" customHeight="1">
      <c r="A786" s="13"/>
      <c r="B786" s="1"/>
      <c r="C786" s="12"/>
      <c r="D786" s="12"/>
      <c r="E786" s="12"/>
      <c r="F786" s="12"/>
      <c r="G786" s="12"/>
      <c r="H786" s="12"/>
      <c r="I786" s="12"/>
      <c r="J786" s="12"/>
      <c r="K786" s="12"/>
      <c r="L786" s="12"/>
      <c r="M786" s="12"/>
      <c r="N786" s="12"/>
      <c r="O786" s="12"/>
      <c r="P786" s="12"/>
      <c r="Q786" s="12"/>
      <c r="R786" s="12"/>
      <c r="S786" s="12"/>
      <c r="T786" s="12"/>
      <c r="U786" s="12"/>
      <c r="V786" s="12"/>
      <c r="W786" s="12"/>
    </row>
    <row r="787" spans="1:23" ht="12.75" customHeight="1">
      <c r="A787" s="13"/>
      <c r="B787" s="1"/>
      <c r="C787" s="12"/>
      <c r="D787" s="12"/>
      <c r="E787" s="12"/>
      <c r="F787" s="12"/>
      <c r="G787" s="12"/>
      <c r="H787" s="12"/>
      <c r="I787" s="12"/>
      <c r="J787" s="12"/>
      <c r="K787" s="12"/>
      <c r="L787" s="12"/>
      <c r="M787" s="12"/>
      <c r="N787" s="12"/>
      <c r="O787" s="12"/>
      <c r="P787" s="12"/>
      <c r="Q787" s="12"/>
      <c r="R787" s="12"/>
      <c r="S787" s="12"/>
      <c r="T787" s="12"/>
      <c r="U787" s="12"/>
      <c r="V787" s="12"/>
      <c r="W787" s="12"/>
    </row>
    <row r="788" spans="1:23" ht="12.75" customHeight="1">
      <c r="A788" s="13"/>
      <c r="B788" s="1"/>
      <c r="C788" s="12"/>
      <c r="D788" s="12"/>
      <c r="E788" s="12"/>
      <c r="F788" s="12"/>
      <c r="G788" s="12"/>
      <c r="H788" s="12"/>
      <c r="I788" s="12"/>
      <c r="J788" s="12"/>
      <c r="K788" s="12"/>
      <c r="L788" s="12"/>
      <c r="M788" s="12"/>
      <c r="N788" s="12"/>
      <c r="O788" s="12"/>
      <c r="P788" s="12"/>
      <c r="Q788" s="12"/>
      <c r="R788" s="12"/>
      <c r="S788" s="12"/>
      <c r="T788" s="12"/>
      <c r="U788" s="12"/>
      <c r="V788" s="12"/>
      <c r="W788" s="12"/>
    </row>
    <row r="789" spans="1:23" ht="12.75" customHeight="1">
      <c r="A789" s="13"/>
      <c r="B789" s="1"/>
      <c r="C789" s="12"/>
      <c r="D789" s="12"/>
      <c r="E789" s="12"/>
      <c r="F789" s="12"/>
      <c r="G789" s="12"/>
      <c r="H789" s="12"/>
      <c r="I789" s="12"/>
      <c r="J789" s="12"/>
      <c r="K789" s="12"/>
      <c r="L789" s="12"/>
      <c r="M789" s="12"/>
      <c r="N789" s="12"/>
      <c r="O789" s="12"/>
      <c r="P789" s="12"/>
      <c r="Q789" s="12"/>
      <c r="R789" s="12"/>
      <c r="S789" s="12"/>
      <c r="T789" s="12"/>
      <c r="U789" s="12"/>
      <c r="V789" s="12"/>
      <c r="W789" s="12"/>
    </row>
    <row r="790" spans="1:23" ht="12.75" customHeight="1">
      <c r="A790" s="13"/>
      <c r="B790" s="1"/>
      <c r="C790" s="12"/>
      <c r="D790" s="12"/>
      <c r="E790" s="12"/>
      <c r="F790" s="12"/>
      <c r="G790" s="12"/>
      <c r="H790" s="12"/>
      <c r="I790" s="12"/>
      <c r="J790" s="12"/>
      <c r="K790" s="12"/>
      <c r="L790" s="12"/>
      <c r="M790" s="12"/>
      <c r="N790" s="12"/>
      <c r="O790" s="12"/>
      <c r="P790" s="12"/>
      <c r="Q790" s="12"/>
      <c r="R790" s="12"/>
      <c r="S790" s="12"/>
      <c r="T790" s="12"/>
      <c r="U790" s="12"/>
      <c r="V790" s="12"/>
      <c r="W790" s="12"/>
    </row>
    <row r="791" spans="1:23" ht="12.75" customHeight="1">
      <c r="A791" s="13"/>
      <c r="B791" s="1"/>
      <c r="C791" s="12"/>
      <c r="D791" s="12"/>
      <c r="E791" s="12"/>
      <c r="F791" s="12"/>
      <c r="G791" s="12"/>
      <c r="H791" s="12"/>
      <c r="I791" s="12"/>
      <c r="J791" s="12"/>
      <c r="K791" s="12"/>
      <c r="L791" s="12"/>
      <c r="M791" s="12"/>
      <c r="N791" s="12"/>
      <c r="O791" s="12"/>
      <c r="P791" s="12"/>
      <c r="Q791" s="12"/>
      <c r="R791" s="12"/>
      <c r="S791" s="12"/>
      <c r="T791" s="12"/>
      <c r="U791" s="12"/>
      <c r="V791" s="12"/>
      <c r="W791" s="12"/>
    </row>
    <row r="792" spans="1:23" ht="12.75" customHeight="1">
      <c r="A792" s="13"/>
      <c r="B792" s="1"/>
      <c r="C792" s="12"/>
      <c r="D792" s="12"/>
      <c r="E792" s="12"/>
      <c r="F792" s="12"/>
      <c r="G792" s="12"/>
      <c r="H792" s="12"/>
      <c r="I792" s="12"/>
      <c r="J792" s="12"/>
      <c r="K792" s="12"/>
      <c r="L792" s="12"/>
      <c r="M792" s="12"/>
      <c r="N792" s="12"/>
      <c r="O792" s="12"/>
      <c r="P792" s="12"/>
      <c r="Q792" s="12"/>
      <c r="R792" s="12"/>
      <c r="S792" s="12"/>
      <c r="T792" s="12"/>
      <c r="U792" s="12"/>
      <c r="V792" s="12"/>
      <c r="W792" s="12"/>
    </row>
    <row r="793" spans="1:23" ht="12.75" customHeight="1">
      <c r="A793" s="13"/>
      <c r="B793" s="1"/>
      <c r="C793" s="12"/>
      <c r="D793" s="12"/>
      <c r="E793" s="12"/>
      <c r="F793" s="12"/>
      <c r="G793" s="12"/>
      <c r="H793" s="12"/>
      <c r="I793" s="12"/>
      <c r="J793" s="12"/>
      <c r="K793" s="12"/>
      <c r="L793" s="12"/>
      <c r="M793" s="12"/>
      <c r="N793" s="12"/>
      <c r="O793" s="12"/>
      <c r="P793" s="12"/>
      <c r="Q793" s="12"/>
      <c r="R793" s="12"/>
      <c r="S793" s="12"/>
      <c r="T793" s="12"/>
      <c r="U793" s="12"/>
      <c r="V793" s="12"/>
      <c r="W793" s="12"/>
    </row>
    <row r="794" spans="1:23" ht="12.75" customHeight="1">
      <c r="A794" s="13"/>
      <c r="B794" s="1"/>
      <c r="C794" s="12"/>
      <c r="D794" s="12"/>
      <c r="E794" s="12"/>
      <c r="F794" s="12"/>
      <c r="G794" s="12"/>
      <c r="H794" s="12"/>
      <c r="I794" s="12"/>
      <c r="J794" s="12"/>
      <c r="K794" s="12"/>
      <c r="L794" s="12"/>
      <c r="M794" s="12"/>
      <c r="N794" s="12"/>
      <c r="O794" s="12"/>
      <c r="P794" s="12"/>
      <c r="Q794" s="12"/>
      <c r="R794" s="12"/>
      <c r="S794" s="12"/>
      <c r="T794" s="12"/>
      <c r="U794" s="12"/>
      <c r="V794" s="12"/>
      <c r="W794" s="12"/>
    </row>
    <row r="795" spans="1:23" ht="12.75" customHeight="1">
      <c r="A795" s="13"/>
      <c r="B795" s="1"/>
      <c r="C795" s="12"/>
      <c r="D795" s="12"/>
      <c r="E795" s="12"/>
      <c r="F795" s="12"/>
      <c r="G795" s="12"/>
      <c r="H795" s="12"/>
      <c r="I795" s="12"/>
      <c r="J795" s="12"/>
      <c r="K795" s="12"/>
      <c r="L795" s="12"/>
      <c r="M795" s="12"/>
      <c r="N795" s="12"/>
      <c r="O795" s="12"/>
      <c r="P795" s="12"/>
      <c r="Q795" s="12"/>
      <c r="R795" s="12"/>
      <c r="S795" s="12"/>
      <c r="T795" s="12"/>
      <c r="U795" s="12"/>
      <c r="V795" s="12"/>
      <c r="W795" s="12"/>
    </row>
    <row r="796" spans="1:23" ht="12.75" customHeight="1">
      <c r="A796" s="13"/>
      <c r="B796" s="1"/>
      <c r="C796" s="12"/>
      <c r="D796" s="12"/>
      <c r="E796" s="12"/>
      <c r="F796" s="12"/>
      <c r="G796" s="12"/>
      <c r="H796" s="12"/>
      <c r="I796" s="12"/>
      <c r="J796" s="12"/>
      <c r="K796" s="12"/>
      <c r="L796" s="12"/>
      <c r="M796" s="12"/>
      <c r="N796" s="12"/>
      <c r="O796" s="12"/>
      <c r="P796" s="12"/>
      <c r="Q796" s="12"/>
      <c r="R796" s="12"/>
      <c r="S796" s="12"/>
      <c r="T796" s="12"/>
      <c r="U796" s="12"/>
      <c r="V796" s="12"/>
      <c r="W796" s="12"/>
    </row>
    <row r="797" spans="1:23" ht="12.75" customHeight="1">
      <c r="A797" s="13"/>
      <c r="B797" s="1"/>
      <c r="C797" s="12"/>
      <c r="D797" s="12"/>
      <c r="E797" s="12"/>
      <c r="F797" s="12"/>
      <c r="G797" s="12"/>
      <c r="H797" s="12"/>
      <c r="I797" s="12"/>
      <c r="J797" s="12"/>
      <c r="K797" s="12"/>
      <c r="L797" s="12"/>
      <c r="M797" s="12"/>
      <c r="N797" s="12"/>
      <c r="O797" s="12"/>
      <c r="P797" s="12"/>
      <c r="Q797" s="12"/>
      <c r="R797" s="12"/>
      <c r="S797" s="12"/>
      <c r="T797" s="12"/>
      <c r="U797" s="12"/>
      <c r="V797" s="12"/>
      <c r="W797" s="12"/>
    </row>
    <row r="798" spans="1:23" ht="12.75" customHeight="1">
      <c r="A798" s="13"/>
      <c r="B798" s="1"/>
      <c r="C798" s="12"/>
      <c r="D798" s="12"/>
      <c r="E798" s="12"/>
      <c r="F798" s="12"/>
      <c r="G798" s="12"/>
      <c r="H798" s="12"/>
      <c r="I798" s="12"/>
      <c r="J798" s="12"/>
      <c r="K798" s="12"/>
      <c r="L798" s="12"/>
      <c r="M798" s="12"/>
      <c r="N798" s="12"/>
      <c r="O798" s="12"/>
      <c r="P798" s="12"/>
      <c r="Q798" s="12"/>
      <c r="R798" s="12"/>
      <c r="S798" s="12"/>
      <c r="T798" s="12"/>
      <c r="U798" s="12"/>
      <c r="V798" s="12"/>
      <c r="W798" s="12"/>
    </row>
    <row r="799" spans="1:23" ht="12.75" customHeight="1">
      <c r="A799" s="13"/>
      <c r="B799" s="1"/>
      <c r="C799" s="12"/>
      <c r="D799" s="12"/>
      <c r="E799" s="12"/>
      <c r="F799" s="12"/>
      <c r="G799" s="12"/>
      <c r="H799" s="12"/>
      <c r="I799" s="12"/>
      <c r="J799" s="12"/>
      <c r="K799" s="12"/>
      <c r="L799" s="12"/>
      <c r="M799" s="12"/>
      <c r="N799" s="12"/>
      <c r="O799" s="12"/>
      <c r="P799" s="12"/>
      <c r="Q799" s="12"/>
      <c r="R799" s="12"/>
      <c r="S799" s="12"/>
      <c r="T799" s="12"/>
      <c r="U799" s="12"/>
      <c r="V799" s="12"/>
      <c r="W799" s="12"/>
    </row>
    <row r="800" spans="1:23" ht="12.75" customHeight="1">
      <c r="A800" s="13"/>
      <c r="B800" s="1"/>
      <c r="C800" s="12"/>
      <c r="D800" s="12"/>
      <c r="E800" s="12"/>
      <c r="F800" s="12"/>
      <c r="G800" s="12"/>
      <c r="H800" s="12"/>
      <c r="I800" s="12"/>
      <c r="J800" s="12"/>
      <c r="K800" s="12"/>
      <c r="L800" s="12"/>
      <c r="M800" s="12"/>
      <c r="N800" s="12"/>
      <c r="O800" s="12"/>
      <c r="P800" s="12"/>
      <c r="Q800" s="12"/>
      <c r="R800" s="12"/>
      <c r="S800" s="12"/>
      <c r="T800" s="12"/>
      <c r="U800" s="12"/>
      <c r="V800" s="12"/>
      <c r="W800" s="12"/>
    </row>
    <row r="801" spans="1:23" ht="12.75" customHeight="1">
      <c r="A801" s="13"/>
      <c r="B801" s="1"/>
      <c r="C801" s="12"/>
      <c r="D801" s="12"/>
      <c r="E801" s="12"/>
      <c r="F801" s="12"/>
      <c r="G801" s="12"/>
      <c r="H801" s="12"/>
      <c r="I801" s="12"/>
      <c r="J801" s="12"/>
      <c r="K801" s="12"/>
      <c r="L801" s="12"/>
      <c r="M801" s="12"/>
      <c r="N801" s="12"/>
      <c r="O801" s="12"/>
      <c r="P801" s="12"/>
      <c r="Q801" s="12"/>
      <c r="R801" s="12"/>
      <c r="S801" s="12"/>
      <c r="T801" s="12"/>
      <c r="U801" s="12"/>
      <c r="V801" s="12"/>
      <c r="W801" s="12"/>
    </row>
    <row r="802" spans="1:23" ht="12.75" customHeight="1">
      <c r="A802" s="13"/>
      <c r="B802" s="1"/>
      <c r="C802" s="12"/>
      <c r="D802" s="12"/>
      <c r="E802" s="12"/>
      <c r="F802" s="12"/>
      <c r="G802" s="12"/>
      <c r="H802" s="12"/>
      <c r="I802" s="12"/>
      <c r="J802" s="12"/>
      <c r="K802" s="12"/>
      <c r="L802" s="12"/>
      <c r="M802" s="12"/>
      <c r="N802" s="12"/>
      <c r="O802" s="12"/>
      <c r="P802" s="12"/>
      <c r="Q802" s="12"/>
      <c r="R802" s="12"/>
      <c r="S802" s="12"/>
      <c r="T802" s="12"/>
      <c r="U802" s="12"/>
      <c r="V802" s="12"/>
      <c r="W802" s="12"/>
    </row>
    <row r="803" spans="1:23" ht="12.75" customHeight="1">
      <c r="A803" s="13"/>
      <c r="B803" s="1"/>
      <c r="C803" s="12"/>
      <c r="D803" s="12"/>
      <c r="E803" s="12"/>
      <c r="F803" s="12"/>
      <c r="G803" s="12"/>
      <c r="H803" s="12"/>
      <c r="I803" s="12"/>
      <c r="J803" s="12"/>
      <c r="K803" s="12"/>
      <c r="L803" s="12"/>
      <c r="M803" s="12"/>
      <c r="N803" s="12"/>
      <c r="O803" s="12"/>
      <c r="P803" s="12"/>
      <c r="Q803" s="12"/>
      <c r="R803" s="12"/>
      <c r="S803" s="12"/>
      <c r="T803" s="12"/>
      <c r="U803" s="12"/>
      <c r="V803" s="12"/>
      <c r="W803" s="12"/>
    </row>
    <row r="804" spans="1:23" ht="12.75" customHeight="1">
      <c r="A804" s="13"/>
      <c r="B804" s="1"/>
      <c r="C804" s="12"/>
      <c r="D804" s="12"/>
      <c r="E804" s="12"/>
      <c r="F804" s="12"/>
      <c r="G804" s="12"/>
      <c r="H804" s="12"/>
      <c r="I804" s="12"/>
      <c r="J804" s="12"/>
      <c r="K804" s="12"/>
      <c r="L804" s="12"/>
      <c r="M804" s="12"/>
      <c r="N804" s="12"/>
      <c r="O804" s="12"/>
      <c r="P804" s="12"/>
      <c r="Q804" s="12"/>
      <c r="R804" s="12"/>
      <c r="S804" s="12"/>
      <c r="T804" s="12"/>
      <c r="U804" s="12"/>
      <c r="V804" s="12"/>
      <c r="W804" s="12"/>
    </row>
    <row r="805" spans="1:23" ht="12.75" customHeight="1">
      <c r="A805" s="13"/>
      <c r="B805" s="1"/>
      <c r="C805" s="12"/>
      <c r="D805" s="12"/>
      <c r="E805" s="12"/>
      <c r="F805" s="12"/>
      <c r="G805" s="12"/>
      <c r="H805" s="12"/>
      <c r="I805" s="12"/>
      <c r="J805" s="12"/>
      <c r="K805" s="12"/>
      <c r="L805" s="12"/>
      <c r="M805" s="12"/>
      <c r="N805" s="12"/>
      <c r="O805" s="12"/>
      <c r="P805" s="12"/>
      <c r="Q805" s="12"/>
      <c r="R805" s="12"/>
      <c r="S805" s="12"/>
      <c r="T805" s="12"/>
      <c r="U805" s="12"/>
      <c r="V805" s="12"/>
      <c r="W805" s="12"/>
    </row>
    <row r="806" spans="1:23" ht="12.75" customHeight="1">
      <c r="A806" s="13"/>
      <c r="B806" s="1"/>
      <c r="C806" s="12"/>
      <c r="D806" s="12"/>
      <c r="E806" s="12"/>
      <c r="F806" s="12"/>
      <c r="G806" s="12"/>
      <c r="H806" s="12"/>
      <c r="I806" s="12"/>
      <c r="J806" s="12"/>
      <c r="K806" s="12"/>
      <c r="L806" s="12"/>
      <c r="M806" s="12"/>
      <c r="N806" s="12"/>
      <c r="O806" s="12"/>
      <c r="P806" s="12"/>
      <c r="Q806" s="12"/>
      <c r="R806" s="12"/>
      <c r="S806" s="12"/>
      <c r="T806" s="12"/>
      <c r="U806" s="12"/>
      <c r="V806" s="12"/>
      <c r="W806" s="12"/>
    </row>
    <row r="807" spans="1:23" ht="12.75" customHeight="1">
      <c r="A807" s="13"/>
      <c r="B807" s="1"/>
      <c r="C807" s="12"/>
      <c r="D807" s="12"/>
      <c r="E807" s="12"/>
      <c r="F807" s="12"/>
      <c r="G807" s="12"/>
      <c r="H807" s="12"/>
      <c r="I807" s="12"/>
      <c r="J807" s="12"/>
      <c r="K807" s="12"/>
      <c r="L807" s="12"/>
      <c r="M807" s="12"/>
      <c r="N807" s="12"/>
      <c r="O807" s="12"/>
      <c r="P807" s="12"/>
      <c r="Q807" s="12"/>
      <c r="R807" s="12"/>
      <c r="S807" s="12"/>
      <c r="T807" s="12"/>
      <c r="U807" s="12"/>
      <c r="V807" s="12"/>
      <c r="W807" s="12"/>
    </row>
    <row r="808" spans="1:23" ht="12.75" customHeight="1">
      <c r="A808" s="13"/>
      <c r="B808" s="1"/>
      <c r="C808" s="12"/>
      <c r="D808" s="12"/>
      <c r="E808" s="12"/>
      <c r="F808" s="12"/>
      <c r="G808" s="12"/>
      <c r="H808" s="12"/>
      <c r="I808" s="12"/>
      <c r="J808" s="12"/>
      <c r="K808" s="12"/>
      <c r="L808" s="12"/>
      <c r="M808" s="12"/>
      <c r="N808" s="12"/>
      <c r="O808" s="12"/>
      <c r="P808" s="12"/>
      <c r="Q808" s="12"/>
      <c r="R808" s="12"/>
      <c r="S808" s="12"/>
      <c r="T808" s="12"/>
      <c r="U808" s="12"/>
      <c r="V808" s="12"/>
      <c r="W808" s="12"/>
    </row>
    <row r="809" spans="1:23" ht="12.75" customHeight="1">
      <c r="A809" s="13"/>
      <c r="B809" s="1"/>
      <c r="C809" s="12"/>
      <c r="D809" s="12"/>
      <c r="E809" s="12"/>
      <c r="F809" s="12"/>
      <c r="G809" s="12"/>
      <c r="H809" s="12"/>
      <c r="I809" s="12"/>
      <c r="J809" s="12"/>
      <c r="K809" s="12"/>
      <c r="L809" s="12"/>
      <c r="M809" s="12"/>
      <c r="N809" s="12"/>
      <c r="O809" s="12"/>
      <c r="P809" s="12"/>
      <c r="Q809" s="12"/>
      <c r="R809" s="12"/>
      <c r="S809" s="12"/>
      <c r="T809" s="12"/>
      <c r="U809" s="12"/>
      <c r="V809" s="12"/>
      <c r="W809" s="12"/>
    </row>
    <row r="810" spans="1:23" ht="12.75" customHeight="1">
      <c r="A810" s="13"/>
      <c r="B810" s="1"/>
      <c r="C810" s="12"/>
      <c r="D810" s="12"/>
      <c r="E810" s="12"/>
      <c r="F810" s="12"/>
      <c r="G810" s="12"/>
      <c r="H810" s="12"/>
      <c r="I810" s="12"/>
      <c r="J810" s="12"/>
      <c r="K810" s="12"/>
      <c r="L810" s="12"/>
      <c r="M810" s="12"/>
      <c r="N810" s="12"/>
      <c r="O810" s="12"/>
      <c r="P810" s="12"/>
      <c r="Q810" s="12"/>
      <c r="R810" s="12"/>
      <c r="S810" s="12"/>
      <c r="T810" s="12"/>
      <c r="U810" s="12"/>
      <c r="V810" s="12"/>
      <c r="W810" s="12"/>
    </row>
    <row r="811" spans="1:23" ht="12.75" customHeight="1">
      <c r="A811" s="13"/>
      <c r="B811" s="1"/>
      <c r="C811" s="12"/>
      <c r="D811" s="12"/>
      <c r="E811" s="12"/>
      <c r="F811" s="12"/>
      <c r="G811" s="12"/>
      <c r="H811" s="12"/>
      <c r="I811" s="12"/>
      <c r="J811" s="12"/>
      <c r="K811" s="12"/>
      <c r="L811" s="12"/>
      <c r="M811" s="12"/>
      <c r="N811" s="12"/>
      <c r="O811" s="12"/>
      <c r="P811" s="12"/>
      <c r="Q811" s="12"/>
      <c r="R811" s="12"/>
      <c r="S811" s="12"/>
      <c r="T811" s="12"/>
      <c r="U811" s="12"/>
      <c r="V811" s="12"/>
      <c r="W811" s="12"/>
    </row>
    <row r="812" spans="1:23" ht="12.75" customHeight="1">
      <c r="A812" s="13"/>
      <c r="B812" s="1"/>
      <c r="C812" s="12"/>
      <c r="D812" s="12"/>
      <c r="E812" s="12"/>
      <c r="F812" s="12"/>
      <c r="G812" s="12"/>
      <c r="H812" s="12"/>
      <c r="I812" s="12"/>
      <c r="J812" s="12"/>
      <c r="K812" s="12"/>
      <c r="L812" s="12"/>
      <c r="M812" s="12"/>
      <c r="N812" s="12"/>
      <c r="O812" s="12"/>
      <c r="P812" s="12"/>
      <c r="Q812" s="12"/>
      <c r="R812" s="12"/>
      <c r="S812" s="12"/>
      <c r="T812" s="12"/>
      <c r="U812" s="12"/>
      <c r="V812" s="12"/>
      <c r="W812" s="12"/>
    </row>
    <row r="813" spans="1:23" ht="12.75" customHeight="1">
      <c r="A813" s="13"/>
      <c r="B813" s="1"/>
      <c r="C813" s="12"/>
      <c r="D813" s="12"/>
      <c r="E813" s="12"/>
      <c r="F813" s="12"/>
      <c r="G813" s="12"/>
      <c r="H813" s="12"/>
      <c r="I813" s="12"/>
      <c r="J813" s="12"/>
      <c r="K813" s="12"/>
      <c r="L813" s="12"/>
      <c r="M813" s="12"/>
      <c r="N813" s="12"/>
      <c r="O813" s="12"/>
      <c r="P813" s="12"/>
      <c r="Q813" s="12"/>
      <c r="R813" s="12"/>
      <c r="S813" s="12"/>
      <c r="T813" s="12"/>
      <c r="U813" s="12"/>
      <c r="V813" s="12"/>
      <c r="W813" s="12"/>
    </row>
    <row r="814" spans="1:23" ht="12.75" customHeight="1">
      <c r="A814" s="13"/>
      <c r="B814" s="1"/>
      <c r="C814" s="12"/>
      <c r="D814" s="12"/>
      <c r="E814" s="12"/>
      <c r="F814" s="12"/>
      <c r="G814" s="12"/>
      <c r="H814" s="12"/>
      <c r="I814" s="12"/>
      <c r="J814" s="12"/>
      <c r="K814" s="12"/>
      <c r="L814" s="12"/>
      <c r="M814" s="12"/>
      <c r="N814" s="12"/>
      <c r="O814" s="12"/>
      <c r="P814" s="12"/>
      <c r="Q814" s="12"/>
      <c r="R814" s="12"/>
      <c r="S814" s="12"/>
      <c r="T814" s="12"/>
      <c r="U814" s="12"/>
      <c r="V814" s="12"/>
      <c r="W814" s="12"/>
    </row>
    <row r="815" spans="1:23" ht="12.75" customHeight="1">
      <c r="A815" s="13"/>
      <c r="B815" s="1"/>
      <c r="C815" s="12"/>
      <c r="D815" s="12"/>
      <c r="E815" s="12"/>
      <c r="F815" s="12"/>
      <c r="G815" s="12"/>
      <c r="H815" s="12"/>
      <c r="I815" s="12"/>
      <c r="J815" s="12"/>
      <c r="K815" s="12"/>
      <c r="L815" s="12"/>
      <c r="M815" s="12"/>
      <c r="N815" s="12"/>
      <c r="O815" s="12"/>
      <c r="P815" s="12"/>
      <c r="Q815" s="12"/>
      <c r="R815" s="12"/>
      <c r="S815" s="12"/>
      <c r="T815" s="12"/>
      <c r="U815" s="12"/>
      <c r="V815" s="12"/>
      <c r="W815" s="12"/>
    </row>
    <row r="816" spans="1:23" ht="12.75" customHeight="1">
      <c r="A816" s="13"/>
      <c r="B816" s="1"/>
      <c r="C816" s="12"/>
      <c r="D816" s="12"/>
      <c r="E816" s="12"/>
      <c r="F816" s="12"/>
      <c r="G816" s="12"/>
      <c r="H816" s="12"/>
      <c r="I816" s="12"/>
      <c r="J816" s="12"/>
      <c r="K816" s="12"/>
      <c r="L816" s="12"/>
      <c r="M816" s="12"/>
      <c r="N816" s="12"/>
      <c r="O816" s="12"/>
      <c r="P816" s="12"/>
      <c r="Q816" s="12"/>
      <c r="R816" s="12"/>
      <c r="S816" s="12"/>
      <c r="T816" s="12"/>
      <c r="U816" s="12"/>
      <c r="V816" s="12"/>
      <c r="W816" s="12"/>
    </row>
    <row r="817" spans="1:23" ht="12.75" customHeight="1">
      <c r="A817" s="13"/>
      <c r="B817" s="1"/>
      <c r="C817" s="12"/>
      <c r="D817" s="12"/>
      <c r="E817" s="12"/>
      <c r="F817" s="12"/>
      <c r="G817" s="12"/>
      <c r="H817" s="12"/>
      <c r="I817" s="12"/>
      <c r="J817" s="12"/>
      <c r="K817" s="12"/>
      <c r="L817" s="12"/>
      <c r="M817" s="12"/>
      <c r="N817" s="12"/>
      <c r="O817" s="12"/>
      <c r="P817" s="12"/>
      <c r="Q817" s="12"/>
      <c r="R817" s="12"/>
      <c r="S817" s="12"/>
      <c r="T817" s="12"/>
      <c r="U817" s="12"/>
      <c r="V817" s="12"/>
      <c r="W817" s="12"/>
    </row>
    <row r="818" spans="1:23" ht="12.75" customHeight="1">
      <c r="A818" s="13"/>
      <c r="B818" s="1"/>
      <c r="C818" s="12"/>
      <c r="D818" s="12"/>
      <c r="E818" s="12"/>
      <c r="F818" s="12"/>
      <c r="G818" s="12"/>
      <c r="H818" s="12"/>
      <c r="I818" s="12"/>
      <c r="J818" s="12"/>
      <c r="K818" s="12"/>
      <c r="L818" s="12"/>
      <c r="M818" s="12"/>
      <c r="N818" s="12"/>
      <c r="O818" s="12"/>
      <c r="P818" s="12"/>
      <c r="Q818" s="12"/>
      <c r="R818" s="12"/>
      <c r="S818" s="12"/>
      <c r="T818" s="12"/>
      <c r="U818" s="12"/>
      <c r="V818" s="12"/>
      <c r="W818" s="12"/>
    </row>
    <row r="819" spans="1:23" ht="12.75" customHeight="1">
      <c r="A819" s="13"/>
      <c r="B819" s="1"/>
      <c r="C819" s="12"/>
      <c r="D819" s="12"/>
      <c r="E819" s="12"/>
      <c r="F819" s="12"/>
      <c r="G819" s="12"/>
      <c r="H819" s="12"/>
      <c r="I819" s="12"/>
      <c r="J819" s="12"/>
      <c r="K819" s="12"/>
      <c r="L819" s="12"/>
      <c r="M819" s="12"/>
      <c r="N819" s="12"/>
      <c r="O819" s="12"/>
      <c r="P819" s="12"/>
      <c r="Q819" s="12"/>
      <c r="R819" s="12"/>
      <c r="S819" s="12"/>
      <c r="T819" s="12"/>
      <c r="U819" s="12"/>
      <c r="V819" s="12"/>
      <c r="W819" s="12"/>
    </row>
    <row r="820" spans="1:23" ht="12.75" customHeight="1">
      <c r="A820" s="13"/>
      <c r="B820" s="1"/>
      <c r="C820" s="12"/>
      <c r="D820" s="12"/>
      <c r="E820" s="12"/>
      <c r="F820" s="12"/>
      <c r="G820" s="12"/>
      <c r="H820" s="12"/>
      <c r="I820" s="12"/>
      <c r="J820" s="12"/>
      <c r="K820" s="12"/>
      <c r="L820" s="12"/>
      <c r="M820" s="12"/>
      <c r="N820" s="12"/>
      <c r="O820" s="12"/>
      <c r="P820" s="12"/>
      <c r="Q820" s="12"/>
      <c r="R820" s="12"/>
      <c r="S820" s="12"/>
      <c r="T820" s="12"/>
      <c r="U820" s="12"/>
      <c r="V820" s="12"/>
      <c r="W820" s="12"/>
    </row>
    <row r="821" spans="1:23" ht="12.75" customHeight="1">
      <c r="A821" s="13"/>
      <c r="B821" s="1"/>
      <c r="C821" s="12"/>
      <c r="D821" s="12"/>
      <c r="E821" s="12"/>
      <c r="F821" s="12"/>
      <c r="G821" s="12"/>
      <c r="H821" s="12"/>
      <c r="I821" s="12"/>
      <c r="J821" s="12"/>
      <c r="K821" s="12"/>
      <c r="L821" s="12"/>
      <c r="M821" s="12"/>
      <c r="N821" s="12"/>
      <c r="O821" s="12"/>
      <c r="P821" s="12"/>
      <c r="Q821" s="12"/>
      <c r="R821" s="12"/>
      <c r="S821" s="12"/>
      <c r="T821" s="12"/>
      <c r="U821" s="12"/>
      <c r="V821" s="12"/>
      <c r="W821" s="12"/>
    </row>
    <row r="822" spans="1:23" ht="12.75" customHeight="1">
      <c r="A822" s="13"/>
      <c r="B822" s="1"/>
      <c r="C822" s="12"/>
      <c r="D822" s="12"/>
      <c r="E822" s="12"/>
      <c r="F822" s="12"/>
      <c r="G822" s="12"/>
      <c r="H822" s="12"/>
      <c r="I822" s="12"/>
      <c r="J822" s="12"/>
      <c r="K822" s="12"/>
      <c r="L822" s="12"/>
      <c r="M822" s="12"/>
      <c r="N822" s="12"/>
      <c r="O822" s="12"/>
      <c r="P822" s="12"/>
      <c r="Q822" s="12"/>
      <c r="R822" s="12"/>
      <c r="S822" s="12"/>
      <c r="T822" s="12"/>
      <c r="U822" s="12"/>
      <c r="V822" s="12"/>
      <c r="W822" s="12"/>
    </row>
    <row r="823" spans="1:23" ht="12.75" customHeight="1">
      <c r="A823" s="13"/>
      <c r="B823" s="1"/>
      <c r="C823" s="12"/>
      <c r="D823" s="12"/>
      <c r="E823" s="12"/>
      <c r="F823" s="12"/>
      <c r="G823" s="12"/>
      <c r="H823" s="12"/>
      <c r="I823" s="12"/>
      <c r="J823" s="12"/>
      <c r="K823" s="12"/>
      <c r="L823" s="12"/>
      <c r="M823" s="12"/>
      <c r="N823" s="12"/>
      <c r="O823" s="12"/>
      <c r="P823" s="12"/>
      <c r="Q823" s="12"/>
      <c r="R823" s="12"/>
      <c r="S823" s="12"/>
      <c r="T823" s="12"/>
      <c r="U823" s="12"/>
      <c r="V823" s="12"/>
      <c r="W823" s="12"/>
    </row>
    <row r="824" spans="1:23" ht="12.75" customHeight="1">
      <c r="A824" s="13"/>
      <c r="B824" s="1"/>
      <c r="C824" s="12"/>
      <c r="D824" s="12"/>
      <c r="E824" s="12"/>
      <c r="F824" s="12"/>
      <c r="G824" s="12"/>
      <c r="H824" s="12"/>
      <c r="I824" s="12"/>
      <c r="J824" s="12"/>
      <c r="K824" s="12"/>
      <c r="L824" s="12"/>
      <c r="M824" s="12"/>
      <c r="N824" s="12"/>
      <c r="O824" s="12"/>
      <c r="P824" s="12"/>
      <c r="Q824" s="12"/>
      <c r="R824" s="12"/>
      <c r="S824" s="12"/>
      <c r="T824" s="12"/>
      <c r="U824" s="12"/>
      <c r="V824" s="12"/>
      <c r="W824" s="12"/>
    </row>
    <row r="825" spans="1:23" ht="12.75" customHeight="1">
      <c r="A825" s="13"/>
      <c r="B825" s="1"/>
      <c r="C825" s="12"/>
      <c r="D825" s="12"/>
      <c r="E825" s="12"/>
      <c r="F825" s="12"/>
      <c r="G825" s="12"/>
      <c r="H825" s="12"/>
      <c r="I825" s="12"/>
      <c r="J825" s="12"/>
      <c r="K825" s="12"/>
      <c r="L825" s="12"/>
      <c r="M825" s="12"/>
      <c r="N825" s="12"/>
      <c r="O825" s="12"/>
      <c r="P825" s="12"/>
      <c r="Q825" s="12"/>
      <c r="R825" s="12"/>
      <c r="S825" s="12"/>
      <c r="T825" s="12"/>
      <c r="U825" s="12"/>
      <c r="V825" s="12"/>
      <c r="W825" s="12"/>
    </row>
    <row r="826" spans="1:23" ht="12.75" customHeight="1">
      <c r="A826" s="13"/>
      <c r="B826" s="1"/>
      <c r="C826" s="12"/>
      <c r="D826" s="12"/>
      <c r="E826" s="12"/>
      <c r="F826" s="12"/>
      <c r="G826" s="12"/>
      <c r="H826" s="12"/>
      <c r="I826" s="12"/>
      <c r="J826" s="12"/>
      <c r="K826" s="12"/>
      <c r="L826" s="12"/>
      <c r="M826" s="12"/>
      <c r="N826" s="12"/>
      <c r="O826" s="12"/>
      <c r="P826" s="12"/>
      <c r="Q826" s="12"/>
      <c r="R826" s="12"/>
      <c r="S826" s="12"/>
      <c r="T826" s="12"/>
      <c r="U826" s="12"/>
      <c r="V826" s="12"/>
      <c r="W826" s="12"/>
    </row>
    <row r="827" spans="1:23" ht="12.75" customHeight="1">
      <c r="A827" s="13"/>
      <c r="B827" s="1"/>
      <c r="C827" s="12"/>
      <c r="D827" s="12"/>
      <c r="E827" s="12"/>
      <c r="F827" s="12"/>
      <c r="G827" s="12"/>
      <c r="H827" s="12"/>
      <c r="I827" s="12"/>
      <c r="J827" s="12"/>
      <c r="K827" s="12"/>
      <c r="L827" s="12"/>
      <c r="M827" s="12"/>
      <c r="N827" s="12"/>
      <c r="O827" s="12"/>
      <c r="P827" s="12"/>
      <c r="Q827" s="12"/>
      <c r="R827" s="12"/>
      <c r="S827" s="12"/>
      <c r="T827" s="12"/>
      <c r="U827" s="12"/>
      <c r="V827" s="12"/>
      <c r="W827" s="12"/>
    </row>
    <row r="828" spans="1:23" ht="12.75" customHeight="1">
      <c r="A828" s="13"/>
      <c r="B828" s="1"/>
      <c r="C828" s="12"/>
      <c r="D828" s="12"/>
      <c r="E828" s="12"/>
      <c r="F828" s="12"/>
      <c r="G828" s="12"/>
      <c r="H828" s="12"/>
      <c r="I828" s="12"/>
      <c r="J828" s="12"/>
      <c r="K828" s="12"/>
      <c r="L828" s="12"/>
      <c r="M828" s="12"/>
      <c r="N828" s="12"/>
      <c r="O828" s="12"/>
      <c r="P828" s="12"/>
      <c r="Q828" s="12"/>
      <c r="R828" s="12"/>
      <c r="S828" s="12"/>
      <c r="T828" s="12"/>
      <c r="U828" s="12"/>
      <c r="V828" s="12"/>
      <c r="W828" s="12"/>
    </row>
    <row r="829" spans="1:23" ht="12.75" customHeight="1">
      <c r="A829" s="13"/>
      <c r="B829" s="1"/>
      <c r="C829" s="12"/>
      <c r="D829" s="12"/>
      <c r="E829" s="12"/>
      <c r="F829" s="12"/>
      <c r="G829" s="12"/>
      <c r="H829" s="12"/>
      <c r="I829" s="12"/>
      <c r="J829" s="12"/>
      <c r="K829" s="12"/>
      <c r="L829" s="12"/>
      <c r="M829" s="12"/>
      <c r="N829" s="12"/>
      <c r="O829" s="12"/>
      <c r="P829" s="12"/>
      <c r="Q829" s="12"/>
      <c r="R829" s="12"/>
      <c r="S829" s="12"/>
      <c r="T829" s="12"/>
      <c r="U829" s="12"/>
      <c r="V829" s="12"/>
      <c r="W829" s="12"/>
    </row>
    <row r="830" spans="1:23" ht="12.75" customHeight="1">
      <c r="A830" s="13"/>
      <c r="B830" s="1"/>
      <c r="C830" s="12"/>
      <c r="D830" s="12"/>
      <c r="E830" s="12"/>
      <c r="F830" s="12"/>
      <c r="G830" s="12"/>
      <c r="H830" s="12"/>
      <c r="I830" s="12"/>
      <c r="J830" s="12"/>
      <c r="K830" s="12"/>
      <c r="L830" s="12"/>
      <c r="M830" s="12"/>
      <c r="N830" s="12"/>
      <c r="O830" s="12"/>
      <c r="P830" s="12"/>
      <c r="Q830" s="12"/>
      <c r="R830" s="12"/>
      <c r="S830" s="12"/>
      <c r="T830" s="12"/>
      <c r="U830" s="12"/>
      <c r="V830" s="12"/>
      <c r="W830" s="12"/>
    </row>
    <row r="831" spans="1:23" ht="12.75" customHeight="1">
      <c r="A831" s="13"/>
      <c r="B831" s="1"/>
      <c r="C831" s="12"/>
      <c r="D831" s="12"/>
      <c r="E831" s="12"/>
      <c r="F831" s="12"/>
      <c r="G831" s="12"/>
      <c r="H831" s="12"/>
      <c r="I831" s="12"/>
      <c r="J831" s="12"/>
      <c r="K831" s="12"/>
      <c r="L831" s="12"/>
      <c r="M831" s="12"/>
      <c r="N831" s="12"/>
      <c r="O831" s="12"/>
      <c r="P831" s="12"/>
      <c r="Q831" s="12"/>
      <c r="R831" s="12"/>
      <c r="S831" s="12"/>
      <c r="T831" s="12"/>
      <c r="U831" s="12"/>
      <c r="V831" s="12"/>
      <c r="W831" s="12"/>
    </row>
    <row r="832" spans="1:23" ht="12.75" customHeight="1">
      <c r="A832" s="13"/>
      <c r="B832" s="1"/>
      <c r="C832" s="12"/>
      <c r="D832" s="12"/>
      <c r="E832" s="12"/>
      <c r="F832" s="12"/>
      <c r="G832" s="12"/>
      <c r="H832" s="12"/>
      <c r="I832" s="12"/>
      <c r="J832" s="12"/>
      <c r="K832" s="12"/>
      <c r="L832" s="12"/>
      <c r="M832" s="12"/>
      <c r="N832" s="12"/>
      <c r="O832" s="12"/>
      <c r="P832" s="12"/>
      <c r="Q832" s="12"/>
      <c r="R832" s="12"/>
      <c r="S832" s="12"/>
      <c r="T832" s="12"/>
      <c r="U832" s="12"/>
      <c r="V832" s="12"/>
      <c r="W832" s="12"/>
    </row>
    <row r="833" spans="1:23" ht="12.75" customHeight="1">
      <c r="A833" s="13"/>
      <c r="B833" s="1"/>
      <c r="C833" s="12"/>
      <c r="D833" s="12"/>
      <c r="E833" s="12"/>
      <c r="F833" s="12"/>
      <c r="G833" s="12"/>
      <c r="H833" s="12"/>
      <c r="I833" s="12"/>
      <c r="J833" s="12"/>
      <c r="K833" s="12"/>
      <c r="L833" s="12"/>
      <c r="M833" s="12"/>
      <c r="N833" s="12"/>
      <c r="O833" s="12"/>
      <c r="P833" s="12"/>
      <c r="Q833" s="12"/>
      <c r="R833" s="12"/>
      <c r="S833" s="12"/>
      <c r="T833" s="12"/>
      <c r="U833" s="12"/>
      <c r="V833" s="12"/>
      <c r="W833" s="12"/>
    </row>
    <row r="834" spans="1:23" ht="12.75" customHeight="1">
      <c r="A834" s="13"/>
      <c r="B834" s="1"/>
      <c r="C834" s="12"/>
      <c r="D834" s="12"/>
      <c r="E834" s="12"/>
      <c r="F834" s="12"/>
      <c r="G834" s="12"/>
      <c r="H834" s="12"/>
      <c r="I834" s="12"/>
      <c r="J834" s="12"/>
      <c r="K834" s="12"/>
      <c r="L834" s="12"/>
      <c r="M834" s="12"/>
      <c r="N834" s="12"/>
      <c r="O834" s="12"/>
      <c r="P834" s="12"/>
      <c r="Q834" s="12"/>
      <c r="R834" s="12"/>
      <c r="S834" s="12"/>
      <c r="T834" s="12"/>
      <c r="U834" s="12"/>
      <c r="V834" s="12"/>
      <c r="W834" s="12"/>
    </row>
    <row r="835" spans="1:23" ht="12.75" customHeight="1">
      <c r="A835" s="13"/>
      <c r="B835" s="1"/>
      <c r="C835" s="12"/>
      <c r="D835" s="12"/>
      <c r="E835" s="12"/>
      <c r="F835" s="12"/>
      <c r="G835" s="12"/>
      <c r="H835" s="12"/>
      <c r="I835" s="12"/>
      <c r="J835" s="12"/>
      <c r="K835" s="12"/>
      <c r="L835" s="12"/>
      <c r="M835" s="12"/>
      <c r="N835" s="12"/>
      <c r="O835" s="12"/>
      <c r="P835" s="12"/>
      <c r="Q835" s="12"/>
      <c r="R835" s="12"/>
      <c r="S835" s="12"/>
      <c r="T835" s="12"/>
      <c r="U835" s="12"/>
      <c r="V835" s="12"/>
      <c r="W835" s="12"/>
    </row>
    <row r="836" spans="1:23" ht="12.75" customHeight="1">
      <c r="A836" s="13"/>
      <c r="B836" s="1"/>
      <c r="C836" s="12"/>
      <c r="D836" s="12"/>
      <c r="E836" s="12"/>
      <c r="F836" s="12"/>
      <c r="G836" s="12"/>
      <c r="H836" s="12"/>
      <c r="I836" s="12"/>
      <c r="J836" s="12"/>
      <c r="K836" s="12"/>
      <c r="L836" s="12"/>
      <c r="M836" s="12"/>
      <c r="N836" s="12"/>
      <c r="O836" s="12"/>
      <c r="P836" s="12"/>
      <c r="Q836" s="12"/>
      <c r="R836" s="12"/>
      <c r="S836" s="12"/>
      <c r="T836" s="12"/>
      <c r="U836" s="12"/>
      <c r="V836" s="12"/>
      <c r="W836" s="12"/>
    </row>
    <row r="837" spans="1:23" ht="12.75" customHeight="1">
      <c r="A837" s="13"/>
      <c r="B837" s="1"/>
      <c r="C837" s="12"/>
      <c r="D837" s="12"/>
      <c r="E837" s="12"/>
      <c r="F837" s="12"/>
      <c r="G837" s="12"/>
      <c r="H837" s="12"/>
      <c r="I837" s="12"/>
      <c r="J837" s="12"/>
      <c r="K837" s="12"/>
      <c r="L837" s="12"/>
      <c r="M837" s="12"/>
      <c r="N837" s="12"/>
      <c r="O837" s="12"/>
      <c r="P837" s="12"/>
      <c r="Q837" s="12"/>
      <c r="R837" s="12"/>
      <c r="S837" s="12"/>
      <c r="T837" s="12"/>
      <c r="U837" s="12"/>
      <c r="V837" s="12"/>
      <c r="W837" s="12"/>
    </row>
    <row r="838" spans="1:23" ht="12.75" customHeight="1">
      <c r="A838" s="13"/>
      <c r="B838" s="1"/>
      <c r="C838" s="12"/>
      <c r="D838" s="12"/>
      <c r="E838" s="12"/>
      <c r="F838" s="12"/>
      <c r="G838" s="12"/>
      <c r="H838" s="12"/>
      <c r="I838" s="12"/>
      <c r="J838" s="12"/>
      <c r="K838" s="12"/>
      <c r="L838" s="12"/>
      <c r="M838" s="12"/>
      <c r="N838" s="12"/>
      <c r="O838" s="12"/>
      <c r="P838" s="12"/>
      <c r="Q838" s="12"/>
      <c r="R838" s="12"/>
      <c r="S838" s="12"/>
      <c r="T838" s="12"/>
      <c r="U838" s="12"/>
      <c r="V838" s="12"/>
      <c r="W838" s="12"/>
    </row>
    <row r="839" spans="1:23" ht="12.75" customHeight="1">
      <c r="A839" s="13"/>
      <c r="B839" s="1"/>
      <c r="C839" s="12"/>
      <c r="D839" s="12"/>
      <c r="E839" s="12"/>
      <c r="F839" s="12"/>
      <c r="G839" s="12"/>
      <c r="H839" s="12"/>
      <c r="I839" s="12"/>
      <c r="J839" s="12"/>
      <c r="K839" s="12"/>
      <c r="L839" s="12"/>
      <c r="M839" s="12"/>
      <c r="N839" s="12"/>
      <c r="O839" s="12"/>
      <c r="P839" s="12"/>
      <c r="Q839" s="12"/>
      <c r="R839" s="12"/>
      <c r="S839" s="12"/>
      <c r="T839" s="12"/>
      <c r="U839" s="12"/>
      <c r="V839" s="12"/>
      <c r="W839" s="12"/>
    </row>
    <row r="840" spans="1:23" ht="12.75" customHeight="1">
      <c r="A840" s="13"/>
      <c r="B840" s="1"/>
      <c r="C840" s="12"/>
      <c r="D840" s="12"/>
      <c r="E840" s="12"/>
      <c r="F840" s="12"/>
      <c r="G840" s="12"/>
      <c r="H840" s="12"/>
      <c r="I840" s="12"/>
      <c r="J840" s="12"/>
      <c r="K840" s="12"/>
      <c r="L840" s="12"/>
      <c r="M840" s="12"/>
      <c r="N840" s="12"/>
      <c r="O840" s="12"/>
      <c r="P840" s="12"/>
      <c r="Q840" s="12"/>
      <c r="R840" s="12"/>
      <c r="S840" s="12"/>
      <c r="T840" s="12"/>
      <c r="U840" s="12"/>
      <c r="V840" s="12"/>
      <c r="W840" s="12"/>
    </row>
    <row r="841" spans="1:23" ht="12.75" customHeight="1">
      <c r="A841" s="13"/>
      <c r="B841" s="1"/>
      <c r="C841" s="12"/>
      <c r="D841" s="12"/>
      <c r="E841" s="12"/>
      <c r="F841" s="12"/>
      <c r="G841" s="12"/>
      <c r="H841" s="12"/>
      <c r="I841" s="12"/>
      <c r="J841" s="12"/>
      <c r="K841" s="12"/>
      <c r="L841" s="12"/>
      <c r="M841" s="12"/>
      <c r="N841" s="12"/>
      <c r="O841" s="12"/>
      <c r="P841" s="12"/>
      <c r="Q841" s="12"/>
      <c r="R841" s="12"/>
      <c r="S841" s="12"/>
      <c r="T841" s="12"/>
      <c r="U841" s="12"/>
      <c r="V841" s="12"/>
      <c r="W841" s="12"/>
    </row>
    <row r="842" spans="1:23" ht="12.75" customHeight="1">
      <c r="A842" s="13"/>
      <c r="B842" s="1"/>
      <c r="C842" s="12"/>
      <c r="D842" s="12"/>
      <c r="E842" s="12"/>
      <c r="F842" s="12"/>
      <c r="G842" s="12"/>
      <c r="H842" s="12"/>
      <c r="I842" s="12"/>
      <c r="J842" s="12"/>
      <c r="K842" s="12"/>
      <c r="L842" s="12"/>
      <c r="M842" s="12"/>
      <c r="N842" s="12"/>
      <c r="O842" s="12"/>
      <c r="P842" s="12"/>
      <c r="Q842" s="12"/>
      <c r="R842" s="12"/>
      <c r="S842" s="12"/>
      <c r="T842" s="12"/>
      <c r="U842" s="12"/>
      <c r="V842" s="12"/>
      <c r="W842" s="12"/>
    </row>
    <row r="843" spans="1:23" ht="12.75" customHeight="1">
      <c r="A843" s="13"/>
      <c r="B843" s="1"/>
      <c r="C843" s="12"/>
      <c r="D843" s="12"/>
      <c r="E843" s="12"/>
      <c r="F843" s="12"/>
      <c r="G843" s="12"/>
      <c r="H843" s="12"/>
      <c r="I843" s="12"/>
      <c r="J843" s="12"/>
      <c r="K843" s="12"/>
      <c r="L843" s="12"/>
      <c r="M843" s="12"/>
      <c r="N843" s="12"/>
      <c r="O843" s="12"/>
      <c r="P843" s="12"/>
      <c r="Q843" s="12"/>
      <c r="R843" s="12"/>
      <c r="S843" s="12"/>
      <c r="T843" s="12"/>
      <c r="U843" s="12"/>
      <c r="V843" s="12"/>
      <c r="W843" s="12"/>
    </row>
    <row r="844" spans="1:23" ht="12.75" customHeight="1">
      <c r="A844" s="13"/>
      <c r="B844" s="1"/>
      <c r="C844" s="12"/>
      <c r="D844" s="12"/>
      <c r="E844" s="12"/>
      <c r="F844" s="12"/>
      <c r="G844" s="12"/>
      <c r="H844" s="12"/>
      <c r="I844" s="12"/>
      <c r="J844" s="12"/>
      <c r="K844" s="12"/>
      <c r="L844" s="12"/>
      <c r="M844" s="12"/>
      <c r="N844" s="12"/>
      <c r="O844" s="12"/>
      <c r="P844" s="12"/>
      <c r="Q844" s="12"/>
      <c r="R844" s="12"/>
      <c r="S844" s="12"/>
      <c r="T844" s="12"/>
      <c r="U844" s="12"/>
      <c r="V844" s="12"/>
      <c r="W844" s="12"/>
    </row>
    <row r="845" spans="1:23" ht="12.75" customHeight="1">
      <c r="A845" s="13"/>
      <c r="B845" s="1"/>
      <c r="C845" s="12"/>
      <c r="D845" s="12"/>
      <c r="E845" s="12"/>
      <c r="F845" s="12"/>
      <c r="G845" s="12"/>
      <c r="H845" s="12"/>
      <c r="I845" s="12"/>
      <c r="J845" s="12"/>
      <c r="K845" s="12"/>
      <c r="L845" s="12"/>
      <c r="M845" s="12"/>
      <c r="N845" s="12"/>
      <c r="O845" s="12"/>
      <c r="P845" s="12"/>
      <c r="Q845" s="12"/>
      <c r="R845" s="12"/>
      <c r="S845" s="12"/>
      <c r="T845" s="12"/>
      <c r="U845" s="12"/>
      <c r="V845" s="12"/>
      <c r="W845" s="12"/>
    </row>
    <row r="846" spans="1:23" ht="12.75" customHeight="1">
      <c r="A846" s="13"/>
      <c r="B846" s="1"/>
      <c r="C846" s="12"/>
      <c r="D846" s="12"/>
      <c r="E846" s="12"/>
      <c r="F846" s="12"/>
      <c r="G846" s="12"/>
      <c r="H846" s="12"/>
      <c r="I846" s="12"/>
      <c r="J846" s="12"/>
      <c r="K846" s="12"/>
      <c r="L846" s="12"/>
      <c r="M846" s="12"/>
      <c r="N846" s="12"/>
      <c r="O846" s="12"/>
      <c r="P846" s="12"/>
      <c r="Q846" s="12"/>
      <c r="R846" s="12"/>
      <c r="S846" s="12"/>
      <c r="T846" s="12"/>
      <c r="U846" s="12"/>
      <c r="V846" s="12"/>
      <c r="W846" s="12"/>
    </row>
    <row r="847" spans="1:23" ht="12.75" customHeight="1">
      <c r="A847" s="13"/>
      <c r="B847" s="1"/>
      <c r="C847" s="12"/>
      <c r="D847" s="12"/>
      <c r="E847" s="12"/>
      <c r="F847" s="12"/>
      <c r="G847" s="12"/>
      <c r="H847" s="12"/>
      <c r="I847" s="12"/>
      <c r="J847" s="12"/>
      <c r="K847" s="12"/>
      <c r="L847" s="12"/>
      <c r="M847" s="12"/>
      <c r="N847" s="12"/>
      <c r="O847" s="12"/>
      <c r="P847" s="12"/>
      <c r="Q847" s="12"/>
      <c r="R847" s="12"/>
      <c r="S847" s="12"/>
      <c r="T847" s="12"/>
      <c r="U847" s="12"/>
      <c r="V847" s="12"/>
      <c r="W847" s="12"/>
    </row>
    <row r="848" spans="1:23" ht="12.75" customHeight="1">
      <c r="A848" s="13"/>
      <c r="B848" s="1"/>
      <c r="C848" s="12"/>
      <c r="D848" s="12"/>
      <c r="E848" s="12"/>
      <c r="F848" s="12"/>
      <c r="G848" s="12"/>
      <c r="H848" s="12"/>
      <c r="I848" s="12"/>
      <c r="J848" s="12"/>
      <c r="K848" s="12"/>
      <c r="L848" s="12"/>
      <c r="M848" s="12"/>
      <c r="N848" s="12"/>
      <c r="O848" s="12"/>
      <c r="P848" s="12"/>
      <c r="Q848" s="12"/>
      <c r="R848" s="12"/>
      <c r="S848" s="12"/>
      <c r="T848" s="12"/>
      <c r="U848" s="12"/>
      <c r="V848" s="12"/>
      <c r="W848" s="12"/>
    </row>
    <row r="849" spans="1:23" ht="12.75" customHeight="1">
      <c r="A849" s="13"/>
      <c r="B849" s="1"/>
      <c r="C849" s="12"/>
      <c r="D849" s="12"/>
      <c r="E849" s="12"/>
      <c r="F849" s="12"/>
      <c r="G849" s="12"/>
      <c r="H849" s="12"/>
      <c r="I849" s="12"/>
      <c r="J849" s="12"/>
      <c r="K849" s="12"/>
      <c r="L849" s="12"/>
      <c r="M849" s="12"/>
      <c r="N849" s="12"/>
      <c r="O849" s="12"/>
      <c r="P849" s="12"/>
      <c r="Q849" s="12"/>
      <c r="R849" s="12"/>
      <c r="S849" s="12"/>
      <c r="T849" s="12"/>
      <c r="U849" s="12"/>
      <c r="V849" s="12"/>
      <c r="W849" s="12"/>
    </row>
    <row r="850" spans="1:23" ht="12.75" customHeight="1">
      <c r="A850" s="13"/>
      <c r="B850" s="1"/>
      <c r="C850" s="12"/>
      <c r="D850" s="12"/>
      <c r="E850" s="12"/>
      <c r="F850" s="12"/>
      <c r="G850" s="12"/>
      <c r="H850" s="12"/>
      <c r="I850" s="12"/>
      <c r="J850" s="12"/>
      <c r="K850" s="12"/>
      <c r="L850" s="12"/>
      <c r="M850" s="12"/>
      <c r="N850" s="12"/>
      <c r="O850" s="12"/>
      <c r="P850" s="12"/>
      <c r="Q850" s="12"/>
      <c r="R850" s="12"/>
      <c r="S850" s="12"/>
      <c r="T850" s="12"/>
      <c r="U850" s="12"/>
      <c r="V850" s="12"/>
      <c r="W850" s="12"/>
    </row>
    <row r="851" spans="1:23" ht="12.75" customHeight="1">
      <c r="A851" s="13"/>
      <c r="B851" s="1"/>
      <c r="C851" s="12"/>
      <c r="D851" s="12"/>
      <c r="E851" s="12"/>
      <c r="F851" s="12"/>
      <c r="G851" s="12"/>
      <c r="H851" s="12"/>
      <c r="I851" s="12"/>
      <c r="J851" s="12"/>
      <c r="K851" s="12"/>
      <c r="L851" s="12"/>
      <c r="M851" s="12"/>
      <c r="N851" s="12"/>
      <c r="O851" s="12"/>
      <c r="P851" s="12"/>
      <c r="Q851" s="12"/>
      <c r="R851" s="12"/>
      <c r="S851" s="12"/>
      <c r="T851" s="12"/>
      <c r="U851" s="12"/>
      <c r="V851" s="12"/>
      <c r="W851" s="12"/>
    </row>
    <row r="852" spans="1:23" ht="12.75" customHeight="1">
      <c r="A852" s="13"/>
      <c r="B852" s="1"/>
      <c r="C852" s="12"/>
      <c r="D852" s="12"/>
      <c r="E852" s="12"/>
      <c r="F852" s="12"/>
      <c r="G852" s="12"/>
      <c r="H852" s="12"/>
      <c r="I852" s="12"/>
      <c r="J852" s="12"/>
      <c r="K852" s="12"/>
      <c r="L852" s="12"/>
      <c r="M852" s="12"/>
      <c r="N852" s="12"/>
      <c r="O852" s="12"/>
      <c r="P852" s="12"/>
      <c r="Q852" s="12"/>
      <c r="R852" s="12"/>
      <c r="S852" s="12"/>
      <c r="T852" s="12"/>
      <c r="U852" s="12"/>
      <c r="V852" s="12"/>
      <c r="W852" s="12"/>
    </row>
    <row r="853" spans="1:23" ht="12.75" customHeight="1">
      <c r="A853" s="13"/>
      <c r="B853" s="1"/>
      <c r="C853" s="12"/>
      <c r="D853" s="12"/>
      <c r="E853" s="12"/>
      <c r="F853" s="12"/>
      <c r="G853" s="12"/>
      <c r="H853" s="12"/>
      <c r="I853" s="12"/>
      <c r="J853" s="12"/>
      <c r="K853" s="12"/>
      <c r="L853" s="12"/>
      <c r="M853" s="12"/>
      <c r="N853" s="12"/>
      <c r="O853" s="12"/>
      <c r="P853" s="12"/>
      <c r="Q853" s="12"/>
      <c r="R853" s="12"/>
      <c r="S853" s="12"/>
      <c r="T853" s="12"/>
      <c r="U853" s="12"/>
      <c r="V853" s="12"/>
      <c r="W853" s="1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10"/>
  <sheetViews>
    <sheetView workbookViewId="0"/>
  </sheetViews>
  <sheetFormatPr defaultColWidth="14.44140625" defaultRowHeight="15.75" customHeight="1"/>
  <sheetData>
    <row r="1" spans="1:2" ht="15.75" customHeight="1">
      <c r="A1" s="23" t="s">
        <v>46</v>
      </c>
      <c r="B1" s="23">
        <v>1</v>
      </c>
    </row>
    <row r="2" spans="1:2" ht="15.75" customHeight="1">
      <c r="A2" s="23" t="s">
        <v>47</v>
      </c>
      <c r="B2" s="23">
        <v>1</v>
      </c>
    </row>
    <row r="3" spans="1:2" ht="15.75" customHeight="1">
      <c r="A3" s="23" t="s">
        <v>48</v>
      </c>
      <c r="B3" s="23">
        <v>1</v>
      </c>
    </row>
    <row r="4" spans="1:2" ht="15.75" customHeight="1">
      <c r="A4" s="23" t="s">
        <v>49</v>
      </c>
      <c r="B4" s="23">
        <v>1</v>
      </c>
    </row>
    <row r="5" spans="1:2" ht="15.75" customHeight="1">
      <c r="A5" s="23" t="s">
        <v>50</v>
      </c>
      <c r="B5" s="23">
        <v>1.1000000000000001</v>
      </c>
    </row>
    <row r="6" spans="1:2" ht="15.75" customHeight="1">
      <c r="A6" s="23" t="s">
        <v>51</v>
      </c>
      <c r="B6" s="23">
        <v>1.5</v>
      </c>
    </row>
    <row r="7" spans="1:2" ht="15.75" customHeight="1">
      <c r="A7" s="23" t="s">
        <v>52</v>
      </c>
      <c r="B7" s="23">
        <v>1.5</v>
      </c>
    </row>
    <row r="8" spans="1:2" ht="15.75" customHeight="1">
      <c r="A8" s="23" t="s">
        <v>53</v>
      </c>
      <c r="B8" s="23">
        <v>1.5</v>
      </c>
    </row>
    <row r="9" spans="1:2" ht="15.75" customHeight="1">
      <c r="A9" s="23" t="s">
        <v>54</v>
      </c>
      <c r="B9" s="23">
        <v>1.5</v>
      </c>
    </row>
    <row r="10" spans="1:2" ht="15.75" customHeight="1">
      <c r="A10" s="23" t="s">
        <v>55</v>
      </c>
      <c r="B10" s="23">
        <v>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924"/>
  <sheetViews>
    <sheetView workbookViewId="0"/>
  </sheetViews>
  <sheetFormatPr defaultColWidth="14.44140625" defaultRowHeight="15.75" customHeight="1"/>
  <cols>
    <col min="1" max="1" width="54.6640625" customWidth="1"/>
    <col min="2" max="2" width="20" customWidth="1"/>
    <col min="3" max="3" width="12" customWidth="1"/>
    <col min="4" max="4" width="11.33203125" customWidth="1"/>
    <col min="5" max="5" width="22.33203125" customWidth="1"/>
    <col min="6" max="6" width="14.33203125" customWidth="1"/>
    <col min="7" max="7" width="23.44140625" customWidth="1"/>
    <col min="8" max="8" width="18.5546875" customWidth="1"/>
    <col min="9" max="9" width="14.6640625" customWidth="1"/>
    <col min="10" max="10" width="17.5546875" customWidth="1"/>
    <col min="11" max="13" width="14.6640625" customWidth="1"/>
  </cols>
  <sheetData>
    <row r="1" spans="1:4" ht="15.75" customHeight="1">
      <c r="A1" s="24"/>
      <c r="B1" s="24"/>
    </row>
    <row r="2" spans="1:4" ht="15.75" customHeight="1">
      <c r="A2" s="89" t="s">
        <v>56</v>
      </c>
      <c r="B2" s="24"/>
    </row>
    <row r="3" spans="1:4" ht="15.75" customHeight="1">
      <c r="A3" s="90" t="s">
        <v>57</v>
      </c>
      <c r="B3" s="91">
        <v>600000</v>
      </c>
      <c r="C3" s="92"/>
      <c r="D3" s="92"/>
    </row>
    <row r="4" spans="1:4" ht="15.75" customHeight="1">
      <c r="A4" s="93" t="s">
        <v>58</v>
      </c>
      <c r="B4" s="94">
        <v>420000</v>
      </c>
      <c r="C4" s="95" t="s">
        <v>59</v>
      </c>
      <c r="D4" s="95" t="s">
        <v>60</v>
      </c>
    </row>
    <row r="5" spans="1:4" ht="15.75" customHeight="1">
      <c r="A5" s="90" t="s">
        <v>61</v>
      </c>
      <c r="B5" s="91">
        <v>400000</v>
      </c>
      <c r="C5" s="92"/>
      <c r="D5" s="92"/>
    </row>
    <row r="6" spans="1:4" ht="15.75" customHeight="1">
      <c r="A6" s="90" t="s">
        <v>62</v>
      </c>
      <c r="B6" s="91">
        <v>220000</v>
      </c>
      <c r="C6" s="92"/>
      <c r="D6" s="92"/>
    </row>
    <row r="7" spans="1:4" ht="15.75" customHeight="1">
      <c r="A7" s="90" t="s">
        <v>63</v>
      </c>
      <c r="B7" s="91">
        <v>212600</v>
      </c>
      <c r="C7" s="92"/>
      <c r="D7" s="92"/>
    </row>
    <row r="8" spans="1:4" ht="15.75" customHeight="1">
      <c r="A8" s="96" t="s">
        <v>64</v>
      </c>
      <c r="B8" s="91">
        <v>180000</v>
      </c>
      <c r="C8" s="95" t="s">
        <v>65</v>
      </c>
      <c r="D8" s="95" t="s">
        <v>66</v>
      </c>
    </row>
    <row r="9" spans="1:4" ht="15.75" customHeight="1">
      <c r="A9" s="90" t="s">
        <v>67</v>
      </c>
      <c r="B9" s="91">
        <v>176057.25</v>
      </c>
      <c r="C9" s="95" t="s">
        <v>68</v>
      </c>
      <c r="D9" s="95" t="s">
        <v>69</v>
      </c>
    </row>
    <row r="10" spans="1:4" ht="15.75" customHeight="1">
      <c r="A10" s="90" t="s">
        <v>70</v>
      </c>
      <c r="B10" s="91">
        <v>128339.21</v>
      </c>
      <c r="C10" s="95" t="s">
        <v>71</v>
      </c>
      <c r="D10" s="95" t="s">
        <v>72</v>
      </c>
    </row>
    <row r="11" spans="1:4" ht="15.75" customHeight="1">
      <c r="A11" s="90" t="s">
        <v>73</v>
      </c>
      <c r="B11" s="91">
        <v>85266</v>
      </c>
      <c r="C11" s="92"/>
      <c r="D11" s="92"/>
    </row>
    <row r="12" spans="1:4" ht="15.75" customHeight="1">
      <c r="A12" s="96" t="s">
        <v>74</v>
      </c>
      <c r="B12" s="91">
        <v>54870.15</v>
      </c>
      <c r="C12" s="92"/>
      <c r="D12" s="92"/>
    </row>
    <row r="13" spans="1:4" ht="15.75" customHeight="1">
      <c r="A13" s="96" t="s">
        <v>75</v>
      </c>
      <c r="B13" s="91">
        <v>32741.25</v>
      </c>
      <c r="C13" s="92"/>
      <c r="D13" s="92"/>
    </row>
    <row r="14" spans="1:4" ht="15.75" customHeight="1">
      <c r="A14" s="90" t="s">
        <v>76</v>
      </c>
      <c r="B14" s="91">
        <v>22000</v>
      </c>
      <c r="C14" s="92"/>
      <c r="D14" s="92"/>
    </row>
    <row r="15" spans="1:4" ht="15.75" customHeight="1">
      <c r="A15" s="90" t="s">
        <v>77</v>
      </c>
      <c r="B15" s="91">
        <v>19098.55</v>
      </c>
      <c r="C15" s="92"/>
      <c r="D15" s="92"/>
    </row>
    <row r="16" spans="1:4" ht="15.75" customHeight="1">
      <c r="A16" s="97" t="s">
        <v>78</v>
      </c>
      <c r="B16" s="98">
        <f>SUM(B3:B15)</f>
        <v>2550972.4099999997</v>
      </c>
    </row>
    <row r="17" spans="1:9" ht="15.75" customHeight="1">
      <c r="B17" s="24"/>
    </row>
    <row r="18" spans="1:9" ht="13.2">
      <c r="A18" s="99" t="s">
        <v>79</v>
      </c>
      <c r="B18" s="25"/>
    </row>
    <row r="19" spans="1:9" ht="13.2">
      <c r="A19" s="95" t="s">
        <v>80</v>
      </c>
      <c r="B19" s="91">
        <v>4912496</v>
      </c>
    </row>
    <row r="20" spans="1:9" ht="13.2">
      <c r="A20" s="95" t="s">
        <v>81</v>
      </c>
      <c r="B20" s="91">
        <v>1471225</v>
      </c>
    </row>
    <row r="21" spans="1:9" ht="13.2">
      <c r="A21" s="95" t="s">
        <v>82</v>
      </c>
      <c r="B21" s="91">
        <v>933277</v>
      </c>
    </row>
    <row r="22" spans="1:9" ht="13.2">
      <c r="A22" s="95" t="s">
        <v>83</v>
      </c>
      <c r="B22" s="91">
        <v>3339128</v>
      </c>
    </row>
    <row r="23" spans="1:9" ht="13.2">
      <c r="A23" s="95" t="s">
        <v>84</v>
      </c>
      <c r="B23" s="91">
        <v>1109563</v>
      </c>
    </row>
    <row r="24" spans="1:9" ht="13.2">
      <c r="A24" s="99" t="s">
        <v>85</v>
      </c>
      <c r="B24" s="99">
        <f>SUM(B19:B23)</f>
        <v>11765689</v>
      </c>
    </row>
    <row r="25" spans="1:9" ht="13.2">
      <c r="B25" s="24"/>
      <c r="C25" s="24"/>
      <c r="D25" s="25"/>
      <c r="E25" s="25"/>
      <c r="I25" s="24"/>
    </row>
    <row r="26" spans="1:9" ht="13.2">
      <c r="A26" s="100" t="s">
        <v>86</v>
      </c>
      <c r="B26" s="101" t="s">
        <v>87</v>
      </c>
      <c r="C26" s="24"/>
      <c r="D26" s="24"/>
      <c r="E26" s="24"/>
      <c r="I26" s="24"/>
    </row>
    <row r="27" spans="1:9" ht="13.2">
      <c r="A27" s="102" t="s">
        <v>88</v>
      </c>
      <c r="B27" s="94">
        <v>96178.09</v>
      </c>
      <c r="C27" s="94" t="s">
        <v>89</v>
      </c>
      <c r="D27" s="103" t="s">
        <v>90</v>
      </c>
      <c r="G27" s="24"/>
    </row>
    <row r="28" spans="1:9" ht="13.2">
      <c r="A28" s="102" t="s">
        <v>91</v>
      </c>
      <c r="B28" s="94">
        <v>2850</v>
      </c>
      <c r="C28" s="94" t="s">
        <v>92</v>
      </c>
      <c r="D28" s="103" t="s">
        <v>93</v>
      </c>
      <c r="G28" s="24"/>
    </row>
    <row r="29" spans="1:9" ht="13.2">
      <c r="A29" s="102" t="s">
        <v>94</v>
      </c>
      <c r="B29" s="94">
        <v>709.34</v>
      </c>
      <c r="C29" s="94" t="s">
        <v>59</v>
      </c>
      <c r="D29" s="103" t="s">
        <v>60</v>
      </c>
      <c r="G29" s="24"/>
    </row>
    <row r="30" spans="1:9" ht="13.2">
      <c r="A30" s="102" t="s">
        <v>76</v>
      </c>
      <c r="B30" s="94">
        <v>8730</v>
      </c>
      <c r="C30" s="94" t="s">
        <v>95</v>
      </c>
      <c r="D30" s="103" t="s">
        <v>96</v>
      </c>
      <c r="G30" s="24"/>
    </row>
    <row r="31" spans="1:9" ht="13.2">
      <c r="A31" s="102" t="s">
        <v>97</v>
      </c>
      <c r="B31" s="94">
        <v>3698.19</v>
      </c>
      <c r="C31" s="94" t="s">
        <v>98</v>
      </c>
      <c r="D31" s="103" t="s">
        <v>99</v>
      </c>
      <c r="G31" s="24"/>
    </row>
    <row r="32" spans="1:9" ht="13.2">
      <c r="A32" s="102" t="s">
        <v>76</v>
      </c>
      <c r="B32" s="94">
        <v>4375.59</v>
      </c>
      <c r="C32" s="94" t="s">
        <v>98</v>
      </c>
      <c r="D32" s="103" t="s">
        <v>99</v>
      </c>
      <c r="G32" s="24"/>
    </row>
    <row r="33" spans="1:7" ht="13.2">
      <c r="A33" s="102" t="s">
        <v>76</v>
      </c>
      <c r="B33" s="94">
        <v>7481.35</v>
      </c>
      <c r="C33" s="94" t="s">
        <v>100</v>
      </c>
      <c r="D33" s="103" t="s">
        <v>101</v>
      </c>
      <c r="G33" s="24"/>
    </row>
    <row r="34" spans="1:7" ht="13.2">
      <c r="A34" s="102" t="s">
        <v>102</v>
      </c>
      <c r="B34" s="94">
        <v>137323</v>
      </c>
      <c r="C34" s="94" t="s">
        <v>103</v>
      </c>
      <c r="D34" s="103" t="s">
        <v>72</v>
      </c>
      <c r="G34" s="24"/>
    </row>
    <row r="35" spans="1:7" ht="13.2">
      <c r="A35" s="102" t="s">
        <v>73</v>
      </c>
      <c r="B35" s="94">
        <v>3054.2</v>
      </c>
      <c r="C35" s="94" t="s">
        <v>104</v>
      </c>
      <c r="D35" s="103" t="s">
        <v>105</v>
      </c>
      <c r="G35" s="24"/>
    </row>
    <row r="36" spans="1:7" ht="13.2">
      <c r="A36" s="102" t="s">
        <v>106</v>
      </c>
      <c r="B36" s="94">
        <v>0</v>
      </c>
      <c r="C36" s="94" t="s">
        <v>107</v>
      </c>
      <c r="D36" s="103" t="s">
        <v>108</v>
      </c>
      <c r="G36" s="24"/>
    </row>
    <row r="37" spans="1:7" ht="13.2">
      <c r="A37" s="104" t="s">
        <v>109</v>
      </c>
      <c r="B37" s="105">
        <v>264399.76</v>
      </c>
      <c r="C37" s="25"/>
      <c r="D37" s="106"/>
      <c r="G37" s="24"/>
    </row>
    <row r="38" spans="1:7" ht="13.2">
      <c r="A38" s="107"/>
      <c r="B38" s="108"/>
      <c r="C38" s="25"/>
      <c r="D38" s="106"/>
      <c r="G38" s="24"/>
    </row>
    <row r="39" spans="1:7" ht="13.2">
      <c r="A39" s="102" t="s">
        <v>63</v>
      </c>
      <c r="B39" s="91"/>
      <c r="C39" s="94" t="s">
        <v>103</v>
      </c>
      <c r="D39" s="103" t="s">
        <v>72</v>
      </c>
      <c r="G39" s="24"/>
    </row>
    <row r="40" spans="1:7" ht="13.2">
      <c r="A40" s="102" t="s">
        <v>110</v>
      </c>
      <c r="B40" s="91"/>
      <c r="C40" s="94" t="s">
        <v>103</v>
      </c>
      <c r="D40" s="103" t="s">
        <v>72</v>
      </c>
      <c r="G40" s="24"/>
    </row>
    <row r="41" spans="1:7" ht="13.2">
      <c r="A41" s="102" t="s">
        <v>63</v>
      </c>
      <c r="B41" s="91"/>
      <c r="C41" s="94" t="s">
        <v>104</v>
      </c>
      <c r="D41" s="103" t="s">
        <v>105</v>
      </c>
      <c r="G41" s="24"/>
    </row>
    <row r="42" spans="1:7" ht="13.2">
      <c r="A42" s="102" t="s">
        <v>63</v>
      </c>
      <c r="B42" s="91"/>
      <c r="C42" s="94" t="s">
        <v>107</v>
      </c>
      <c r="D42" s="103" t="s">
        <v>108</v>
      </c>
      <c r="G42" s="24"/>
    </row>
    <row r="43" spans="1:7" ht="13.2">
      <c r="A43" s="102" t="s">
        <v>111</v>
      </c>
      <c r="B43" s="91"/>
      <c r="C43" s="94" t="s">
        <v>112</v>
      </c>
      <c r="D43" s="103" t="s">
        <v>113</v>
      </c>
      <c r="G43" s="24"/>
    </row>
    <row r="44" spans="1:7" ht="13.2">
      <c r="A44" s="104" t="s">
        <v>114</v>
      </c>
      <c r="B44" s="105">
        <v>0</v>
      </c>
      <c r="C44" s="25"/>
      <c r="D44" s="106"/>
      <c r="G44" s="24"/>
    </row>
    <row r="45" spans="1:7" ht="13.2">
      <c r="A45" s="107"/>
      <c r="B45" s="108"/>
      <c r="C45" s="25"/>
      <c r="D45" s="106"/>
      <c r="G45" s="24"/>
    </row>
    <row r="46" spans="1:7" ht="13.2">
      <c r="A46" s="102" t="s">
        <v>115</v>
      </c>
      <c r="B46" s="94">
        <v>1671.59</v>
      </c>
      <c r="C46" s="94" t="s">
        <v>65</v>
      </c>
      <c r="D46" s="103" t="s">
        <v>66</v>
      </c>
      <c r="G46" s="24"/>
    </row>
    <row r="47" spans="1:7" ht="13.2">
      <c r="A47" s="102" t="s">
        <v>73</v>
      </c>
      <c r="B47" s="94">
        <v>3054.2</v>
      </c>
      <c r="C47" s="94" t="s">
        <v>104</v>
      </c>
      <c r="D47" s="103" t="s">
        <v>105</v>
      </c>
      <c r="G47" s="24"/>
    </row>
    <row r="48" spans="1:7" ht="13.2">
      <c r="A48" s="104" t="s">
        <v>116</v>
      </c>
      <c r="B48" s="105">
        <v>4725.79</v>
      </c>
      <c r="C48" s="25"/>
      <c r="D48" s="106"/>
      <c r="G48" s="24"/>
    </row>
    <row r="49" spans="1:14" ht="13.2">
      <c r="A49" s="107"/>
      <c r="B49" s="108"/>
      <c r="C49" s="25"/>
      <c r="D49" s="106"/>
      <c r="G49" s="24"/>
    </row>
    <row r="50" spans="1:14" ht="13.2">
      <c r="A50" s="102" t="s">
        <v>117</v>
      </c>
      <c r="B50" s="94">
        <v>1518.72</v>
      </c>
      <c r="C50" s="94" t="s">
        <v>100</v>
      </c>
      <c r="D50" s="103" t="s">
        <v>101</v>
      </c>
      <c r="G50" s="24"/>
    </row>
    <row r="51" spans="1:14" ht="13.2">
      <c r="A51" s="102" t="s">
        <v>118</v>
      </c>
      <c r="B51" s="94">
        <v>6828.05</v>
      </c>
      <c r="C51" s="94" t="s">
        <v>103</v>
      </c>
      <c r="D51" s="103" t="s">
        <v>72</v>
      </c>
      <c r="G51" s="24"/>
    </row>
    <row r="52" spans="1:14" ht="13.2">
      <c r="A52" s="102" t="s">
        <v>118</v>
      </c>
      <c r="B52" s="94">
        <v>81172.679999999993</v>
      </c>
      <c r="C52" s="94" t="s">
        <v>104</v>
      </c>
      <c r="D52" s="103" t="s">
        <v>105</v>
      </c>
      <c r="G52" s="24"/>
    </row>
    <row r="53" spans="1:14" ht="13.2">
      <c r="A53" s="104" t="s">
        <v>119</v>
      </c>
      <c r="B53" s="109">
        <v>89519.45</v>
      </c>
      <c r="C53" s="25"/>
      <c r="D53" s="106"/>
      <c r="G53" s="24"/>
    </row>
    <row r="54" spans="1:14" ht="13.2">
      <c r="A54" s="107"/>
      <c r="B54" s="108"/>
      <c r="C54" s="25"/>
      <c r="D54" s="106"/>
      <c r="G54" s="24"/>
    </row>
    <row r="55" spans="1:14" ht="13.2">
      <c r="A55" s="100" t="s">
        <v>120</v>
      </c>
      <c r="B55" s="110">
        <v>358645</v>
      </c>
      <c r="C55" s="25"/>
      <c r="D55" s="106"/>
      <c r="G55" s="24"/>
    </row>
    <row r="56" spans="1:14" ht="13.2">
      <c r="A56" s="111"/>
      <c r="B56" s="24"/>
      <c r="D56" s="24"/>
      <c r="H56" s="24"/>
    </row>
    <row r="57" spans="1:14" ht="13.2">
      <c r="A57" s="111"/>
      <c r="B57" s="24"/>
      <c r="D57" s="24"/>
      <c r="H57" s="24"/>
    </row>
    <row r="58" spans="1:14" ht="13.2">
      <c r="A58" s="111"/>
      <c r="B58" s="24"/>
      <c r="C58" s="24"/>
      <c r="D58" s="24"/>
      <c r="F58" s="24"/>
      <c r="J58" s="24"/>
    </row>
    <row r="59" spans="1:14" ht="13.2">
      <c r="A59" s="111"/>
      <c r="B59" s="24"/>
      <c r="C59" s="24"/>
      <c r="E59" s="24"/>
      <c r="I59" s="24"/>
    </row>
    <row r="60" spans="1:14" ht="13.2">
      <c r="A60" s="111"/>
      <c r="B60" s="24"/>
      <c r="C60" s="24"/>
      <c r="D60" s="24"/>
      <c r="E60" s="24"/>
      <c r="I60" s="24"/>
    </row>
    <row r="61" spans="1:14" ht="13.2">
      <c r="A61" s="111"/>
      <c r="B61" s="24"/>
      <c r="C61" s="24"/>
      <c r="D61" s="24"/>
      <c r="E61" s="24"/>
      <c r="I61" s="24"/>
    </row>
    <row r="62" spans="1:14" ht="13.2">
      <c r="A62" s="111"/>
      <c r="B62" s="24"/>
      <c r="C62" s="24"/>
      <c r="D62" s="24"/>
      <c r="E62" s="24"/>
      <c r="F62" s="24"/>
      <c r="G62" s="24"/>
      <c r="K62" s="24"/>
    </row>
    <row r="63" spans="1:14" ht="13.2">
      <c r="B63" s="24"/>
      <c r="D63" s="111"/>
      <c r="E63" s="24"/>
      <c r="F63" s="24"/>
      <c r="G63" s="24"/>
      <c r="H63" s="24"/>
      <c r="I63" s="24"/>
      <c r="J63" s="24"/>
      <c r="N63" s="24"/>
    </row>
    <row r="64" spans="1:14" ht="13.2">
      <c r="B64" s="24"/>
      <c r="D64" s="111"/>
      <c r="E64" s="24"/>
      <c r="F64" s="24"/>
      <c r="G64" s="24"/>
      <c r="H64" s="24"/>
      <c r="I64" s="24"/>
      <c r="J64" s="24"/>
      <c r="N64" s="24"/>
    </row>
    <row r="65" spans="2:14" ht="13.2">
      <c r="B65" s="24"/>
      <c r="D65" s="111"/>
      <c r="E65" s="24"/>
      <c r="F65" s="24"/>
      <c r="G65" s="24"/>
      <c r="H65" s="24"/>
      <c r="I65" s="24"/>
      <c r="J65" s="24"/>
      <c r="N65" s="24"/>
    </row>
    <row r="66" spans="2:14" ht="13.2">
      <c r="B66" s="24"/>
      <c r="D66" s="111"/>
      <c r="E66" s="24"/>
      <c r="F66" s="24"/>
      <c r="G66" s="24"/>
      <c r="H66" s="24"/>
      <c r="I66" s="24"/>
      <c r="J66" s="24"/>
      <c r="N66" s="24"/>
    </row>
    <row r="67" spans="2:14" ht="13.2">
      <c r="B67" s="24"/>
      <c r="D67" s="111"/>
      <c r="E67" s="24"/>
      <c r="F67" s="24"/>
      <c r="G67" s="24"/>
      <c r="H67" s="24"/>
      <c r="I67" s="24"/>
      <c r="J67" s="24"/>
      <c r="N67" s="24"/>
    </row>
    <row r="68" spans="2:14" ht="13.2">
      <c r="B68" s="24"/>
      <c r="D68" s="111"/>
      <c r="E68" s="24"/>
      <c r="F68" s="24"/>
      <c r="G68" s="24"/>
      <c r="H68" s="24"/>
      <c r="I68" s="24"/>
      <c r="J68" s="24"/>
      <c r="N68" s="24"/>
    </row>
    <row r="69" spans="2:14" ht="13.2">
      <c r="B69" s="24"/>
      <c r="D69" s="111"/>
      <c r="E69" s="24"/>
      <c r="F69" s="24"/>
      <c r="G69" s="24"/>
      <c r="H69" s="24"/>
      <c r="I69" s="24"/>
      <c r="J69" s="24"/>
      <c r="N69" s="24"/>
    </row>
    <row r="70" spans="2:14" ht="13.2">
      <c r="B70" s="24"/>
      <c r="D70" s="111"/>
      <c r="E70" s="24"/>
      <c r="F70" s="24"/>
      <c r="G70" s="24"/>
      <c r="H70" s="24"/>
      <c r="I70" s="24"/>
      <c r="J70" s="24"/>
      <c r="N70" s="24"/>
    </row>
    <row r="71" spans="2:14" ht="13.2">
      <c r="B71" s="24"/>
      <c r="D71" s="111"/>
      <c r="E71" s="24"/>
      <c r="F71" s="24"/>
      <c r="G71" s="24"/>
      <c r="H71" s="24"/>
      <c r="I71" s="24"/>
      <c r="J71" s="24"/>
      <c r="N71" s="24"/>
    </row>
    <row r="72" spans="2:14" ht="13.2">
      <c r="B72" s="24"/>
      <c r="D72" s="111"/>
      <c r="E72" s="24"/>
      <c r="F72" s="24"/>
      <c r="G72" s="24"/>
      <c r="H72" s="24"/>
      <c r="I72" s="24"/>
      <c r="J72" s="24"/>
      <c r="N72" s="24"/>
    </row>
    <row r="73" spans="2:14" ht="13.2">
      <c r="B73" s="24"/>
      <c r="D73" s="111"/>
      <c r="E73" s="24"/>
      <c r="F73" s="24"/>
      <c r="G73" s="24"/>
      <c r="H73" s="24"/>
      <c r="I73" s="24"/>
      <c r="J73" s="24"/>
      <c r="N73" s="24"/>
    </row>
    <row r="74" spans="2:14" ht="13.2">
      <c r="B74" s="24"/>
      <c r="D74" s="111"/>
      <c r="E74" s="24"/>
      <c r="F74" s="24"/>
      <c r="G74" s="24"/>
      <c r="H74" s="24"/>
      <c r="I74" s="24"/>
      <c r="J74" s="24"/>
      <c r="N74" s="24"/>
    </row>
    <row r="75" spans="2:14" ht="13.2">
      <c r="B75" s="24"/>
      <c r="D75" s="111"/>
      <c r="E75" s="24"/>
      <c r="F75" s="24"/>
      <c r="G75" s="24"/>
      <c r="H75" s="24"/>
      <c r="I75" s="24"/>
      <c r="J75" s="24"/>
      <c r="N75" s="24"/>
    </row>
    <row r="76" spans="2:14" ht="13.2">
      <c r="B76" s="24"/>
      <c r="D76" s="111"/>
      <c r="E76" s="24"/>
      <c r="F76" s="24"/>
      <c r="G76" s="24"/>
      <c r="H76" s="24"/>
      <c r="I76" s="24"/>
      <c r="J76" s="24"/>
      <c r="N76" s="24"/>
    </row>
    <row r="77" spans="2:14" ht="13.2">
      <c r="B77" s="24"/>
      <c r="D77" s="111"/>
      <c r="E77" s="24"/>
      <c r="F77" s="24"/>
      <c r="G77" s="24"/>
      <c r="H77" s="24"/>
      <c r="I77" s="24"/>
      <c r="J77" s="24"/>
      <c r="N77" s="24"/>
    </row>
    <row r="78" spans="2:14" ht="13.2">
      <c r="B78" s="24"/>
      <c r="D78" s="111"/>
      <c r="E78" s="24"/>
      <c r="F78" s="24"/>
      <c r="G78" s="24"/>
      <c r="H78" s="24"/>
      <c r="I78" s="24"/>
      <c r="J78" s="24"/>
      <c r="N78" s="24"/>
    </row>
    <row r="79" spans="2:14" ht="13.2">
      <c r="B79" s="24"/>
      <c r="D79" s="111"/>
      <c r="E79" s="24"/>
      <c r="F79" s="24"/>
      <c r="G79" s="24"/>
      <c r="H79" s="24"/>
      <c r="I79" s="24"/>
      <c r="J79" s="24"/>
      <c r="N79" s="24"/>
    </row>
    <row r="80" spans="2:14" ht="13.2">
      <c r="B80" s="24"/>
      <c r="D80" s="111"/>
      <c r="E80" s="24"/>
      <c r="F80" s="24"/>
      <c r="G80" s="24"/>
      <c r="H80" s="24"/>
      <c r="I80" s="24"/>
      <c r="J80" s="24"/>
      <c r="N80" s="24"/>
    </row>
    <row r="81" spans="2:14" ht="13.2">
      <c r="B81" s="24"/>
      <c r="D81" s="111"/>
      <c r="E81" s="24"/>
      <c r="F81" s="24"/>
      <c r="G81" s="24"/>
      <c r="H81" s="24"/>
      <c r="I81" s="24"/>
      <c r="J81" s="24"/>
      <c r="N81" s="24"/>
    </row>
    <row r="82" spans="2:14" ht="13.2">
      <c r="B82" s="24"/>
      <c r="D82" s="111"/>
      <c r="E82" s="24"/>
      <c r="F82" s="24"/>
      <c r="G82" s="24"/>
      <c r="H82" s="24"/>
      <c r="I82" s="24"/>
      <c r="J82" s="24"/>
      <c r="N82" s="24"/>
    </row>
    <row r="83" spans="2:14" ht="13.2">
      <c r="B83" s="24"/>
      <c r="D83" s="111"/>
      <c r="E83" s="24"/>
      <c r="F83" s="24"/>
      <c r="G83" s="24"/>
      <c r="H83" s="24"/>
      <c r="I83" s="24"/>
      <c r="J83" s="24"/>
      <c r="N83" s="24"/>
    </row>
    <row r="84" spans="2:14" ht="13.2">
      <c r="B84" s="24"/>
      <c r="D84" s="111"/>
      <c r="E84" s="24"/>
      <c r="F84" s="24"/>
      <c r="G84" s="24"/>
      <c r="H84" s="24"/>
      <c r="I84" s="24"/>
      <c r="J84" s="24"/>
      <c r="N84" s="24"/>
    </row>
    <row r="85" spans="2:14" ht="13.2">
      <c r="B85" s="24"/>
      <c r="D85" s="111"/>
      <c r="E85" s="24"/>
      <c r="F85" s="24"/>
      <c r="G85" s="24"/>
      <c r="H85" s="24"/>
      <c r="I85" s="24"/>
      <c r="J85" s="24"/>
      <c r="N85" s="24"/>
    </row>
    <row r="86" spans="2:14" ht="13.2">
      <c r="B86" s="24"/>
      <c r="D86" s="111"/>
      <c r="E86" s="24"/>
      <c r="F86" s="24"/>
      <c r="G86" s="24"/>
      <c r="H86" s="24"/>
      <c r="I86" s="24"/>
      <c r="J86" s="24"/>
      <c r="N86" s="24"/>
    </row>
    <row r="87" spans="2:14" ht="13.2">
      <c r="B87" s="24"/>
      <c r="D87" s="111"/>
      <c r="E87" s="24"/>
      <c r="F87" s="24"/>
      <c r="G87" s="24"/>
      <c r="H87" s="24"/>
      <c r="I87" s="24"/>
      <c r="J87" s="24"/>
      <c r="N87" s="24"/>
    </row>
    <row r="88" spans="2:14" ht="13.2">
      <c r="B88" s="24"/>
      <c r="D88" s="111"/>
      <c r="E88" s="24"/>
      <c r="F88" s="24"/>
      <c r="G88" s="24"/>
      <c r="H88" s="24"/>
      <c r="I88" s="24"/>
      <c r="J88" s="24"/>
      <c r="N88" s="24"/>
    </row>
    <row r="89" spans="2:14" ht="13.2">
      <c r="B89" s="24"/>
      <c r="D89" s="111"/>
      <c r="E89" s="24"/>
      <c r="F89" s="24"/>
      <c r="G89" s="24"/>
      <c r="H89" s="24"/>
      <c r="I89" s="24"/>
      <c r="J89" s="24"/>
      <c r="N89" s="24"/>
    </row>
    <row r="90" spans="2:14" ht="13.2">
      <c r="B90" s="24"/>
      <c r="D90" s="111"/>
      <c r="E90" s="24"/>
      <c r="F90" s="24"/>
      <c r="G90" s="24"/>
      <c r="H90" s="24"/>
      <c r="I90" s="24"/>
      <c r="J90" s="24"/>
      <c r="N90" s="24"/>
    </row>
    <row r="91" spans="2:14" ht="13.2">
      <c r="B91" s="24"/>
      <c r="D91" s="111"/>
      <c r="E91" s="24"/>
      <c r="F91" s="24"/>
      <c r="G91" s="24"/>
      <c r="H91" s="24"/>
      <c r="I91" s="24"/>
      <c r="J91" s="24"/>
      <c r="N91" s="24"/>
    </row>
    <row r="92" spans="2:14" ht="13.2">
      <c r="B92" s="24"/>
      <c r="D92" s="111"/>
      <c r="E92" s="24"/>
      <c r="F92" s="24"/>
      <c r="G92" s="24"/>
      <c r="H92" s="24"/>
      <c r="I92" s="24"/>
      <c r="J92" s="24"/>
      <c r="N92" s="24"/>
    </row>
    <row r="93" spans="2:14" ht="13.2">
      <c r="B93" s="24"/>
      <c r="D93" s="111"/>
      <c r="E93" s="24"/>
      <c r="F93" s="24"/>
      <c r="G93" s="24"/>
      <c r="H93" s="24"/>
      <c r="I93" s="24"/>
      <c r="J93" s="24"/>
      <c r="N93" s="24"/>
    </row>
    <row r="94" spans="2:14" ht="13.2">
      <c r="B94" s="24"/>
      <c r="D94" s="111"/>
      <c r="E94" s="24"/>
      <c r="F94" s="24"/>
      <c r="G94" s="24"/>
      <c r="H94" s="24"/>
      <c r="I94" s="24"/>
      <c r="J94" s="24"/>
      <c r="N94" s="24"/>
    </row>
    <row r="95" spans="2:14" ht="13.2">
      <c r="B95" s="24"/>
      <c r="D95" s="111"/>
      <c r="E95" s="24"/>
      <c r="F95" s="24"/>
      <c r="G95" s="24"/>
      <c r="H95" s="24"/>
      <c r="I95" s="24"/>
      <c r="J95" s="24"/>
      <c r="N95" s="24"/>
    </row>
    <row r="96" spans="2:14" ht="13.2">
      <c r="B96" s="24"/>
      <c r="D96" s="111"/>
      <c r="E96" s="24"/>
      <c r="F96" s="24"/>
      <c r="G96" s="24"/>
      <c r="H96" s="24"/>
      <c r="I96" s="24"/>
      <c r="J96" s="24"/>
      <c r="N96" s="24"/>
    </row>
    <row r="97" spans="2:14" ht="13.2">
      <c r="B97" s="24"/>
      <c r="D97" s="111"/>
      <c r="E97" s="24"/>
      <c r="F97" s="24"/>
      <c r="G97" s="24"/>
      <c r="H97" s="24"/>
      <c r="I97" s="24"/>
      <c r="J97" s="24"/>
      <c r="N97" s="24"/>
    </row>
    <row r="98" spans="2:14" ht="13.2">
      <c r="B98" s="24"/>
      <c r="D98" s="111"/>
      <c r="E98" s="24"/>
      <c r="F98" s="24"/>
      <c r="G98" s="24"/>
      <c r="H98" s="24"/>
      <c r="I98" s="24"/>
      <c r="J98" s="24"/>
      <c r="N98" s="24"/>
    </row>
    <row r="99" spans="2:14" ht="13.2">
      <c r="B99" s="24"/>
      <c r="D99" s="111"/>
      <c r="E99" s="24"/>
      <c r="F99" s="24"/>
      <c r="G99" s="24"/>
      <c r="H99" s="24"/>
      <c r="I99" s="24"/>
      <c r="J99" s="24"/>
      <c r="N99" s="24"/>
    </row>
    <row r="100" spans="2:14" ht="13.2">
      <c r="B100" s="24"/>
      <c r="D100" s="111"/>
      <c r="E100" s="24"/>
      <c r="F100" s="24"/>
      <c r="G100" s="24"/>
      <c r="H100" s="24"/>
      <c r="I100" s="24"/>
      <c r="J100" s="24"/>
      <c r="N100" s="24"/>
    </row>
    <row r="101" spans="2:14" ht="13.2">
      <c r="B101" s="24"/>
      <c r="D101" s="111"/>
      <c r="E101" s="24"/>
      <c r="F101" s="24"/>
      <c r="G101" s="24"/>
      <c r="H101" s="24"/>
      <c r="I101" s="24"/>
      <c r="J101" s="24"/>
      <c r="N101" s="24"/>
    </row>
    <row r="102" spans="2:14" ht="13.2">
      <c r="B102" s="24"/>
      <c r="D102" s="111"/>
      <c r="E102" s="24"/>
      <c r="F102" s="24"/>
      <c r="G102" s="24"/>
      <c r="H102" s="24"/>
      <c r="I102" s="24"/>
      <c r="J102" s="24"/>
      <c r="N102" s="24"/>
    </row>
    <row r="103" spans="2:14" ht="13.2">
      <c r="B103" s="24"/>
      <c r="D103" s="111"/>
      <c r="E103" s="24"/>
      <c r="F103" s="24"/>
      <c r="G103" s="24"/>
      <c r="H103" s="24"/>
      <c r="I103" s="24"/>
      <c r="J103" s="24"/>
      <c r="N103" s="24"/>
    </row>
    <row r="104" spans="2:14" ht="13.2">
      <c r="B104" s="24"/>
      <c r="D104" s="111"/>
      <c r="E104" s="24"/>
      <c r="F104" s="24"/>
      <c r="G104" s="24"/>
      <c r="H104" s="24"/>
      <c r="I104" s="24"/>
      <c r="J104" s="24"/>
      <c r="N104" s="24"/>
    </row>
    <row r="105" spans="2:14" ht="13.2">
      <c r="B105" s="24"/>
      <c r="D105" s="111"/>
      <c r="E105" s="24"/>
      <c r="F105" s="24"/>
      <c r="G105" s="24"/>
      <c r="H105" s="24"/>
      <c r="I105" s="24"/>
      <c r="J105" s="24"/>
      <c r="N105" s="24"/>
    </row>
    <row r="106" spans="2:14" ht="13.2">
      <c r="B106" s="24"/>
      <c r="D106" s="111"/>
      <c r="E106" s="24"/>
      <c r="F106" s="24"/>
      <c r="G106" s="24"/>
      <c r="H106" s="24"/>
      <c r="I106" s="24"/>
      <c r="J106" s="24"/>
      <c r="N106" s="24"/>
    </row>
    <row r="107" spans="2:14" ht="13.2">
      <c r="B107" s="24"/>
      <c r="D107" s="111"/>
      <c r="E107" s="24"/>
      <c r="F107" s="24"/>
      <c r="G107" s="24"/>
      <c r="H107" s="24"/>
      <c r="I107" s="24"/>
      <c r="J107" s="24"/>
      <c r="N107" s="24"/>
    </row>
    <row r="108" spans="2:14" ht="13.2">
      <c r="B108" s="24"/>
      <c r="D108" s="111"/>
      <c r="E108" s="24"/>
      <c r="F108" s="24"/>
      <c r="G108" s="24"/>
      <c r="H108" s="24"/>
      <c r="I108" s="24"/>
      <c r="J108" s="24"/>
      <c r="N108" s="24"/>
    </row>
    <row r="109" spans="2:14" ht="13.2">
      <c r="B109" s="24"/>
      <c r="D109" s="111"/>
      <c r="E109" s="24"/>
      <c r="F109" s="24"/>
      <c r="G109" s="24"/>
      <c r="H109" s="24"/>
      <c r="I109" s="24"/>
      <c r="J109" s="24"/>
      <c r="N109" s="24"/>
    </row>
    <row r="110" spans="2:14" ht="13.2">
      <c r="B110" s="24"/>
      <c r="D110" s="111"/>
      <c r="E110" s="24"/>
      <c r="F110" s="24"/>
      <c r="G110" s="24"/>
      <c r="H110" s="24"/>
      <c r="I110" s="24"/>
      <c r="J110" s="24"/>
      <c r="N110" s="24"/>
    </row>
    <row r="111" spans="2:14" ht="13.2">
      <c r="B111" s="24"/>
      <c r="D111" s="111"/>
      <c r="E111" s="24"/>
      <c r="F111" s="24"/>
      <c r="G111" s="24"/>
      <c r="H111" s="24"/>
      <c r="I111" s="24"/>
      <c r="J111" s="24"/>
      <c r="N111" s="24"/>
    </row>
    <row r="112" spans="2:14" ht="13.2">
      <c r="B112" s="24"/>
      <c r="D112" s="111"/>
      <c r="E112" s="24"/>
      <c r="F112" s="24"/>
      <c r="G112" s="24"/>
      <c r="H112" s="24"/>
      <c r="I112" s="24"/>
      <c r="J112" s="24"/>
      <c r="N112" s="24"/>
    </row>
    <row r="113" spans="2:14" ht="13.2">
      <c r="B113" s="24"/>
      <c r="D113" s="111"/>
      <c r="E113" s="24"/>
      <c r="F113" s="24"/>
      <c r="G113" s="24"/>
      <c r="H113" s="24"/>
      <c r="I113" s="24"/>
      <c r="J113" s="24"/>
      <c r="N113" s="24"/>
    </row>
    <row r="114" spans="2:14" ht="13.2">
      <c r="B114" s="24"/>
      <c r="D114" s="111"/>
      <c r="E114" s="24"/>
      <c r="F114" s="24"/>
      <c r="G114" s="24"/>
      <c r="H114" s="24"/>
      <c r="I114" s="24"/>
      <c r="J114" s="24"/>
      <c r="N114" s="24"/>
    </row>
    <row r="115" spans="2:14" ht="13.2">
      <c r="B115" s="24"/>
      <c r="D115" s="111"/>
      <c r="E115" s="24"/>
      <c r="F115" s="24"/>
      <c r="G115" s="24"/>
      <c r="H115" s="24"/>
      <c r="I115" s="24"/>
      <c r="J115" s="24"/>
      <c r="N115" s="24"/>
    </row>
    <row r="116" spans="2:14" ht="13.2">
      <c r="B116" s="24"/>
      <c r="D116" s="111"/>
      <c r="E116" s="24"/>
      <c r="F116" s="24"/>
      <c r="G116" s="24"/>
      <c r="H116" s="24"/>
      <c r="I116" s="24"/>
      <c r="J116" s="24"/>
      <c r="N116" s="24"/>
    </row>
    <row r="117" spans="2:14" ht="13.2">
      <c r="B117" s="24"/>
      <c r="D117" s="111"/>
      <c r="E117" s="24"/>
      <c r="F117" s="24"/>
      <c r="G117" s="24"/>
      <c r="H117" s="24"/>
      <c r="I117" s="24"/>
      <c r="J117" s="24"/>
      <c r="N117" s="24"/>
    </row>
    <row r="118" spans="2:14" ht="13.2">
      <c r="B118" s="24"/>
      <c r="D118" s="111"/>
      <c r="E118" s="24"/>
      <c r="F118" s="24"/>
      <c r="G118" s="24"/>
      <c r="H118" s="24"/>
      <c r="I118" s="24"/>
      <c r="J118" s="24"/>
      <c r="N118" s="24"/>
    </row>
    <row r="119" spans="2:14" ht="13.2">
      <c r="B119" s="24"/>
      <c r="D119" s="111"/>
      <c r="E119" s="24"/>
      <c r="F119" s="24"/>
      <c r="G119" s="24"/>
      <c r="H119" s="24"/>
      <c r="I119" s="24"/>
      <c r="J119" s="24"/>
      <c r="N119" s="24"/>
    </row>
    <row r="120" spans="2:14" ht="13.2">
      <c r="B120" s="24"/>
      <c r="D120" s="111"/>
      <c r="E120" s="24"/>
      <c r="F120" s="24"/>
      <c r="G120" s="24"/>
      <c r="H120" s="24"/>
      <c r="I120" s="24"/>
      <c r="J120" s="24"/>
      <c r="N120" s="24"/>
    </row>
    <row r="121" spans="2:14" ht="13.2">
      <c r="B121" s="24"/>
      <c r="D121" s="111"/>
      <c r="E121" s="24"/>
      <c r="F121" s="24"/>
      <c r="G121" s="24"/>
      <c r="H121" s="24"/>
      <c r="I121" s="24"/>
      <c r="J121" s="24"/>
      <c r="N121" s="24"/>
    </row>
    <row r="122" spans="2:14" ht="13.2">
      <c r="B122" s="24"/>
      <c r="D122" s="111"/>
      <c r="E122" s="24"/>
      <c r="F122" s="24"/>
      <c r="G122" s="24"/>
      <c r="H122" s="24"/>
      <c r="I122" s="24"/>
      <c r="J122" s="24"/>
      <c r="N122" s="24"/>
    </row>
    <row r="123" spans="2:14" ht="13.2">
      <c r="B123" s="24"/>
      <c r="D123" s="111"/>
      <c r="E123" s="24"/>
      <c r="F123" s="24"/>
      <c r="G123" s="24"/>
      <c r="H123" s="24"/>
      <c r="I123" s="24"/>
      <c r="J123" s="24"/>
      <c r="N123" s="24"/>
    </row>
    <row r="124" spans="2:14" ht="13.2">
      <c r="B124" s="24"/>
      <c r="D124" s="111"/>
      <c r="E124" s="24"/>
      <c r="F124" s="24"/>
      <c r="G124" s="24"/>
      <c r="H124" s="24"/>
      <c r="I124" s="24"/>
      <c r="J124" s="24"/>
      <c r="N124" s="24"/>
    </row>
    <row r="125" spans="2:14" ht="13.2">
      <c r="B125" s="24"/>
      <c r="D125" s="111"/>
      <c r="E125" s="24"/>
      <c r="F125" s="24"/>
      <c r="G125" s="24"/>
      <c r="H125" s="24"/>
      <c r="I125" s="24"/>
      <c r="J125" s="24"/>
      <c r="N125" s="24"/>
    </row>
    <row r="126" spans="2:14" ht="13.2">
      <c r="B126" s="24"/>
      <c r="D126" s="111"/>
      <c r="E126" s="24"/>
      <c r="F126" s="24"/>
      <c r="G126" s="24"/>
      <c r="H126" s="24"/>
      <c r="I126" s="24"/>
      <c r="J126" s="24"/>
      <c r="N126" s="24"/>
    </row>
    <row r="127" spans="2:14" ht="13.2">
      <c r="B127" s="24"/>
      <c r="D127" s="111"/>
      <c r="E127" s="24"/>
      <c r="F127" s="24"/>
      <c r="G127" s="24"/>
      <c r="H127" s="24"/>
      <c r="I127" s="24"/>
      <c r="J127" s="24"/>
      <c r="N127" s="24"/>
    </row>
    <row r="128" spans="2:14" ht="13.2">
      <c r="B128" s="24"/>
      <c r="D128" s="111"/>
      <c r="E128" s="24"/>
      <c r="F128" s="24"/>
      <c r="G128" s="24"/>
      <c r="H128" s="24"/>
      <c r="I128" s="24"/>
      <c r="J128" s="24"/>
      <c r="N128" s="24"/>
    </row>
    <row r="129" spans="2:14" ht="13.2">
      <c r="B129" s="24"/>
      <c r="D129" s="111"/>
      <c r="E129" s="24"/>
      <c r="F129" s="24"/>
      <c r="G129" s="24"/>
      <c r="H129" s="24"/>
      <c r="I129" s="24"/>
      <c r="J129" s="24"/>
      <c r="N129" s="24"/>
    </row>
    <row r="130" spans="2:14" ht="13.2">
      <c r="B130" s="24"/>
      <c r="D130" s="111"/>
      <c r="E130" s="24"/>
      <c r="F130" s="24"/>
      <c r="G130" s="24"/>
      <c r="H130" s="24"/>
      <c r="I130" s="24"/>
      <c r="J130" s="24"/>
      <c r="N130" s="24"/>
    </row>
    <row r="131" spans="2:14" ht="13.2">
      <c r="B131" s="24"/>
      <c r="D131" s="111"/>
      <c r="E131" s="24"/>
      <c r="F131" s="24"/>
      <c r="G131" s="24"/>
      <c r="H131" s="24"/>
      <c r="I131" s="24"/>
      <c r="J131" s="24"/>
      <c r="N131" s="24"/>
    </row>
    <row r="132" spans="2:14" ht="13.2">
      <c r="B132" s="24"/>
      <c r="D132" s="111"/>
      <c r="E132" s="24"/>
      <c r="F132" s="24"/>
      <c r="G132" s="24"/>
      <c r="H132" s="24"/>
      <c r="I132" s="24"/>
      <c r="J132" s="24"/>
      <c r="N132" s="24"/>
    </row>
    <row r="133" spans="2:14" ht="13.2">
      <c r="B133" s="24"/>
      <c r="D133" s="111"/>
      <c r="E133" s="24"/>
      <c r="F133" s="24"/>
      <c r="G133" s="24"/>
      <c r="H133" s="24"/>
      <c r="I133" s="24"/>
      <c r="J133" s="24"/>
      <c r="N133" s="24"/>
    </row>
    <row r="134" spans="2:14" ht="13.2">
      <c r="B134" s="24"/>
      <c r="D134" s="111"/>
      <c r="E134" s="24"/>
      <c r="F134" s="24"/>
      <c r="G134" s="24"/>
      <c r="H134" s="24"/>
      <c r="I134" s="24"/>
      <c r="J134" s="24"/>
      <c r="N134" s="24"/>
    </row>
    <row r="135" spans="2:14" ht="13.2">
      <c r="B135" s="24"/>
      <c r="D135" s="111"/>
      <c r="E135" s="24"/>
      <c r="F135" s="24"/>
      <c r="G135" s="24"/>
      <c r="H135" s="24"/>
      <c r="I135" s="24"/>
      <c r="J135" s="24"/>
      <c r="N135" s="24"/>
    </row>
    <row r="136" spans="2:14" ht="13.2">
      <c r="B136" s="24"/>
      <c r="D136" s="111"/>
      <c r="E136" s="24"/>
      <c r="F136" s="24"/>
      <c r="G136" s="24"/>
      <c r="H136" s="24"/>
      <c r="I136" s="24"/>
      <c r="J136" s="24"/>
      <c r="N136" s="24"/>
    </row>
    <row r="137" spans="2:14" ht="13.2">
      <c r="B137" s="24"/>
      <c r="D137" s="111"/>
      <c r="E137" s="24"/>
      <c r="F137" s="24"/>
      <c r="G137" s="24"/>
      <c r="H137" s="24"/>
      <c r="I137" s="24"/>
      <c r="J137" s="24"/>
      <c r="N137" s="24"/>
    </row>
    <row r="138" spans="2:14" ht="13.2">
      <c r="B138" s="24"/>
      <c r="D138" s="111"/>
      <c r="E138" s="24"/>
      <c r="F138" s="24"/>
      <c r="G138" s="24"/>
      <c r="H138" s="24"/>
      <c r="I138" s="24"/>
      <c r="J138" s="24"/>
      <c r="N138" s="24"/>
    </row>
    <row r="139" spans="2:14" ht="13.2">
      <c r="B139" s="24"/>
      <c r="D139" s="111"/>
      <c r="E139" s="24"/>
      <c r="F139" s="24"/>
      <c r="G139" s="24"/>
      <c r="H139" s="24"/>
      <c r="I139" s="24"/>
      <c r="J139" s="24"/>
      <c r="N139" s="24"/>
    </row>
    <row r="140" spans="2:14" ht="13.2">
      <c r="B140" s="24"/>
      <c r="D140" s="111"/>
      <c r="E140" s="24"/>
      <c r="F140" s="24"/>
      <c r="G140" s="24"/>
      <c r="H140" s="24"/>
      <c r="I140" s="24"/>
      <c r="J140" s="24"/>
      <c r="N140" s="24"/>
    </row>
    <row r="141" spans="2:14" ht="13.2">
      <c r="B141" s="24"/>
      <c r="D141" s="111"/>
      <c r="E141" s="24"/>
      <c r="F141" s="24"/>
      <c r="G141" s="24"/>
      <c r="H141" s="24"/>
      <c r="I141" s="24"/>
      <c r="J141" s="24"/>
      <c r="N141" s="24"/>
    </row>
    <row r="142" spans="2:14" ht="13.2">
      <c r="B142" s="24"/>
      <c r="D142" s="111"/>
      <c r="E142" s="24"/>
      <c r="F142" s="24"/>
      <c r="G142" s="24"/>
      <c r="H142" s="24"/>
      <c r="I142" s="24"/>
      <c r="J142" s="24"/>
      <c r="N142" s="24"/>
    </row>
    <row r="143" spans="2:14" ht="13.2">
      <c r="B143" s="24"/>
      <c r="D143" s="111"/>
      <c r="E143" s="24"/>
      <c r="F143" s="24"/>
      <c r="G143" s="24"/>
      <c r="H143" s="24"/>
      <c r="I143" s="24"/>
      <c r="J143" s="24"/>
      <c r="N143" s="24"/>
    </row>
    <row r="144" spans="2:14" ht="13.2">
      <c r="B144" s="24"/>
      <c r="D144" s="111"/>
      <c r="E144" s="24"/>
      <c r="F144" s="24"/>
      <c r="G144" s="24"/>
      <c r="H144" s="24"/>
      <c r="I144" s="24"/>
      <c r="J144" s="24"/>
      <c r="N144" s="24"/>
    </row>
    <row r="145" spans="2:14" ht="13.2">
      <c r="B145" s="24"/>
      <c r="D145" s="111"/>
      <c r="E145" s="24"/>
      <c r="F145" s="24"/>
      <c r="G145" s="24"/>
      <c r="H145" s="24"/>
      <c r="I145" s="24"/>
      <c r="J145" s="24"/>
      <c r="N145" s="24"/>
    </row>
    <row r="146" spans="2:14" ht="13.2">
      <c r="B146" s="24"/>
      <c r="D146" s="111"/>
      <c r="E146" s="24"/>
      <c r="F146" s="24"/>
      <c r="G146" s="24"/>
      <c r="H146" s="24"/>
      <c r="I146" s="24"/>
      <c r="J146" s="24"/>
      <c r="N146" s="24"/>
    </row>
    <row r="147" spans="2:14" ht="13.2">
      <c r="B147" s="24"/>
      <c r="D147" s="111"/>
      <c r="E147" s="24"/>
      <c r="F147" s="24"/>
      <c r="G147" s="24"/>
      <c r="H147" s="24"/>
      <c r="I147" s="24"/>
      <c r="J147" s="24"/>
      <c r="N147" s="24"/>
    </row>
    <row r="148" spans="2:14" ht="13.2">
      <c r="B148" s="24"/>
      <c r="D148" s="111"/>
      <c r="E148" s="24"/>
      <c r="F148" s="24"/>
      <c r="G148" s="24"/>
      <c r="H148" s="24"/>
      <c r="I148" s="24"/>
      <c r="J148" s="24"/>
      <c r="N148" s="24"/>
    </row>
    <row r="149" spans="2:14" ht="13.2">
      <c r="B149" s="24"/>
      <c r="D149" s="111"/>
      <c r="E149" s="24"/>
      <c r="F149" s="24"/>
      <c r="G149" s="24"/>
      <c r="H149" s="24"/>
      <c r="I149" s="24"/>
      <c r="J149" s="24"/>
      <c r="N149" s="24"/>
    </row>
    <row r="150" spans="2:14" ht="13.2">
      <c r="B150" s="24"/>
      <c r="D150" s="111"/>
      <c r="E150" s="24"/>
      <c r="F150" s="24"/>
      <c r="G150" s="24"/>
      <c r="H150" s="24"/>
      <c r="I150" s="24"/>
      <c r="J150" s="24"/>
      <c r="N150" s="24"/>
    </row>
    <row r="151" spans="2:14" ht="13.2">
      <c r="B151" s="24"/>
      <c r="D151" s="111"/>
      <c r="E151" s="24"/>
      <c r="F151" s="24"/>
      <c r="G151" s="24"/>
      <c r="H151" s="24"/>
      <c r="I151" s="24"/>
      <c r="J151" s="24"/>
      <c r="N151" s="24"/>
    </row>
    <row r="152" spans="2:14" ht="13.2">
      <c r="B152" s="24"/>
      <c r="D152" s="111"/>
      <c r="E152" s="24"/>
      <c r="F152" s="24"/>
      <c r="G152" s="24"/>
      <c r="H152" s="24"/>
      <c r="I152" s="24"/>
      <c r="J152" s="24"/>
      <c r="N152" s="24"/>
    </row>
    <row r="153" spans="2:14" ht="13.2">
      <c r="B153" s="24"/>
      <c r="D153" s="111"/>
      <c r="E153" s="24"/>
      <c r="F153" s="24"/>
      <c r="G153" s="24"/>
      <c r="H153" s="24"/>
      <c r="I153" s="24"/>
      <c r="J153" s="24"/>
      <c r="N153" s="24"/>
    </row>
    <row r="154" spans="2:14" ht="13.2">
      <c r="B154" s="24"/>
      <c r="D154" s="111"/>
      <c r="E154" s="24"/>
      <c r="F154" s="24"/>
      <c r="G154" s="24"/>
      <c r="H154" s="24"/>
      <c r="I154" s="24"/>
      <c r="J154" s="24"/>
      <c r="N154" s="24"/>
    </row>
    <row r="155" spans="2:14" ht="13.2">
      <c r="B155" s="24"/>
      <c r="D155" s="111"/>
      <c r="E155" s="24"/>
      <c r="F155" s="24"/>
      <c r="G155" s="24"/>
      <c r="H155" s="24"/>
      <c r="I155" s="24"/>
      <c r="J155" s="24"/>
      <c r="N155" s="24"/>
    </row>
    <row r="156" spans="2:14" ht="13.2">
      <c r="B156" s="24"/>
      <c r="D156" s="111"/>
      <c r="E156" s="24"/>
      <c r="F156" s="24"/>
      <c r="G156" s="24"/>
      <c r="H156" s="24"/>
      <c r="I156" s="24"/>
      <c r="J156" s="24"/>
      <c r="N156" s="24"/>
    </row>
    <row r="157" spans="2:14" ht="13.2">
      <c r="B157" s="24"/>
      <c r="D157" s="111"/>
      <c r="E157" s="24"/>
      <c r="F157" s="24"/>
      <c r="G157" s="24"/>
      <c r="H157" s="24"/>
      <c r="I157" s="24"/>
      <c r="J157" s="24"/>
      <c r="N157" s="24"/>
    </row>
    <row r="158" spans="2:14" ht="13.2">
      <c r="B158" s="24"/>
      <c r="D158" s="111"/>
      <c r="E158" s="24"/>
      <c r="F158" s="24"/>
      <c r="G158" s="24"/>
      <c r="H158" s="24"/>
      <c r="I158" s="24"/>
      <c r="J158" s="24"/>
      <c r="N158" s="24"/>
    </row>
    <row r="159" spans="2:14" ht="13.2">
      <c r="B159" s="24"/>
      <c r="D159" s="111"/>
      <c r="E159" s="24"/>
      <c r="F159" s="24"/>
      <c r="G159" s="24"/>
      <c r="H159" s="24"/>
      <c r="I159" s="24"/>
      <c r="J159" s="24"/>
      <c r="N159" s="24"/>
    </row>
    <row r="160" spans="2:14" ht="13.2">
      <c r="B160" s="24"/>
      <c r="D160" s="111"/>
      <c r="E160" s="24"/>
      <c r="F160" s="24"/>
      <c r="G160" s="24"/>
      <c r="H160" s="24"/>
      <c r="I160" s="24"/>
      <c r="J160" s="24"/>
      <c r="N160" s="24"/>
    </row>
    <row r="161" spans="2:14" ht="13.2">
      <c r="B161" s="24"/>
      <c r="D161" s="111"/>
      <c r="E161" s="24"/>
      <c r="F161" s="24"/>
      <c r="G161" s="24"/>
      <c r="H161" s="24"/>
      <c r="I161" s="24"/>
      <c r="J161" s="24"/>
      <c r="N161" s="24"/>
    </row>
    <row r="162" spans="2:14" ht="13.2">
      <c r="B162" s="24"/>
      <c r="D162" s="111"/>
      <c r="E162" s="24"/>
      <c r="F162" s="24"/>
      <c r="G162" s="24"/>
      <c r="H162" s="24"/>
      <c r="I162" s="24"/>
      <c r="J162" s="24"/>
      <c r="N162" s="24"/>
    </row>
    <row r="163" spans="2:14" ht="13.2">
      <c r="B163" s="24"/>
      <c r="D163" s="111"/>
      <c r="E163" s="24"/>
      <c r="F163" s="24"/>
      <c r="G163" s="24"/>
      <c r="H163" s="24"/>
      <c r="I163" s="24"/>
      <c r="J163" s="24"/>
      <c r="N163" s="24"/>
    </row>
    <row r="164" spans="2:14" ht="13.2">
      <c r="B164" s="24"/>
      <c r="D164" s="111"/>
      <c r="E164" s="24"/>
      <c r="F164" s="24"/>
      <c r="G164" s="24"/>
      <c r="H164" s="24"/>
      <c r="I164" s="24"/>
      <c r="J164" s="24"/>
      <c r="N164" s="24"/>
    </row>
    <row r="165" spans="2:14" ht="13.2">
      <c r="B165" s="24"/>
      <c r="D165" s="111"/>
      <c r="E165" s="24"/>
      <c r="F165" s="24"/>
      <c r="G165" s="24"/>
      <c r="H165" s="24"/>
      <c r="I165" s="24"/>
      <c r="J165" s="24"/>
      <c r="N165" s="24"/>
    </row>
    <row r="166" spans="2:14" ht="13.2">
      <c r="B166" s="24"/>
      <c r="D166" s="111"/>
      <c r="E166" s="24"/>
      <c r="F166" s="24"/>
      <c r="G166" s="24"/>
      <c r="H166" s="24"/>
      <c r="I166" s="24"/>
      <c r="J166" s="24"/>
      <c r="N166" s="24"/>
    </row>
    <row r="167" spans="2:14" ht="13.2">
      <c r="B167" s="24"/>
      <c r="D167" s="111"/>
      <c r="E167" s="24"/>
      <c r="F167" s="24"/>
      <c r="G167" s="24"/>
      <c r="H167" s="24"/>
      <c r="I167" s="24"/>
      <c r="J167" s="24"/>
      <c r="N167" s="24"/>
    </row>
    <row r="168" spans="2:14" ht="13.2">
      <c r="B168" s="24"/>
      <c r="D168" s="111"/>
      <c r="E168" s="24"/>
      <c r="F168" s="24"/>
      <c r="G168" s="24"/>
      <c r="H168" s="24"/>
      <c r="I168" s="24"/>
      <c r="J168" s="24"/>
      <c r="N168" s="24"/>
    </row>
    <row r="169" spans="2:14" ht="13.2">
      <c r="B169" s="24"/>
      <c r="D169" s="111"/>
      <c r="E169" s="24"/>
      <c r="F169" s="24"/>
      <c r="G169" s="24"/>
      <c r="H169" s="24"/>
      <c r="I169" s="24"/>
      <c r="J169" s="24"/>
      <c r="N169" s="24"/>
    </row>
    <row r="170" spans="2:14" ht="13.2">
      <c r="B170" s="24"/>
      <c r="D170" s="111"/>
      <c r="E170" s="24"/>
      <c r="F170" s="24"/>
      <c r="G170" s="24"/>
      <c r="H170" s="24"/>
      <c r="I170" s="24"/>
      <c r="J170" s="24"/>
      <c r="N170" s="24"/>
    </row>
    <row r="171" spans="2:14" ht="13.2">
      <c r="B171" s="24"/>
      <c r="D171" s="111"/>
      <c r="E171" s="24"/>
      <c r="F171" s="24"/>
      <c r="G171" s="24"/>
      <c r="H171" s="24"/>
      <c r="I171" s="24"/>
      <c r="J171" s="24"/>
      <c r="N171" s="24"/>
    </row>
    <row r="172" spans="2:14" ht="13.2">
      <c r="B172" s="24"/>
      <c r="D172" s="111"/>
      <c r="E172" s="24"/>
      <c r="F172" s="24"/>
      <c r="G172" s="24"/>
      <c r="H172" s="24"/>
      <c r="I172" s="24"/>
      <c r="J172" s="24"/>
      <c r="N172" s="24"/>
    </row>
    <row r="173" spans="2:14" ht="13.2">
      <c r="B173" s="24"/>
      <c r="D173" s="111"/>
      <c r="E173" s="24"/>
      <c r="F173" s="24"/>
      <c r="G173" s="24"/>
      <c r="H173" s="24"/>
      <c r="I173" s="24"/>
      <c r="J173" s="24"/>
      <c r="N173" s="24"/>
    </row>
    <row r="174" spans="2:14" ht="13.2">
      <c r="B174" s="24"/>
      <c r="D174" s="111"/>
      <c r="E174" s="24"/>
      <c r="F174" s="24"/>
      <c r="G174" s="24"/>
      <c r="H174" s="24"/>
      <c r="I174" s="24"/>
      <c r="J174" s="24"/>
      <c r="N174" s="24"/>
    </row>
    <row r="175" spans="2:14" ht="13.2">
      <c r="B175" s="24"/>
      <c r="D175" s="111"/>
      <c r="E175" s="24"/>
      <c r="F175" s="24"/>
      <c r="G175" s="24"/>
      <c r="H175" s="24"/>
      <c r="I175" s="24"/>
      <c r="J175" s="24"/>
      <c r="N175" s="24"/>
    </row>
    <row r="176" spans="2:14" ht="13.2">
      <c r="B176" s="24"/>
      <c r="D176" s="111"/>
      <c r="E176" s="24"/>
      <c r="F176" s="24"/>
      <c r="G176" s="24"/>
      <c r="H176" s="24"/>
      <c r="I176" s="24"/>
      <c r="J176" s="24"/>
      <c r="N176" s="24"/>
    </row>
    <row r="177" spans="2:14" ht="13.2">
      <c r="B177" s="24"/>
      <c r="D177" s="111"/>
      <c r="E177" s="24"/>
      <c r="F177" s="24"/>
      <c r="G177" s="24"/>
      <c r="H177" s="24"/>
      <c r="I177" s="24"/>
      <c r="J177" s="24"/>
      <c r="N177" s="24"/>
    </row>
    <row r="178" spans="2:14" ht="13.2">
      <c r="B178" s="24"/>
      <c r="D178" s="111"/>
      <c r="E178" s="24"/>
      <c r="F178" s="24"/>
      <c r="G178" s="24"/>
      <c r="H178" s="24"/>
      <c r="I178" s="24"/>
      <c r="J178" s="24"/>
      <c r="N178" s="24"/>
    </row>
    <row r="179" spans="2:14" ht="13.2">
      <c r="B179" s="24"/>
      <c r="D179" s="111"/>
      <c r="E179" s="24"/>
      <c r="F179" s="24"/>
      <c r="G179" s="24"/>
      <c r="H179" s="24"/>
      <c r="I179" s="24"/>
      <c r="J179" s="24"/>
      <c r="N179" s="24"/>
    </row>
    <row r="180" spans="2:14" ht="13.2">
      <c r="B180" s="24"/>
      <c r="D180" s="111"/>
      <c r="E180" s="24"/>
      <c r="F180" s="24"/>
      <c r="G180" s="24"/>
      <c r="H180" s="24"/>
      <c r="I180" s="24"/>
      <c r="J180" s="24"/>
      <c r="N180" s="24"/>
    </row>
    <row r="181" spans="2:14" ht="13.2">
      <c r="B181" s="24"/>
      <c r="D181" s="111"/>
      <c r="E181" s="24"/>
      <c r="F181" s="24"/>
      <c r="G181" s="24"/>
      <c r="H181" s="24"/>
      <c r="I181" s="24"/>
      <c r="J181" s="24"/>
      <c r="N181" s="24"/>
    </row>
    <row r="182" spans="2:14" ht="13.2">
      <c r="B182" s="24"/>
      <c r="D182" s="111"/>
      <c r="E182" s="24"/>
      <c r="F182" s="24"/>
      <c r="G182" s="24"/>
      <c r="H182" s="24"/>
      <c r="I182" s="24"/>
      <c r="J182" s="24"/>
      <c r="N182" s="24"/>
    </row>
    <row r="183" spans="2:14" ht="13.2">
      <c r="B183" s="24"/>
      <c r="D183" s="111"/>
      <c r="E183" s="24"/>
      <c r="F183" s="24"/>
      <c r="G183" s="24"/>
      <c r="H183" s="24"/>
      <c r="I183" s="24"/>
      <c r="J183" s="24"/>
      <c r="N183" s="24"/>
    </row>
    <row r="184" spans="2:14" ht="13.2">
      <c r="B184" s="24"/>
      <c r="D184" s="111"/>
      <c r="E184" s="24"/>
      <c r="F184" s="24"/>
      <c r="G184" s="24"/>
      <c r="H184" s="24"/>
      <c r="I184" s="24"/>
      <c r="J184" s="24"/>
      <c r="N184" s="24"/>
    </row>
    <row r="185" spans="2:14" ht="13.2">
      <c r="B185" s="24"/>
      <c r="D185" s="111"/>
      <c r="E185" s="24"/>
      <c r="F185" s="24"/>
      <c r="G185" s="24"/>
      <c r="H185" s="24"/>
      <c r="I185" s="24"/>
      <c r="J185" s="24"/>
      <c r="N185" s="24"/>
    </row>
    <row r="186" spans="2:14" ht="13.2">
      <c r="B186" s="24"/>
      <c r="D186" s="111"/>
      <c r="E186" s="24"/>
      <c r="F186" s="24"/>
      <c r="G186" s="24"/>
      <c r="H186" s="24"/>
      <c r="I186" s="24"/>
      <c r="J186" s="24"/>
      <c r="N186" s="24"/>
    </row>
    <row r="187" spans="2:14" ht="13.2">
      <c r="B187" s="24"/>
      <c r="D187" s="111"/>
      <c r="E187" s="24"/>
      <c r="F187" s="24"/>
      <c r="G187" s="24"/>
      <c r="H187" s="24"/>
      <c r="I187" s="24"/>
      <c r="J187" s="24"/>
      <c r="N187" s="24"/>
    </row>
    <row r="188" spans="2:14" ht="13.2">
      <c r="B188" s="24"/>
      <c r="D188" s="111"/>
      <c r="E188" s="24"/>
      <c r="F188" s="24"/>
      <c r="G188" s="24"/>
      <c r="H188" s="24"/>
      <c r="I188" s="24"/>
      <c r="J188" s="24"/>
      <c r="N188" s="24"/>
    </row>
    <row r="189" spans="2:14" ht="13.2">
      <c r="B189" s="24"/>
      <c r="D189" s="111"/>
      <c r="E189" s="24"/>
      <c r="F189" s="24"/>
      <c r="G189" s="24"/>
      <c r="H189" s="24"/>
      <c r="I189" s="24"/>
      <c r="J189" s="24"/>
      <c r="N189" s="24"/>
    </row>
    <row r="190" spans="2:14" ht="13.2">
      <c r="B190" s="24"/>
      <c r="D190" s="111"/>
      <c r="E190" s="24"/>
      <c r="F190" s="24"/>
      <c r="G190" s="24"/>
      <c r="H190" s="24"/>
      <c r="I190" s="24"/>
      <c r="J190" s="24"/>
      <c r="N190" s="24"/>
    </row>
    <row r="191" spans="2:14" ht="13.2">
      <c r="B191" s="24"/>
      <c r="D191" s="111"/>
      <c r="E191" s="24"/>
      <c r="F191" s="24"/>
      <c r="G191" s="24"/>
      <c r="H191" s="24"/>
      <c r="I191" s="24"/>
      <c r="J191" s="24"/>
      <c r="N191" s="24"/>
    </row>
    <row r="192" spans="2:14" ht="13.2">
      <c r="B192" s="24"/>
      <c r="D192" s="111"/>
      <c r="E192" s="24"/>
      <c r="F192" s="24"/>
      <c r="G192" s="24"/>
      <c r="H192" s="24"/>
      <c r="I192" s="24"/>
      <c r="J192" s="24"/>
      <c r="N192" s="24"/>
    </row>
    <row r="193" spans="2:14" ht="13.2">
      <c r="B193" s="24"/>
      <c r="D193" s="111"/>
      <c r="E193" s="24"/>
      <c r="F193" s="24"/>
      <c r="G193" s="24"/>
      <c r="H193" s="24"/>
      <c r="I193" s="24"/>
      <c r="J193" s="24"/>
      <c r="N193" s="24"/>
    </row>
    <row r="194" spans="2:14" ht="13.2">
      <c r="B194" s="24"/>
      <c r="D194" s="111"/>
      <c r="E194" s="24"/>
      <c r="F194" s="24"/>
      <c r="G194" s="24"/>
      <c r="H194" s="24"/>
      <c r="I194" s="24"/>
      <c r="J194" s="24"/>
      <c r="N194" s="24"/>
    </row>
    <row r="195" spans="2:14" ht="13.2">
      <c r="B195" s="24"/>
      <c r="D195" s="111"/>
      <c r="E195" s="24"/>
      <c r="F195" s="24"/>
      <c r="G195" s="24"/>
      <c r="H195" s="24"/>
      <c r="I195" s="24"/>
      <c r="J195" s="24"/>
      <c r="N195" s="24"/>
    </row>
    <row r="196" spans="2:14" ht="13.2">
      <c r="B196" s="24"/>
      <c r="D196" s="111"/>
      <c r="E196" s="24"/>
      <c r="F196" s="24"/>
      <c r="G196" s="24"/>
      <c r="H196" s="24"/>
      <c r="I196" s="24"/>
      <c r="J196" s="24"/>
      <c r="N196" s="24"/>
    </row>
    <row r="197" spans="2:14" ht="13.2">
      <c r="B197" s="24"/>
      <c r="D197" s="111"/>
      <c r="E197" s="24"/>
      <c r="F197" s="24"/>
      <c r="G197" s="24"/>
      <c r="H197" s="24"/>
      <c r="I197" s="24"/>
      <c r="J197" s="24"/>
      <c r="N197" s="24"/>
    </row>
    <row r="198" spans="2:14" ht="13.2">
      <c r="B198" s="24"/>
      <c r="D198" s="111"/>
      <c r="E198" s="24"/>
      <c r="F198" s="24"/>
      <c r="G198" s="24"/>
      <c r="H198" s="24"/>
      <c r="I198" s="24"/>
      <c r="J198" s="24"/>
      <c r="N198" s="24"/>
    </row>
    <row r="199" spans="2:14" ht="13.2">
      <c r="B199" s="24"/>
      <c r="D199" s="111"/>
      <c r="E199" s="24"/>
      <c r="F199" s="24"/>
      <c r="G199" s="24"/>
      <c r="H199" s="24"/>
      <c r="I199" s="24"/>
      <c r="J199" s="24"/>
      <c r="N199" s="24"/>
    </row>
    <row r="200" spans="2:14" ht="13.2">
      <c r="B200" s="24"/>
      <c r="D200" s="111"/>
      <c r="E200" s="24"/>
      <c r="F200" s="24"/>
      <c r="G200" s="24"/>
      <c r="H200" s="24"/>
      <c r="I200" s="24"/>
      <c r="J200" s="24"/>
      <c r="N200" s="24"/>
    </row>
    <row r="201" spans="2:14" ht="13.2">
      <c r="B201" s="24"/>
      <c r="D201" s="111"/>
      <c r="E201" s="24"/>
      <c r="F201" s="24"/>
      <c r="G201" s="24"/>
      <c r="H201" s="24"/>
      <c r="I201" s="24"/>
      <c r="J201" s="24"/>
      <c r="N201" s="24"/>
    </row>
    <row r="202" spans="2:14" ht="13.2">
      <c r="B202" s="24"/>
      <c r="D202" s="111"/>
      <c r="E202" s="24"/>
      <c r="F202" s="24"/>
      <c r="G202" s="24"/>
      <c r="H202" s="24"/>
      <c r="I202" s="24"/>
      <c r="J202" s="24"/>
      <c r="N202" s="24"/>
    </row>
    <row r="203" spans="2:14" ht="13.2">
      <c r="B203" s="24"/>
      <c r="D203" s="111"/>
      <c r="E203" s="24"/>
      <c r="F203" s="24"/>
      <c r="G203" s="24"/>
      <c r="H203" s="24"/>
      <c r="I203" s="24"/>
      <c r="J203" s="24"/>
      <c r="N203" s="24"/>
    </row>
    <row r="204" spans="2:14" ht="13.2">
      <c r="B204" s="24"/>
      <c r="D204" s="111"/>
      <c r="E204" s="24"/>
      <c r="F204" s="24"/>
      <c r="G204" s="24"/>
      <c r="H204" s="24"/>
      <c r="I204" s="24"/>
      <c r="J204" s="24"/>
      <c r="N204" s="24"/>
    </row>
    <row r="205" spans="2:14" ht="13.2">
      <c r="B205" s="24"/>
      <c r="D205" s="111"/>
      <c r="E205" s="24"/>
      <c r="F205" s="24"/>
      <c r="G205" s="24"/>
      <c r="H205" s="24"/>
      <c r="I205" s="24"/>
      <c r="J205" s="24"/>
      <c r="N205" s="24"/>
    </row>
    <row r="206" spans="2:14" ht="13.2">
      <c r="B206" s="24"/>
      <c r="D206" s="111"/>
      <c r="E206" s="24"/>
      <c r="F206" s="24"/>
      <c r="G206" s="24"/>
      <c r="H206" s="24"/>
      <c r="I206" s="24"/>
      <c r="J206" s="24"/>
      <c r="N206" s="24"/>
    </row>
    <row r="207" spans="2:14" ht="13.2">
      <c r="B207" s="24"/>
      <c r="D207" s="111"/>
      <c r="E207" s="24"/>
      <c r="F207" s="24"/>
      <c r="G207" s="24"/>
      <c r="H207" s="24"/>
      <c r="I207" s="24"/>
      <c r="J207" s="24"/>
      <c r="N207" s="24"/>
    </row>
    <row r="208" spans="2:14" ht="13.2">
      <c r="B208" s="24"/>
      <c r="D208" s="111"/>
      <c r="E208" s="24"/>
      <c r="F208" s="24"/>
      <c r="G208" s="24"/>
      <c r="H208" s="24"/>
      <c r="I208" s="24"/>
      <c r="J208" s="24"/>
      <c r="N208" s="24"/>
    </row>
    <row r="209" spans="2:14" ht="13.2">
      <c r="B209" s="24"/>
      <c r="D209" s="111"/>
      <c r="E209" s="24"/>
      <c r="F209" s="24"/>
      <c r="G209" s="24"/>
      <c r="H209" s="24"/>
      <c r="I209" s="24"/>
      <c r="J209" s="24"/>
      <c r="N209" s="24"/>
    </row>
    <row r="210" spans="2:14" ht="13.2">
      <c r="B210" s="24"/>
      <c r="D210" s="111"/>
      <c r="E210" s="24"/>
      <c r="F210" s="24"/>
      <c r="G210" s="24"/>
      <c r="H210" s="24"/>
      <c r="I210" s="24"/>
      <c r="J210" s="24"/>
      <c r="N210" s="24"/>
    </row>
    <row r="211" spans="2:14" ht="13.2">
      <c r="B211" s="24"/>
      <c r="D211" s="111"/>
      <c r="E211" s="24"/>
      <c r="F211" s="24"/>
      <c r="G211" s="24"/>
      <c r="H211" s="24"/>
      <c r="I211" s="24"/>
      <c r="J211" s="24"/>
      <c r="N211" s="24"/>
    </row>
    <row r="212" spans="2:14" ht="13.2">
      <c r="B212" s="24"/>
      <c r="D212" s="111"/>
      <c r="E212" s="24"/>
      <c r="F212" s="24"/>
      <c r="G212" s="24"/>
      <c r="H212" s="24"/>
      <c r="I212" s="24"/>
      <c r="J212" s="24"/>
      <c r="N212" s="24"/>
    </row>
    <row r="213" spans="2:14" ht="13.2">
      <c r="B213" s="24"/>
      <c r="D213" s="111"/>
      <c r="E213" s="24"/>
      <c r="F213" s="24"/>
      <c r="G213" s="24"/>
      <c r="H213" s="24"/>
      <c r="I213" s="24"/>
      <c r="J213" s="24"/>
      <c r="N213" s="24"/>
    </row>
    <row r="214" spans="2:14" ht="13.2">
      <c r="B214" s="24"/>
      <c r="D214" s="111"/>
      <c r="E214" s="24"/>
      <c r="F214" s="24"/>
      <c r="G214" s="24"/>
      <c r="H214" s="24"/>
      <c r="I214" s="24"/>
      <c r="J214" s="24"/>
      <c r="N214" s="24"/>
    </row>
    <row r="215" spans="2:14" ht="13.2">
      <c r="B215" s="24"/>
      <c r="D215" s="111"/>
      <c r="E215" s="24"/>
      <c r="F215" s="24"/>
      <c r="G215" s="24"/>
      <c r="H215" s="24"/>
      <c r="I215" s="24"/>
      <c r="J215" s="24"/>
      <c r="N215" s="24"/>
    </row>
    <row r="216" spans="2:14" ht="13.2">
      <c r="B216" s="24"/>
      <c r="D216" s="111"/>
      <c r="E216" s="24"/>
      <c r="F216" s="24"/>
      <c r="G216" s="24"/>
      <c r="H216" s="24"/>
      <c r="I216" s="24"/>
      <c r="J216" s="24"/>
      <c r="N216" s="24"/>
    </row>
    <row r="217" spans="2:14" ht="13.2">
      <c r="B217" s="24"/>
      <c r="D217" s="111"/>
      <c r="E217" s="24"/>
      <c r="F217" s="24"/>
      <c r="G217" s="24"/>
      <c r="H217" s="24"/>
      <c r="I217" s="24"/>
      <c r="J217" s="24"/>
      <c r="N217" s="24"/>
    </row>
    <row r="218" spans="2:14" ht="13.2">
      <c r="B218" s="24"/>
      <c r="D218" s="111"/>
      <c r="E218" s="24"/>
      <c r="F218" s="24"/>
      <c r="G218" s="24"/>
      <c r="H218" s="24"/>
      <c r="I218" s="24"/>
      <c r="J218" s="24"/>
      <c r="N218" s="24"/>
    </row>
    <row r="219" spans="2:14" ht="13.2">
      <c r="B219" s="24"/>
      <c r="D219" s="111"/>
      <c r="E219" s="24"/>
      <c r="F219" s="24"/>
      <c r="G219" s="24"/>
      <c r="H219" s="24"/>
      <c r="I219" s="24"/>
      <c r="J219" s="24"/>
      <c r="N219" s="24"/>
    </row>
    <row r="220" spans="2:14" ht="13.2">
      <c r="B220" s="24"/>
      <c r="D220" s="111"/>
      <c r="E220" s="24"/>
      <c r="F220" s="24"/>
      <c r="G220" s="24"/>
      <c r="H220" s="24"/>
      <c r="I220" s="24"/>
      <c r="J220" s="24"/>
      <c r="N220" s="24"/>
    </row>
    <row r="221" spans="2:14" ht="13.2">
      <c r="B221" s="24"/>
      <c r="D221" s="111"/>
      <c r="E221" s="24"/>
      <c r="F221" s="24"/>
      <c r="G221" s="24"/>
      <c r="H221" s="24"/>
      <c r="I221" s="24"/>
      <c r="J221" s="24"/>
      <c r="N221" s="24"/>
    </row>
    <row r="222" spans="2:14" ht="13.2">
      <c r="B222" s="24"/>
      <c r="D222" s="111"/>
      <c r="E222" s="24"/>
      <c r="F222" s="24"/>
      <c r="G222" s="24"/>
      <c r="H222" s="24"/>
      <c r="I222" s="24"/>
      <c r="J222" s="24"/>
      <c r="N222" s="24"/>
    </row>
    <row r="223" spans="2:14" ht="13.2">
      <c r="B223" s="24"/>
      <c r="D223" s="111"/>
      <c r="E223" s="24"/>
      <c r="F223" s="24"/>
      <c r="G223" s="24"/>
      <c r="H223" s="24"/>
      <c r="I223" s="24"/>
      <c r="J223" s="24"/>
      <c r="N223" s="24"/>
    </row>
    <row r="224" spans="2:14" ht="13.2">
      <c r="B224" s="24"/>
      <c r="D224" s="111"/>
      <c r="E224" s="24"/>
      <c r="F224" s="24"/>
      <c r="G224" s="24"/>
      <c r="H224" s="24"/>
      <c r="I224" s="24"/>
      <c r="J224" s="24"/>
      <c r="N224" s="24"/>
    </row>
    <row r="225" spans="2:14" ht="13.2">
      <c r="B225" s="24"/>
      <c r="D225" s="111"/>
      <c r="E225" s="24"/>
      <c r="F225" s="24"/>
      <c r="G225" s="24"/>
      <c r="H225" s="24"/>
      <c r="I225" s="24"/>
      <c r="J225" s="24"/>
      <c r="N225" s="24"/>
    </row>
    <row r="226" spans="2:14" ht="13.2">
      <c r="B226" s="24"/>
      <c r="D226" s="111"/>
      <c r="E226" s="24"/>
      <c r="F226" s="24"/>
      <c r="G226" s="24"/>
      <c r="H226" s="24"/>
      <c r="I226" s="24"/>
      <c r="J226" s="24"/>
      <c r="N226" s="24"/>
    </row>
    <row r="227" spans="2:14" ht="13.2">
      <c r="B227" s="24"/>
      <c r="D227" s="111"/>
      <c r="E227" s="24"/>
      <c r="F227" s="24"/>
      <c r="G227" s="24"/>
      <c r="H227" s="24"/>
      <c r="I227" s="24"/>
      <c r="J227" s="24"/>
      <c r="N227" s="24"/>
    </row>
    <row r="228" spans="2:14" ht="13.2">
      <c r="B228" s="24"/>
      <c r="D228" s="111"/>
      <c r="E228" s="24"/>
      <c r="F228" s="24"/>
      <c r="G228" s="24"/>
      <c r="H228" s="24"/>
      <c r="I228" s="24"/>
      <c r="J228" s="24"/>
      <c r="N228" s="24"/>
    </row>
    <row r="229" spans="2:14" ht="13.2">
      <c r="B229" s="24"/>
      <c r="D229" s="111"/>
      <c r="E229" s="24"/>
      <c r="F229" s="24"/>
      <c r="G229" s="24"/>
      <c r="H229" s="24"/>
      <c r="I229" s="24"/>
      <c r="J229" s="24"/>
      <c r="N229" s="24"/>
    </row>
    <row r="230" spans="2:14" ht="13.2">
      <c r="B230" s="24"/>
      <c r="D230" s="111"/>
      <c r="E230" s="24"/>
      <c r="F230" s="24"/>
      <c r="G230" s="24"/>
      <c r="H230" s="24"/>
      <c r="I230" s="24"/>
      <c r="J230" s="24"/>
      <c r="N230" s="24"/>
    </row>
    <row r="231" spans="2:14" ht="13.2">
      <c r="B231" s="24"/>
      <c r="D231" s="111"/>
      <c r="E231" s="24"/>
      <c r="F231" s="24"/>
      <c r="G231" s="24"/>
      <c r="H231" s="24"/>
      <c r="I231" s="24"/>
      <c r="J231" s="24"/>
      <c r="N231" s="24"/>
    </row>
    <row r="232" spans="2:14" ht="13.2">
      <c r="B232" s="24"/>
      <c r="D232" s="111"/>
      <c r="E232" s="24"/>
      <c r="F232" s="24"/>
      <c r="G232" s="24"/>
      <c r="H232" s="24"/>
      <c r="I232" s="24"/>
      <c r="J232" s="24"/>
      <c r="N232" s="24"/>
    </row>
    <row r="233" spans="2:14" ht="13.2">
      <c r="B233" s="24"/>
      <c r="D233" s="111"/>
      <c r="E233" s="24"/>
      <c r="F233" s="24"/>
      <c r="G233" s="24"/>
      <c r="H233" s="24"/>
      <c r="I233" s="24"/>
      <c r="J233" s="24"/>
      <c r="N233" s="24"/>
    </row>
    <row r="234" spans="2:14" ht="13.2">
      <c r="B234" s="24"/>
      <c r="D234" s="111"/>
      <c r="E234" s="24"/>
      <c r="F234" s="24"/>
      <c r="G234" s="24"/>
      <c r="H234" s="24"/>
      <c r="I234" s="24"/>
      <c r="J234" s="24"/>
      <c r="N234" s="24"/>
    </row>
    <row r="235" spans="2:14" ht="13.2">
      <c r="B235" s="24"/>
      <c r="D235" s="111"/>
      <c r="E235" s="24"/>
      <c r="F235" s="24"/>
      <c r="G235" s="24"/>
      <c r="H235" s="24"/>
      <c r="I235" s="24"/>
      <c r="J235" s="24"/>
      <c r="N235" s="24"/>
    </row>
    <row r="236" spans="2:14" ht="13.2">
      <c r="B236" s="24"/>
      <c r="D236" s="111"/>
      <c r="E236" s="24"/>
      <c r="F236" s="24"/>
      <c r="G236" s="24"/>
      <c r="H236" s="24"/>
      <c r="I236" s="24"/>
      <c r="J236" s="24"/>
      <c r="N236" s="24"/>
    </row>
    <row r="237" spans="2:14" ht="13.2">
      <c r="B237" s="24"/>
      <c r="D237" s="111"/>
      <c r="E237" s="24"/>
      <c r="F237" s="24"/>
      <c r="G237" s="24"/>
      <c r="H237" s="24"/>
      <c r="I237" s="24"/>
      <c r="J237" s="24"/>
      <c r="N237" s="24"/>
    </row>
    <row r="238" spans="2:14" ht="13.2">
      <c r="B238" s="24"/>
      <c r="D238" s="111"/>
      <c r="E238" s="24"/>
      <c r="F238" s="24"/>
      <c r="G238" s="24"/>
      <c r="H238" s="24"/>
      <c r="I238" s="24"/>
      <c r="J238" s="24"/>
      <c r="N238" s="24"/>
    </row>
    <row r="239" spans="2:14" ht="13.2">
      <c r="B239" s="24"/>
      <c r="D239" s="111"/>
      <c r="E239" s="24"/>
      <c r="F239" s="24"/>
      <c r="G239" s="24"/>
      <c r="H239" s="24"/>
      <c r="I239" s="24"/>
      <c r="J239" s="24"/>
      <c r="N239" s="24"/>
    </row>
    <row r="240" spans="2:14" ht="13.2">
      <c r="B240" s="24"/>
      <c r="D240" s="111"/>
      <c r="E240" s="24"/>
      <c r="F240" s="24"/>
      <c r="G240" s="24"/>
      <c r="H240" s="24"/>
      <c r="I240" s="24"/>
      <c r="J240" s="24"/>
      <c r="N240" s="24"/>
    </row>
    <row r="241" spans="2:14" ht="13.2">
      <c r="B241" s="24"/>
      <c r="D241" s="111"/>
      <c r="E241" s="24"/>
      <c r="F241" s="24"/>
      <c r="G241" s="24"/>
      <c r="H241" s="24"/>
      <c r="I241" s="24"/>
      <c r="J241" s="24"/>
      <c r="N241" s="24"/>
    </row>
    <row r="242" spans="2:14" ht="13.2">
      <c r="B242" s="24"/>
      <c r="D242" s="111"/>
      <c r="E242" s="24"/>
      <c r="F242" s="24"/>
      <c r="G242" s="24"/>
      <c r="H242" s="24"/>
      <c r="I242" s="24"/>
      <c r="J242" s="24"/>
      <c r="N242" s="24"/>
    </row>
    <row r="243" spans="2:14" ht="13.2">
      <c r="B243" s="24"/>
      <c r="D243" s="111"/>
      <c r="E243" s="24"/>
      <c r="F243" s="24"/>
      <c r="G243" s="24"/>
      <c r="H243" s="24"/>
      <c r="I243" s="24"/>
      <c r="J243" s="24"/>
      <c r="N243" s="24"/>
    </row>
    <row r="244" spans="2:14" ht="13.2">
      <c r="B244" s="24"/>
      <c r="D244" s="111"/>
      <c r="E244" s="24"/>
      <c r="F244" s="24"/>
      <c r="G244" s="24"/>
      <c r="H244" s="24"/>
      <c r="I244" s="24"/>
      <c r="J244" s="24"/>
      <c r="N244" s="24"/>
    </row>
    <row r="245" spans="2:14" ht="13.2">
      <c r="B245" s="24"/>
      <c r="D245" s="111"/>
      <c r="E245" s="24"/>
      <c r="F245" s="24"/>
      <c r="G245" s="24"/>
      <c r="H245" s="24"/>
      <c r="I245" s="24"/>
      <c r="J245" s="24"/>
      <c r="N245" s="24"/>
    </row>
    <row r="246" spans="2:14" ht="13.2">
      <c r="B246" s="24"/>
      <c r="D246" s="111"/>
      <c r="E246" s="24"/>
      <c r="F246" s="24"/>
      <c r="G246" s="24"/>
      <c r="H246" s="24"/>
      <c r="I246" s="24"/>
      <c r="J246" s="24"/>
      <c r="N246" s="24"/>
    </row>
    <row r="247" spans="2:14" ht="13.2">
      <c r="B247" s="24"/>
      <c r="D247" s="111"/>
      <c r="E247" s="24"/>
      <c r="F247" s="24"/>
      <c r="G247" s="24"/>
      <c r="H247" s="24"/>
      <c r="I247" s="24"/>
      <c r="J247" s="24"/>
      <c r="N247" s="24"/>
    </row>
    <row r="248" spans="2:14" ht="13.2">
      <c r="B248" s="24"/>
      <c r="D248" s="111"/>
      <c r="E248" s="24"/>
      <c r="F248" s="24"/>
      <c r="G248" s="24"/>
      <c r="H248" s="24"/>
      <c r="I248" s="24"/>
      <c r="J248" s="24"/>
      <c r="N248" s="24"/>
    </row>
    <row r="249" spans="2:14" ht="13.2">
      <c r="B249" s="24"/>
      <c r="D249" s="111"/>
      <c r="E249" s="24"/>
      <c r="F249" s="24"/>
      <c r="G249" s="24"/>
      <c r="H249" s="24"/>
      <c r="I249" s="24"/>
      <c r="J249" s="24"/>
      <c r="N249" s="24"/>
    </row>
    <row r="250" spans="2:14" ht="13.2">
      <c r="B250" s="24"/>
      <c r="D250" s="111"/>
      <c r="E250" s="24"/>
      <c r="F250" s="24"/>
      <c r="G250" s="24"/>
      <c r="H250" s="24"/>
      <c r="I250" s="24"/>
      <c r="J250" s="24"/>
      <c r="N250" s="24"/>
    </row>
    <row r="251" spans="2:14" ht="13.2">
      <c r="B251" s="24"/>
      <c r="D251" s="111"/>
      <c r="E251" s="24"/>
      <c r="F251" s="24"/>
      <c r="G251" s="24"/>
      <c r="H251" s="24"/>
      <c r="I251" s="24"/>
      <c r="J251" s="24"/>
      <c r="N251" s="24"/>
    </row>
    <row r="252" spans="2:14" ht="13.2">
      <c r="B252" s="24"/>
      <c r="D252" s="111"/>
      <c r="E252" s="24"/>
      <c r="F252" s="24"/>
      <c r="G252" s="24"/>
      <c r="H252" s="24"/>
      <c r="I252" s="24"/>
      <c r="J252" s="24"/>
      <c r="N252" s="24"/>
    </row>
    <row r="253" spans="2:14" ht="13.2">
      <c r="B253" s="24"/>
      <c r="D253" s="111"/>
      <c r="E253" s="24"/>
      <c r="F253" s="24"/>
      <c r="G253" s="24"/>
      <c r="H253" s="24"/>
      <c r="I253" s="24"/>
      <c r="J253" s="24"/>
      <c r="N253" s="24"/>
    </row>
    <row r="254" spans="2:14" ht="13.2">
      <c r="B254" s="24"/>
      <c r="D254" s="111"/>
      <c r="E254" s="24"/>
      <c r="F254" s="24"/>
      <c r="G254" s="24"/>
      <c r="H254" s="24"/>
      <c r="I254" s="24"/>
      <c r="J254" s="24"/>
      <c r="N254" s="24"/>
    </row>
    <row r="255" spans="2:14" ht="13.2">
      <c r="B255" s="24"/>
      <c r="D255" s="111"/>
      <c r="E255" s="24"/>
      <c r="F255" s="24"/>
      <c r="G255" s="24"/>
      <c r="H255" s="24"/>
      <c r="I255" s="24"/>
      <c r="J255" s="24"/>
      <c r="N255" s="24"/>
    </row>
    <row r="256" spans="2:14" ht="13.2">
      <c r="B256" s="24"/>
      <c r="D256" s="111"/>
      <c r="E256" s="24"/>
      <c r="F256" s="24"/>
      <c r="G256" s="24"/>
      <c r="H256" s="24"/>
      <c r="I256" s="24"/>
      <c r="J256" s="24"/>
      <c r="N256" s="24"/>
    </row>
    <row r="257" spans="2:14" ht="13.2">
      <c r="B257" s="24"/>
      <c r="D257" s="111"/>
      <c r="E257" s="24"/>
      <c r="F257" s="24"/>
      <c r="G257" s="24"/>
      <c r="H257" s="24"/>
      <c r="I257" s="24"/>
      <c r="J257" s="24"/>
      <c r="N257" s="24"/>
    </row>
    <row r="258" spans="2:14" ht="13.2">
      <c r="B258" s="24"/>
      <c r="D258" s="111"/>
      <c r="E258" s="24"/>
      <c r="F258" s="24"/>
      <c r="G258" s="24"/>
      <c r="H258" s="24"/>
      <c r="I258" s="24"/>
      <c r="J258" s="24"/>
      <c r="N258" s="24"/>
    </row>
    <row r="259" spans="2:14" ht="13.2">
      <c r="B259" s="24"/>
      <c r="D259" s="111"/>
      <c r="E259" s="24"/>
      <c r="F259" s="24"/>
      <c r="G259" s="24"/>
      <c r="H259" s="24"/>
      <c r="I259" s="24"/>
      <c r="J259" s="24"/>
      <c r="N259" s="24"/>
    </row>
    <row r="260" spans="2:14" ht="13.2">
      <c r="B260" s="24"/>
      <c r="D260" s="111"/>
      <c r="E260" s="24"/>
      <c r="F260" s="24"/>
      <c r="G260" s="24"/>
      <c r="H260" s="24"/>
      <c r="I260" s="24"/>
      <c r="J260" s="24"/>
      <c r="N260" s="24"/>
    </row>
    <row r="261" spans="2:14" ht="13.2">
      <c r="B261" s="24"/>
      <c r="D261" s="111"/>
      <c r="E261" s="24"/>
      <c r="F261" s="24"/>
      <c r="G261" s="24"/>
      <c r="H261" s="24"/>
      <c r="I261" s="24"/>
      <c r="J261" s="24"/>
      <c r="N261" s="24"/>
    </row>
    <row r="262" spans="2:14" ht="13.2">
      <c r="B262" s="24"/>
      <c r="D262" s="111"/>
      <c r="E262" s="24"/>
      <c r="F262" s="24"/>
      <c r="G262" s="24"/>
      <c r="H262" s="24"/>
      <c r="I262" s="24"/>
      <c r="J262" s="24"/>
      <c r="N262" s="24"/>
    </row>
    <row r="263" spans="2:14" ht="13.2">
      <c r="B263" s="24"/>
      <c r="D263" s="111"/>
      <c r="E263" s="24"/>
      <c r="F263" s="24"/>
      <c r="G263" s="24"/>
      <c r="H263" s="24"/>
      <c r="I263" s="24"/>
      <c r="J263" s="24"/>
      <c r="N263" s="24"/>
    </row>
    <row r="264" spans="2:14" ht="13.2">
      <c r="B264" s="24"/>
      <c r="D264" s="111"/>
      <c r="E264" s="24"/>
      <c r="F264" s="24"/>
      <c r="G264" s="24"/>
      <c r="H264" s="24"/>
      <c r="I264" s="24"/>
      <c r="J264" s="24"/>
      <c r="N264" s="24"/>
    </row>
    <row r="265" spans="2:14" ht="13.2">
      <c r="B265" s="24"/>
      <c r="D265" s="111"/>
      <c r="E265" s="24"/>
      <c r="F265" s="24"/>
      <c r="G265" s="24"/>
      <c r="H265" s="24"/>
      <c r="I265" s="24"/>
      <c r="J265" s="24"/>
      <c r="N265" s="24"/>
    </row>
    <row r="266" spans="2:14" ht="13.2">
      <c r="B266" s="24"/>
      <c r="D266" s="111"/>
      <c r="E266" s="24"/>
      <c r="F266" s="24"/>
      <c r="G266" s="24"/>
      <c r="H266" s="24"/>
      <c r="I266" s="24"/>
      <c r="J266" s="24"/>
      <c r="N266" s="24"/>
    </row>
    <row r="267" spans="2:14" ht="13.2">
      <c r="B267" s="24"/>
      <c r="D267" s="111"/>
      <c r="E267" s="24"/>
      <c r="F267" s="24"/>
      <c r="G267" s="24"/>
      <c r="H267" s="24"/>
      <c r="I267" s="24"/>
      <c r="J267" s="24"/>
      <c r="N267" s="24"/>
    </row>
    <row r="268" spans="2:14" ht="13.2">
      <c r="B268" s="24"/>
      <c r="D268" s="111"/>
      <c r="E268" s="24"/>
      <c r="F268" s="24"/>
      <c r="G268" s="24"/>
      <c r="H268" s="24"/>
      <c r="I268" s="24"/>
      <c r="J268" s="24"/>
      <c r="N268" s="24"/>
    </row>
    <row r="269" spans="2:14" ht="13.2">
      <c r="B269" s="24"/>
      <c r="D269" s="111"/>
      <c r="E269" s="24"/>
      <c r="F269" s="24"/>
      <c r="G269" s="24"/>
      <c r="H269" s="24"/>
      <c r="I269" s="24"/>
      <c r="J269" s="24"/>
      <c r="N269" s="24"/>
    </row>
    <row r="270" spans="2:14" ht="13.2">
      <c r="B270" s="24"/>
      <c r="D270" s="111"/>
      <c r="E270" s="24"/>
      <c r="F270" s="24"/>
      <c r="G270" s="24"/>
      <c r="H270" s="24"/>
      <c r="I270" s="24"/>
      <c r="J270" s="24"/>
      <c r="N270" s="24"/>
    </row>
    <row r="271" spans="2:14" ht="13.2">
      <c r="B271" s="24"/>
      <c r="D271" s="111"/>
      <c r="E271" s="24"/>
      <c r="F271" s="24"/>
      <c r="G271" s="24"/>
      <c r="H271" s="24"/>
      <c r="I271" s="24"/>
      <c r="J271" s="24"/>
      <c r="N271" s="24"/>
    </row>
    <row r="272" spans="2:14" ht="13.2">
      <c r="B272" s="24"/>
      <c r="D272" s="111"/>
      <c r="E272" s="24"/>
      <c r="F272" s="24"/>
      <c r="G272" s="24"/>
      <c r="H272" s="24"/>
      <c r="I272" s="24"/>
      <c r="J272" s="24"/>
      <c r="N272" s="24"/>
    </row>
    <row r="273" spans="2:14" ht="13.2">
      <c r="B273" s="24"/>
      <c r="D273" s="111"/>
      <c r="E273" s="24"/>
      <c r="F273" s="24"/>
      <c r="G273" s="24"/>
      <c r="H273" s="24"/>
      <c r="I273" s="24"/>
      <c r="J273" s="24"/>
      <c r="N273" s="24"/>
    </row>
    <row r="274" spans="2:14" ht="13.2">
      <c r="B274" s="24"/>
      <c r="D274" s="111"/>
      <c r="E274" s="24"/>
      <c r="F274" s="24"/>
      <c r="G274" s="24"/>
      <c r="H274" s="24"/>
      <c r="I274" s="24"/>
      <c r="J274" s="24"/>
      <c r="N274" s="24"/>
    </row>
    <row r="275" spans="2:14" ht="13.2">
      <c r="B275" s="24"/>
      <c r="D275" s="111"/>
      <c r="E275" s="24"/>
      <c r="F275" s="24"/>
      <c r="G275" s="24"/>
      <c r="H275" s="24"/>
      <c r="I275" s="24"/>
      <c r="J275" s="24"/>
      <c r="N275" s="24"/>
    </row>
    <row r="276" spans="2:14" ht="13.2">
      <c r="B276" s="24"/>
      <c r="D276" s="111"/>
      <c r="E276" s="24"/>
      <c r="F276" s="24"/>
      <c r="G276" s="24"/>
      <c r="H276" s="24"/>
      <c r="I276" s="24"/>
      <c r="J276" s="24"/>
      <c r="N276" s="24"/>
    </row>
    <row r="277" spans="2:14" ht="13.2">
      <c r="B277" s="24"/>
      <c r="D277" s="111"/>
      <c r="E277" s="24"/>
      <c r="F277" s="24"/>
      <c r="G277" s="24"/>
      <c r="H277" s="24"/>
      <c r="I277" s="24"/>
      <c r="J277" s="24"/>
      <c r="N277" s="24"/>
    </row>
    <row r="278" spans="2:14" ht="13.2">
      <c r="B278" s="24"/>
      <c r="D278" s="111"/>
      <c r="E278" s="24"/>
      <c r="F278" s="24"/>
      <c r="G278" s="24"/>
      <c r="H278" s="24"/>
      <c r="I278" s="24"/>
      <c r="J278" s="24"/>
      <c r="N278" s="24"/>
    </row>
    <row r="279" spans="2:14" ht="13.2">
      <c r="B279" s="24"/>
      <c r="D279" s="111"/>
      <c r="E279" s="24"/>
      <c r="F279" s="24"/>
      <c r="G279" s="24"/>
      <c r="H279" s="24"/>
      <c r="I279" s="24"/>
      <c r="J279" s="24"/>
      <c r="N279" s="24"/>
    </row>
    <row r="280" spans="2:14" ht="13.2">
      <c r="B280" s="24"/>
      <c r="D280" s="111"/>
      <c r="E280" s="24"/>
      <c r="F280" s="24"/>
      <c r="G280" s="24"/>
      <c r="H280" s="24"/>
      <c r="I280" s="24"/>
      <c r="J280" s="24"/>
      <c r="N280" s="24"/>
    </row>
    <row r="281" spans="2:14" ht="13.2">
      <c r="B281" s="24"/>
      <c r="D281" s="111"/>
      <c r="E281" s="24"/>
      <c r="F281" s="24"/>
      <c r="G281" s="24"/>
      <c r="H281" s="24"/>
      <c r="I281" s="24"/>
      <c r="J281" s="24"/>
      <c r="N281" s="24"/>
    </row>
    <row r="282" spans="2:14" ht="13.2">
      <c r="B282" s="24"/>
      <c r="D282" s="111"/>
      <c r="E282" s="24"/>
      <c r="F282" s="24"/>
      <c r="G282" s="24"/>
      <c r="H282" s="24"/>
      <c r="I282" s="24"/>
      <c r="J282" s="24"/>
      <c r="N282" s="24"/>
    </row>
    <row r="283" spans="2:14" ht="13.2">
      <c r="B283" s="24"/>
      <c r="D283" s="111"/>
      <c r="E283" s="24"/>
      <c r="F283" s="24"/>
      <c r="G283" s="24"/>
      <c r="H283" s="24"/>
      <c r="I283" s="24"/>
      <c r="J283" s="24"/>
      <c r="N283" s="24"/>
    </row>
    <row r="284" spans="2:14" ht="13.2">
      <c r="B284" s="24"/>
      <c r="D284" s="111"/>
      <c r="E284" s="24"/>
      <c r="F284" s="24"/>
      <c r="G284" s="24"/>
      <c r="H284" s="24"/>
      <c r="I284" s="24"/>
      <c r="J284" s="24"/>
      <c r="N284" s="24"/>
    </row>
    <row r="285" spans="2:14" ht="13.2">
      <c r="B285" s="24"/>
      <c r="D285" s="111"/>
      <c r="E285" s="24"/>
      <c r="F285" s="24"/>
      <c r="G285" s="24"/>
      <c r="H285" s="24"/>
      <c r="I285" s="24"/>
      <c r="J285" s="24"/>
      <c r="N285" s="24"/>
    </row>
    <row r="286" spans="2:14" ht="13.2">
      <c r="B286" s="24"/>
      <c r="D286" s="111"/>
      <c r="E286" s="24"/>
      <c r="F286" s="24"/>
      <c r="G286" s="24"/>
      <c r="H286" s="24"/>
      <c r="I286" s="24"/>
      <c r="J286" s="24"/>
      <c r="N286" s="24"/>
    </row>
    <row r="287" spans="2:14" ht="13.2">
      <c r="B287" s="24"/>
      <c r="D287" s="111"/>
      <c r="E287" s="24"/>
      <c r="F287" s="24"/>
      <c r="G287" s="24"/>
      <c r="H287" s="24"/>
      <c r="I287" s="24"/>
      <c r="J287" s="24"/>
      <c r="N287" s="24"/>
    </row>
    <row r="288" spans="2:14" ht="13.2">
      <c r="B288" s="24"/>
      <c r="D288" s="111"/>
      <c r="E288" s="24"/>
      <c r="F288" s="24"/>
      <c r="G288" s="24"/>
      <c r="H288" s="24"/>
      <c r="I288" s="24"/>
      <c r="J288" s="24"/>
      <c r="N288" s="24"/>
    </row>
    <row r="289" spans="2:14" ht="13.2">
      <c r="B289" s="24"/>
      <c r="D289" s="111"/>
      <c r="E289" s="24"/>
      <c r="F289" s="24"/>
      <c r="G289" s="24"/>
      <c r="H289" s="24"/>
      <c r="I289" s="24"/>
      <c r="J289" s="24"/>
      <c r="N289" s="24"/>
    </row>
    <row r="290" spans="2:14" ht="13.2">
      <c r="B290" s="24"/>
      <c r="D290" s="111"/>
      <c r="E290" s="24"/>
      <c r="F290" s="24"/>
      <c r="G290" s="24"/>
      <c r="H290" s="24"/>
      <c r="I290" s="24"/>
      <c r="J290" s="24"/>
      <c r="N290" s="24"/>
    </row>
    <row r="291" spans="2:14" ht="13.2">
      <c r="B291" s="24"/>
      <c r="D291" s="111"/>
      <c r="E291" s="24"/>
      <c r="F291" s="24"/>
      <c r="G291" s="24"/>
      <c r="H291" s="24"/>
      <c r="I291" s="24"/>
      <c r="J291" s="24"/>
      <c r="N291" s="24"/>
    </row>
    <row r="292" spans="2:14" ht="13.2">
      <c r="B292" s="24"/>
      <c r="D292" s="111"/>
      <c r="E292" s="24"/>
      <c r="F292" s="24"/>
      <c r="G292" s="24"/>
      <c r="H292" s="24"/>
      <c r="I292" s="24"/>
      <c r="J292" s="24"/>
      <c r="N292" s="24"/>
    </row>
    <row r="293" spans="2:14" ht="13.2">
      <c r="B293" s="24"/>
      <c r="D293" s="111"/>
      <c r="E293" s="24"/>
      <c r="F293" s="24"/>
      <c r="G293" s="24"/>
      <c r="H293" s="24"/>
      <c r="I293" s="24"/>
      <c r="J293" s="24"/>
      <c r="N293" s="24"/>
    </row>
    <row r="294" spans="2:14" ht="13.2">
      <c r="B294" s="24"/>
      <c r="D294" s="111"/>
      <c r="E294" s="24"/>
      <c r="F294" s="24"/>
      <c r="G294" s="24"/>
      <c r="H294" s="24"/>
      <c r="I294" s="24"/>
      <c r="J294" s="24"/>
      <c r="N294" s="24"/>
    </row>
    <row r="295" spans="2:14" ht="13.2">
      <c r="B295" s="24"/>
      <c r="D295" s="111"/>
      <c r="E295" s="24"/>
      <c r="F295" s="24"/>
      <c r="G295" s="24"/>
      <c r="H295" s="24"/>
      <c r="I295" s="24"/>
      <c r="J295" s="24"/>
      <c r="N295" s="24"/>
    </row>
    <row r="296" spans="2:14" ht="13.2">
      <c r="B296" s="24"/>
      <c r="D296" s="111"/>
      <c r="E296" s="24"/>
      <c r="F296" s="24"/>
      <c r="G296" s="24"/>
      <c r="H296" s="24"/>
      <c r="I296" s="24"/>
      <c r="J296" s="24"/>
      <c r="N296" s="24"/>
    </row>
    <row r="297" spans="2:14" ht="13.2">
      <c r="B297" s="24"/>
      <c r="D297" s="111"/>
      <c r="E297" s="24"/>
      <c r="F297" s="24"/>
      <c r="G297" s="24"/>
      <c r="H297" s="24"/>
      <c r="I297" s="24"/>
      <c r="J297" s="24"/>
      <c r="N297" s="24"/>
    </row>
    <row r="298" spans="2:14" ht="13.2">
      <c r="B298" s="24"/>
      <c r="D298" s="111"/>
      <c r="E298" s="24"/>
      <c r="F298" s="24"/>
      <c r="G298" s="24"/>
      <c r="H298" s="24"/>
      <c r="I298" s="24"/>
      <c r="J298" s="24"/>
      <c r="N298" s="24"/>
    </row>
    <row r="299" spans="2:14" ht="13.2">
      <c r="B299" s="24"/>
      <c r="D299" s="111"/>
      <c r="E299" s="24"/>
      <c r="F299" s="24"/>
      <c r="G299" s="24"/>
      <c r="H299" s="24"/>
      <c r="I299" s="24"/>
      <c r="J299" s="24"/>
      <c r="N299" s="24"/>
    </row>
    <row r="300" spans="2:14" ht="13.2">
      <c r="B300" s="24"/>
      <c r="D300" s="111"/>
      <c r="E300" s="24"/>
      <c r="F300" s="24"/>
      <c r="G300" s="24"/>
      <c r="H300" s="24"/>
      <c r="I300" s="24"/>
      <c r="J300" s="24"/>
      <c r="N300" s="24"/>
    </row>
    <row r="301" spans="2:14" ht="13.2">
      <c r="B301" s="24"/>
      <c r="D301" s="111"/>
      <c r="E301" s="24"/>
      <c r="F301" s="24"/>
      <c r="G301" s="24"/>
      <c r="H301" s="24"/>
      <c r="I301" s="24"/>
      <c r="J301" s="24"/>
      <c r="N301" s="24"/>
    </row>
    <row r="302" spans="2:14" ht="13.2">
      <c r="B302" s="24"/>
      <c r="D302" s="111"/>
      <c r="E302" s="24"/>
      <c r="F302" s="24"/>
      <c r="G302" s="24"/>
      <c r="H302" s="24"/>
      <c r="I302" s="24"/>
      <c r="J302" s="24"/>
      <c r="N302" s="24"/>
    </row>
    <row r="303" spans="2:14" ht="13.2">
      <c r="B303" s="24"/>
      <c r="D303" s="111"/>
      <c r="E303" s="24"/>
      <c r="F303" s="24"/>
      <c r="G303" s="24"/>
      <c r="H303" s="24"/>
      <c r="I303" s="24"/>
      <c r="J303" s="24"/>
      <c r="N303" s="24"/>
    </row>
    <row r="304" spans="2:14" ht="13.2">
      <c r="B304" s="24"/>
      <c r="D304" s="111"/>
      <c r="E304" s="24"/>
      <c r="F304" s="24"/>
      <c r="G304" s="24"/>
      <c r="H304" s="24"/>
      <c r="I304" s="24"/>
      <c r="J304" s="24"/>
      <c r="N304" s="24"/>
    </row>
    <row r="305" spans="2:14" ht="13.2">
      <c r="B305" s="24"/>
      <c r="D305" s="111"/>
      <c r="E305" s="24"/>
      <c r="F305" s="24"/>
      <c r="G305" s="24"/>
      <c r="H305" s="24"/>
      <c r="I305" s="24"/>
      <c r="J305" s="24"/>
      <c r="N305" s="24"/>
    </row>
    <row r="306" spans="2:14" ht="13.2">
      <c r="B306" s="24"/>
      <c r="D306" s="111"/>
      <c r="E306" s="24"/>
      <c r="F306" s="24"/>
      <c r="G306" s="24"/>
      <c r="H306" s="24"/>
      <c r="I306" s="24"/>
      <c r="J306" s="24"/>
      <c r="N306" s="24"/>
    </row>
    <row r="307" spans="2:14" ht="13.2">
      <c r="B307" s="24"/>
      <c r="D307" s="111"/>
      <c r="E307" s="24"/>
      <c r="F307" s="24"/>
      <c r="G307" s="24"/>
      <c r="H307" s="24"/>
      <c r="I307" s="24"/>
      <c r="J307" s="24"/>
      <c r="N307" s="24"/>
    </row>
    <row r="308" spans="2:14" ht="13.2">
      <c r="B308" s="24"/>
      <c r="D308" s="111"/>
      <c r="E308" s="24"/>
      <c r="F308" s="24"/>
      <c r="G308" s="24"/>
      <c r="H308" s="24"/>
      <c r="I308" s="24"/>
      <c r="J308" s="24"/>
      <c r="N308" s="24"/>
    </row>
    <row r="309" spans="2:14" ht="13.2">
      <c r="B309" s="24"/>
      <c r="D309" s="111"/>
      <c r="E309" s="24"/>
      <c r="F309" s="24"/>
      <c r="G309" s="24"/>
      <c r="H309" s="24"/>
      <c r="I309" s="24"/>
      <c r="J309" s="24"/>
      <c r="N309" s="24"/>
    </row>
    <row r="310" spans="2:14" ht="13.2">
      <c r="B310" s="24"/>
      <c r="D310" s="111"/>
      <c r="E310" s="24"/>
      <c r="F310" s="24"/>
      <c r="G310" s="24"/>
      <c r="H310" s="24"/>
      <c r="I310" s="24"/>
      <c r="J310" s="24"/>
      <c r="N310" s="24"/>
    </row>
    <row r="311" spans="2:14" ht="13.2">
      <c r="B311" s="24"/>
      <c r="D311" s="111"/>
      <c r="E311" s="24"/>
      <c r="F311" s="24"/>
      <c r="G311" s="24"/>
      <c r="H311" s="24"/>
      <c r="I311" s="24"/>
      <c r="J311" s="24"/>
      <c r="N311" s="24"/>
    </row>
    <row r="312" spans="2:14" ht="13.2">
      <c r="B312" s="24"/>
      <c r="D312" s="111"/>
      <c r="E312" s="24"/>
      <c r="F312" s="24"/>
      <c r="G312" s="24"/>
      <c r="H312" s="24"/>
      <c r="I312" s="24"/>
      <c r="J312" s="24"/>
      <c r="N312" s="24"/>
    </row>
    <row r="313" spans="2:14" ht="13.2">
      <c r="B313" s="24"/>
      <c r="D313" s="111"/>
      <c r="E313" s="24"/>
      <c r="F313" s="24"/>
      <c r="G313" s="24"/>
      <c r="H313" s="24"/>
      <c r="I313" s="24"/>
      <c r="J313" s="24"/>
      <c r="N313" s="24"/>
    </row>
    <row r="314" spans="2:14" ht="13.2">
      <c r="B314" s="24"/>
      <c r="D314" s="111"/>
      <c r="E314" s="24"/>
      <c r="F314" s="24"/>
      <c r="G314" s="24"/>
      <c r="H314" s="24"/>
      <c r="I314" s="24"/>
      <c r="J314" s="24"/>
      <c r="N314" s="24"/>
    </row>
    <row r="315" spans="2:14" ht="13.2">
      <c r="B315" s="24"/>
      <c r="D315" s="111"/>
      <c r="E315" s="24"/>
      <c r="F315" s="24"/>
      <c r="G315" s="24"/>
      <c r="H315" s="24"/>
      <c r="I315" s="24"/>
      <c r="J315" s="24"/>
      <c r="N315" s="24"/>
    </row>
    <row r="316" spans="2:14" ht="13.2">
      <c r="B316" s="24"/>
      <c r="D316" s="111"/>
      <c r="E316" s="24"/>
      <c r="F316" s="24"/>
      <c r="G316" s="24"/>
      <c r="H316" s="24"/>
      <c r="I316" s="24"/>
      <c r="J316" s="24"/>
      <c r="N316" s="24"/>
    </row>
    <row r="317" spans="2:14" ht="13.2">
      <c r="B317" s="24"/>
      <c r="D317" s="111"/>
      <c r="E317" s="24"/>
      <c r="F317" s="24"/>
      <c r="G317" s="24"/>
      <c r="H317" s="24"/>
      <c r="I317" s="24"/>
      <c r="J317" s="24"/>
      <c r="N317" s="24"/>
    </row>
    <row r="318" spans="2:14" ht="13.2">
      <c r="B318" s="24"/>
      <c r="D318" s="111"/>
      <c r="E318" s="24"/>
      <c r="F318" s="24"/>
      <c r="G318" s="24"/>
      <c r="H318" s="24"/>
      <c r="I318" s="24"/>
      <c r="J318" s="24"/>
      <c r="N318" s="24"/>
    </row>
    <row r="319" spans="2:14" ht="13.2">
      <c r="B319" s="24"/>
      <c r="D319" s="111"/>
      <c r="E319" s="24"/>
      <c r="F319" s="24"/>
      <c r="G319" s="24"/>
      <c r="H319" s="24"/>
      <c r="I319" s="24"/>
      <c r="J319" s="24"/>
      <c r="N319" s="24"/>
    </row>
    <row r="320" spans="2:14" ht="13.2">
      <c r="B320" s="24"/>
      <c r="D320" s="111"/>
      <c r="E320" s="24"/>
      <c r="F320" s="24"/>
      <c r="G320" s="24"/>
      <c r="H320" s="24"/>
      <c r="I320" s="24"/>
      <c r="J320" s="24"/>
      <c r="N320" s="24"/>
    </row>
    <row r="321" spans="2:14" ht="13.2">
      <c r="B321" s="24"/>
      <c r="D321" s="111"/>
      <c r="E321" s="24"/>
      <c r="F321" s="24"/>
      <c r="G321" s="24"/>
      <c r="H321" s="24"/>
      <c r="I321" s="24"/>
      <c r="J321" s="24"/>
      <c r="N321" s="24"/>
    </row>
    <row r="322" spans="2:14" ht="13.2">
      <c r="B322" s="24"/>
      <c r="D322" s="111"/>
      <c r="E322" s="24"/>
      <c r="F322" s="24"/>
      <c r="G322" s="24"/>
      <c r="H322" s="24"/>
      <c r="I322" s="24"/>
      <c r="J322" s="24"/>
      <c r="N322" s="24"/>
    </row>
    <row r="323" spans="2:14" ht="13.2">
      <c r="B323" s="24"/>
      <c r="D323" s="111"/>
      <c r="E323" s="24"/>
      <c r="F323" s="24"/>
      <c r="G323" s="24"/>
      <c r="H323" s="24"/>
      <c r="I323" s="24"/>
      <c r="J323" s="24"/>
      <c r="N323" s="24"/>
    </row>
    <row r="324" spans="2:14" ht="13.2">
      <c r="B324" s="24"/>
      <c r="D324" s="111"/>
      <c r="E324" s="24"/>
      <c r="F324" s="24"/>
      <c r="G324" s="24"/>
      <c r="H324" s="24"/>
      <c r="I324" s="24"/>
      <c r="J324" s="24"/>
      <c r="N324" s="24"/>
    </row>
    <row r="325" spans="2:14" ht="13.2">
      <c r="B325" s="24"/>
      <c r="D325" s="111"/>
      <c r="E325" s="24"/>
      <c r="F325" s="24"/>
      <c r="G325" s="24"/>
      <c r="H325" s="24"/>
      <c r="I325" s="24"/>
      <c r="J325" s="24"/>
      <c r="N325" s="24"/>
    </row>
    <row r="326" spans="2:14" ht="13.2">
      <c r="B326" s="24"/>
      <c r="D326" s="111"/>
      <c r="E326" s="24"/>
      <c r="F326" s="24"/>
      <c r="G326" s="24"/>
      <c r="H326" s="24"/>
      <c r="I326" s="24"/>
      <c r="J326" s="24"/>
      <c r="N326" s="24"/>
    </row>
    <row r="327" spans="2:14" ht="13.2">
      <c r="B327" s="24"/>
      <c r="D327" s="111"/>
      <c r="E327" s="24"/>
      <c r="F327" s="24"/>
      <c r="G327" s="24"/>
      <c r="H327" s="24"/>
      <c r="I327" s="24"/>
      <c r="J327" s="24"/>
      <c r="N327" s="24"/>
    </row>
    <row r="328" spans="2:14" ht="13.2">
      <c r="B328" s="24"/>
      <c r="D328" s="111"/>
      <c r="E328" s="24"/>
      <c r="F328" s="24"/>
      <c r="G328" s="24"/>
      <c r="H328" s="24"/>
      <c r="I328" s="24"/>
      <c r="J328" s="24"/>
      <c r="N328" s="24"/>
    </row>
    <row r="329" spans="2:14" ht="13.2">
      <c r="B329" s="24"/>
      <c r="D329" s="111"/>
      <c r="E329" s="24"/>
      <c r="F329" s="24"/>
      <c r="G329" s="24"/>
      <c r="H329" s="24"/>
      <c r="I329" s="24"/>
      <c r="J329" s="24"/>
      <c r="N329" s="24"/>
    </row>
    <row r="330" spans="2:14" ht="13.2">
      <c r="B330" s="24"/>
      <c r="D330" s="111"/>
      <c r="E330" s="24"/>
      <c r="F330" s="24"/>
      <c r="G330" s="24"/>
      <c r="H330" s="24"/>
      <c r="I330" s="24"/>
      <c r="J330" s="24"/>
      <c r="N330" s="24"/>
    </row>
    <row r="331" spans="2:14" ht="13.2">
      <c r="B331" s="24"/>
      <c r="D331" s="111"/>
      <c r="E331" s="24"/>
      <c r="F331" s="24"/>
      <c r="G331" s="24"/>
      <c r="H331" s="24"/>
      <c r="I331" s="24"/>
      <c r="J331" s="24"/>
      <c r="N331" s="24"/>
    </row>
    <row r="332" spans="2:14" ht="13.2">
      <c r="B332" s="24"/>
      <c r="D332" s="111"/>
      <c r="E332" s="24"/>
      <c r="F332" s="24"/>
      <c r="G332" s="24"/>
      <c r="H332" s="24"/>
      <c r="I332" s="24"/>
      <c r="J332" s="24"/>
      <c r="N332" s="24"/>
    </row>
    <row r="333" spans="2:14" ht="13.2">
      <c r="B333" s="24"/>
      <c r="D333" s="111"/>
      <c r="E333" s="24"/>
      <c r="F333" s="24"/>
      <c r="G333" s="24"/>
      <c r="H333" s="24"/>
      <c r="I333" s="24"/>
      <c r="J333" s="24"/>
      <c r="N333" s="24"/>
    </row>
    <row r="334" spans="2:14" ht="13.2">
      <c r="B334" s="24"/>
      <c r="D334" s="111"/>
      <c r="E334" s="24"/>
      <c r="F334" s="24"/>
      <c r="G334" s="24"/>
      <c r="H334" s="24"/>
      <c r="I334" s="24"/>
      <c r="J334" s="24"/>
      <c r="N334" s="24"/>
    </row>
    <row r="335" spans="2:14" ht="13.2">
      <c r="B335" s="24"/>
      <c r="D335" s="111"/>
      <c r="E335" s="24"/>
      <c r="F335" s="24"/>
      <c r="G335" s="24"/>
      <c r="H335" s="24"/>
      <c r="I335" s="24"/>
      <c r="J335" s="24"/>
      <c r="N335" s="24"/>
    </row>
    <row r="336" spans="2:14" ht="13.2">
      <c r="B336" s="24"/>
      <c r="D336" s="111"/>
      <c r="E336" s="24"/>
      <c r="F336" s="24"/>
      <c r="G336" s="24"/>
      <c r="H336" s="24"/>
      <c r="I336" s="24"/>
      <c r="J336" s="24"/>
      <c r="N336" s="24"/>
    </row>
    <row r="337" spans="2:14" ht="13.2">
      <c r="B337" s="24"/>
      <c r="D337" s="111"/>
      <c r="E337" s="24"/>
      <c r="F337" s="24"/>
      <c r="G337" s="24"/>
      <c r="H337" s="24"/>
      <c r="I337" s="24"/>
      <c r="J337" s="24"/>
      <c r="N337" s="24"/>
    </row>
    <row r="338" spans="2:14" ht="13.2">
      <c r="B338" s="24"/>
      <c r="D338" s="111"/>
      <c r="E338" s="24"/>
      <c r="F338" s="24"/>
      <c r="G338" s="24"/>
      <c r="H338" s="24"/>
      <c r="I338" s="24"/>
      <c r="J338" s="24"/>
      <c r="N338" s="24"/>
    </row>
    <row r="339" spans="2:14" ht="13.2">
      <c r="B339" s="24"/>
      <c r="D339" s="111"/>
      <c r="E339" s="24"/>
      <c r="F339" s="24"/>
      <c r="G339" s="24"/>
      <c r="H339" s="24"/>
      <c r="I339" s="24"/>
      <c r="J339" s="24"/>
      <c r="N339" s="24"/>
    </row>
    <row r="340" spans="2:14" ht="13.2">
      <c r="B340" s="24"/>
      <c r="D340" s="111"/>
      <c r="E340" s="24"/>
      <c r="F340" s="24"/>
      <c r="G340" s="24"/>
      <c r="H340" s="24"/>
      <c r="I340" s="24"/>
      <c r="J340" s="24"/>
      <c r="N340" s="24"/>
    </row>
    <row r="341" spans="2:14" ht="13.2">
      <c r="B341" s="24"/>
      <c r="D341" s="111"/>
      <c r="E341" s="24"/>
      <c r="F341" s="24"/>
      <c r="G341" s="24"/>
      <c r="H341" s="24"/>
      <c r="I341" s="24"/>
      <c r="J341" s="24"/>
      <c r="N341" s="24"/>
    </row>
    <row r="342" spans="2:14" ht="13.2">
      <c r="B342" s="24"/>
      <c r="D342" s="111"/>
      <c r="E342" s="24"/>
      <c r="F342" s="24"/>
      <c r="G342" s="24"/>
      <c r="H342" s="24"/>
      <c r="I342" s="24"/>
      <c r="J342" s="24"/>
      <c r="N342" s="24"/>
    </row>
    <row r="343" spans="2:14" ht="13.2">
      <c r="B343" s="24"/>
      <c r="D343" s="111"/>
      <c r="E343" s="24"/>
      <c r="F343" s="24"/>
      <c r="G343" s="24"/>
      <c r="H343" s="24"/>
      <c r="I343" s="24"/>
      <c r="J343" s="24"/>
      <c r="N343" s="24"/>
    </row>
    <row r="344" spans="2:14" ht="13.2">
      <c r="B344" s="24"/>
      <c r="D344" s="111"/>
      <c r="E344" s="24"/>
      <c r="F344" s="24"/>
      <c r="G344" s="24"/>
      <c r="H344" s="24"/>
      <c r="I344" s="24"/>
      <c r="J344" s="24"/>
      <c r="N344" s="24"/>
    </row>
    <row r="345" spans="2:14" ht="13.2">
      <c r="B345" s="24"/>
      <c r="D345" s="111"/>
      <c r="E345" s="24"/>
      <c r="F345" s="24"/>
      <c r="G345" s="24"/>
      <c r="H345" s="24"/>
      <c r="I345" s="24"/>
      <c r="J345" s="24"/>
      <c r="N345" s="24"/>
    </row>
    <row r="346" spans="2:14" ht="13.2">
      <c r="B346" s="24"/>
      <c r="D346" s="111"/>
      <c r="E346" s="24"/>
      <c r="F346" s="24"/>
      <c r="G346" s="24"/>
      <c r="H346" s="24"/>
      <c r="I346" s="24"/>
      <c r="J346" s="24"/>
      <c r="N346" s="24"/>
    </row>
    <row r="347" spans="2:14" ht="13.2">
      <c r="B347" s="24"/>
      <c r="D347" s="111"/>
      <c r="E347" s="24"/>
      <c r="F347" s="24"/>
      <c r="G347" s="24"/>
      <c r="H347" s="24"/>
      <c r="I347" s="24"/>
      <c r="J347" s="24"/>
      <c r="N347" s="24"/>
    </row>
    <row r="348" spans="2:14" ht="13.2">
      <c r="B348" s="24"/>
      <c r="D348" s="111"/>
      <c r="E348" s="24"/>
      <c r="F348" s="24"/>
      <c r="G348" s="24"/>
      <c r="H348" s="24"/>
      <c r="I348" s="24"/>
      <c r="J348" s="24"/>
      <c r="N348" s="24"/>
    </row>
    <row r="349" spans="2:14" ht="13.2">
      <c r="B349" s="24"/>
      <c r="D349" s="111"/>
      <c r="E349" s="24"/>
      <c r="F349" s="24"/>
      <c r="G349" s="24"/>
      <c r="H349" s="24"/>
      <c r="I349" s="24"/>
      <c r="J349" s="24"/>
      <c r="N349" s="24"/>
    </row>
    <row r="350" spans="2:14" ht="13.2">
      <c r="B350" s="24"/>
      <c r="D350" s="111"/>
      <c r="E350" s="24"/>
      <c r="F350" s="24"/>
      <c r="G350" s="24"/>
      <c r="H350" s="24"/>
      <c r="I350" s="24"/>
      <c r="J350" s="24"/>
      <c r="N350" s="24"/>
    </row>
    <row r="351" spans="2:14" ht="13.2">
      <c r="B351" s="24"/>
      <c r="D351" s="111"/>
      <c r="E351" s="24"/>
      <c r="F351" s="24"/>
      <c r="G351" s="24"/>
      <c r="H351" s="24"/>
      <c r="I351" s="24"/>
      <c r="J351" s="24"/>
      <c r="N351" s="24"/>
    </row>
    <row r="352" spans="2:14" ht="13.2">
      <c r="B352" s="24"/>
      <c r="D352" s="111"/>
      <c r="E352" s="24"/>
      <c r="F352" s="24"/>
      <c r="G352" s="24"/>
      <c r="H352" s="24"/>
      <c r="I352" s="24"/>
      <c r="J352" s="24"/>
      <c r="N352" s="24"/>
    </row>
    <row r="353" spans="2:14" ht="13.2">
      <c r="B353" s="24"/>
      <c r="D353" s="111"/>
      <c r="E353" s="24"/>
      <c r="F353" s="24"/>
      <c r="G353" s="24"/>
      <c r="H353" s="24"/>
      <c r="I353" s="24"/>
      <c r="J353" s="24"/>
      <c r="N353" s="24"/>
    </row>
    <row r="354" spans="2:14" ht="13.2">
      <c r="B354" s="24"/>
      <c r="D354" s="111"/>
      <c r="E354" s="24"/>
      <c r="F354" s="24"/>
      <c r="G354" s="24"/>
      <c r="H354" s="24"/>
      <c r="I354" s="24"/>
      <c r="J354" s="24"/>
      <c r="N354" s="24"/>
    </row>
    <row r="355" spans="2:14" ht="13.2">
      <c r="B355" s="24"/>
      <c r="D355" s="111"/>
      <c r="E355" s="24"/>
      <c r="F355" s="24"/>
      <c r="G355" s="24"/>
      <c r="H355" s="24"/>
      <c r="I355" s="24"/>
      <c r="J355" s="24"/>
      <c r="N355" s="24"/>
    </row>
    <row r="356" spans="2:14" ht="13.2">
      <c r="B356" s="24"/>
      <c r="D356" s="111"/>
      <c r="E356" s="24"/>
      <c r="F356" s="24"/>
      <c r="G356" s="24"/>
      <c r="H356" s="24"/>
      <c r="I356" s="24"/>
      <c r="J356" s="24"/>
      <c r="N356" s="24"/>
    </row>
    <row r="357" spans="2:14" ht="13.2">
      <c r="B357" s="24"/>
      <c r="D357" s="111"/>
      <c r="E357" s="24"/>
      <c r="F357" s="24"/>
      <c r="G357" s="24"/>
      <c r="H357" s="24"/>
      <c r="I357" s="24"/>
      <c r="J357" s="24"/>
      <c r="N357" s="24"/>
    </row>
    <row r="358" spans="2:14" ht="13.2">
      <c r="B358" s="24"/>
      <c r="D358" s="111"/>
      <c r="E358" s="24"/>
      <c r="F358" s="24"/>
      <c r="G358" s="24"/>
      <c r="H358" s="24"/>
      <c r="I358" s="24"/>
      <c r="J358" s="24"/>
      <c r="N358" s="24"/>
    </row>
    <row r="359" spans="2:14" ht="13.2">
      <c r="B359" s="24"/>
      <c r="D359" s="111"/>
      <c r="E359" s="24"/>
      <c r="F359" s="24"/>
      <c r="G359" s="24"/>
      <c r="H359" s="24"/>
      <c r="I359" s="24"/>
      <c r="J359" s="24"/>
      <c r="N359" s="24"/>
    </row>
    <row r="360" spans="2:14" ht="13.2">
      <c r="B360" s="24"/>
      <c r="D360" s="111"/>
      <c r="E360" s="24"/>
      <c r="F360" s="24"/>
      <c r="G360" s="24"/>
      <c r="H360" s="24"/>
      <c r="I360" s="24"/>
      <c r="J360" s="24"/>
      <c r="N360" s="24"/>
    </row>
    <row r="361" spans="2:14" ht="13.2">
      <c r="B361" s="24"/>
      <c r="D361" s="111"/>
      <c r="E361" s="24"/>
      <c r="F361" s="24"/>
      <c r="G361" s="24"/>
      <c r="H361" s="24"/>
      <c r="I361" s="24"/>
      <c r="J361" s="24"/>
      <c r="N361" s="24"/>
    </row>
    <row r="362" spans="2:14" ht="13.2">
      <c r="B362" s="24"/>
      <c r="D362" s="111"/>
      <c r="E362" s="24"/>
      <c r="F362" s="24"/>
      <c r="G362" s="24"/>
      <c r="H362" s="24"/>
      <c r="I362" s="24"/>
      <c r="J362" s="24"/>
      <c r="N362" s="24"/>
    </row>
    <row r="363" spans="2:14" ht="13.2">
      <c r="B363" s="24"/>
      <c r="D363" s="111"/>
      <c r="E363" s="24"/>
      <c r="F363" s="24"/>
      <c r="G363" s="24"/>
      <c r="H363" s="24"/>
      <c r="I363" s="24"/>
      <c r="J363" s="24"/>
      <c r="N363" s="24"/>
    </row>
    <row r="364" spans="2:14" ht="13.2">
      <c r="B364" s="24"/>
      <c r="D364" s="111"/>
      <c r="E364" s="24"/>
      <c r="F364" s="24"/>
      <c r="G364" s="24"/>
      <c r="H364" s="24"/>
      <c r="I364" s="24"/>
      <c r="J364" s="24"/>
      <c r="N364" s="24"/>
    </row>
    <row r="365" spans="2:14" ht="13.2">
      <c r="B365" s="24"/>
      <c r="D365" s="111"/>
      <c r="E365" s="24"/>
      <c r="F365" s="24"/>
      <c r="G365" s="24"/>
      <c r="H365" s="24"/>
      <c r="I365" s="24"/>
      <c r="J365" s="24"/>
      <c r="N365" s="24"/>
    </row>
    <row r="366" spans="2:14" ht="13.2">
      <c r="B366" s="24"/>
      <c r="D366" s="111"/>
      <c r="E366" s="24"/>
      <c r="F366" s="24"/>
      <c r="G366" s="24"/>
      <c r="H366" s="24"/>
      <c r="I366" s="24"/>
      <c r="J366" s="24"/>
      <c r="N366" s="24"/>
    </row>
    <row r="367" spans="2:14" ht="13.2">
      <c r="B367" s="24"/>
      <c r="D367" s="111"/>
      <c r="E367" s="24"/>
      <c r="F367" s="24"/>
      <c r="G367" s="24"/>
      <c r="H367" s="24"/>
      <c r="I367" s="24"/>
      <c r="J367" s="24"/>
      <c r="N367" s="24"/>
    </row>
    <row r="368" spans="2:14" ht="13.2">
      <c r="B368" s="24"/>
      <c r="D368" s="111"/>
      <c r="E368" s="24"/>
      <c r="F368" s="24"/>
      <c r="G368" s="24"/>
      <c r="H368" s="24"/>
      <c r="I368" s="24"/>
      <c r="J368" s="24"/>
      <c r="N368" s="24"/>
    </row>
    <row r="369" spans="2:14" ht="13.2">
      <c r="B369" s="24"/>
      <c r="D369" s="111"/>
      <c r="E369" s="24"/>
      <c r="F369" s="24"/>
      <c r="G369" s="24"/>
      <c r="H369" s="24"/>
      <c r="I369" s="24"/>
      <c r="J369" s="24"/>
      <c r="N369" s="24"/>
    </row>
    <row r="370" spans="2:14" ht="13.2">
      <c r="B370" s="24"/>
      <c r="D370" s="111"/>
      <c r="E370" s="24"/>
      <c r="F370" s="24"/>
      <c r="G370" s="24"/>
      <c r="H370" s="24"/>
      <c r="I370" s="24"/>
      <c r="J370" s="24"/>
      <c r="N370" s="24"/>
    </row>
    <row r="371" spans="2:14" ht="13.2">
      <c r="B371" s="24"/>
      <c r="D371" s="111"/>
      <c r="E371" s="24"/>
      <c r="F371" s="24"/>
      <c r="G371" s="24"/>
      <c r="H371" s="24"/>
      <c r="I371" s="24"/>
      <c r="J371" s="24"/>
      <c r="N371" s="24"/>
    </row>
    <row r="372" spans="2:14" ht="13.2">
      <c r="B372" s="24"/>
      <c r="D372" s="111"/>
      <c r="E372" s="24"/>
      <c r="F372" s="24"/>
      <c r="G372" s="24"/>
      <c r="H372" s="24"/>
      <c r="I372" s="24"/>
      <c r="J372" s="24"/>
      <c r="N372" s="24"/>
    </row>
    <row r="373" spans="2:14" ht="13.2">
      <c r="B373" s="24"/>
      <c r="D373" s="111"/>
      <c r="E373" s="24"/>
      <c r="F373" s="24"/>
      <c r="G373" s="24"/>
      <c r="H373" s="24"/>
      <c r="I373" s="24"/>
      <c r="J373" s="24"/>
      <c r="N373" s="24"/>
    </row>
    <row r="374" spans="2:14" ht="13.2">
      <c r="B374" s="24"/>
      <c r="D374" s="111"/>
      <c r="E374" s="24"/>
      <c r="F374" s="24"/>
      <c r="G374" s="24"/>
      <c r="H374" s="24"/>
      <c r="I374" s="24"/>
      <c r="J374" s="24"/>
      <c r="N374" s="24"/>
    </row>
    <row r="375" spans="2:14" ht="13.2">
      <c r="B375" s="24"/>
      <c r="D375" s="111"/>
      <c r="E375" s="24"/>
      <c r="F375" s="24"/>
      <c r="G375" s="24"/>
      <c r="H375" s="24"/>
      <c r="I375" s="24"/>
      <c r="J375" s="24"/>
      <c r="N375" s="24"/>
    </row>
    <row r="376" spans="2:14" ht="13.2">
      <c r="B376" s="24"/>
      <c r="D376" s="111"/>
      <c r="E376" s="24"/>
      <c r="F376" s="24"/>
      <c r="G376" s="24"/>
      <c r="H376" s="24"/>
      <c r="I376" s="24"/>
      <c r="J376" s="24"/>
      <c r="N376" s="24"/>
    </row>
    <row r="377" spans="2:14" ht="13.2">
      <c r="B377" s="24"/>
      <c r="D377" s="111"/>
      <c r="E377" s="24"/>
      <c r="F377" s="24"/>
      <c r="G377" s="24"/>
      <c r="H377" s="24"/>
      <c r="I377" s="24"/>
      <c r="J377" s="24"/>
      <c r="N377" s="24"/>
    </row>
    <row r="378" spans="2:14" ht="13.2">
      <c r="B378" s="24"/>
      <c r="D378" s="111"/>
      <c r="E378" s="24"/>
      <c r="F378" s="24"/>
      <c r="G378" s="24"/>
      <c r="H378" s="24"/>
      <c r="I378" s="24"/>
      <c r="J378" s="24"/>
      <c r="N378" s="24"/>
    </row>
    <row r="379" spans="2:14" ht="13.2">
      <c r="B379" s="24"/>
      <c r="D379" s="111"/>
      <c r="E379" s="24"/>
      <c r="F379" s="24"/>
      <c r="G379" s="24"/>
      <c r="H379" s="24"/>
      <c r="I379" s="24"/>
      <c r="J379" s="24"/>
      <c r="N379" s="24"/>
    </row>
    <row r="380" spans="2:14" ht="13.2">
      <c r="B380" s="24"/>
      <c r="D380" s="111"/>
      <c r="E380" s="24"/>
      <c r="F380" s="24"/>
      <c r="G380" s="24"/>
      <c r="H380" s="24"/>
      <c r="I380" s="24"/>
      <c r="J380" s="24"/>
      <c r="N380" s="24"/>
    </row>
    <row r="381" spans="2:14" ht="13.2">
      <c r="B381" s="24"/>
      <c r="D381" s="111"/>
      <c r="E381" s="24"/>
      <c r="F381" s="24"/>
      <c r="G381" s="24"/>
      <c r="H381" s="24"/>
      <c r="I381" s="24"/>
      <c r="J381" s="24"/>
      <c r="N381" s="24"/>
    </row>
    <row r="382" spans="2:14" ht="13.2">
      <c r="B382" s="24"/>
      <c r="D382" s="111"/>
      <c r="E382" s="24"/>
      <c r="F382" s="24"/>
      <c r="G382" s="24"/>
      <c r="H382" s="24"/>
      <c r="I382" s="24"/>
      <c r="J382" s="24"/>
      <c r="N382" s="24"/>
    </row>
    <row r="383" spans="2:14" ht="13.2">
      <c r="B383" s="24"/>
      <c r="D383" s="111"/>
      <c r="E383" s="24"/>
      <c r="F383" s="24"/>
      <c r="G383" s="24"/>
      <c r="H383" s="24"/>
      <c r="I383" s="24"/>
      <c r="J383" s="24"/>
      <c r="N383" s="24"/>
    </row>
    <row r="384" spans="2:14" ht="13.2">
      <c r="B384" s="24"/>
      <c r="D384" s="111"/>
      <c r="E384" s="24"/>
      <c r="F384" s="24"/>
      <c r="G384" s="24"/>
      <c r="H384" s="24"/>
      <c r="I384" s="24"/>
      <c r="J384" s="24"/>
      <c r="N384" s="24"/>
    </row>
    <row r="385" spans="2:14" ht="13.2">
      <c r="B385" s="24"/>
      <c r="D385" s="111"/>
      <c r="E385" s="24"/>
      <c r="F385" s="24"/>
      <c r="G385" s="24"/>
      <c r="H385" s="24"/>
      <c r="I385" s="24"/>
      <c r="J385" s="24"/>
      <c r="N385" s="24"/>
    </row>
    <row r="386" spans="2:14" ht="13.2">
      <c r="B386" s="24"/>
      <c r="D386" s="111"/>
      <c r="E386" s="24"/>
      <c r="F386" s="24"/>
      <c r="G386" s="24"/>
      <c r="H386" s="24"/>
      <c r="I386" s="24"/>
      <c r="J386" s="24"/>
      <c r="N386" s="24"/>
    </row>
    <row r="387" spans="2:14" ht="13.2">
      <c r="B387" s="24"/>
      <c r="D387" s="111"/>
      <c r="E387" s="24"/>
      <c r="F387" s="24"/>
      <c r="G387" s="24"/>
      <c r="H387" s="24"/>
      <c r="I387" s="24"/>
      <c r="J387" s="24"/>
      <c r="N387" s="24"/>
    </row>
    <row r="388" spans="2:14" ht="13.2">
      <c r="B388" s="24"/>
      <c r="D388" s="111"/>
      <c r="E388" s="24"/>
      <c r="F388" s="24"/>
      <c r="G388" s="24"/>
      <c r="H388" s="24"/>
      <c r="I388" s="24"/>
      <c r="J388" s="24"/>
      <c r="N388" s="24"/>
    </row>
    <row r="389" spans="2:14" ht="13.2">
      <c r="B389" s="24"/>
      <c r="D389" s="111"/>
      <c r="E389" s="24"/>
      <c r="F389" s="24"/>
      <c r="G389" s="24"/>
      <c r="H389" s="24"/>
      <c r="I389" s="24"/>
      <c r="J389" s="24"/>
      <c r="N389" s="24"/>
    </row>
    <row r="390" spans="2:14" ht="13.2">
      <c r="B390" s="24"/>
      <c r="D390" s="111"/>
      <c r="E390" s="24"/>
      <c r="F390" s="24"/>
      <c r="G390" s="24"/>
      <c r="H390" s="24"/>
      <c r="I390" s="24"/>
      <c r="J390" s="24"/>
      <c r="N390" s="24"/>
    </row>
    <row r="391" spans="2:14" ht="13.2">
      <c r="B391" s="24"/>
      <c r="D391" s="111"/>
      <c r="E391" s="24"/>
      <c r="F391" s="24"/>
      <c r="G391" s="24"/>
      <c r="H391" s="24"/>
      <c r="I391" s="24"/>
      <c r="J391" s="24"/>
      <c r="N391" s="24"/>
    </row>
    <row r="392" spans="2:14" ht="13.2">
      <c r="B392" s="24"/>
      <c r="D392" s="111"/>
      <c r="E392" s="24"/>
      <c r="F392" s="24"/>
      <c r="G392" s="24"/>
      <c r="H392" s="24"/>
      <c r="I392" s="24"/>
      <c r="J392" s="24"/>
      <c r="N392" s="24"/>
    </row>
    <row r="393" spans="2:14" ht="13.2">
      <c r="B393" s="24"/>
      <c r="D393" s="111"/>
      <c r="E393" s="24"/>
      <c r="F393" s="24"/>
      <c r="G393" s="24"/>
      <c r="H393" s="24"/>
      <c r="I393" s="24"/>
      <c r="J393" s="24"/>
      <c r="N393" s="24"/>
    </row>
    <row r="394" spans="2:14" ht="13.2">
      <c r="B394" s="24"/>
      <c r="D394" s="111"/>
      <c r="E394" s="24"/>
      <c r="F394" s="24"/>
      <c r="G394" s="24"/>
      <c r="H394" s="24"/>
      <c r="I394" s="24"/>
      <c r="J394" s="24"/>
      <c r="N394" s="24"/>
    </row>
    <row r="395" spans="2:14" ht="13.2">
      <c r="B395" s="24"/>
      <c r="D395" s="111"/>
      <c r="E395" s="24"/>
      <c r="F395" s="24"/>
      <c r="G395" s="24"/>
      <c r="H395" s="24"/>
      <c r="I395" s="24"/>
      <c r="J395" s="24"/>
      <c r="N395" s="24"/>
    </row>
    <row r="396" spans="2:14" ht="13.2">
      <c r="B396" s="24"/>
      <c r="D396" s="111"/>
      <c r="E396" s="24"/>
      <c r="F396" s="24"/>
      <c r="G396" s="24"/>
      <c r="H396" s="24"/>
      <c r="I396" s="24"/>
      <c r="J396" s="24"/>
      <c r="N396" s="24"/>
    </row>
    <row r="397" spans="2:14" ht="13.2">
      <c r="B397" s="24"/>
      <c r="D397" s="111"/>
      <c r="E397" s="24"/>
      <c r="F397" s="24"/>
      <c r="G397" s="24"/>
      <c r="H397" s="24"/>
      <c r="I397" s="24"/>
      <c r="J397" s="24"/>
      <c r="N397" s="24"/>
    </row>
    <row r="398" spans="2:14" ht="13.2">
      <c r="B398" s="24"/>
      <c r="D398" s="111"/>
      <c r="E398" s="24"/>
      <c r="F398" s="24"/>
      <c r="G398" s="24"/>
      <c r="H398" s="24"/>
      <c r="I398" s="24"/>
      <c r="J398" s="24"/>
      <c r="N398" s="24"/>
    </row>
    <row r="399" spans="2:14" ht="13.2">
      <c r="B399" s="24"/>
      <c r="D399" s="111"/>
      <c r="E399" s="24"/>
      <c r="F399" s="24"/>
      <c r="G399" s="24"/>
      <c r="H399" s="24"/>
      <c r="I399" s="24"/>
      <c r="J399" s="24"/>
      <c r="N399" s="24"/>
    </row>
    <row r="400" spans="2:14" ht="13.2">
      <c r="B400" s="24"/>
      <c r="D400" s="111"/>
      <c r="E400" s="24"/>
      <c r="F400" s="24"/>
      <c r="G400" s="24"/>
      <c r="H400" s="24"/>
      <c r="I400" s="24"/>
      <c r="J400" s="24"/>
      <c r="N400" s="24"/>
    </row>
    <row r="401" spans="2:14" ht="13.2">
      <c r="B401" s="24"/>
      <c r="D401" s="111"/>
      <c r="E401" s="24"/>
      <c r="F401" s="24"/>
      <c r="G401" s="24"/>
      <c r="H401" s="24"/>
      <c r="I401" s="24"/>
      <c r="J401" s="24"/>
      <c r="N401" s="24"/>
    </row>
    <row r="402" spans="2:14" ht="13.2">
      <c r="B402" s="24"/>
      <c r="D402" s="111"/>
      <c r="E402" s="24"/>
      <c r="F402" s="24"/>
      <c r="G402" s="24"/>
      <c r="H402" s="24"/>
      <c r="I402" s="24"/>
      <c r="J402" s="24"/>
      <c r="N402" s="24"/>
    </row>
    <row r="403" spans="2:14" ht="13.2">
      <c r="B403" s="24"/>
      <c r="D403" s="111"/>
      <c r="E403" s="24"/>
      <c r="F403" s="24"/>
      <c r="G403" s="24"/>
      <c r="H403" s="24"/>
      <c r="I403" s="24"/>
      <c r="J403" s="24"/>
      <c r="N403" s="24"/>
    </row>
    <row r="404" spans="2:14" ht="13.2">
      <c r="B404" s="24"/>
      <c r="D404" s="111"/>
      <c r="E404" s="24"/>
      <c r="F404" s="24"/>
      <c r="G404" s="24"/>
      <c r="H404" s="24"/>
      <c r="I404" s="24"/>
      <c r="J404" s="24"/>
      <c r="N404" s="24"/>
    </row>
    <row r="405" spans="2:14" ht="13.2">
      <c r="B405" s="24"/>
      <c r="D405" s="111"/>
      <c r="E405" s="24"/>
      <c r="F405" s="24"/>
      <c r="G405" s="24"/>
      <c r="H405" s="24"/>
      <c r="I405" s="24"/>
      <c r="J405" s="24"/>
      <c r="N405" s="24"/>
    </row>
    <row r="406" spans="2:14" ht="13.2">
      <c r="B406" s="24"/>
      <c r="D406" s="111"/>
      <c r="E406" s="24"/>
      <c r="F406" s="24"/>
      <c r="G406" s="24"/>
      <c r="H406" s="24"/>
      <c r="I406" s="24"/>
      <c r="J406" s="24"/>
      <c r="N406" s="24"/>
    </row>
    <row r="407" spans="2:14" ht="13.2">
      <c r="B407" s="24"/>
      <c r="D407" s="111"/>
      <c r="E407" s="24"/>
      <c r="F407" s="24"/>
      <c r="G407" s="24"/>
      <c r="H407" s="24"/>
      <c r="I407" s="24"/>
      <c r="J407" s="24"/>
      <c r="N407" s="24"/>
    </row>
    <row r="408" spans="2:14" ht="13.2">
      <c r="B408" s="24"/>
      <c r="D408" s="111"/>
      <c r="E408" s="24"/>
      <c r="F408" s="24"/>
      <c r="G408" s="24"/>
      <c r="H408" s="24"/>
      <c r="I408" s="24"/>
      <c r="J408" s="24"/>
      <c r="N408" s="24"/>
    </row>
    <row r="409" spans="2:14" ht="13.2">
      <c r="B409" s="24"/>
      <c r="D409" s="111"/>
      <c r="E409" s="24"/>
      <c r="F409" s="24"/>
      <c r="G409" s="24"/>
      <c r="H409" s="24"/>
      <c r="I409" s="24"/>
      <c r="J409" s="24"/>
      <c r="N409" s="24"/>
    </row>
    <row r="410" spans="2:14" ht="13.2">
      <c r="B410" s="24"/>
      <c r="D410" s="111"/>
      <c r="E410" s="24"/>
      <c r="F410" s="24"/>
      <c r="G410" s="24"/>
      <c r="H410" s="24"/>
      <c r="I410" s="24"/>
      <c r="J410" s="24"/>
      <c r="N410" s="24"/>
    </row>
    <row r="411" spans="2:14" ht="13.2">
      <c r="B411" s="24"/>
      <c r="D411" s="111"/>
      <c r="E411" s="24"/>
      <c r="F411" s="24"/>
      <c r="G411" s="24"/>
      <c r="H411" s="24"/>
      <c r="I411" s="24"/>
      <c r="J411" s="24"/>
      <c r="N411" s="24"/>
    </row>
    <row r="412" spans="2:14" ht="13.2">
      <c r="B412" s="24"/>
      <c r="D412" s="111"/>
      <c r="E412" s="24"/>
      <c r="F412" s="24"/>
      <c r="G412" s="24"/>
      <c r="H412" s="24"/>
      <c r="I412" s="24"/>
      <c r="J412" s="24"/>
      <c r="N412" s="24"/>
    </row>
    <row r="413" spans="2:14" ht="13.2">
      <c r="B413" s="24"/>
      <c r="D413" s="111"/>
      <c r="E413" s="24"/>
      <c r="F413" s="24"/>
      <c r="G413" s="24"/>
      <c r="H413" s="24"/>
      <c r="I413" s="24"/>
      <c r="J413" s="24"/>
      <c r="N413" s="24"/>
    </row>
    <row r="414" spans="2:14" ht="13.2">
      <c r="B414" s="24"/>
      <c r="D414" s="111"/>
      <c r="E414" s="24"/>
      <c r="F414" s="24"/>
      <c r="G414" s="24"/>
      <c r="H414" s="24"/>
      <c r="I414" s="24"/>
      <c r="J414" s="24"/>
      <c r="N414" s="24"/>
    </row>
    <row r="415" spans="2:14" ht="13.2">
      <c r="B415" s="24"/>
      <c r="D415" s="111"/>
      <c r="E415" s="24"/>
      <c r="F415" s="24"/>
      <c r="G415" s="24"/>
      <c r="H415" s="24"/>
      <c r="I415" s="24"/>
      <c r="J415" s="24"/>
      <c r="N415" s="24"/>
    </row>
    <row r="416" spans="2:14" ht="13.2">
      <c r="B416" s="24"/>
      <c r="D416" s="111"/>
      <c r="E416" s="24"/>
      <c r="F416" s="24"/>
      <c r="G416" s="24"/>
      <c r="H416" s="24"/>
      <c r="I416" s="24"/>
      <c r="J416" s="24"/>
      <c r="N416" s="24"/>
    </row>
    <row r="417" spans="2:14" ht="13.2">
      <c r="B417" s="24"/>
      <c r="D417" s="111"/>
      <c r="E417" s="24"/>
      <c r="F417" s="24"/>
      <c r="G417" s="24"/>
      <c r="H417" s="24"/>
      <c r="I417" s="24"/>
      <c r="J417" s="24"/>
      <c r="N417" s="24"/>
    </row>
    <row r="418" spans="2:14" ht="13.2">
      <c r="B418" s="24"/>
      <c r="D418" s="111"/>
      <c r="E418" s="24"/>
      <c r="F418" s="24"/>
      <c r="G418" s="24"/>
      <c r="H418" s="24"/>
      <c r="I418" s="24"/>
      <c r="J418" s="24"/>
      <c r="N418" s="24"/>
    </row>
    <row r="419" spans="2:14" ht="13.2">
      <c r="B419" s="24"/>
      <c r="D419" s="111"/>
      <c r="E419" s="24"/>
      <c r="F419" s="24"/>
      <c r="G419" s="24"/>
      <c r="H419" s="24"/>
      <c r="I419" s="24"/>
      <c r="J419" s="24"/>
      <c r="N419" s="24"/>
    </row>
    <row r="420" spans="2:14" ht="13.2">
      <c r="B420" s="24"/>
      <c r="D420" s="111"/>
      <c r="E420" s="24"/>
      <c r="F420" s="24"/>
      <c r="G420" s="24"/>
      <c r="H420" s="24"/>
      <c r="I420" s="24"/>
      <c r="J420" s="24"/>
      <c r="N420" s="24"/>
    </row>
    <row r="421" spans="2:14" ht="13.2">
      <c r="B421" s="24"/>
      <c r="D421" s="111"/>
      <c r="E421" s="24"/>
      <c r="F421" s="24"/>
      <c r="G421" s="24"/>
      <c r="H421" s="24"/>
      <c r="I421" s="24"/>
      <c r="J421" s="24"/>
      <c r="N421" s="24"/>
    </row>
    <row r="422" spans="2:14" ht="13.2">
      <c r="B422" s="24"/>
      <c r="D422" s="111"/>
      <c r="E422" s="24"/>
      <c r="F422" s="24"/>
      <c r="G422" s="24"/>
      <c r="H422" s="24"/>
      <c r="I422" s="24"/>
      <c r="J422" s="24"/>
      <c r="N422" s="24"/>
    </row>
    <row r="423" spans="2:14" ht="13.2">
      <c r="B423" s="24"/>
      <c r="D423" s="111"/>
      <c r="E423" s="24"/>
      <c r="F423" s="24"/>
      <c r="G423" s="24"/>
      <c r="H423" s="24"/>
      <c r="I423" s="24"/>
      <c r="J423" s="24"/>
      <c r="N423" s="24"/>
    </row>
    <row r="424" spans="2:14" ht="13.2">
      <c r="B424" s="24"/>
      <c r="D424" s="111"/>
      <c r="E424" s="24"/>
      <c r="F424" s="24"/>
      <c r="G424" s="24"/>
      <c r="H424" s="24"/>
      <c r="I424" s="24"/>
      <c r="J424" s="24"/>
      <c r="N424" s="24"/>
    </row>
    <row r="425" spans="2:14" ht="13.2">
      <c r="B425" s="24"/>
      <c r="D425" s="111"/>
      <c r="E425" s="24"/>
      <c r="F425" s="24"/>
      <c r="G425" s="24"/>
      <c r="H425" s="24"/>
      <c r="I425" s="24"/>
      <c r="J425" s="24"/>
      <c r="N425" s="24"/>
    </row>
    <row r="426" spans="2:14" ht="13.2">
      <c r="B426" s="24"/>
      <c r="D426" s="111"/>
      <c r="E426" s="24"/>
      <c r="F426" s="24"/>
      <c r="G426" s="24"/>
      <c r="H426" s="24"/>
      <c r="I426" s="24"/>
      <c r="J426" s="24"/>
      <c r="N426" s="24"/>
    </row>
    <row r="427" spans="2:14" ht="13.2">
      <c r="B427" s="24"/>
      <c r="D427" s="111"/>
      <c r="E427" s="24"/>
      <c r="F427" s="24"/>
      <c r="G427" s="24"/>
      <c r="H427" s="24"/>
      <c r="I427" s="24"/>
      <c r="J427" s="24"/>
      <c r="N427" s="24"/>
    </row>
    <row r="428" spans="2:14" ht="13.2">
      <c r="B428" s="24"/>
      <c r="D428" s="111"/>
      <c r="E428" s="24"/>
      <c r="F428" s="24"/>
      <c r="G428" s="24"/>
      <c r="H428" s="24"/>
      <c r="I428" s="24"/>
      <c r="J428" s="24"/>
      <c r="N428" s="24"/>
    </row>
    <row r="429" spans="2:14" ht="13.2">
      <c r="B429" s="24"/>
      <c r="D429" s="111"/>
      <c r="E429" s="24"/>
      <c r="F429" s="24"/>
      <c r="G429" s="24"/>
      <c r="H429" s="24"/>
      <c r="I429" s="24"/>
      <c r="J429" s="24"/>
      <c r="N429" s="24"/>
    </row>
    <row r="430" spans="2:14" ht="13.2">
      <c r="B430" s="24"/>
      <c r="D430" s="111"/>
      <c r="E430" s="24"/>
      <c r="F430" s="24"/>
      <c r="G430" s="24"/>
      <c r="H430" s="24"/>
      <c r="I430" s="24"/>
      <c r="J430" s="24"/>
      <c r="N430" s="24"/>
    </row>
    <row r="431" spans="2:14" ht="13.2">
      <c r="B431" s="24"/>
      <c r="D431" s="111"/>
      <c r="E431" s="24"/>
      <c r="F431" s="24"/>
      <c r="G431" s="24"/>
      <c r="H431" s="24"/>
      <c r="I431" s="24"/>
      <c r="J431" s="24"/>
      <c r="N431" s="24"/>
    </row>
    <row r="432" spans="2:14" ht="13.2">
      <c r="B432" s="24"/>
      <c r="D432" s="111"/>
      <c r="E432" s="24"/>
      <c r="F432" s="24"/>
      <c r="G432" s="24"/>
      <c r="H432" s="24"/>
      <c r="I432" s="24"/>
      <c r="J432" s="24"/>
      <c r="N432" s="24"/>
    </row>
    <row r="433" spans="2:14" ht="13.2">
      <c r="B433" s="24"/>
      <c r="D433" s="111"/>
      <c r="E433" s="24"/>
      <c r="F433" s="24"/>
      <c r="G433" s="24"/>
      <c r="H433" s="24"/>
      <c r="I433" s="24"/>
      <c r="J433" s="24"/>
      <c r="N433" s="24"/>
    </row>
    <row r="434" spans="2:14" ht="13.2">
      <c r="B434" s="24"/>
      <c r="D434" s="111"/>
      <c r="E434" s="24"/>
      <c r="F434" s="24"/>
      <c r="G434" s="24"/>
      <c r="H434" s="24"/>
      <c r="I434" s="24"/>
      <c r="J434" s="24"/>
      <c r="N434" s="24"/>
    </row>
    <row r="435" spans="2:14" ht="13.2">
      <c r="B435" s="24"/>
      <c r="D435" s="111"/>
      <c r="E435" s="24"/>
      <c r="F435" s="24"/>
      <c r="G435" s="24"/>
      <c r="H435" s="24"/>
      <c r="I435" s="24"/>
      <c r="J435" s="24"/>
      <c r="N435" s="24"/>
    </row>
    <row r="436" spans="2:14" ht="13.2">
      <c r="B436" s="24"/>
      <c r="D436" s="111"/>
      <c r="E436" s="24"/>
      <c r="F436" s="24"/>
      <c r="G436" s="24"/>
      <c r="H436" s="24"/>
      <c r="I436" s="24"/>
      <c r="J436" s="24"/>
      <c r="N436" s="24"/>
    </row>
    <row r="437" spans="2:14" ht="13.2">
      <c r="B437" s="24"/>
      <c r="D437" s="111"/>
      <c r="E437" s="24"/>
      <c r="F437" s="24"/>
      <c r="G437" s="24"/>
      <c r="H437" s="24"/>
      <c r="I437" s="24"/>
      <c r="J437" s="24"/>
      <c r="N437" s="24"/>
    </row>
    <row r="438" spans="2:14" ht="13.2">
      <c r="B438" s="24"/>
      <c r="D438" s="111"/>
      <c r="E438" s="24"/>
      <c r="F438" s="24"/>
      <c r="G438" s="24"/>
      <c r="H438" s="24"/>
      <c r="I438" s="24"/>
      <c r="J438" s="24"/>
      <c r="N438" s="24"/>
    </row>
    <row r="439" spans="2:14" ht="13.2">
      <c r="B439" s="24"/>
      <c r="D439" s="111"/>
      <c r="E439" s="24"/>
      <c r="F439" s="24"/>
      <c r="G439" s="24"/>
      <c r="H439" s="24"/>
      <c r="I439" s="24"/>
      <c r="J439" s="24"/>
      <c r="N439" s="24"/>
    </row>
    <row r="440" spans="2:14" ht="13.2">
      <c r="B440" s="24"/>
      <c r="D440" s="111"/>
      <c r="E440" s="24"/>
      <c r="F440" s="24"/>
      <c r="G440" s="24"/>
      <c r="H440" s="24"/>
      <c r="I440" s="24"/>
      <c r="J440" s="24"/>
      <c r="N440" s="24"/>
    </row>
    <row r="441" spans="2:14" ht="13.2">
      <c r="B441" s="24"/>
      <c r="D441" s="111"/>
      <c r="E441" s="24"/>
      <c r="F441" s="24"/>
      <c r="G441" s="24"/>
      <c r="H441" s="24"/>
      <c r="I441" s="24"/>
      <c r="J441" s="24"/>
      <c r="N441" s="24"/>
    </row>
    <row r="442" spans="2:14" ht="13.2">
      <c r="B442" s="24"/>
      <c r="D442" s="111"/>
      <c r="E442" s="24"/>
      <c r="F442" s="24"/>
      <c r="G442" s="24"/>
      <c r="H442" s="24"/>
      <c r="I442" s="24"/>
      <c r="J442" s="24"/>
      <c r="N442" s="24"/>
    </row>
    <row r="443" spans="2:14" ht="13.2">
      <c r="B443" s="24"/>
      <c r="D443" s="111"/>
      <c r="E443" s="24"/>
      <c r="F443" s="24"/>
      <c r="G443" s="24"/>
      <c r="H443" s="24"/>
      <c r="I443" s="24"/>
      <c r="J443" s="24"/>
      <c r="N443" s="24"/>
    </row>
    <row r="444" spans="2:14" ht="13.2">
      <c r="B444" s="24"/>
      <c r="D444" s="111"/>
      <c r="E444" s="24"/>
      <c r="F444" s="24"/>
      <c r="G444" s="24"/>
      <c r="H444" s="24"/>
      <c r="I444" s="24"/>
      <c r="J444" s="24"/>
      <c r="N444" s="24"/>
    </row>
    <row r="445" spans="2:14" ht="13.2">
      <c r="B445" s="24"/>
      <c r="D445" s="111"/>
      <c r="E445" s="24"/>
      <c r="F445" s="24"/>
      <c r="G445" s="24"/>
      <c r="H445" s="24"/>
      <c r="I445" s="24"/>
      <c r="J445" s="24"/>
      <c r="N445" s="24"/>
    </row>
    <row r="446" spans="2:14" ht="13.2">
      <c r="B446" s="24"/>
      <c r="D446" s="111"/>
      <c r="E446" s="24"/>
      <c r="F446" s="24"/>
      <c r="G446" s="24"/>
      <c r="H446" s="24"/>
      <c r="I446" s="24"/>
      <c r="J446" s="24"/>
      <c r="N446" s="24"/>
    </row>
    <row r="447" spans="2:14" ht="13.2">
      <c r="B447" s="24"/>
      <c r="D447" s="111"/>
      <c r="E447" s="24"/>
      <c r="F447" s="24"/>
      <c r="G447" s="24"/>
      <c r="H447" s="24"/>
      <c r="I447" s="24"/>
      <c r="J447" s="24"/>
      <c r="N447" s="24"/>
    </row>
    <row r="448" spans="2:14" ht="13.2">
      <c r="B448" s="24"/>
      <c r="D448" s="111"/>
      <c r="E448" s="24"/>
      <c r="F448" s="24"/>
      <c r="G448" s="24"/>
      <c r="H448" s="24"/>
      <c r="I448" s="24"/>
      <c r="J448" s="24"/>
      <c r="N448" s="24"/>
    </row>
    <row r="449" spans="2:14" ht="13.2">
      <c r="B449" s="24"/>
      <c r="D449" s="111"/>
      <c r="E449" s="24"/>
      <c r="F449" s="24"/>
      <c r="G449" s="24"/>
      <c r="H449" s="24"/>
      <c r="I449" s="24"/>
      <c r="J449" s="24"/>
      <c r="N449" s="24"/>
    </row>
    <row r="450" spans="2:14" ht="13.2">
      <c r="B450" s="24"/>
      <c r="D450" s="111"/>
      <c r="E450" s="24"/>
      <c r="F450" s="24"/>
      <c r="G450" s="24"/>
      <c r="H450" s="24"/>
      <c r="I450" s="24"/>
      <c r="J450" s="24"/>
      <c r="N450" s="24"/>
    </row>
    <row r="451" spans="2:14" ht="13.2">
      <c r="B451" s="24"/>
      <c r="D451" s="111"/>
      <c r="E451" s="24"/>
      <c r="F451" s="24"/>
      <c r="G451" s="24"/>
      <c r="H451" s="24"/>
      <c r="I451" s="24"/>
      <c r="J451" s="24"/>
      <c r="N451" s="24"/>
    </row>
    <row r="452" spans="2:14" ht="13.2">
      <c r="B452" s="24"/>
      <c r="D452" s="111"/>
      <c r="E452" s="24"/>
      <c r="F452" s="24"/>
      <c r="G452" s="24"/>
      <c r="H452" s="24"/>
      <c r="I452" s="24"/>
      <c r="J452" s="24"/>
      <c r="N452" s="24"/>
    </row>
    <row r="453" spans="2:14" ht="13.2">
      <c r="B453" s="24"/>
      <c r="D453" s="111"/>
      <c r="E453" s="24"/>
      <c r="F453" s="24"/>
      <c r="G453" s="24"/>
      <c r="H453" s="24"/>
      <c r="I453" s="24"/>
      <c r="J453" s="24"/>
      <c r="N453" s="24"/>
    </row>
    <row r="454" spans="2:14" ht="13.2">
      <c r="B454" s="24"/>
      <c r="D454" s="111"/>
      <c r="E454" s="24"/>
      <c r="F454" s="24"/>
      <c r="G454" s="24"/>
      <c r="H454" s="24"/>
      <c r="I454" s="24"/>
      <c r="J454" s="24"/>
      <c r="N454" s="24"/>
    </row>
    <row r="455" spans="2:14" ht="13.2">
      <c r="B455" s="24"/>
      <c r="D455" s="111"/>
      <c r="E455" s="24"/>
      <c r="F455" s="24"/>
      <c r="G455" s="24"/>
      <c r="H455" s="24"/>
      <c r="I455" s="24"/>
      <c r="J455" s="24"/>
      <c r="N455" s="24"/>
    </row>
    <row r="456" spans="2:14" ht="13.2">
      <c r="B456" s="24"/>
      <c r="D456" s="111"/>
      <c r="E456" s="24"/>
      <c r="F456" s="24"/>
      <c r="G456" s="24"/>
      <c r="H456" s="24"/>
      <c r="I456" s="24"/>
      <c r="J456" s="24"/>
      <c r="N456" s="24"/>
    </row>
    <row r="457" spans="2:14" ht="13.2">
      <c r="B457" s="24"/>
      <c r="D457" s="111"/>
      <c r="E457" s="24"/>
      <c r="F457" s="24"/>
      <c r="G457" s="24"/>
      <c r="H457" s="24"/>
      <c r="I457" s="24"/>
      <c r="J457" s="24"/>
      <c r="N457" s="24"/>
    </row>
    <row r="458" spans="2:14" ht="13.2">
      <c r="B458" s="24"/>
      <c r="D458" s="111"/>
      <c r="E458" s="24"/>
      <c r="F458" s="24"/>
      <c r="G458" s="24"/>
      <c r="H458" s="24"/>
      <c r="I458" s="24"/>
      <c r="J458" s="24"/>
      <c r="N458" s="24"/>
    </row>
    <row r="459" spans="2:14" ht="13.2">
      <c r="B459" s="24"/>
      <c r="D459" s="111"/>
      <c r="E459" s="24"/>
      <c r="F459" s="24"/>
      <c r="G459" s="24"/>
      <c r="H459" s="24"/>
      <c r="I459" s="24"/>
      <c r="J459" s="24"/>
      <c r="N459" s="24"/>
    </row>
    <row r="460" spans="2:14" ht="13.2">
      <c r="B460" s="24"/>
      <c r="D460" s="111"/>
      <c r="E460" s="24"/>
      <c r="F460" s="24"/>
      <c r="G460" s="24"/>
      <c r="H460" s="24"/>
      <c r="I460" s="24"/>
      <c r="J460" s="24"/>
      <c r="N460" s="24"/>
    </row>
    <row r="461" spans="2:14" ht="13.2">
      <c r="B461" s="24"/>
      <c r="D461" s="111"/>
      <c r="E461" s="24"/>
      <c r="F461" s="24"/>
      <c r="G461" s="24"/>
      <c r="H461" s="24"/>
      <c r="I461" s="24"/>
      <c r="J461" s="24"/>
      <c r="N461" s="24"/>
    </row>
    <row r="462" spans="2:14" ht="13.2">
      <c r="B462" s="24"/>
      <c r="D462" s="111"/>
      <c r="E462" s="24"/>
      <c r="F462" s="24"/>
      <c r="G462" s="24"/>
      <c r="H462" s="24"/>
      <c r="I462" s="24"/>
      <c r="J462" s="24"/>
      <c r="N462" s="24"/>
    </row>
    <row r="463" spans="2:14" ht="13.2">
      <c r="B463" s="24"/>
      <c r="D463" s="111"/>
      <c r="E463" s="24"/>
      <c r="F463" s="24"/>
      <c r="G463" s="24"/>
      <c r="H463" s="24"/>
      <c r="I463" s="24"/>
      <c r="J463" s="24"/>
      <c r="N463" s="24"/>
    </row>
    <row r="464" spans="2:14" ht="13.2">
      <c r="B464" s="24"/>
      <c r="D464" s="111"/>
      <c r="E464" s="24"/>
      <c r="F464" s="24"/>
      <c r="G464" s="24"/>
      <c r="H464" s="24"/>
      <c r="I464" s="24"/>
      <c r="J464" s="24"/>
      <c r="N464" s="24"/>
    </row>
    <row r="465" spans="2:14" ht="13.2">
      <c r="B465" s="24"/>
      <c r="D465" s="111"/>
      <c r="E465" s="24"/>
      <c r="F465" s="24"/>
      <c r="G465" s="24"/>
      <c r="H465" s="24"/>
      <c r="I465" s="24"/>
      <c r="J465" s="24"/>
      <c r="N465" s="24"/>
    </row>
    <row r="466" spans="2:14" ht="13.2">
      <c r="B466" s="24"/>
      <c r="D466" s="111"/>
      <c r="E466" s="24"/>
      <c r="F466" s="24"/>
      <c r="G466" s="24"/>
      <c r="H466" s="24"/>
      <c r="I466" s="24"/>
      <c r="J466" s="24"/>
      <c r="N466" s="24"/>
    </row>
    <row r="467" spans="2:14" ht="13.2">
      <c r="B467" s="24"/>
      <c r="D467" s="111"/>
      <c r="E467" s="24"/>
      <c r="F467" s="24"/>
      <c r="G467" s="24"/>
      <c r="H467" s="24"/>
      <c r="I467" s="24"/>
      <c r="J467" s="24"/>
      <c r="N467" s="24"/>
    </row>
    <row r="468" spans="2:14" ht="13.2">
      <c r="B468" s="24"/>
      <c r="D468" s="111"/>
      <c r="E468" s="24"/>
      <c r="F468" s="24"/>
      <c r="G468" s="24"/>
      <c r="H468" s="24"/>
      <c r="I468" s="24"/>
      <c r="J468" s="24"/>
      <c r="N468" s="24"/>
    </row>
    <row r="469" spans="2:14" ht="13.2">
      <c r="B469" s="24"/>
      <c r="D469" s="111"/>
      <c r="E469" s="24"/>
      <c r="F469" s="24"/>
      <c r="G469" s="24"/>
      <c r="H469" s="24"/>
      <c r="I469" s="24"/>
      <c r="J469" s="24"/>
      <c r="N469" s="24"/>
    </row>
    <row r="470" spans="2:14" ht="13.2">
      <c r="B470" s="24"/>
      <c r="D470" s="111"/>
      <c r="E470" s="24"/>
      <c r="F470" s="24"/>
      <c r="G470" s="24"/>
      <c r="H470" s="24"/>
      <c r="I470" s="24"/>
      <c r="J470" s="24"/>
      <c r="N470" s="24"/>
    </row>
    <row r="471" spans="2:14" ht="13.2">
      <c r="B471" s="24"/>
      <c r="D471" s="111"/>
      <c r="E471" s="24"/>
      <c r="F471" s="24"/>
      <c r="G471" s="24"/>
      <c r="H471" s="24"/>
      <c r="I471" s="24"/>
      <c r="J471" s="24"/>
      <c r="N471" s="24"/>
    </row>
    <row r="472" spans="2:14" ht="13.2">
      <c r="B472" s="24"/>
      <c r="D472" s="111"/>
      <c r="E472" s="24"/>
      <c r="F472" s="24"/>
      <c r="G472" s="24"/>
      <c r="H472" s="24"/>
      <c r="I472" s="24"/>
      <c r="J472" s="24"/>
      <c r="N472" s="24"/>
    </row>
    <row r="473" spans="2:14" ht="13.2">
      <c r="B473" s="24"/>
      <c r="D473" s="111"/>
      <c r="E473" s="24"/>
      <c r="F473" s="24"/>
      <c r="G473" s="24"/>
      <c r="H473" s="24"/>
      <c r="I473" s="24"/>
      <c r="J473" s="24"/>
      <c r="N473" s="24"/>
    </row>
    <row r="474" spans="2:14" ht="13.2">
      <c r="B474" s="24"/>
      <c r="D474" s="111"/>
      <c r="E474" s="24"/>
      <c r="F474" s="24"/>
      <c r="G474" s="24"/>
      <c r="H474" s="24"/>
      <c r="I474" s="24"/>
      <c r="J474" s="24"/>
      <c r="N474" s="24"/>
    </row>
    <row r="475" spans="2:14" ht="13.2">
      <c r="B475" s="24"/>
      <c r="D475" s="111"/>
      <c r="E475" s="24"/>
      <c r="F475" s="24"/>
      <c r="G475" s="24"/>
      <c r="H475" s="24"/>
      <c r="I475" s="24"/>
      <c r="J475" s="24"/>
      <c r="N475" s="24"/>
    </row>
    <row r="476" spans="2:14" ht="13.2">
      <c r="B476" s="24"/>
      <c r="D476" s="111"/>
      <c r="E476" s="24"/>
      <c r="F476" s="24"/>
      <c r="G476" s="24"/>
      <c r="H476" s="24"/>
      <c r="I476" s="24"/>
      <c r="J476" s="24"/>
      <c r="N476" s="24"/>
    </row>
    <row r="477" spans="2:14" ht="13.2">
      <c r="B477" s="24"/>
      <c r="D477" s="111"/>
      <c r="E477" s="24"/>
      <c r="F477" s="24"/>
      <c r="G477" s="24"/>
      <c r="H477" s="24"/>
      <c r="I477" s="24"/>
      <c r="J477" s="24"/>
      <c r="N477" s="24"/>
    </row>
    <row r="478" spans="2:14" ht="13.2">
      <c r="B478" s="24"/>
      <c r="D478" s="111"/>
      <c r="E478" s="24"/>
      <c r="F478" s="24"/>
      <c r="G478" s="24"/>
      <c r="H478" s="24"/>
      <c r="I478" s="24"/>
      <c r="J478" s="24"/>
      <c r="N478" s="24"/>
    </row>
    <row r="479" spans="2:14" ht="13.2">
      <c r="B479" s="24"/>
      <c r="D479" s="111"/>
      <c r="E479" s="24"/>
      <c r="F479" s="24"/>
      <c r="G479" s="24"/>
      <c r="H479" s="24"/>
      <c r="I479" s="24"/>
      <c r="J479" s="24"/>
      <c r="N479" s="24"/>
    </row>
    <row r="480" spans="2:14" ht="13.2">
      <c r="B480" s="24"/>
      <c r="D480" s="111"/>
      <c r="E480" s="24"/>
      <c r="F480" s="24"/>
      <c r="G480" s="24"/>
      <c r="H480" s="24"/>
      <c r="I480" s="24"/>
      <c r="J480" s="24"/>
      <c r="N480" s="24"/>
    </row>
    <row r="481" spans="2:14" ht="13.2">
      <c r="B481" s="24"/>
      <c r="D481" s="111"/>
      <c r="E481" s="24"/>
      <c r="F481" s="24"/>
      <c r="G481" s="24"/>
      <c r="H481" s="24"/>
      <c r="I481" s="24"/>
      <c r="J481" s="24"/>
      <c r="N481" s="24"/>
    </row>
    <row r="482" spans="2:14" ht="13.2">
      <c r="B482" s="24"/>
      <c r="D482" s="111"/>
      <c r="E482" s="24"/>
      <c r="F482" s="24"/>
      <c r="G482" s="24"/>
      <c r="H482" s="24"/>
      <c r="I482" s="24"/>
      <c r="J482" s="24"/>
      <c r="N482" s="24"/>
    </row>
    <row r="483" spans="2:14" ht="13.2">
      <c r="B483" s="24"/>
      <c r="D483" s="111"/>
      <c r="E483" s="24"/>
      <c r="F483" s="24"/>
      <c r="G483" s="24"/>
      <c r="H483" s="24"/>
      <c r="I483" s="24"/>
      <c r="J483" s="24"/>
      <c r="N483" s="24"/>
    </row>
    <row r="484" spans="2:14" ht="13.2">
      <c r="B484" s="24"/>
      <c r="D484" s="111"/>
      <c r="E484" s="24"/>
      <c r="F484" s="24"/>
      <c r="G484" s="24"/>
      <c r="H484" s="24"/>
      <c r="I484" s="24"/>
      <c r="J484" s="24"/>
      <c r="N484" s="24"/>
    </row>
    <row r="485" spans="2:14" ht="13.2">
      <c r="B485" s="24"/>
      <c r="D485" s="111"/>
      <c r="E485" s="24"/>
      <c r="F485" s="24"/>
      <c r="G485" s="24"/>
      <c r="H485" s="24"/>
      <c r="I485" s="24"/>
      <c r="J485" s="24"/>
      <c r="N485" s="24"/>
    </row>
    <row r="486" spans="2:14" ht="13.2">
      <c r="B486" s="24"/>
      <c r="D486" s="111"/>
      <c r="E486" s="24"/>
      <c r="F486" s="24"/>
      <c r="G486" s="24"/>
      <c r="H486" s="24"/>
      <c r="I486" s="24"/>
      <c r="J486" s="24"/>
      <c r="N486" s="24"/>
    </row>
    <row r="487" spans="2:14" ht="13.2">
      <c r="B487" s="24"/>
      <c r="D487" s="111"/>
      <c r="E487" s="24"/>
      <c r="F487" s="24"/>
      <c r="G487" s="24"/>
      <c r="H487" s="24"/>
      <c r="I487" s="24"/>
      <c r="J487" s="24"/>
      <c r="N487" s="24"/>
    </row>
    <row r="488" spans="2:14" ht="13.2">
      <c r="B488" s="24"/>
      <c r="D488" s="111"/>
      <c r="E488" s="24"/>
      <c r="F488" s="24"/>
      <c r="G488" s="24"/>
      <c r="H488" s="24"/>
      <c r="I488" s="24"/>
      <c r="J488" s="24"/>
      <c r="N488" s="24"/>
    </row>
    <row r="489" spans="2:14" ht="13.2">
      <c r="B489" s="24"/>
      <c r="D489" s="111"/>
      <c r="E489" s="24"/>
      <c r="F489" s="24"/>
      <c r="G489" s="24"/>
      <c r="H489" s="24"/>
      <c r="I489" s="24"/>
      <c r="J489" s="24"/>
      <c r="N489" s="24"/>
    </row>
    <row r="490" spans="2:14" ht="13.2">
      <c r="B490" s="24"/>
      <c r="D490" s="111"/>
      <c r="E490" s="24"/>
      <c r="F490" s="24"/>
      <c r="G490" s="24"/>
      <c r="H490" s="24"/>
      <c r="I490" s="24"/>
      <c r="J490" s="24"/>
      <c r="N490" s="24"/>
    </row>
    <row r="491" spans="2:14" ht="13.2">
      <c r="B491" s="24"/>
      <c r="D491" s="111"/>
      <c r="E491" s="24"/>
      <c r="F491" s="24"/>
      <c r="G491" s="24"/>
      <c r="H491" s="24"/>
      <c r="I491" s="24"/>
      <c r="J491" s="24"/>
      <c r="N491" s="24"/>
    </row>
    <row r="492" spans="2:14" ht="13.2">
      <c r="B492" s="24"/>
      <c r="D492" s="111"/>
      <c r="E492" s="24"/>
      <c r="F492" s="24"/>
      <c r="G492" s="24"/>
      <c r="H492" s="24"/>
      <c r="I492" s="24"/>
      <c r="J492" s="24"/>
      <c r="N492" s="24"/>
    </row>
    <row r="493" spans="2:14" ht="13.2">
      <c r="B493" s="24"/>
      <c r="D493" s="111"/>
      <c r="E493" s="24"/>
      <c r="F493" s="24"/>
      <c r="G493" s="24"/>
      <c r="H493" s="24"/>
      <c r="I493" s="24"/>
      <c r="J493" s="24"/>
      <c r="N493" s="24"/>
    </row>
    <row r="494" spans="2:14" ht="13.2">
      <c r="B494" s="24"/>
      <c r="D494" s="111"/>
      <c r="E494" s="24"/>
      <c r="F494" s="24"/>
      <c r="G494" s="24"/>
      <c r="H494" s="24"/>
      <c r="I494" s="24"/>
      <c r="J494" s="24"/>
      <c r="N494" s="24"/>
    </row>
    <row r="495" spans="2:14" ht="13.2">
      <c r="B495" s="24"/>
      <c r="D495" s="111"/>
      <c r="E495" s="24"/>
      <c r="F495" s="24"/>
      <c r="G495" s="24"/>
      <c r="H495" s="24"/>
      <c r="I495" s="24"/>
      <c r="J495" s="24"/>
      <c r="N495" s="24"/>
    </row>
    <row r="496" spans="2:14" ht="13.2">
      <c r="B496" s="24"/>
      <c r="D496" s="111"/>
      <c r="E496" s="24"/>
      <c r="F496" s="24"/>
      <c r="G496" s="24"/>
      <c r="H496" s="24"/>
      <c r="I496" s="24"/>
      <c r="J496" s="24"/>
      <c r="N496" s="24"/>
    </row>
    <row r="497" spans="2:14" ht="13.2">
      <c r="B497" s="24"/>
      <c r="D497" s="111"/>
      <c r="E497" s="24"/>
      <c r="F497" s="24"/>
      <c r="G497" s="24"/>
      <c r="H497" s="24"/>
      <c r="I497" s="24"/>
      <c r="J497" s="24"/>
      <c r="N497" s="24"/>
    </row>
    <row r="498" spans="2:14" ht="13.2">
      <c r="B498" s="24"/>
      <c r="D498" s="111"/>
      <c r="E498" s="24"/>
      <c r="F498" s="24"/>
      <c r="G498" s="24"/>
      <c r="H498" s="24"/>
      <c r="I498" s="24"/>
      <c r="J498" s="24"/>
      <c r="N498" s="24"/>
    </row>
    <row r="499" spans="2:14" ht="13.2">
      <c r="B499" s="24"/>
      <c r="D499" s="111"/>
      <c r="E499" s="24"/>
      <c r="F499" s="24"/>
      <c r="G499" s="24"/>
      <c r="H499" s="24"/>
      <c r="I499" s="24"/>
      <c r="J499" s="24"/>
      <c r="N499" s="24"/>
    </row>
    <row r="500" spans="2:14" ht="13.2">
      <c r="B500" s="24"/>
      <c r="D500" s="111"/>
      <c r="E500" s="24"/>
      <c r="F500" s="24"/>
      <c r="G500" s="24"/>
      <c r="H500" s="24"/>
      <c r="I500" s="24"/>
      <c r="J500" s="24"/>
      <c r="N500" s="24"/>
    </row>
    <row r="501" spans="2:14" ht="13.2">
      <c r="B501" s="24"/>
      <c r="D501" s="111"/>
      <c r="E501" s="24"/>
      <c r="F501" s="24"/>
      <c r="G501" s="24"/>
      <c r="H501" s="24"/>
      <c r="I501" s="24"/>
      <c r="J501" s="24"/>
      <c r="N501" s="24"/>
    </row>
    <row r="502" spans="2:14" ht="13.2">
      <c r="B502" s="24"/>
      <c r="D502" s="111"/>
      <c r="E502" s="24"/>
      <c r="F502" s="24"/>
      <c r="G502" s="24"/>
      <c r="H502" s="24"/>
      <c r="I502" s="24"/>
      <c r="J502" s="24"/>
      <c r="N502" s="24"/>
    </row>
    <row r="503" spans="2:14" ht="13.2">
      <c r="B503" s="24"/>
      <c r="D503" s="111"/>
      <c r="E503" s="24"/>
      <c r="F503" s="24"/>
      <c r="G503" s="24"/>
      <c r="H503" s="24"/>
      <c r="I503" s="24"/>
      <c r="J503" s="24"/>
      <c r="N503" s="24"/>
    </row>
    <row r="504" spans="2:14" ht="13.2">
      <c r="B504" s="24"/>
      <c r="D504" s="111"/>
      <c r="E504" s="24"/>
      <c r="F504" s="24"/>
      <c r="G504" s="24"/>
      <c r="H504" s="24"/>
      <c r="I504" s="24"/>
      <c r="J504" s="24"/>
      <c r="N504" s="24"/>
    </row>
    <row r="505" spans="2:14" ht="13.2">
      <c r="B505" s="24"/>
      <c r="D505" s="111"/>
      <c r="E505" s="24"/>
      <c r="F505" s="24"/>
      <c r="G505" s="24"/>
      <c r="H505" s="24"/>
      <c r="I505" s="24"/>
      <c r="J505" s="24"/>
      <c r="N505" s="24"/>
    </row>
    <row r="506" spans="2:14" ht="13.2">
      <c r="B506" s="24"/>
      <c r="D506" s="111"/>
      <c r="E506" s="24"/>
      <c r="F506" s="24"/>
      <c r="G506" s="24"/>
      <c r="H506" s="24"/>
      <c r="I506" s="24"/>
      <c r="J506" s="24"/>
      <c r="N506" s="24"/>
    </row>
    <row r="507" spans="2:14" ht="13.2">
      <c r="B507" s="24"/>
      <c r="D507" s="111"/>
      <c r="E507" s="24"/>
      <c r="F507" s="24"/>
      <c r="G507" s="24"/>
      <c r="H507" s="24"/>
      <c r="I507" s="24"/>
      <c r="J507" s="24"/>
      <c r="N507" s="24"/>
    </row>
    <row r="508" spans="2:14" ht="13.2">
      <c r="B508" s="24"/>
      <c r="D508" s="111"/>
      <c r="E508" s="24"/>
      <c r="F508" s="24"/>
      <c r="G508" s="24"/>
      <c r="H508" s="24"/>
      <c r="I508" s="24"/>
      <c r="J508" s="24"/>
      <c r="N508" s="24"/>
    </row>
    <row r="509" spans="2:14" ht="13.2">
      <c r="B509" s="24"/>
      <c r="D509" s="111"/>
      <c r="E509" s="24"/>
      <c r="F509" s="24"/>
      <c r="G509" s="24"/>
      <c r="H509" s="24"/>
      <c r="I509" s="24"/>
      <c r="J509" s="24"/>
      <c r="N509" s="24"/>
    </row>
    <row r="510" spans="2:14" ht="13.2">
      <c r="B510" s="24"/>
      <c r="D510" s="111"/>
      <c r="E510" s="24"/>
      <c r="F510" s="24"/>
      <c r="G510" s="24"/>
      <c r="H510" s="24"/>
      <c r="I510" s="24"/>
      <c r="J510" s="24"/>
      <c r="N510" s="24"/>
    </row>
    <row r="511" spans="2:14" ht="13.2">
      <c r="B511" s="24"/>
      <c r="D511" s="111"/>
      <c r="E511" s="24"/>
      <c r="F511" s="24"/>
      <c r="G511" s="24"/>
      <c r="H511" s="24"/>
      <c r="I511" s="24"/>
      <c r="J511" s="24"/>
      <c r="N511" s="24"/>
    </row>
    <row r="512" spans="2:14" ht="13.2">
      <c r="B512" s="24"/>
      <c r="D512" s="111"/>
      <c r="E512" s="24"/>
      <c r="F512" s="24"/>
      <c r="G512" s="24"/>
      <c r="H512" s="24"/>
      <c r="I512" s="24"/>
      <c r="J512" s="24"/>
      <c r="N512" s="24"/>
    </row>
    <row r="513" spans="2:14" ht="13.2">
      <c r="B513" s="24"/>
      <c r="D513" s="111"/>
      <c r="E513" s="24"/>
      <c r="F513" s="24"/>
      <c r="G513" s="24"/>
      <c r="H513" s="24"/>
      <c r="I513" s="24"/>
      <c r="J513" s="24"/>
      <c r="N513" s="24"/>
    </row>
    <row r="514" spans="2:14" ht="13.2">
      <c r="B514" s="24"/>
      <c r="D514" s="111"/>
      <c r="E514" s="24"/>
      <c r="F514" s="24"/>
      <c r="G514" s="24"/>
      <c r="H514" s="24"/>
      <c r="I514" s="24"/>
      <c r="J514" s="24"/>
      <c r="N514" s="24"/>
    </row>
    <row r="515" spans="2:14" ht="13.2">
      <c r="B515" s="24"/>
      <c r="D515" s="111"/>
      <c r="E515" s="24"/>
      <c r="F515" s="24"/>
      <c r="G515" s="24"/>
      <c r="H515" s="24"/>
      <c r="I515" s="24"/>
      <c r="J515" s="24"/>
      <c r="N515" s="24"/>
    </row>
    <row r="516" spans="2:14" ht="13.2">
      <c r="B516" s="24"/>
      <c r="D516" s="111"/>
      <c r="E516" s="24"/>
      <c r="F516" s="24"/>
      <c r="G516" s="24"/>
      <c r="H516" s="24"/>
      <c r="I516" s="24"/>
      <c r="J516" s="24"/>
      <c r="N516" s="24"/>
    </row>
    <row r="517" spans="2:14" ht="13.2">
      <c r="B517" s="24"/>
      <c r="D517" s="111"/>
      <c r="E517" s="24"/>
      <c r="F517" s="24"/>
      <c r="G517" s="24"/>
      <c r="H517" s="24"/>
      <c r="I517" s="24"/>
      <c r="J517" s="24"/>
      <c r="N517" s="24"/>
    </row>
    <row r="518" spans="2:14" ht="13.2">
      <c r="B518" s="24"/>
      <c r="D518" s="111"/>
      <c r="E518" s="24"/>
      <c r="F518" s="24"/>
      <c r="G518" s="24"/>
      <c r="H518" s="24"/>
      <c r="I518" s="24"/>
      <c r="J518" s="24"/>
      <c r="N518" s="24"/>
    </row>
    <row r="519" spans="2:14" ht="13.2">
      <c r="B519" s="24"/>
      <c r="D519" s="111"/>
      <c r="E519" s="24"/>
      <c r="F519" s="24"/>
      <c r="G519" s="24"/>
      <c r="H519" s="24"/>
      <c r="I519" s="24"/>
      <c r="J519" s="24"/>
      <c r="N519" s="24"/>
    </row>
    <row r="520" spans="2:14" ht="13.2">
      <c r="B520" s="24"/>
      <c r="D520" s="111"/>
      <c r="E520" s="24"/>
      <c r="F520" s="24"/>
      <c r="G520" s="24"/>
      <c r="H520" s="24"/>
      <c r="I520" s="24"/>
      <c r="J520" s="24"/>
      <c r="N520" s="24"/>
    </row>
    <row r="521" spans="2:14" ht="13.2">
      <c r="B521" s="24"/>
      <c r="D521" s="111"/>
      <c r="E521" s="24"/>
      <c r="F521" s="24"/>
      <c r="G521" s="24"/>
      <c r="H521" s="24"/>
      <c r="I521" s="24"/>
      <c r="J521" s="24"/>
      <c r="N521" s="24"/>
    </row>
    <row r="522" spans="2:14" ht="13.2">
      <c r="B522" s="24"/>
      <c r="D522" s="111"/>
      <c r="E522" s="24"/>
      <c r="F522" s="24"/>
      <c r="G522" s="24"/>
      <c r="H522" s="24"/>
      <c r="I522" s="24"/>
      <c r="J522" s="24"/>
      <c r="N522" s="24"/>
    </row>
    <row r="523" spans="2:14" ht="13.2">
      <c r="B523" s="24"/>
      <c r="D523" s="111"/>
      <c r="E523" s="24"/>
      <c r="F523" s="24"/>
      <c r="G523" s="24"/>
      <c r="H523" s="24"/>
      <c r="I523" s="24"/>
      <c r="J523" s="24"/>
      <c r="N523" s="24"/>
    </row>
    <row r="524" spans="2:14" ht="13.2">
      <c r="B524" s="24"/>
      <c r="D524" s="111"/>
      <c r="E524" s="24"/>
      <c r="F524" s="24"/>
      <c r="G524" s="24"/>
      <c r="H524" s="24"/>
      <c r="I524" s="24"/>
      <c r="J524" s="24"/>
      <c r="N524" s="24"/>
    </row>
    <row r="525" spans="2:14" ht="13.2">
      <c r="B525" s="24"/>
      <c r="D525" s="111"/>
      <c r="E525" s="24"/>
      <c r="F525" s="24"/>
      <c r="G525" s="24"/>
      <c r="H525" s="24"/>
      <c r="I525" s="24"/>
      <c r="J525" s="24"/>
      <c r="N525" s="24"/>
    </row>
    <row r="526" spans="2:14" ht="13.2">
      <c r="B526" s="24"/>
      <c r="D526" s="111"/>
      <c r="E526" s="24"/>
      <c r="F526" s="24"/>
      <c r="G526" s="24"/>
      <c r="H526" s="24"/>
      <c r="I526" s="24"/>
      <c r="J526" s="24"/>
      <c r="N526" s="24"/>
    </row>
    <row r="527" spans="2:14" ht="13.2">
      <c r="B527" s="24"/>
      <c r="D527" s="111"/>
      <c r="E527" s="24"/>
      <c r="F527" s="24"/>
      <c r="G527" s="24"/>
      <c r="H527" s="24"/>
      <c r="I527" s="24"/>
      <c r="J527" s="24"/>
      <c r="N527" s="24"/>
    </row>
    <row r="528" spans="2:14" ht="13.2">
      <c r="B528" s="24"/>
      <c r="D528" s="111"/>
      <c r="E528" s="24"/>
      <c r="F528" s="24"/>
      <c r="G528" s="24"/>
      <c r="H528" s="24"/>
      <c r="I528" s="24"/>
      <c r="J528" s="24"/>
      <c r="N528" s="24"/>
    </row>
    <row r="529" spans="2:14" ht="13.2">
      <c r="B529" s="24"/>
      <c r="D529" s="111"/>
      <c r="E529" s="24"/>
      <c r="F529" s="24"/>
      <c r="G529" s="24"/>
      <c r="H529" s="24"/>
      <c r="I529" s="24"/>
      <c r="J529" s="24"/>
      <c r="N529" s="24"/>
    </row>
    <row r="530" spans="2:14" ht="13.2">
      <c r="B530" s="24"/>
      <c r="D530" s="111"/>
      <c r="E530" s="24"/>
      <c r="F530" s="24"/>
      <c r="G530" s="24"/>
      <c r="H530" s="24"/>
      <c r="I530" s="24"/>
      <c r="J530" s="24"/>
      <c r="N530" s="24"/>
    </row>
    <row r="531" spans="2:14" ht="13.2">
      <c r="B531" s="24"/>
      <c r="D531" s="111"/>
      <c r="E531" s="24"/>
      <c r="F531" s="24"/>
      <c r="G531" s="24"/>
      <c r="H531" s="24"/>
      <c r="I531" s="24"/>
      <c r="J531" s="24"/>
      <c r="N531" s="24"/>
    </row>
    <row r="532" spans="2:14" ht="13.2">
      <c r="B532" s="24"/>
      <c r="D532" s="111"/>
      <c r="E532" s="24"/>
      <c r="F532" s="24"/>
      <c r="G532" s="24"/>
      <c r="H532" s="24"/>
      <c r="I532" s="24"/>
      <c r="J532" s="24"/>
      <c r="N532" s="24"/>
    </row>
    <row r="533" spans="2:14" ht="13.2">
      <c r="B533" s="24"/>
      <c r="D533" s="111"/>
      <c r="E533" s="24"/>
      <c r="F533" s="24"/>
      <c r="G533" s="24"/>
      <c r="H533" s="24"/>
      <c r="I533" s="24"/>
      <c r="J533" s="24"/>
      <c r="N533" s="24"/>
    </row>
    <row r="534" spans="2:14" ht="13.2">
      <c r="B534" s="24"/>
      <c r="D534" s="111"/>
      <c r="E534" s="24"/>
      <c r="F534" s="24"/>
      <c r="G534" s="24"/>
      <c r="H534" s="24"/>
      <c r="I534" s="24"/>
      <c r="J534" s="24"/>
      <c r="N534" s="24"/>
    </row>
    <row r="535" spans="2:14" ht="13.2">
      <c r="B535" s="24"/>
      <c r="D535" s="111"/>
      <c r="E535" s="24"/>
      <c r="F535" s="24"/>
      <c r="G535" s="24"/>
      <c r="H535" s="24"/>
      <c r="I535" s="24"/>
      <c r="J535" s="24"/>
      <c r="N535" s="24"/>
    </row>
    <row r="536" spans="2:14" ht="13.2">
      <c r="B536" s="24"/>
      <c r="D536" s="111"/>
      <c r="E536" s="24"/>
      <c r="F536" s="24"/>
      <c r="G536" s="24"/>
      <c r="H536" s="24"/>
      <c r="I536" s="24"/>
      <c r="J536" s="24"/>
      <c r="N536" s="24"/>
    </row>
    <row r="537" spans="2:14" ht="13.2">
      <c r="B537" s="24"/>
      <c r="D537" s="111"/>
      <c r="E537" s="24"/>
      <c r="F537" s="24"/>
      <c r="G537" s="24"/>
      <c r="H537" s="24"/>
      <c r="I537" s="24"/>
      <c r="J537" s="24"/>
      <c r="N537" s="24"/>
    </row>
    <row r="538" spans="2:14" ht="13.2">
      <c r="B538" s="24"/>
      <c r="D538" s="111"/>
      <c r="E538" s="24"/>
      <c r="F538" s="24"/>
      <c r="G538" s="24"/>
      <c r="H538" s="24"/>
      <c r="I538" s="24"/>
      <c r="J538" s="24"/>
      <c r="N538" s="24"/>
    </row>
    <row r="539" spans="2:14" ht="13.2">
      <c r="B539" s="24"/>
      <c r="D539" s="111"/>
      <c r="E539" s="24"/>
      <c r="F539" s="24"/>
      <c r="G539" s="24"/>
      <c r="H539" s="24"/>
      <c r="I539" s="24"/>
      <c r="J539" s="24"/>
      <c r="N539" s="24"/>
    </row>
    <row r="540" spans="2:14" ht="13.2">
      <c r="B540" s="24"/>
      <c r="D540" s="111"/>
      <c r="E540" s="24"/>
      <c r="F540" s="24"/>
      <c r="G540" s="24"/>
      <c r="H540" s="24"/>
      <c r="I540" s="24"/>
      <c r="J540" s="24"/>
      <c r="N540" s="24"/>
    </row>
    <row r="541" spans="2:14" ht="13.2">
      <c r="B541" s="24"/>
      <c r="D541" s="111"/>
      <c r="E541" s="24"/>
      <c r="F541" s="24"/>
      <c r="G541" s="24"/>
      <c r="H541" s="24"/>
      <c r="I541" s="24"/>
      <c r="J541" s="24"/>
      <c r="N541" s="24"/>
    </row>
    <row r="542" spans="2:14" ht="13.2">
      <c r="B542" s="24"/>
      <c r="D542" s="111"/>
      <c r="E542" s="24"/>
      <c r="F542" s="24"/>
      <c r="G542" s="24"/>
      <c r="H542" s="24"/>
      <c r="I542" s="24"/>
      <c r="J542" s="24"/>
      <c r="N542" s="24"/>
    </row>
    <row r="543" spans="2:14" ht="13.2">
      <c r="B543" s="24"/>
      <c r="D543" s="111"/>
      <c r="E543" s="24"/>
      <c r="F543" s="24"/>
      <c r="G543" s="24"/>
      <c r="H543" s="24"/>
      <c r="I543" s="24"/>
      <c r="J543" s="24"/>
      <c r="N543" s="24"/>
    </row>
    <row r="544" spans="2:14" ht="13.2">
      <c r="B544" s="24"/>
      <c r="D544" s="111"/>
      <c r="E544" s="24"/>
      <c r="F544" s="24"/>
      <c r="G544" s="24"/>
      <c r="H544" s="24"/>
      <c r="I544" s="24"/>
      <c r="J544" s="24"/>
      <c r="N544" s="24"/>
    </row>
    <row r="545" spans="2:14" ht="13.2">
      <c r="B545" s="24"/>
      <c r="D545" s="111"/>
      <c r="E545" s="24"/>
      <c r="F545" s="24"/>
      <c r="G545" s="24"/>
      <c r="H545" s="24"/>
      <c r="I545" s="24"/>
      <c r="J545" s="24"/>
      <c r="N545" s="24"/>
    </row>
    <row r="546" spans="2:14" ht="13.2">
      <c r="B546" s="24"/>
      <c r="D546" s="111"/>
      <c r="E546" s="24"/>
      <c r="F546" s="24"/>
      <c r="G546" s="24"/>
      <c r="H546" s="24"/>
      <c r="I546" s="24"/>
      <c r="J546" s="24"/>
      <c r="N546" s="24"/>
    </row>
    <row r="547" spans="2:14" ht="13.2">
      <c r="B547" s="24"/>
      <c r="D547" s="111"/>
      <c r="E547" s="24"/>
      <c r="F547" s="24"/>
      <c r="G547" s="24"/>
      <c r="H547" s="24"/>
      <c r="I547" s="24"/>
      <c r="J547" s="24"/>
      <c r="N547" s="24"/>
    </row>
    <row r="548" spans="2:14" ht="13.2">
      <c r="B548" s="24"/>
      <c r="D548" s="111"/>
      <c r="E548" s="24"/>
      <c r="F548" s="24"/>
      <c r="G548" s="24"/>
      <c r="H548" s="24"/>
      <c r="I548" s="24"/>
      <c r="J548" s="24"/>
      <c r="N548" s="24"/>
    </row>
    <row r="549" spans="2:14" ht="13.2">
      <c r="B549" s="24"/>
      <c r="D549" s="111"/>
      <c r="E549" s="24"/>
      <c r="F549" s="24"/>
      <c r="G549" s="24"/>
      <c r="H549" s="24"/>
      <c r="I549" s="24"/>
      <c r="J549" s="24"/>
      <c r="N549" s="24"/>
    </row>
    <row r="550" spans="2:14" ht="13.2">
      <c r="B550" s="24"/>
      <c r="D550" s="111"/>
      <c r="E550" s="24"/>
      <c r="F550" s="24"/>
      <c r="G550" s="24"/>
      <c r="H550" s="24"/>
      <c r="I550" s="24"/>
      <c r="J550" s="24"/>
      <c r="N550" s="24"/>
    </row>
    <row r="551" spans="2:14" ht="13.2">
      <c r="B551" s="24"/>
      <c r="D551" s="111"/>
      <c r="E551" s="24"/>
      <c r="F551" s="24"/>
      <c r="G551" s="24"/>
      <c r="H551" s="24"/>
      <c r="I551" s="24"/>
      <c r="J551" s="24"/>
      <c r="N551" s="24"/>
    </row>
    <row r="552" spans="2:14" ht="13.2">
      <c r="B552" s="24"/>
      <c r="D552" s="111"/>
      <c r="E552" s="24"/>
      <c r="F552" s="24"/>
      <c r="G552" s="24"/>
      <c r="H552" s="24"/>
      <c r="I552" s="24"/>
      <c r="J552" s="24"/>
      <c r="N552" s="24"/>
    </row>
    <row r="553" spans="2:14" ht="13.2">
      <c r="B553" s="24"/>
      <c r="D553" s="111"/>
      <c r="E553" s="24"/>
      <c r="F553" s="24"/>
      <c r="G553" s="24"/>
      <c r="H553" s="24"/>
      <c r="I553" s="24"/>
      <c r="J553" s="24"/>
      <c r="N553" s="24"/>
    </row>
    <row r="554" spans="2:14" ht="13.2">
      <c r="B554" s="24"/>
      <c r="D554" s="111"/>
      <c r="E554" s="24"/>
      <c r="F554" s="24"/>
      <c r="G554" s="24"/>
      <c r="H554" s="24"/>
      <c r="I554" s="24"/>
      <c r="J554" s="24"/>
      <c r="N554" s="24"/>
    </row>
    <row r="555" spans="2:14" ht="13.2">
      <c r="B555" s="24"/>
      <c r="D555" s="111"/>
      <c r="E555" s="24"/>
      <c r="F555" s="24"/>
      <c r="G555" s="24"/>
      <c r="H555" s="24"/>
      <c r="I555" s="24"/>
      <c r="J555" s="24"/>
      <c r="N555" s="24"/>
    </row>
    <row r="556" spans="2:14" ht="13.2">
      <c r="B556" s="24"/>
      <c r="D556" s="111"/>
      <c r="E556" s="24"/>
      <c r="F556" s="24"/>
      <c r="G556" s="24"/>
      <c r="H556" s="24"/>
      <c r="I556" s="24"/>
      <c r="J556" s="24"/>
      <c r="N556" s="24"/>
    </row>
    <row r="557" spans="2:14" ht="13.2">
      <c r="B557" s="24"/>
      <c r="D557" s="111"/>
      <c r="E557" s="24"/>
      <c r="F557" s="24"/>
      <c r="G557" s="24"/>
      <c r="H557" s="24"/>
      <c r="I557" s="24"/>
      <c r="J557" s="24"/>
      <c r="N557" s="24"/>
    </row>
    <row r="558" spans="2:14" ht="13.2">
      <c r="B558" s="24"/>
      <c r="D558" s="111"/>
      <c r="E558" s="24"/>
      <c r="F558" s="24"/>
      <c r="G558" s="24"/>
      <c r="H558" s="24"/>
      <c r="I558" s="24"/>
      <c r="J558" s="24"/>
      <c r="N558" s="24"/>
    </row>
    <row r="559" spans="2:14" ht="13.2">
      <c r="B559" s="24"/>
      <c r="D559" s="111"/>
      <c r="E559" s="24"/>
      <c r="F559" s="24"/>
      <c r="G559" s="24"/>
      <c r="H559" s="24"/>
      <c r="I559" s="24"/>
      <c r="J559" s="24"/>
      <c r="N559" s="24"/>
    </row>
    <row r="560" spans="2:14" ht="13.2">
      <c r="B560" s="24"/>
      <c r="D560" s="111"/>
      <c r="E560" s="24"/>
      <c r="F560" s="24"/>
      <c r="G560" s="24"/>
      <c r="H560" s="24"/>
      <c r="I560" s="24"/>
      <c r="J560" s="24"/>
      <c r="N560" s="24"/>
    </row>
    <row r="561" spans="2:14" ht="13.2">
      <c r="B561" s="24"/>
      <c r="D561" s="111"/>
      <c r="E561" s="24"/>
      <c r="F561" s="24"/>
      <c r="G561" s="24"/>
      <c r="H561" s="24"/>
      <c r="I561" s="24"/>
      <c r="J561" s="24"/>
      <c r="N561" s="24"/>
    </row>
    <row r="562" spans="2:14" ht="13.2">
      <c r="B562" s="24"/>
      <c r="D562" s="111"/>
      <c r="E562" s="24"/>
      <c r="F562" s="24"/>
      <c r="G562" s="24"/>
      <c r="H562" s="24"/>
      <c r="I562" s="24"/>
      <c r="J562" s="24"/>
      <c r="N562" s="24"/>
    </row>
    <row r="563" spans="2:14" ht="13.2">
      <c r="B563" s="24"/>
      <c r="D563" s="111"/>
      <c r="E563" s="24"/>
      <c r="F563" s="24"/>
      <c r="G563" s="24"/>
      <c r="H563" s="24"/>
      <c r="I563" s="24"/>
      <c r="J563" s="24"/>
      <c r="N563" s="24"/>
    </row>
    <row r="564" spans="2:14" ht="13.2">
      <c r="B564" s="24"/>
      <c r="D564" s="111"/>
      <c r="E564" s="24"/>
      <c r="F564" s="24"/>
      <c r="G564" s="24"/>
      <c r="H564" s="24"/>
      <c r="I564" s="24"/>
      <c r="J564" s="24"/>
      <c r="N564" s="24"/>
    </row>
    <row r="565" spans="2:14" ht="13.2">
      <c r="B565" s="24"/>
      <c r="D565" s="111"/>
      <c r="E565" s="24"/>
      <c r="F565" s="24"/>
      <c r="G565" s="24"/>
      <c r="H565" s="24"/>
      <c r="I565" s="24"/>
      <c r="J565" s="24"/>
      <c r="N565" s="24"/>
    </row>
    <row r="566" spans="2:14" ht="13.2">
      <c r="B566" s="24"/>
      <c r="D566" s="111"/>
      <c r="E566" s="24"/>
      <c r="F566" s="24"/>
      <c r="G566" s="24"/>
      <c r="H566" s="24"/>
      <c r="I566" s="24"/>
      <c r="J566" s="24"/>
      <c r="N566" s="24"/>
    </row>
    <row r="567" spans="2:14" ht="13.2">
      <c r="B567" s="24"/>
      <c r="D567" s="111"/>
      <c r="E567" s="24"/>
      <c r="F567" s="24"/>
      <c r="G567" s="24"/>
      <c r="H567" s="24"/>
      <c r="I567" s="24"/>
      <c r="J567" s="24"/>
      <c r="N567" s="24"/>
    </row>
    <row r="568" spans="2:14" ht="13.2">
      <c r="B568" s="24"/>
      <c r="D568" s="111"/>
      <c r="E568" s="24"/>
      <c r="F568" s="24"/>
      <c r="G568" s="24"/>
      <c r="H568" s="24"/>
      <c r="I568" s="24"/>
      <c r="J568" s="24"/>
      <c r="N568" s="24"/>
    </row>
    <row r="569" spans="2:14" ht="13.2">
      <c r="B569" s="24"/>
      <c r="D569" s="111"/>
      <c r="E569" s="24"/>
      <c r="F569" s="24"/>
      <c r="G569" s="24"/>
      <c r="H569" s="24"/>
      <c r="I569" s="24"/>
      <c r="J569" s="24"/>
      <c r="N569" s="24"/>
    </row>
    <row r="570" spans="2:14" ht="13.2">
      <c r="B570" s="24"/>
      <c r="D570" s="111"/>
      <c r="E570" s="24"/>
      <c r="F570" s="24"/>
      <c r="G570" s="24"/>
      <c r="H570" s="24"/>
      <c r="I570" s="24"/>
      <c r="J570" s="24"/>
      <c r="N570" s="24"/>
    </row>
    <row r="571" spans="2:14" ht="13.2">
      <c r="B571" s="24"/>
      <c r="D571" s="111"/>
      <c r="E571" s="24"/>
      <c r="F571" s="24"/>
      <c r="G571" s="24"/>
      <c r="H571" s="24"/>
      <c r="I571" s="24"/>
      <c r="J571" s="24"/>
      <c r="N571" s="24"/>
    </row>
    <row r="572" spans="2:14" ht="13.2">
      <c r="B572" s="24"/>
      <c r="D572" s="111"/>
      <c r="E572" s="24"/>
      <c r="F572" s="24"/>
      <c r="G572" s="24"/>
      <c r="H572" s="24"/>
      <c r="I572" s="24"/>
      <c r="J572" s="24"/>
      <c r="N572" s="24"/>
    </row>
    <row r="573" spans="2:14" ht="13.2">
      <c r="B573" s="24"/>
      <c r="D573" s="111"/>
      <c r="E573" s="24"/>
      <c r="F573" s="24"/>
      <c r="G573" s="24"/>
      <c r="H573" s="24"/>
      <c r="I573" s="24"/>
      <c r="J573" s="24"/>
      <c r="N573" s="24"/>
    </row>
    <row r="574" spans="2:14" ht="13.2">
      <c r="B574" s="24"/>
      <c r="D574" s="111"/>
      <c r="E574" s="24"/>
      <c r="F574" s="24"/>
      <c r="G574" s="24"/>
      <c r="H574" s="24"/>
      <c r="I574" s="24"/>
      <c r="J574" s="24"/>
      <c r="N574" s="24"/>
    </row>
    <row r="575" spans="2:14" ht="13.2">
      <c r="B575" s="24"/>
      <c r="D575" s="111"/>
      <c r="E575" s="24"/>
      <c r="F575" s="24"/>
      <c r="G575" s="24"/>
      <c r="H575" s="24"/>
      <c r="I575" s="24"/>
      <c r="J575" s="24"/>
      <c r="N575" s="24"/>
    </row>
    <row r="576" spans="2:14" ht="13.2">
      <c r="B576" s="24"/>
      <c r="D576" s="111"/>
      <c r="E576" s="24"/>
      <c r="F576" s="24"/>
      <c r="G576" s="24"/>
      <c r="H576" s="24"/>
      <c r="I576" s="24"/>
      <c r="J576" s="24"/>
      <c r="N576" s="24"/>
    </row>
    <row r="577" spans="2:14" ht="13.2">
      <c r="B577" s="24"/>
      <c r="D577" s="111"/>
      <c r="E577" s="24"/>
      <c r="F577" s="24"/>
      <c r="G577" s="24"/>
      <c r="H577" s="24"/>
      <c r="I577" s="24"/>
      <c r="J577" s="24"/>
      <c r="N577" s="24"/>
    </row>
    <row r="578" spans="2:14" ht="13.2">
      <c r="B578" s="24"/>
      <c r="D578" s="111"/>
      <c r="E578" s="24"/>
      <c r="F578" s="24"/>
      <c r="G578" s="24"/>
      <c r="H578" s="24"/>
      <c r="I578" s="24"/>
      <c r="J578" s="24"/>
      <c r="N578" s="24"/>
    </row>
    <row r="579" spans="2:14" ht="13.2">
      <c r="B579" s="24"/>
      <c r="D579" s="111"/>
      <c r="E579" s="24"/>
      <c r="F579" s="24"/>
      <c r="G579" s="24"/>
      <c r="H579" s="24"/>
      <c r="I579" s="24"/>
      <c r="J579" s="24"/>
      <c r="N579" s="24"/>
    </row>
    <row r="580" spans="2:14" ht="13.2">
      <c r="B580" s="24"/>
      <c r="D580" s="111"/>
      <c r="E580" s="24"/>
      <c r="F580" s="24"/>
      <c r="G580" s="24"/>
      <c r="H580" s="24"/>
      <c r="I580" s="24"/>
      <c r="J580" s="24"/>
      <c r="N580" s="24"/>
    </row>
    <row r="581" spans="2:14" ht="13.2">
      <c r="B581" s="24"/>
      <c r="D581" s="111"/>
      <c r="E581" s="24"/>
      <c r="F581" s="24"/>
      <c r="G581" s="24"/>
      <c r="H581" s="24"/>
      <c r="I581" s="24"/>
      <c r="J581" s="24"/>
      <c r="N581" s="24"/>
    </row>
    <row r="582" spans="2:14" ht="13.2">
      <c r="B582" s="24"/>
      <c r="D582" s="111"/>
      <c r="E582" s="24"/>
      <c r="F582" s="24"/>
      <c r="G582" s="24"/>
      <c r="H582" s="24"/>
      <c r="I582" s="24"/>
      <c r="J582" s="24"/>
      <c r="N582" s="24"/>
    </row>
    <row r="583" spans="2:14" ht="13.2">
      <c r="B583" s="24"/>
      <c r="D583" s="111"/>
      <c r="E583" s="24"/>
      <c r="F583" s="24"/>
      <c r="G583" s="24"/>
      <c r="H583" s="24"/>
      <c r="I583" s="24"/>
      <c r="J583" s="24"/>
      <c r="N583" s="24"/>
    </row>
    <row r="584" spans="2:14" ht="13.2">
      <c r="B584" s="24"/>
      <c r="D584" s="111"/>
      <c r="E584" s="24"/>
      <c r="F584" s="24"/>
      <c r="G584" s="24"/>
      <c r="H584" s="24"/>
      <c r="I584" s="24"/>
      <c r="J584" s="24"/>
      <c r="N584" s="24"/>
    </row>
    <row r="585" spans="2:14" ht="13.2">
      <c r="B585" s="24"/>
      <c r="D585" s="111"/>
      <c r="E585" s="24"/>
      <c r="F585" s="24"/>
      <c r="G585" s="24"/>
      <c r="H585" s="24"/>
      <c r="I585" s="24"/>
      <c r="J585" s="24"/>
      <c r="N585" s="24"/>
    </row>
    <row r="586" spans="2:14" ht="13.2">
      <c r="B586" s="24"/>
      <c r="D586" s="111"/>
      <c r="E586" s="24"/>
      <c r="F586" s="24"/>
      <c r="G586" s="24"/>
      <c r="H586" s="24"/>
      <c r="I586" s="24"/>
      <c r="J586" s="24"/>
      <c r="N586" s="24"/>
    </row>
    <row r="587" spans="2:14" ht="13.2">
      <c r="B587" s="24"/>
      <c r="D587" s="111"/>
      <c r="E587" s="24"/>
      <c r="F587" s="24"/>
      <c r="G587" s="24"/>
      <c r="H587" s="24"/>
      <c r="I587" s="24"/>
      <c r="J587" s="24"/>
      <c r="N587" s="24"/>
    </row>
    <row r="588" spans="2:14" ht="13.2">
      <c r="B588" s="24"/>
      <c r="D588" s="111"/>
      <c r="E588" s="24"/>
      <c r="F588" s="24"/>
      <c r="G588" s="24"/>
      <c r="H588" s="24"/>
      <c r="I588" s="24"/>
      <c r="J588" s="24"/>
      <c r="N588" s="24"/>
    </row>
    <row r="589" spans="2:14" ht="13.2">
      <c r="B589" s="24"/>
      <c r="D589" s="111"/>
      <c r="E589" s="24"/>
      <c r="F589" s="24"/>
      <c r="G589" s="24"/>
      <c r="H589" s="24"/>
      <c r="I589" s="24"/>
      <c r="J589" s="24"/>
      <c r="N589" s="24"/>
    </row>
    <row r="590" spans="2:14" ht="13.2">
      <c r="B590" s="24"/>
      <c r="D590" s="111"/>
      <c r="E590" s="24"/>
      <c r="F590" s="24"/>
      <c r="G590" s="24"/>
      <c r="H590" s="24"/>
      <c r="I590" s="24"/>
      <c r="J590" s="24"/>
      <c r="N590" s="24"/>
    </row>
    <row r="591" spans="2:14" ht="13.2">
      <c r="B591" s="24"/>
      <c r="D591" s="111"/>
      <c r="E591" s="24"/>
      <c r="F591" s="24"/>
      <c r="G591" s="24"/>
      <c r="H591" s="24"/>
      <c r="I591" s="24"/>
      <c r="J591" s="24"/>
      <c r="N591" s="24"/>
    </row>
    <row r="592" spans="2:14" ht="13.2">
      <c r="B592" s="24"/>
      <c r="D592" s="111"/>
      <c r="E592" s="24"/>
      <c r="F592" s="24"/>
      <c r="G592" s="24"/>
      <c r="H592" s="24"/>
      <c r="I592" s="24"/>
      <c r="J592" s="24"/>
      <c r="N592" s="24"/>
    </row>
    <row r="593" spans="2:14" ht="13.2">
      <c r="B593" s="24"/>
      <c r="D593" s="111"/>
      <c r="E593" s="24"/>
      <c r="F593" s="24"/>
      <c r="G593" s="24"/>
      <c r="H593" s="24"/>
      <c r="I593" s="24"/>
      <c r="J593" s="24"/>
      <c r="N593" s="24"/>
    </row>
    <row r="594" spans="2:14" ht="13.2">
      <c r="B594" s="24"/>
      <c r="D594" s="111"/>
      <c r="E594" s="24"/>
      <c r="F594" s="24"/>
      <c r="G594" s="24"/>
      <c r="H594" s="24"/>
      <c r="I594" s="24"/>
      <c r="J594" s="24"/>
      <c r="N594" s="24"/>
    </row>
    <row r="595" spans="2:14" ht="13.2">
      <c r="B595" s="24"/>
      <c r="D595" s="111"/>
      <c r="E595" s="24"/>
      <c r="F595" s="24"/>
      <c r="G595" s="24"/>
      <c r="H595" s="24"/>
      <c r="I595" s="24"/>
      <c r="J595" s="24"/>
      <c r="N595" s="24"/>
    </row>
    <row r="596" spans="2:14" ht="13.2">
      <c r="B596" s="24"/>
      <c r="D596" s="111"/>
      <c r="E596" s="24"/>
      <c r="F596" s="24"/>
      <c r="G596" s="24"/>
      <c r="H596" s="24"/>
      <c r="I596" s="24"/>
      <c r="J596" s="24"/>
      <c r="N596" s="24"/>
    </row>
    <row r="597" spans="2:14" ht="13.2">
      <c r="B597" s="24"/>
      <c r="D597" s="111"/>
      <c r="E597" s="24"/>
      <c r="F597" s="24"/>
      <c r="G597" s="24"/>
      <c r="H597" s="24"/>
      <c r="I597" s="24"/>
      <c r="J597" s="24"/>
      <c r="N597" s="24"/>
    </row>
    <row r="598" spans="2:14" ht="13.2">
      <c r="B598" s="24"/>
      <c r="D598" s="111"/>
      <c r="E598" s="24"/>
      <c r="F598" s="24"/>
      <c r="G598" s="24"/>
      <c r="H598" s="24"/>
      <c r="I598" s="24"/>
      <c r="J598" s="24"/>
      <c r="N598" s="24"/>
    </row>
    <row r="599" spans="2:14" ht="13.2">
      <c r="B599" s="24"/>
      <c r="D599" s="111"/>
      <c r="E599" s="24"/>
      <c r="F599" s="24"/>
      <c r="G599" s="24"/>
      <c r="H599" s="24"/>
      <c r="I599" s="24"/>
      <c r="J599" s="24"/>
      <c r="N599" s="24"/>
    </row>
    <row r="600" spans="2:14" ht="13.2">
      <c r="B600" s="24"/>
      <c r="D600" s="111"/>
      <c r="E600" s="24"/>
      <c r="F600" s="24"/>
      <c r="G600" s="24"/>
      <c r="H600" s="24"/>
      <c r="I600" s="24"/>
      <c r="J600" s="24"/>
      <c r="N600" s="24"/>
    </row>
    <row r="601" spans="2:14" ht="13.2">
      <c r="B601" s="24"/>
      <c r="D601" s="111"/>
      <c r="E601" s="24"/>
      <c r="F601" s="24"/>
      <c r="G601" s="24"/>
      <c r="H601" s="24"/>
      <c r="I601" s="24"/>
      <c r="J601" s="24"/>
      <c r="N601" s="24"/>
    </row>
    <row r="602" spans="2:14" ht="13.2">
      <c r="B602" s="24"/>
      <c r="D602" s="111"/>
      <c r="E602" s="24"/>
      <c r="F602" s="24"/>
      <c r="G602" s="24"/>
      <c r="H602" s="24"/>
      <c r="I602" s="24"/>
      <c r="J602" s="24"/>
      <c r="N602" s="24"/>
    </row>
    <row r="603" spans="2:14" ht="13.2">
      <c r="B603" s="24"/>
      <c r="D603" s="111"/>
      <c r="E603" s="24"/>
      <c r="F603" s="24"/>
      <c r="G603" s="24"/>
      <c r="H603" s="24"/>
      <c r="I603" s="24"/>
      <c r="J603" s="24"/>
      <c r="N603" s="24"/>
    </row>
    <row r="604" spans="2:14" ht="13.2">
      <c r="B604" s="24"/>
      <c r="D604" s="111"/>
      <c r="E604" s="24"/>
      <c r="F604" s="24"/>
      <c r="G604" s="24"/>
      <c r="H604" s="24"/>
      <c r="I604" s="24"/>
      <c r="J604" s="24"/>
      <c r="N604" s="24"/>
    </row>
    <row r="605" spans="2:14" ht="13.2">
      <c r="B605" s="24"/>
      <c r="D605" s="111"/>
      <c r="E605" s="24"/>
      <c r="F605" s="24"/>
      <c r="G605" s="24"/>
      <c r="H605" s="24"/>
      <c r="I605" s="24"/>
      <c r="J605" s="24"/>
      <c r="N605" s="24"/>
    </row>
    <row r="606" spans="2:14" ht="13.2">
      <c r="B606" s="24"/>
      <c r="D606" s="111"/>
      <c r="E606" s="24"/>
      <c r="F606" s="24"/>
      <c r="G606" s="24"/>
      <c r="H606" s="24"/>
      <c r="I606" s="24"/>
      <c r="J606" s="24"/>
      <c r="N606" s="24"/>
    </row>
    <row r="607" spans="2:14" ht="13.2">
      <c r="B607" s="24"/>
      <c r="D607" s="111"/>
      <c r="E607" s="24"/>
      <c r="F607" s="24"/>
      <c r="G607" s="24"/>
      <c r="H607" s="24"/>
      <c r="I607" s="24"/>
      <c r="J607" s="24"/>
      <c r="N607" s="24"/>
    </row>
    <row r="608" spans="2:14" ht="13.2">
      <c r="B608" s="24"/>
      <c r="D608" s="111"/>
      <c r="E608" s="24"/>
      <c r="F608" s="24"/>
      <c r="G608" s="24"/>
      <c r="H608" s="24"/>
      <c r="I608" s="24"/>
      <c r="J608" s="24"/>
      <c r="N608" s="24"/>
    </row>
    <row r="609" spans="2:14" ht="13.2">
      <c r="B609" s="24"/>
      <c r="D609" s="111"/>
      <c r="E609" s="24"/>
      <c r="F609" s="24"/>
      <c r="G609" s="24"/>
      <c r="H609" s="24"/>
      <c r="I609" s="24"/>
      <c r="J609" s="24"/>
      <c r="N609" s="24"/>
    </row>
    <row r="610" spans="2:14" ht="13.2">
      <c r="B610" s="24"/>
      <c r="D610" s="111"/>
      <c r="E610" s="24"/>
      <c r="F610" s="24"/>
      <c r="G610" s="24"/>
      <c r="H610" s="24"/>
      <c r="I610" s="24"/>
      <c r="J610" s="24"/>
      <c r="N610" s="24"/>
    </row>
    <row r="611" spans="2:14" ht="13.2">
      <c r="B611" s="24"/>
      <c r="D611" s="111"/>
      <c r="E611" s="24"/>
      <c r="F611" s="24"/>
      <c r="G611" s="24"/>
      <c r="H611" s="24"/>
      <c r="I611" s="24"/>
      <c r="J611" s="24"/>
      <c r="N611" s="24"/>
    </row>
    <row r="612" spans="2:14" ht="13.2">
      <c r="B612" s="24"/>
      <c r="D612" s="111"/>
      <c r="E612" s="24"/>
      <c r="F612" s="24"/>
      <c r="G612" s="24"/>
      <c r="H612" s="24"/>
      <c r="I612" s="24"/>
      <c r="J612" s="24"/>
      <c r="N612" s="24"/>
    </row>
    <row r="613" spans="2:14" ht="13.2">
      <c r="B613" s="24"/>
      <c r="D613" s="111"/>
      <c r="E613" s="24"/>
      <c r="F613" s="24"/>
      <c r="G613" s="24"/>
      <c r="H613" s="24"/>
      <c r="I613" s="24"/>
      <c r="J613" s="24"/>
      <c r="N613" s="24"/>
    </row>
    <row r="614" spans="2:14" ht="13.2">
      <c r="B614" s="24"/>
      <c r="D614" s="111"/>
      <c r="E614" s="24"/>
      <c r="F614" s="24"/>
      <c r="G614" s="24"/>
      <c r="H614" s="24"/>
      <c r="I614" s="24"/>
      <c r="J614" s="24"/>
      <c r="N614" s="24"/>
    </row>
    <row r="615" spans="2:14" ht="13.2">
      <c r="B615" s="24"/>
      <c r="D615" s="111"/>
      <c r="E615" s="24"/>
      <c r="F615" s="24"/>
      <c r="G615" s="24"/>
      <c r="H615" s="24"/>
      <c r="I615" s="24"/>
      <c r="J615" s="24"/>
      <c r="N615" s="24"/>
    </row>
    <row r="616" spans="2:14" ht="13.2">
      <c r="B616" s="24"/>
      <c r="D616" s="111"/>
      <c r="E616" s="24"/>
      <c r="F616" s="24"/>
      <c r="G616" s="24"/>
      <c r="H616" s="24"/>
      <c r="I616" s="24"/>
      <c r="J616" s="24"/>
      <c r="N616" s="24"/>
    </row>
    <row r="617" spans="2:14" ht="13.2">
      <c r="B617" s="24"/>
      <c r="D617" s="111"/>
      <c r="E617" s="24"/>
      <c r="F617" s="24"/>
      <c r="G617" s="24"/>
      <c r="H617" s="24"/>
      <c r="I617" s="24"/>
      <c r="J617" s="24"/>
      <c r="N617" s="24"/>
    </row>
    <row r="618" spans="2:14" ht="13.2">
      <c r="B618" s="24"/>
      <c r="D618" s="111"/>
      <c r="E618" s="24"/>
      <c r="F618" s="24"/>
      <c r="G618" s="24"/>
      <c r="H618" s="24"/>
      <c r="I618" s="24"/>
      <c r="J618" s="24"/>
      <c r="N618" s="24"/>
    </row>
    <row r="619" spans="2:14" ht="13.2">
      <c r="B619" s="24"/>
      <c r="D619" s="111"/>
      <c r="E619" s="24"/>
      <c r="F619" s="24"/>
      <c r="G619" s="24"/>
      <c r="H619" s="24"/>
      <c r="I619" s="24"/>
      <c r="J619" s="24"/>
      <c r="N619" s="24"/>
    </row>
    <row r="620" spans="2:14" ht="13.2">
      <c r="B620" s="24"/>
      <c r="D620" s="111"/>
      <c r="E620" s="24"/>
      <c r="F620" s="24"/>
      <c r="G620" s="24"/>
      <c r="H620" s="24"/>
      <c r="I620" s="24"/>
      <c r="J620" s="24"/>
      <c r="N620" s="24"/>
    </row>
    <row r="621" spans="2:14" ht="13.2">
      <c r="B621" s="24"/>
      <c r="D621" s="111"/>
      <c r="E621" s="24"/>
      <c r="F621" s="24"/>
      <c r="G621" s="24"/>
      <c r="H621" s="24"/>
      <c r="I621" s="24"/>
      <c r="J621" s="24"/>
      <c r="N621" s="24"/>
    </row>
    <row r="622" spans="2:14" ht="13.2">
      <c r="B622" s="24"/>
      <c r="D622" s="111"/>
      <c r="E622" s="24"/>
      <c r="F622" s="24"/>
      <c r="G622" s="24"/>
      <c r="H622" s="24"/>
      <c r="I622" s="24"/>
      <c r="J622" s="24"/>
      <c r="N622" s="24"/>
    </row>
    <row r="623" spans="2:14" ht="13.2">
      <c r="B623" s="24"/>
      <c r="D623" s="111"/>
      <c r="E623" s="24"/>
      <c r="F623" s="24"/>
      <c r="G623" s="24"/>
      <c r="H623" s="24"/>
      <c r="I623" s="24"/>
      <c r="J623" s="24"/>
      <c r="N623" s="24"/>
    </row>
    <row r="624" spans="2:14" ht="13.2">
      <c r="B624" s="24"/>
      <c r="D624" s="111"/>
      <c r="E624" s="24"/>
      <c r="F624" s="24"/>
      <c r="G624" s="24"/>
      <c r="H624" s="24"/>
      <c r="I624" s="24"/>
      <c r="J624" s="24"/>
      <c r="N624" s="24"/>
    </row>
    <row r="625" spans="2:14" ht="13.2">
      <c r="B625" s="24"/>
      <c r="D625" s="111"/>
      <c r="E625" s="24"/>
      <c r="F625" s="24"/>
      <c r="G625" s="24"/>
      <c r="H625" s="24"/>
      <c r="I625" s="24"/>
      <c r="J625" s="24"/>
      <c r="N625" s="24"/>
    </row>
    <row r="626" spans="2:14" ht="13.2">
      <c r="B626" s="24"/>
      <c r="D626" s="111"/>
      <c r="E626" s="24"/>
      <c r="F626" s="24"/>
      <c r="G626" s="24"/>
      <c r="H626" s="24"/>
      <c r="I626" s="24"/>
      <c r="J626" s="24"/>
      <c r="N626" s="24"/>
    </row>
    <row r="627" spans="2:14" ht="13.2">
      <c r="B627" s="24"/>
      <c r="D627" s="111"/>
      <c r="E627" s="24"/>
      <c r="F627" s="24"/>
      <c r="G627" s="24"/>
      <c r="H627" s="24"/>
      <c r="I627" s="24"/>
      <c r="J627" s="24"/>
      <c r="N627" s="24"/>
    </row>
    <row r="628" spans="2:14" ht="13.2">
      <c r="B628" s="24"/>
      <c r="D628" s="111"/>
      <c r="E628" s="24"/>
      <c r="F628" s="24"/>
      <c r="G628" s="24"/>
      <c r="H628" s="24"/>
      <c r="I628" s="24"/>
      <c r="J628" s="24"/>
      <c r="N628" s="24"/>
    </row>
    <row r="629" spans="2:14" ht="13.2">
      <c r="B629" s="24"/>
      <c r="D629" s="111"/>
      <c r="E629" s="24"/>
      <c r="F629" s="24"/>
      <c r="G629" s="24"/>
      <c r="H629" s="24"/>
      <c r="I629" s="24"/>
      <c r="J629" s="24"/>
      <c r="N629" s="24"/>
    </row>
    <row r="630" spans="2:14" ht="13.2">
      <c r="B630" s="24"/>
      <c r="D630" s="111"/>
      <c r="E630" s="24"/>
      <c r="F630" s="24"/>
      <c r="G630" s="24"/>
      <c r="H630" s="24"/>
      <c r="I630" s="24"/>
      <c r="J630" s="24"/>
      <c r="N630" s="24"/>
    </row>
    <row r="631" spans="2:14" ht="13.2">
      <c r="B631" s="24"/>
      <c r="D631" s="111"/>
      <c r="E631" s="24"/>
      <c r="F631" s="24"/>
      <c r="G631" s="24"/>
      <c r="H631" s="24"/>
      <c r="I631" s="24"/>
      <c r="J631" s="24"/>
      <c r="N631" s="24"/>
    </row>
    <row r="632" spans="2:14" ht="13.2">
      <c r="B632" s="24"/>
      <c r="D632" s="111"/>
      <c r="E632" s="24"/>
      <c r="F632" s="24"/>
      <c r="G632" s="24"/>
      <c r="H632" s="24"/>
      <c r="I632" s="24"/>
      <c r="J632" s="24"/>
      <c r="N632" s="24"/>
    </row>
    <row r="633" spans="2:14" ht="13.2">
      <c r="B633" s="24"/>
      <c r="D633" s="111"/>
      <c r="E633" s="24"/>
      <c r="F633" s="24"/>
      <c r="G633" s="24"/>
      <c r="H633" s="24"/>
      <c r="I633" s="24"/>
      <c r="J633" s="24"/>
      <c r="N633" s="24"/>
    </row>
    <row r="634" spans="2:14" ht="13.2">
      <c r="B634" s="24"/>
      <c r="D634" s="111"/>
      <c r="E634" s="24"/>
      <c r="F634" s="24"/>
      <c r="G634" s="24"/>
      <c r="H634" s="24"/>
      <c r="I634" s="24"/>
      <c r="J634" s="24"/>
      <c r="N634" s="24"/>
    </row>
    <row r="635" spans="2:14" ht="13.2">
      <c r="B635" s="24"/>
      <c r="D635" s="111"/>
      <c r="E635" s="24"/>
      <c r="F635" s="24"/>
      <c r="G635" s="24"/>
      <c r="H635" s="24"/>
      <c r="I635" s="24"/>
      <c r="J635" s="24"/>
      <c r="N635" s="24"/>
    </row>
    <row r="636" spans="2:14" ht="13.2">
      <c r="B636" s="24"/>
      <c r="D636" s="111"/>
      <c r="E636" s="24"/>
      <c r="F636" s="24"/>
      <c r="G636" s="24"/>
      <c r="H636" s="24"/>
      <c r="I636" s="24"/>
      <c r="J636" s="24"/>
      <c r="N636" s="24"/>
    </row>
    <row r="637" spans="2:14" ht="13.2">
      <c r="B637" s="24"/>
      <c r="D637" s="111"/>
      <c r="E637" s="24"/>
      <c r="F637" s="24"/>
      <c r="G637" s="24"/>
      <c r="H637" s="24"/>
      <c r="I637" s="24"/>
      <c r="J637" s="24"/>
      <c r="N637" s="24"/>
    </row>
    <row r="638" spans="2:14" ht="13.2">
      <c r="B638" s="24"/>
      <c r="D638" s="111"/>
      <c r="E638" s="24"/>
      <c r="F638" s="24"/>
      <c r="G638" s="24"/>
      <c r="H638" s="24"/>
      <c r="I638" s="24"/>
      <c r="J638" s="24"/>
      <c r="N638" s="24"/>
    </row>
    <row r="639" spans="2:14" ht="13.2">
      <c r="B639" s="24"/>
      <c r="D639" s="111"/>
      <c r="E639" s="24"/>
      <c r="F639" s="24"/>
      <c r="G639" s="24"/>
      <c r="H639" s="24"/>
      <c r="I639" s="24"/>
      <c r="J639" s="24"/>
      <c r="N639" s="24"/>
    </row>
    <row r="640" spans="2:14" ht="13.2">
      <c r="B640" s="24"/>
      <c r="D640" s="111"/>
      <c r="E640" s="24"/>
      <c r="F640" s="24"/>
      <c r="G640" s="24"/>
      <c r="H640" s="24"/>
      <c r="I640" s="24"/>
      <c r="J640" s="24"/>
      <c r="N640" s="24"/>
    </row>
    <row r="641" spans="2:14" ht="13.2">
      <c r="B641" s="24"/>
      <c r="D641" s="111"/>
      <c r="E641" s="24"/>
      <c r="F641" s="24"/>
      <c r="G641" s="24"/>
      <c r="H641" s="24"/>
      <c r="I641" s="24"/>
      <c r="J641" s="24"/>
      <c r="N641" s="24"/>
    </row>
    <row r="642" spans="2:14" ht="13.2">
      <c r="B642" s="24"/>
      <c r="D642" s="111"/>
      <c r="E642" s="24"/>
      <c r="F642" s="24"/>
      <c r="G642" s="24"/>
      <c r="H642" s="24"/>
      <c r="I642" s="24"/>
      <c r="J642" s="24"/>
      <c r="N642" s="24"/>
    </row>
    <row r="643" spans="2:14" ht="13.2">
      <c r="B643" s="24"/>
      <c r="D643" s="111"/>
      <c r="E643" s="24"/>
      <c r="F643" s="24"/>
      <c r="G643" s="24"/>
      <c r="H643" s="24"/>
      <c r="I643" s="24"/>
      <c r="J643" s="24"/>
      <c r="N643" s="24"/>
    </row>
    <row r="644" spans="2:14" ht="13.2">
      <c r="B644" s="24"/>
      <c r="D644" s="111"/>
      <c r="E644" s="24"/>
      <c r="F644" s="24"/>
      <c r="G644" s="24"/>
      <c r="H644" s="24"/>
      <c r="I644" s="24"/>
      <c r="J644" s="24"/>
      <c r="N644" s="24"/>
    </row>
    <row r="645" spans="2:14" ht="13.2">
      <c r="B645" s="24"/>
      <c r="D645" s="111"/>
      <c r="E645" s="24"/>
      <c r="F645" s="24"/>
      <c r="G645" s="24"/>
      <c r="H645" s="24"/>
      <c r="I645" s="24"/>
      <c r="J645" s="24"/>
      <c r="N645" s="24"/>
    </row>
    <row r="646" spans="2:14" ht="13.2">
      <c r="B646" s="24"/>
      <c r="D646" s="111"/>
      <c r="E646" s="24"/>
      <c r="F646" s="24"/>
      <c r="G646" s="24"/>
      <c r="H646" s="24"/>
      <c r="I646" s="24"/>
      <c r="J646" s="24"/>
      <c r="N646" s="24"/>
    </row>
    <row r="647" spans="2:14" ht="13.2">
      <c r="B647" s="24"/>
      <c r="D647" s="111"/>
      <c r="E647" s="24"/>
      <c r="F647" s="24"/>
      <c r="G647" s="24"/>
      <c r="H647" s="24"/>
      <c r="I647" s="24"/>
      <c r="J647" s="24"/>
      <c r="N647" s="24"/>
    </row>
    <row r="648" spans="2:14" ht="13.2">
      <c r="B648" s="24"/>
      <c r="D648" s="111"/>
      <c r="E648" s="24"/>
      <c r="F648" s="24"/>
      <c r="G648" s="24"/>
      <c r="H648" s="24"/>
      <c r="I648" s="24"/>
      <c r="J648" s="24"/>
      <c r="N648" s="24"/>
    </row>
    <row r="649" spans="2:14" ht="13.2">
      <c r="B649" s="24"/>
      <c r="D649" s="111"/>
      <c r="E649" s="24"/>
      <c r="F649" s="24"/>
      <c r="G649" s="24"/>
      <c r="H649" s="24"/>
      <c r="I649" s="24"/>
      <c r="J649" s="24"/>
      <c r="N649" s="24"/>
    </row>
    <row r="650" spans="2:14" ht="13.2">
      <c r="B650" s="24"/>
      <c r="D650" s="111"/>
      <c r="E650" s="24"/>
      <c r="F650" s="24"/>
      <c r="G650" s="24"/>
      <c r="H650" s="24"/>
      <c r="I650" s="24"/>
      <c r="J650" s="24"/>
      <c r="N650" s="24"/>
    </row>
    <row r="651" spans="2:14" ht="13.2">
      <c r="B651" s="24"/>
      <c r="D651" s="111"/>
      <c r="E651" s="24"/>
      <c r="F651" s="24"/>
      <c r="G651" s="24"/>
      <c r="H651" s="24"/>
      <c r="I651" s="24"/>
      <c r="J651" s="24"/>
      <c r="N651" s="24"/>
    </row>
    <row r="652" spans="2:14" ht="13.2">
      <c r="B652" s="24"/>
      <c r="D652" s="111"/>
      <c r="E652" s="24"/>
      <c r="F652" s="24"/>
      <c r="G652" s="24"/>
      <c r="H652" s="24"/>
      <c r="I652" s="24"/>
      <c r="J652" s="24"/>
      <c r="N652" s="24"/>
    </row>
    <row r="653" spans="2:14" ht="13.2">
      <c r="B653" s="24"/>
      <c r="D653" s="111"/>
      <c r="E653" s="24"/>
      <c r="F653" s="24"/>
      <c r="G653" s="24"/>
      <c r="H653" s="24"/>
      <c r="I653" s="24"/>
      <c r="J653" s="24"/>
      <c r="N653" s="24"/>
    </row>
    <row r="654" spans="2:14" ht="13.2">
      <c r="B654" s="24"/>
      <c r="D654" s="111"/>
      <c r="E654" s="24"/>
      <c r="F654" s="24"/>
      <c r="G654" s="24"/>
      <c r="H654" s="24"/>
      <c r="I654" s="24"/>
      <c r="J654" s="24"/>
      <c r="N654" s="24"/>
    </row>
    <row r="655" spans="2:14" ht="13.2">
      <c r="B655" s="24"/>
      <c r="D655" s="111"/>
      <c r="E655" s="24"/>
      <c r="F655" s="24"/>
      <c r="G655" s="24"/>
      <c r="H655" s="24"/>
      <c r="I655" s="24"/>
      <c r="J655" s="24"/>
      <c r="N655" s="24"/>
    </row>
    <row r="656" spans="2:14" ht="13.2">
      <c r="B656" s="24"/>
      <c r="D656" s="111"/>
      <c r="E656" s="24"/>
      <c r="F656" s="24"/>
      <c r="G656" s="24"/>
      <c r="H656" s="24"/>
      <c r="I656" s="24"/>
      <c r="J656" s="24"/>
      <c r="N656" s="24"/>
    </row>
    <row r="657" spans="2:14" ht="13.2">
      <c r="B657" s="24"/>
      <c r="D657" s="111"/>
      <c r="E657" s="24"/>
      <c r="F657" s="24"/>
      <c r="G657" s="24"/>
      <c r="H657" s="24"/>
      <c r="I657" s="24"/>
      <c r="J657" s="24"/>
      <c r="N657" s="24"/>
    </row>
    <row r="658" spans="2:14" ht="13.2">
      <c r="B658" s="24"/>
      <c r="D658" s="111"/>
      <c r="E658" s="24"/>
      <c r="F658" s="24"/>
      <c r="G658" s="24"/>
      <c r="H658" s="24"/>
      <c r="I658" s="24"/>
      <c r="J658" s="24"/>
      <c r="N658" s="24"/>
    </row>
    <row r="659" spans="2:14" ht="13.2">
      <c r="B659" s="24"/>
      <c r="D659" s="111"/>
      <c r="E659" s="24"/>
      <c r="F659" s="24"/>
      <c r="G659" s="24"/>
      <c r="H659" s="24"/>
      <c r="I659" s="24"/>
      <c r="J659" s="24"/>
      <c r="N659" s="24"/>
    </row>
    <row r="660" spans="2:14" ht="13.2">
      <c r="B660" s="24"/>
      <c r="D660" s="111"/>
      <c r="E660" s="24"/>
      <c r="F660" s="24"/>
      <c r="G660" s="24"/>
      <c r="H660" s="24"/>
      <c r="I660" s="24"/>
      <c r="J660" s="24"/>
      <c r="N660" s="24"/>
    </row>
    <row r="661" spans="2:14" ht="13.2">
      <c r="B661" s="24"/>
      <c r="D661" s="111"/>
      <c r="E661" s="24"/>
      <c r="F661" s="24"/>
      <c r="G661" s="24"/>
      <c r="H661" s="24"/>
      <c r="I661" s="24"/>
      <c r="J661" s="24"/>
      <c r="N661" s="24"/>
    </row>
    <row r="662" spans="2:14" ht="13.2">
      <c r="B662" s="24"/>
      <c r="D662" s="111"/>
      <c r="E662" s="24"/>
      <c r="F662" s="24"/>
      <c r="G662" s="24"/>
      <c r="H662" s="24"/>
      <c r="I662" s="24"/>
      <c r="J662" s="24"/>
      <c r="N662" s="24"/>
    </row>
    <row r="663" spans="2:14" ht="13.2">
      <c r="B663" s="24"/>
      <c r="D663" s="111"/>
      <c r="E663" s="24"/>
      <c r="F663" s="24"/>
      <c r="G663" s="24"/>
      <c r="H663" s="24"/>
      <c r="I663" s="24"/>
      <c r="J663" s="24"/>
      <c r="N663" s="24"/>
    </row>
    <row r="664" spans="2:14" ht="13.2">
      <c r="B664" s="24"/>
      <c r="D664" s="111"/>
      <c r="E664" s="24"/>
      <c r="F664" s="24"/>
      <c r="G664" s="24"/>
      <c r="H664" s="24"/>
      <c r="I664" s="24"/>
      <c r="J664" s="24"/>
      <c r="N664" s="24"/>
    </row>
    <row r="665" spans="2:14" ht="13.2">
      <c r="B665" s="24"/>
      <c r="D665" s="111"/>
      <c r="E665" s="24"/>
      <c r="F665" s="24"/>
      <c r="G665" s="24"/>
      <c r="H665" s="24"/>
      <c r="I665" s="24"/>
      <c r="J665" s="24"/>
      <c r="N665" s="24"/>
    </row>
    <row r="666" spans="2:14" ht="13.2">
      <c r="B666" s="24"/>
      <c r="D666" s="111"/>
      <c r="E666" s="24"/>
      <c r="F666" s="24"/>
      <c r="G666" s="24"/>
      <c r="H666" s="24"/>
      <c r="I666" s="24"/>
      <c r="J666" s="24"/>
      <c r="N666" s="24"/>
    </row>
    <row r="667" spans="2:14" ht="13.2">
      <c r="B667" s="24"/>
      <c r="D667" s="111"/>
      <c r="E667" s="24"/>
      <c r="F667" s="24"/>
      <c r="G667" s="24"/>
      <c r="H667" s="24"/>
      <c r="I667" s="24"/>
      <c r="J667" s="24"/>
      <c r="N667" s="24"/>
    </row>
    <row r="668" spans="2:14" ht="13.2">
      <c r="B668" s="24"/>
      <c r="D668" s="111"/>
      <c r="E668" s="24"/>
      <c r="F668" s="24"/>
      <c r="G668" s="24"/>
      <c r="H668" s="24"/>
      <c r="I668" s="24"/>
      <c r="J668" s="24"/>
      <c r="N668" s="24"/>
    </row>
    <row r="669" spans="2:14" ht="13.2">
      <c r="B669" s="24"/>
      <c r="D669" s="111"/>
      <c r="E669" s="24"/>
      <c r="F669" s="24"/>
      <c r="G669" s="24"/>
      <c r="H669" s="24"/>
      <c r="I669" s="24"/>
      <c r="J669" s="24"/>
      <c r="N669" s="24"/>
    </row>
    <row r="670" spans="2:14" ht="13.2">
      <c r="B670" s="24"/>
      <c r="D670" s="111"/>
      <c r="E670" s="24"/>
      <c r="F670" s="24"/>
      <c r="G670" s="24"/>
      <c r="H670" s="24"/>
      <c r="I670" s="24"/>
      <c r="J670" s="24"/>
      <c r="N670" s="24"/>
    </row>
    <row r="671" spans="2:14" ht="13.2">
      <c r="B671" s="24"/>
      <c r="D671" s="111"/>
      <c r="E671" s="24"/>
      <c r="F671" s="24"/>
      <c r="G671" s="24"/>
      <c r="H671" s="24"/>
      <c r="I671" s="24"/>
      <c r="J671" s="24"/>
      <c r="N671" s="24"/>
    </row>
    <row r="672" spans="2:14" ht="13.2">
      <c r="B672" s="24"/>
      <c r="D672" s="111"/>
      <c r="E672" s="24"/>
      <c r="F672" s="24"/>
      <c r="G672" s="24"/>
      <c r="H672" s="24"/>
      <c r="I672" s="24"/>
      <c r="J672" s="24"/>
      <c r="N672" s="24"/>
    </row>
    <row r="673" spans="2:14" ht="13.2">
      <c r="B673" s="24"/>
      <c r="D673" s="111"/>
      <c r="E673" s="24"/>
      <c r="F673" s="24"/>
      <c r="G673" s="24"/>
      <c r="H673" s="24"/>
      <c r="I673" s="24"/>
      <c r="J673" s="24"/>
      <c r="N673" s="24"/>
    </row>
    <row r="674" spans="2:14" ht="13.2">
      <c r="B674" s="24"/>
      <c r="D674" s="111"/>
      <c r="E674" s="24"/>
      <c r="F674" s="24"/>
      <c r="G674" s="24"/>
      <c r="H674" s="24"/>
      <c r="I674" s="24"/>
      <c r="J674" s="24"/>
      <c r="N674" s="24"/>
    </row>
    <row r="675" spans="2:14" ht="13.2">
      <c r="B675" s="24"/>
      <c r="D675" s="111"/>
      <c r="E675" s="24"/>
      <c r="F675" s="24"/>
      <c r="G675" s="24"/>
      <c r="H675" s="24"/>
      <c r="I675" s="24"/>
      <c r="J675" s="24"/>
      <c r="N675" s="24"/>
    </row>
    <row r="676" spans="2:14" ht="13.2">
      <c r="B676" s="24"/>
      <c r="D676" s="111"/>
      <c r="E676" s="24"/>
      <c r="F676" s="24"/>
      <c r="G676" s="24"/>
      <c r="H676" s="24"/>
      <c r="I676" s="24"/>
      <c r="J676" s="24"/>
      <c r="N676" s="24"/>
    </row>
    <row r="677" spans="2:14" ht="13.2">
      <c r="B677" s="24"/>
      <c r="D677" s="111"/>
      <c r="E677" s="24"/>
      <c r="F677" s="24"/>
      <c r="G677" s="24"/>
      <c r="H677" s="24"/>
      <c r="I677" s="24"/>
      <c r="J677" s="24"/>
      <c r="N677" s="24"/>
    </row>
    <row r="678" spans="2:14" ht="13.2">
      <c r="B678" s="24"/>
      <c r="D678" s="111"/>
      <c r="E678" s="24"/>
      <c r="F678" s="24"/>
      <c r="G678" s="24"/>
      <c r="H678" s="24"/>
      <c r="I678" s="24"/>
      <c r="J678" s="24"/>
      <c r="N678" s="24"/>
    </row>
    <row r="679" spans="2:14" ht="13.2">
      <c r="B679" s="24"/>
      <c r="D679" s="111"/>
      <c r="E679" s="24"/>
      <c r="F679" s="24"/>
      <c r="G679" s="24"/>
      <c r="H679" s="24"/>
      <c r="I679" s="24"/>
      <c r="J679" s="24"/>
      <c r="N679" s="24"/>
    </row>
    <row r="680" spans="2:14" ht="13.2">
      <c r="B680" s="24"/>
      <c r="D680" s="111"/>
      <c r="E680" s="24"/>
      <c r="F680" s="24"/>
      <c r="G680" s="24"/>
      <c r="H680" s="24"/>
      <c r="I680" s="24"/>
      <c r="J680" s="24"/>
      <c r="N680" s="24"/>
    </row>
    <row r="681" spans="2:14" ht="13.2">
      <c r="B681" s="24"/>
      <c r="D681" s="111"/>
      <c r="E681" s="24"/>
      <c r="F681" s="24"/>
      <c r="G681" s="24"/>
      <c r="H681" s="24"/>
      <c r="I681" s="24"/>
      <c r="J681" s="24"/>
      <c r="N681" s="24"/>
    </row>
    <row r="682" spans="2:14" ht="13.2">
      <c r="B682" s="24"/>
      <c r="D682" s="111"/>
      <c r="E682" s="24"/>
      <c r="F682" s="24"/>
      <c r="G682" s="24"/>
      <c r="H682" s="24"/>
      <c r="I682" s="24"/>
      <c r="J682" s="24"/>
      <c r="N682" s="24"/>
    </row>
    <row r="683" spans="2:14" ht="13.2">
      <c r="B683" s="24"/>
      <c r="D683" s="111"/>
      <c r="E683" s="24"/>
      <c r="F683" s="24"/>
      <c r="G683" s="24"/>
      <c r="H683" s="24"/>
      <c r="I683" s="24"/>
      <c r="J683" s="24"/>
      <c r="N683" s="24"/>
    </row>
    <row r="684" spans="2:14" ht="13.2">
      <c r="B684" s="24"/>
      <c r="D684" s="111"/>
      <c r="E684" s="24"/>
      <c r="F684" s="24"/>
      <c r="G684" s="24"/>
      <c r="H684" s="24"/>
      <c r="I684" s="24"/>
      <c r="J684" s="24"/>
      <c r="N684" s="24"/>
    </row>
    <row r="685" spans="2:14" ht="13.2">
      <c r="B685" s="24"/>
      <c r="D685" s="111"/>
      <c r="E685" s="24"/>
      <c r="F685" s="24"/>
      <c r="G685" s="24"/>
      <c r="H685" s="24"/>
      <c r="I685" s="24"/>
      <c r="J685" s="24"/>
      <c r="N685" s="24"/>
    </row>
    <row r="686" spans="2:14" ht="13.2">
      <c r="B686" s="24"/>
      <c r="D686" s="111"/>
      <c r="E686" s="24"/>
      <c r="F686" s="24"/>
      <c r="G686" s="24"/>
      <c r="H686" s="24"/>
      <c r="I686" s="24"/>
      <c r="J686" s="24"/>
      <c r="N686" s="24"/>
    </row>
    <row r="687" spans="2:14" ht="13.2">
      <c r="B687" s="24"/>
      <c r="D687" s="111"/>
      <c r="E687" s="24"/>
      <c r="F687" s="24"/>
      <c r="G687" s="24"/>
      <c r="H687" s="24"/>
      <c r="I687" s="24"/>
      <c r="J687" s="24"/>
      <c r="N687" s="24"/>
    </row>
    <row r="688" spans="2:14" ht="13.2">
      <c r="B688" s="24"/>
      <c r="D688" s="111"/>
      <c r="E688" s="24"/>
      <c r="F688" s="24"/>
      <c r="G688" s="24"/>
      <c r="H688" s="24"/>
      <c r="I688" s="24"/>
      <c r="J688" s="24"/>
      <c r="N688" s="24"/>
    </row>
    <row r="689" spans="2:14" ht="13.2">
      <c r="B689" s="24"/>
      <c r="D689" s="111"/>
      <c r="E689" s="24"/>
      <c r="F689" s="24"/>
      <c r="G689" s="24"/>
      <c r="H689" s="24"/>
      <c r="I689" s="24"/>
      <c r="J689" s="24"/>
      <c r="N689" s="24"/>
    </row>
    <row r="690" spans="2:14" ht="13.2">
      <c r="B690" s="24"/>
      <c r="D690" s="111"/>
      <c r="E690" s="24"/>
      <c r="F690" s="24"/>
      <c r="G690" s="24"/>
      <c r="H690" s="24"/>
      <c r="I690" s="24"/>
      <c r="J690" s="24"/>
      <c r="N690" s="24"/>
    </row>
    <row r="691" spans="2:14" ht="13.2">
      <c r="B691" s="24"/>
      <c r="D691" s="111"/>
      <c r="E691" s="24"/>
      <c r="F691" s="24"/>
      <c r="G691" s="24"/>
      <c r="H691" s="24"/>
      <c r="I691" s="24"/>
      <c r="J691" s="24"/>
      <c r="N691" s="24"/>
    </row>
    <row r="692" spans="2:14" ht="13.2">
      <c r="B692" s="24"/>
      <c r="D692" s="111"/>
      <c r="E692" s="24"/>
      <c r="F692" s="24"/>
      <c r="G692" s="24"/>
      <c r="H692" s="24"/>
      <c r="I692" s="24"/>
      <c r="J692" s="24"/>
      <c r="N692" s="24"/>
    </row>
    <row r="693" spans="2:14" ht="13.2">
      <c r="B693" s="24"/>
      <c r="D693" s="111"/>
      <c r="E693" s="24"/>
      <c r="F693" s="24"/>
      <c r="G693" s="24"/>
      <c r="H693" s="24"/>
      <c r="I693" s="24"/>
      <c r="J693" s="24"/>
      <c r="N693" s="24"/>
    </row>
    <row r="694" spans="2:14" ht="13.2">
      <c r="B694" s="24"/>
      <c r="D694" s="111"/>
      <c r="E694" s="24"/>
      <c r="F694" s="24"/>
      <c r="G694" s="24"/>
      <c r="H694" s="24"/>
      <c r="I694" s="24"/>
      <c r="J694" s="24"/>
      <c r="N694" s="24"/>
    </row>
    <row r="695" spans="2:14" ht="13.2">
      <c r="B695" s="24"/>
      <c r="D695" s="111"/>
      <c r="E695" s="24"/>
      <c r="F695" s="24"/>
      <c r="G695" s="24"/>
      <c r="H695" s="24"/>
      <c r="I695" s="24"/>
      <c r="J695" s="24"/>
      <c r="N695" s="24"/>
    </row>
    <row r="696" spans="2:14" ht="13.2">
      <c r="B696" s="24"/>
      <c r="D696" s="111"/>
      <c r="E696" s="24"/>
      <c r="F696" s="24"/>
      <c r="G696" s="24"/>
      <c r="H696" s="24"/>
      <c r="I696" s="24"/>
      <c r="J696" s="24"/>
      <c r="N696" s="24"/>
    </row>
    <row r="697" spans="2:14" ht="13.2">
      <c r="B697" s="24"/>
      <c r="D697" s="111"/>
      <c r="E697" s="24"/>
      <c r="F697" s="24"/>
      <c r="G697" s="24"/>
      <c r="H697" s="24"/>
      <c r="I697" s="24"/>
      <c r="J697" s="24"/>
      <c r="N697" s="24"/>
    </row>
    <row r="698" spans="2:14" ht="13.2">
      <c r="B698" s="24"/>
      <c r="D698" s="111"/>
      <c r="E698" s="24"/>
      <c r="F698" s="24"/>
      <c r="G698" s="24"/>
      <c r="H698" s="24"/>
      <c r="I698" s="24"/>
      <c r="J698" s="24"/>
      <c r="N698" s="24"/>
    </row>
    <row r="699" spans="2:14" ht="13.2">
      <c r="B699" s="24"/>
      <c r="D699" s="111"/>
      <c r="E699" s="24"/>
      <c r="F699" s="24"/>
      <c r="G699" s="24"/>
      <c r="H699" s="24"/>
      <c r="I699" s="24"/>
      <c r="J699" s="24"/>
      <c r="N699" s="24"/>
    </row>
    <row r="700" spans="2:14" ht="13.2">
      <c r="B700" s="24"/>
      <c r="D700" s="111"/>
      <c r="E700" s="24"/>
      <c r="F700" s="24"/>
      <c r="G700" s="24"/>
      <c r="H700" s="24"/>
      <c r="I700" s="24"/>
      <c r="J700" s="24"/>
      <c r="N700" s="24"/>
    </row>
    <row r="701" spans="2:14" ht="13.2">
      <c r="B701" s="24"/>
      <c r="D701" s="111"/>
      <c r="E701" s="24"/>
      <c r="F701" s="24"/>
      <c r="G701" s="24"/>
      <c r="H701" s="24"/>
      <c r="I701" s="24"/>
      <c r="J701" s="24"/>
      <c r="N701" s="24"/>
    </row>
    <row r="702" spans="2:14" ht="13.2">
      <c r="B702" s="24"/>
      <c r="D702" s="111"/>
      <c r="E702" s="24"/>
      <c r="F702" s="24"/>
      <c r="G702" s="24"/>
      <c r="H702" s="24"/>
      <c r="I702" s="24"/>
      <c r="J702" s="24"/>
      <c r="N702" s="24"/>
    </row>
    <row r="703" spans="2:14" ht="13.2">
      <c r="B703" s="24"/>
      <c r="D703" s="111"/>
      <c r="E703" s="24"/>
      <c r="F703" s="24"/>
      <c r="G703" s="24"/>
      <c r="H703" s="24"/>
      <c r="I703" s="24"/>
      <c r="J703" s="24"/>
      <c r="N703" s="24"/>
    </row>
    <row r="704" spans="2:14" ht="13.2">
      <c r="B704" s="24"/>
      <c r="D704" s="111"/>
      <c r="E704" s="24"/>
      <c r="F704" s="24"/>
      <c r="G704" s="24"/>
      <c r="H704" s="24"/>
      <c r="I704" s="24"/>
      <c r="J704" s="24"/>
      <c r="N704" s="24"/>
    </row>
    <row r="705" spans="2:14" ht="13.2">
      <c r="B705" s="24"/>
      <c r="D705" s="111"/>
      <c r="E705" s="24"/>
      <c r="F705" s="24"/>
      <c r="G705" s="24"/>
      <c r="H705" s="24"/>
      <c r="I705" s="24"/>
      <c r="J705" s="24"/>
      <c r="N705" s="24"/>
    </row>
    <row r="706" spans="2:14" ht="13.2">
      <c r="B706" s="24"/>
      <c r="D706" s="111"/>
      <c r="E706" s="24"/>
      <c r="F706" s="24"/>
      <c r="G706" s="24"/>
      <c r="H706" s="24"/>
      <c r="I706" s="24"/>
      <c r="J706" s="24"/>
      <c r="N706" s="24"/>
    </row>
    <row r="707" spans="2:14" ht="13.2">
      <c r="B707" s="24"/>
      <c r="D707" s="111"/>
      <c r="E707" s="24"/>
      <c r="F707" s="24"/>
      <c r="G707" s="24"/>
      <c r="H707" s="24"/>
      <c r="I707" s="24"/>
      <c r="J707" s="24"/>
      <c r="N707" s="24"/>
    </row>
    <row r="708" spans="2:14" ht="13.2">
      <c r="B708" s="24"/>
      <c r="D708" s="111"/>
      <c r="E708" s="24"/>
      <c r="F708" s="24"/>
      <c r="G708" s="24"/>
      <c r="H708" s="24"/>
      <c r="I708" s="24"/>
      <c r="J708" s="24"/>
      <c r="N708" s="24"/>
    </row>
    <row r="709" spans="2:14" ht="13.2">
      <c r="B709" s="24"/>
      <c r="D709" s="111"/>
      <c r="E709" s="24"/>
      <c r="F709" s="24"/>
      <c r="G709" s="24"/>
      <c r="H709" s="24"/>
      <c r="I709" s="24"/>
      <c r="J709" s="24"/>
      <c r="N709" s="24"/>
    </row>
    <row r="710" spans="2:14" ht="13.2">
      <c r="B710" s="24"/>
      <c r="D710" s="111"/>
      <c r="E710" s="24"/>
      <c r="F710" s="24"/>
      <c r="G710" s="24"/>
      <c r="H710" s="24"/>
      <c r="I710" s="24"/>
      <c r="J710" s="24"/>
      <c r="N710" s="24"/>
    </row>
    <row r="711" spans="2:14" ht="13.2">
      <c r="B711" s="24"/>
      <c r="D711" s="111"/>
      <c r="E711" s="24"/>
      <c r="F711" s="24"/>
      <c r="G711" s="24"/>
      <c r="H711" s="24"/>
      <c r="I711" s="24"/>
      <c r="J711" s="24"/>
      <c r="N711" s="24"/>
    </row>
    <row r="712" spans="2:14" ht="13.2">
      <c r="B712" s="24"/>
      <c r="D712" s="111"/>
      <c r="E712" s="24"/>
      <c r="F712" s="24"/>
      <c r="G712" s="24"/>
      <c r="H712" s="24"/>
      <c r="I712" s="24"/>
      <c r="J712" s="24"/>
      <c r="N712" s="24"/>
    </row>
    <row r="713" spans="2:14" ht="13.2">
      <c r="B713" s="24"/>
      <c r="D713" s="111"/>
      <c r="E713" s="24"/>
      <c r="F713" s="24"/>
      <c r="G713" s="24"/>
      <c r="H713" s="24"/>
      <c r="I713" s="24"/>
      <c r="J713" s="24"/>
      <c r="N713" s="24"/>
    </row>
    <row r="714" spans="2:14" ht="13.2">
      <c r="B714" s="24"/>
      <c r="D714" s="111"/>
      <c r="E714" s="24"/>
      <c r="F714" s="24"/>
      <c r="G714" s="24"/>
      <c r="H714" s="24"/>
      <c r="I714" s="24"/>
      <c r="J714" s="24"/>
      <c r="N714" s="24"/>
    </row>
    <row r="715" spans="2:14" ht="13.2">
      <c r="B715" s="24"/>
      <c r="D715" s="111"/>
      <c r="E715" s="24"/>
      <c r="F715" s="24"/>
      <c r="G715" s="24"/>
      <c r="H715" s="24"/>
      <c r="I715" s="24"/>
      <c r="J715" s="24"/>
      <c r="N715" s="24"/>
    </row>
    <row r="716" spans="2:14" ht="13.2">
      <c r="B716" s="24"/>
      <c r="D716" s="111"/>
      <c r="E716" s="24"/>
      <c r="F716" s="24"/>
      <c r="G716" s="24"/>
      <c r="H716" s="24"/>
      <c r="I716" s="24"/>
      <c r="J716" s="24"/>
      <c r="N716" s="24"/>
    </row>
    <row r="717" spans="2:14" ht="13.2">
      <c r="B717" s="24"/>
      <c r="D717" s="111"/>
      <c r="E717" s="24"/>
      <c r="F717" s="24"/>
      <c r="G717" s="24"/>
      <c r="H717" s="24"/>
      <c r="I717" s="24"/>
      <c r="J717" s="24"/>
      <c r="N717" s="24"/>
    </row>
    <row r="718" spans="2:14" ht="13.2">
      <c r="B718" s="24"/>
      <c r="D718" s="111"/>
      <c r="E718" s="24"/>
      <c r="F718" s="24"/>
      <c r="G718" s="24"/>
      <c r="H718" s="24"/>
      <c r="I718" s="24"/>
      <c r="J718" s="24"/>
      <c r="N718" s="24"/>
    </row>
    <row r="719" spans="2:14" ht="13.2">
      <c r="B719" s="24"/>
      <c r="D719" s="111"/>
      <c r="E719" s="24"/>
      <c r="F719" s="24"/>
      <c r="G719" s="24"/>
      <c r="H719" s="24"/>
      <c r="I719" s="24"/>
      <c r="J719" s="24"/>
      <c r="N719" s="24"/>
    </row>
    <row r="720" spans="2:14" ht="13.2">
      <c r="B720" s="24"/>
      <c r="D720" s="111"/>
      <c r="E720" s="24"/>
      <c r="F720" s="24"/>
      <c r="G720" s="24"/>
      <c r="H720" s="24"/>
      <c r="I720" s="24"/>
      <c r="J720" s="24"/>
      <c r="N720" s="24"/>
    </row>
    <row r="721" spans="2:14" ht="13.2">
      <c r="B721" s="24"/>
      <c r="D721" s="111"/>
      <c r="E721" s="24"/>
      <c r="F721" s="24"/>
      <c r="G721" s="24"/>
      <c r="H721" s="24"/>
      <c r="I721" s="24"/>
      <c r="J721" s="24"/>
      <c r="N721" s="24"/>
    </row>
    <row r="722" spans="2:14" ht="13.2">
      <c r="B722" s="24"/>
      <c r="D722" s="111"/>
      <c r="E722" s="24"/>
      <c r="F722" s="24"/>
      <c r="G722" s="24"/>
      <c r="H722" s="24"/>
      <c r="I722" s="24"/>
      <c r="J722" s="24"/>
      <c r="N722" s="24"/>
    </row>
    <row r="723" spans="2:14" ht="13.2">
      <c r="B723" s="24"/>
      <c r="D723" s="111"/>
      <c r="E723" s="24"/>
      <c r="F723" s="24"/>
      <c r="G723" s="24"/>
      <c r="H723" s="24"/>
      <c r="I723" s="24"/>
      <c r="J723" s="24"/>
      <c r="N723" s="24"/>
    </row>
    <row r="724" spans="2:14" ht="13.2">
      <c r="B724" s="24"/>
      <c r="D724" s="111"/>
      <c r="E724" s="24"/>
      <c r="F724" s="24"/>
      <c r="G724" s="24"/>
      <c r="H724" s="24"/>
      <c r="I724" s="24"/>
      <c r="J724" s="24"/>
      <c r="N724" s="24"/>
    </row>
    <row r="725" spans="2:14" ht="13.2">
      <c r="B725" s="24"/>
      <c r="D725" s="111"/>
      <c r="E725" s="24"/>
      <c r="F725" s="24"/>
      <c r="G725" s="24"/>
      <c r="H725" s="24"/>
      <c r="I725" s="24"/>
      <c r="J725" s="24"/>
      <c r="N725" s="24"/>
    </row>
    <row r="726" spans="2:14" ht="13.2">
      <c r="B726" s="24"/>
      <c r="D726" s="111"/>
      <c r="E726" s="24"/>
      <c r="F726" s="24"/>
      <c r="G726" s="24"/>
      <c r="H726" s="24"/>
      <c r="I726" s="24"/>
      <c r="J726" s="24"/>
      <c r="N726" s="24"/>
    </row>
    <row r="727" spans="2:14" ht="13.2">
      <c r="B727" s="24"/>
      <c r="D727" s="111"/>
      <c r="E727" s="24"/>
      <c r="F727" s="24"/>
      <c r="G727" s="24"/>
      <c r="H727" s="24"/>
      <c r="I727" s="24"/>
      <c r="J727" s="24"/>
      <c r="N727" s="24"/>
    </row>
    <row r="728" spans="2:14" ht="13.2">
      <c r="B728" s="24"/>
      <c r="D728" s="111"/>
      <c r="E728" s="24"/>
      <c r="F728" s="24"/>
      <c r="G728" s="24"/>
      <c r="H728" s="24"/>
      <c r="I728" s="24"/>
      <c r="J728" s="24"/>
      <c r="N728" s="24"/>
    </row>
    <row r="729" spans="2:14" ht="13.2">
      <c r="B729" s="24"/>
      <c r="D729" s="111"/>
      <c r="E729" s="24"/>
      <c r="F729" s="24"/>
      <c r="G729" s="24"/>
      <c r="H729" s="24"/>
      <c r="I729" s="24"/>
      <c r="J729" s="24"/>
      <c r="N729" s="24"/>
    </row>
    <row r="730" spans="2:14" ht="13.2">
      <c r="B730" s="24"/>
      <c r="D730" s="111"/>
      <c r="E730" s="24"/>
      <c r="F730" s="24"/>
      <c r="G730" s="24"/>
      <c r="H730" s="24"/>
      <c r="I730" s="24"/>
      <c r="J730" s="24"/>
      <c r="N730" s="24"/>
    </row>
    <row r="731" spans="2:14" ht="13.2">
      <c r="B731" s="24"/>
      <c r="D731" s="111"/>
      <c r="E731" s="24"/>
      <c r="F731" s="24"/>
      <c r="G731" s="24"/>
      <c r="H731" s="24"/>
      <c r="I731" s="24"/>
      <c r="J731" s="24"/>
      <c r="N731" s="24"/>
    </row>
    <row r="732" spans="2:14" ht="13.2">
      <c r="B732" s="24"/>
      <c r="D732" s="111"/>
      <c r="E732" s="24"/>
      <c r="F732" s="24"/>
      <c r="G732" s="24"/>
      <c r="H732" s="24"/>
      <c r="I732" s="24"/>
      <c r="J732" s="24"/>
      <c r="N732" s="24"/>
    </row>
    <row r="733" spans="2:14" ht="13.2">
      <c r="B733" s="24"/>
      <c r="D733" s="111"/>
      <c r="E733" s="24"/>
      <c r="F733" s="24"/>
      <c r="G733" s="24"/>
      <c r="H733" s="24"/>
      <c r="I733" s="24"/>
      <c r="J733" s="24"/>
      <c r="N733" s="24"/>
    </row>
    <row r="734" spans="2:14" ht="13.2">
      <c r="B734" s="24"/>
      <c r="D734" s="111"/>
      <c r="E734" s="24"/>
      <c r="F734" s="24"/>
      <c r="G734" s="24"/>
      <c r="H734" s="24"/>
      <c r="I734" s="24"/>
      <c r="J734" s="24"/>
      <c r="N734" s="24"/>
    </row>
    <row r="735" spans="2:14" ht="13.2">
      <c r="B735" s="24"/>
      <c r="D735" s="111"/>
      <c r="E735" s="24"/>
      <c r="F735" s="24"/>
      <c r="G735" s="24"/>
      <c r="H735" s="24"/>
      <c r="I735" s="24"/>
      <c r="J735" s="24"/>
      <c r="N735" s="24"/>
    </row>
    <row r="736" spans="2:14" ht="13.2">
      <c r="B736" s="24"/>
      <c r="D736" s="111"/>
      <c r="E736" s="24"/>
      <c r="F736" s="24"/>
      <c r="G736" s="24"/>
      <c r="H736" s="24"/>
      <c r="I736" s="24"/>
      <c r="J736" s="24"/>
      <c r="N736" s="24"/>
    </row>
    <row r="737" spans="2:14" ht="13.2">
      <c r="B737" s="24"/>
      <c r="D737" s="111"/>
      <c r="E737" s="24"/>
      <c r="F737" s="24"/>
      <c r="G737" s="24"/>
      <c r="H737" s="24"/>
      <c r="I737" s="24"/>
      <c r="J737" s="24"/>
      <c r="N737" s="24"/>
    </row>
    <row r="738" spans="2:14" ht="13.2">
      <c r="B738" s="24"/>
      <c r="D738" s="111"/>
      <c r="E738" s="24"/>
      <c r="F738" s="24"/>
      <c r="G738" s="24"/>
      <c r="H738" s="24"/>
      <c r="I738" s="24"/>
      <c r="J738" s="24"/>
      <c r="N738" s="24"/>
    </row>
    <row r="739" spans="2:14" ht="13.2">
      <c r="B739" s="24"/>
      <c r="D739" s="111"/>
      <c r="E739" s="24"/>
      <c r="F739" s="24"/>
      <c r="G739" s="24"/>
      <c r="H739" s="24"/>
      <c r="I739" s="24"/>
      <c r="J739" s="24"/>
      <c r="N739" s="24"/>
    </row>
    <row r="740" spans="2:14" ht="13.2">
      <c r="B740" s="24"/>
      <c r="D740" s="111"/>
      <c r="E740" s="24"/>
      <c r="F740" s="24"/>
      <c r="G740" s="24"/>
      <c r="H740" s="24"/>
      <c r="I740" s="24"/>
      <c r="J740" s="24"/>
      <c r="N740" s="24"/>
    </row>
    <row r="741" spans="2:14" ht="13.2">
      <c r="B741" s="24"/>
      <c r="D741" s="111"/>
      <c r="E741" s="24"/>
      <c r="F741" s="24"/>
      <c r="G741" s="24"/>
      <c r="H741" s="24"/>
      <c r="I741" s="24"/>
      <c r="J741" s="24"/>
      <c r="N741" s="24"/>
    </row>
    <row r="742" spans="2:14" ht="13.2">
      <c r="B742" s="24"/>
      <c r="D742" s="111"/>
      <c r="E742" s="24"/>
      <c r="F742" s="24"/>
      <c r="G742" s="24"/>
      <c r="H742" s="24"/>
      <c r="I742" s="24"/>
      <c r="J742" s="24"/>
      <c r="N742" s="24"/>
    </row>
    <row r="743" spans="2:14" ht="13.2">
      <c r="B743" s="24"/>
      <c r="D743" s="111"/>
      <c r="E743" s="24"/>
      <c r="F743" s="24"/>
      <c r="G743" s="24"/>
      <c r="H743" s="24"/>
      <c r="I743" s="24"/>
      <c r="J743" s="24"/>
      <c r="N743" s="24"/>
    </row>
    <row r="744" spans="2:14" ht="13.2">
      <c r="B744" s="24"/>
      <c r="D744" s="111"/>
      <c r="E744" s="24"/>
      <c r="F744" s="24"/>
      <c r="G744" s="24"/>
      <c r="H744" s="24"/>
      <c r="I744" s="24"/>
      <c r="J744" s="24"/>
      <c r="N744" s="24"/>
    </row>
    <row r="745" spans="2:14" ht="13.2">
      <c r="B745" s="24"/>
      <c r="D745" s="111"/>
      <c r="E745" s="24"/>
      <c r="F745" s="24"/>
      <c r="G745" s="24"/>
      <c r="H745" s="24"/>
      <c r="I745" s="24"/>
      <c r="J745" s="24"/>
      <c r="N745" s="24"/>
    </row>
    <row r="746" spans="2:14" ht="13.2">
      <c r="B746" s="24"/>
      <c r="D746" s="111"/>
      <c r="E746" s="24"/>
      <c r="F746" s="24"/>
      <c r="G746" s="24"/>
      <c r="H746" s="24"/>
      <c r="I746" s="24"/>
      <c r="J746" s="24"/>
      <c r="N746" s="24"/>
    </row>
    <row r="747" spans="2:14" ht="13.2">
      <c r="B747" s="24"/>
      <c r="D747" s="111"/>
      <c r="E747" s="24"/>
      <c r="F747" s="24"/>
      <c r="G747" s="24"/>
      <c r="H747" s="24"/>
      <c r="I747" s="24"/>
      <c r="J747" s="24"/>
      <c r="N747" s="24"/>
    </row>
    <row r="748" spans="2:14" ht="13.2">
      <c r="B748" s="24"/>
      <c r="D748" s="111"/>
      <c r="E748" s="24"/>
      <c r="F748" s="24"/>
      <c r="G748" s="24"/>
      <c r="H748" s="24"/>
      <c r="I748" s="24"/>
      <c r="J748" s="24"/>
      <c r="N748" s="24"/>
    </row>
    <row r="749" spans="2:14" ht="13.2">
      <c r="B749" s="24"/>
      <c r="D749" s="111"/>
      <c r="E749" s="24"/>
      <c r="F749" s="24"/>
      <c r="G749" s="24"/>
      <c r="H749" s="24"/>
      <c r="I749" s="24"/>
      <c r="J749" s="24"/>
      <c r="N749" s="24"/>
    </row>
    <row r="750" spans="2:14" ht="13.2">
      <c r="B750" s="24"/>
      <c r="D750" s="111"/>
      <c r="E750" s="24"/>
      <c r="F750" s="24"/>
      <c r="G750" s="24"/>
      <c r="H750" s="24"/>
      <c r="I750" s="24"/>
      <c r="J750" s="24"/>
      <c r="N750" s="24"/>
    </row>
    <row r="751" spans="2:14" ht="13.2">
      <c r="B751" s="24"/>
      <c r="D751" s="111"/>
      <c r="E751" s="24"/>
      <c r="F751" s="24"/>
      <c r="G751" s="24"/>
      <c r="H751" s="24"/>
      <c r="I751" s="24"/>
      <c r="J751" s="24"/>
      <c r="N751" s="24"/>
    </row>
    <row r="752" spans="2:14" ht="13.2">
      <c r="B752" s="24"/>
      <c r="D752" s="111"/>
      <c r="E752" s="24"/>
      <c r="F752" s="24"/>
      <c r="G752" s="24"/>
      <c r="H752" s="24"/>
      <c r="I752" s="24"/>
      <c r="J752" s="24"/>
      <c r="N752" s="24"/>
    </row>
    <row r="753" spans="2:14" ht="13.2">
      <c r="B753" s="24"/>
      <c r="D753" s="111"/>
      <c r="E753" s="24"/>
      <c r="F753" s="24"/>
      <c r="G753" s="24"/>
      <c r="H753" s="24"/>
      <c r="I753" s="24"/>
      <c r="J753" s="24"/>
      <c r="N753" s="24"/>
    </row>
    <row r="754" spans="2:14" ht="13.2">
      <c r="B754" s="24"/>
      <c r="D754" s="111"/>
      <c r="E754" s="24"/>
      <c r="F754" s="24"/>
      <c r="G754" s="24"/>
      <c r="H754" s="24"/>
      <c r="I754" s="24"/>
      <c r="J754" s="24"/>
      <c r="N754" s="24"/>
    </row>
    <row r="755" spans="2:14" ht="13.2">
      <c r="B755" s="24"/>
      <c r="D755" s="111"/>
      <c r="E755" s="24"/>
      <c r="F755" s="24"/>
      <c r="G755" s="24"/>
      <c r="H755" s="24"/>
      <c r="I755" s="24"/>
      <c r="J755" s="24"/>
      <c r="N755" s="24"/>
    </row>
    <row r="756" spans="2:14" ht="13.2">
      <c r="B756" s="24"/>
      <c r="D756" s="111"/>
      <c r="E756" s="24"/>
      <c r="F756" s="24"/>
      <c r="G756" s="24"/>
      <c r="H756" s="24"/>
      <c r="I756" s="24"/>
      <c r="J756" s="24"/>
      <c r="N756" s="24"/>
    </row>
    <row r="757" spans="2:14" ht="13.2">
      <c r="B757" s="24"/>
      <c r="D757" s="111"/>
      <c r="E757" s="24"/>
      <c r="F757" s="24"/>
      <c r="G757" s="24"/>
      <c r="H757" s="24"/>
      <c r="I757" s="24"/>
      <c r="J757" s="24"/>
      <c r="N757" s="24"/>
    </row>
    <row r="758" spans="2:14" ht="13.2">
      <c r="B758" s="24"/>
      <c r="D758" s="111"/>
      <c r="E758" s="24"/>
      <c r="F758" s="24"/>
      <c r="G758" s="24"/>
      <c r="H758" s="24"/>
      <c r="I758" s="24"/>
      <c r="J758" s="24"/>
      <c r="N758" s="24"/>
    </row>
    <row r="759" spans="2:14" ht="13.2">
      <c r="B759" s="24"/>
      <c r="D759" s="111"/>
      <c r="E759" s="24"/>
      <c r="F759" s="24"/>
      <c r="G759" s="24"/>
      <c r="H759" s="24"/>
      <c r="I759" s="24"/>
      <c r="J759" s="24"/>
      <c r="N759" s="24"/>
    </row>
    <row r="760" spans="2:14" ht="13.2">
      <c r="B760" s="24"/>
      <c r="D760" s="111"/>
      <c r="E760" s="24"/>
      <c r="F760" s="24"/>
      <c r="G760" s="24"/>
      <c r="H760" s="24"/>
      <c r="I760" s="24"/>
      <c r="J760" s="24"/>
      <c r="N760" s="24"/>
    </row>
    <row r="761" spans="2:14" ht="13.2">
      <c r="B761" s="24"/>
      <c r="D761" s="111"/>
      <c r="E761" s="24"/>
      <c r="F761" s="24"/>
      <c r="G761" s="24"/>
      <c r="H761" s="24"/>
      <c r="I761" s="24"/>
      <c r="J761" s="24"/>
      <c r="N761" s="24"/>
    </row>
    <row r="762" spans="2:14" ht="13.2">
      <c r="B762" s="24"/>
      <c r="D762" s="111"/>
      <c r="E762" s="24"/>
      <c r="F762" s="24"/>
      <c r="G762" s="24"/>
      <c r="H762" s="24"/>
      <c r="I762" s="24"/>
      <c r="J762" s="24"/>
      <c r="N762" s="24"/>
    </row>
    <row r="763" spans="2:14" ht="13.2">
      <c r="B763" s="24"/>
      <c r="D763" s="111"/>
      <c r="E763" s="24"/>
      <c r="F763" s="24"/>
      <c r="G763" s="24"/>
      <c r="H763" s="24"/>
      <c r="I763" s="24"/>
      <c r="J763" s="24"/>
      <c r="N763" s="24"/>
    </row>
    <row r="764" spans="2:14" ht="13.2">
      <c r="B764" s="24"/>
      <c r="D764" s="111"/>
      <c r="E764" s="24"/>
      <c r="F764" s="24"/>
      <c r="G764" s="24"/>
      <c r="H764" s="24"/>
      <c r="I764" s="24"/>
      <c r="J764" s="24"/>
      <c r="N764" s="24"/>
    </row>
    <row r="765" spans="2:14" ht="13.2">
      <c r="B765" s="24"/>
      <c r="D765" s="111"/>
      <c r="E765" s="24"/>
      <c r="F765" s="24"/>
      <c r="G765" s="24"/>
      <c r="H765" s="24"/>
      <c r="I765" s="24"/>
      <c r="J765" s="24"/>
      <c r="N765" s="24"/>
    </row>
    <row r="766" spans="2:14" ht="13.2">
      <c r="B766" s="24"/>
      <c r="D766" s="111"/>
      <c r="E766" s="24"/>
      <c r="F766" s="24"/>
      <c r="G766" s="24"/>
      <c r="H766" s="24"/>
      <c r="I766" s="24"/>
      <c r="J766" s="24"/>
      <c r="N766" s="24"/>
    </row>
    <row r="767" spans="2:14" ht="13.2">
      <c r="B767" s="24"/>
      <c r="D767" s="111"/>
      <c r="E767" s="24"/>
      <c r="F767" s="24"/>
      <c r="G767" s="24"/>
      <c r="H767" s="24"/>
      <c r="I767" s="24"/>
      <c r="J767" s="24"/>
      <c r="N767" s="24"/>
    </row>
    <row r="768" spans="2:14" ht="13.2">
      <c r="B768" s="24"/>
      <c r="D768" s="111"/>
      <c r="E768" s="24"/>
      <c r="F768" s="24"/>
      <c r="G768" s="24"/>
      <c r="H768" s="24"/>
      <c r="I768" s="24"/>
      <c r="J768" s="24"/>
      <c r="N768" s="24"/>
    </row>
    <row r="769" spans="2:14" ht="13.2">
      <c r="B769" s="24"/>
      <c r="D769" s="111"/>
      <c r="E769" s="24"/>
      <c r="F769" s="24"/>
      <c r="G769" s="24"/>
      <c r="H769" s="24"/>
      <c r="I769" s="24"/>
      <c r="J769" s="24"/>
      <c r="N769" s="24"/>
    </row>
    <row r="770" spans="2:14" ht="13.2">
      <c r="B770" s="24"/>
      <c r="D770" s="111"/>
      <c r="E770" s="24"/>
      <c r="F770" s="24"/>
      <c r="G770" s="24"/>
      <c r="H770" s="24"/>
      <c r="I770" s="24"/>
      <c r="J770" s="24"/>
      <c r="N770" s="24"/>
    </row>
    <row r="771" spans="2:14" ht="13.2">
      <c r="B771" s="24"/>
      <c r="D771" s="111"/>
      <c r="E771" s="24"/>
      <c r="F771" s="24"/>
      <c r="G771" s="24"/>
      <c r="H771" s="24"/>
      <c r="I771" s="24"/>
      <c r="J771" s="24"/>
      <c r="N771" s="24"/>
    </row>
    <row r="772" spans="2:14" ht="13.2">
      <c r="B772" s="24"/>
      <c r="D772" s="111"/>
      <c r="E772" s="24"/>
      <c r="F772" s="24"/>
      <c r="G772" s="24"/>
      <c r="H772" s="24"/>
      <c r="I772" s="24"/>
      <c r="J772" s="24"/>
      <c r="N772" s="24"/>
    </row>
    <row r="773" spans="2:14" ht="13.2">
      <c r="B773" s="24"/>
      <c r="D773" s="111"/>
      <c r="E773" s="24"/>
      <c r="F773" s="24"/>
      <c r="G773" s="24"/>
      <c r="H773" s="24"/>
      <c r="I773" s="24"/>
      <c r="J773" s="24"/>
      <c r="N773" s="24"/>
    </row>
    <row r="774" spans="2:14" ht="13.2">
      <c r="B774" s="24"/>
      <c r="D774" s="111"/>
      <c r="E774" s="24"/>
      <c r="F774" s="24"/>
      <c r="G774" s="24"/>
      <c r="H774" s="24"/>
      <c r="I774" s="24"/>
      <c r="J774" s="24"/>
      <c r="N774" s="24"/>
    </row>
    <row r="775" spans="2:14" ht="13.2">
      <c r="B775" s="24"/>
      <c r="D775" s="111"/>
      <c r="E775" s="24"/>
      <c r="F775" s="24"/>
      <c r="G775" s="24"/>
      <c r="H775" s="24"/>
      <c r="I775" s="24"/>
      <c r="J775" s="24"/>
      <c r="N775" s="24"/>
    </row>
    <row r="776" spans="2:14" ht="13.2">
      <c r="B776" s="24"/>
      <c r="D776" s="111"/>
      <c r="E776" s="24"/>
      <c r="F776" s="24"/>
      <c r="G776" s="24"/>
      <c r="H776" s="24"/>
      <c r="I776" s="24"/>
      <c r="J776" s="24"/>
      <c r="N776" s="24"/>
    </row>
    <row r="777" spans="2:14" ht="13.2">
      <c r="B777" s="24"/>
      <c r="D777" s="111"/>
      <c r="E777" s="24"/>
      <c r="F777" s="24"/>
      <c r="G777" s="24"/>
      <c r="H777" s="24"/>
      <c r="I777" s="24"/>
      <c r="J777" s="24"/>
      <c r="N777" s="24"/>
    </row>
    <row r="778" spans="2:14" ht="13.2">
      <c r="B778" s="24"/>
      <c r="D778" s="111"/>
      <c r="E778" s="24"/>
      <c r="F778" s="24"/>
      <c r="G778" s="24"/>
      <c r="H778" s="24"/>
      <c r="I778" s="24"/>
      <c r="J778" s="24"/>
      <c r="N778" s="24"/>
    </row>
    <row r="779" spans="2:14" ht="13.2">
      <c r="B779" s="24"/>
      <c r="D779" s="111"/>
      <c r="E779" s="24"/>
      <c r="F779" s="24"/>
      <c r="G779" s="24"/>
      <c r="H779" s="24"/>
      <c r="I779" s="24"/>
      <c r="J779" s="24"/>
      <c r="N779" s="24"/>
    </row>
    <row r="780" spans="2:14" ht="13.2">
      <c r="B780" s="24"/>
      <c r="D780" s="111"/>
      <c r="E780" s="24"/>
      <c r="F780" s="24"/>
      <c r="G780" s="24"/>
      <c r="H780" s="24"/>
      <c r="I780" s="24"/>
      <c r="J780" s="24"/>
      <c r="N780" s="24"/>
    </row>
    <row r="781" spans="2:14" ht="13.2">
      <c r="B781" s="24"/>
      <c r="D781" s="111"/>
      <c r="E781" s="24"/>
      <c r="F781" s="24"/>
      <c r="G781" s="24"/>
      <c r="H781" s="24"/>
      <c r="I781" s="24"/>
      <c r="J781" s="24"/>
      <c r="N781" s="24"/>
    </row>
    <row r="782" spans="2:14" ht="13.2">
      <c r="B782" s="24"/>
      <c r="D782" s="111"/>
      <c r="E782" s="24"/>
      <c r="F782" s="24"/>
      <c r="G782" s="24"/>
      <c r="H782" s="24"/>
      <c r="I782" s="24"/>
      <c r="J782" s="24"/>
      <c r="N782" s="24"/>
    </row>
    <row r="783" spans="2:14" ht="13.2">
      <c r="B783" s="24"/>
      <c r="D783" s="111"/>
      <c r="E783" s="24"/>
      <c r="F783" s="24"/>
      <c r="G783" s="24"/>
      <c r="H783" s="24"/>
      <c r="I783" s="24"/>
      <c r="J783" s="24"/>
      <c r="N783" s="24"/>
    </row>
    <row r="784" spans="2:14" ht="13.2">
      <c r="B784" s="24"/>
      <c r="D784" s="111"/>
      <c r="E784" s="24"/>
      <c r="F784" s="24"/>
      <c r="G784" s="24"/>
      <c r="H784" s="24"/>
      <c r="I784" s="24"/>
      <c r="J784" s="24"/>
      <c r="N784" s="24"/>
    </row>
    <row r="785" spans="2:14" ht="13.2">
      <c r="B785" s="24"/>
      <c r="D785" s="111"/>
      <c r="E785" s="24"/>
      <c r="F785" s="24"/>
      <c r="G785" s="24"/>
      <c r="H785" s="24"/>
      <c r="I785" s="24"/>
      <c r="J785" s="24"/>
      <c r="N785" s="24"/>
    </row>
    <row r="786" spans="2:14" ht="13.2">
      <c r="B786" s="24"/>
      <c r="D786" s="111"/>
      <c r="E786" s="24"/>
      <c r="F786" s="24"/>
      <c r="G786" s="24"/>
      <c r="H786" s="24"/>
      <c r="I786" s="24"/>
      <c r="J786" s="24"/>
      <c r="N786" s="24"/>
    </row>
    <row r="787" spans="2:14" ht="13.2">
      <c r="B787" s="24"/>
      <c r="D787" s="111"/>
      <c r="E787" s="24"/>
      <c r="F787" s="24"/>
      <c r="G787" s="24"/>
      <c r="H787" s="24"/>
      <c r="I787" s="24"/>
      <c r="J787" s="24"/>
      <c r="N787" s="24"/>
    </row>
    <row r="788" spans="2:14" ht="13.2">
      <c r="B788" s="24"/>
      <c r="D788" s="111"/>
      <c r="E788" s="24"/>
      <c r="F788" s="24"/>
      <c r="G788" s="24"/>
      <c r="H788" s="24"/>
      <c r="I788" s="24"/>
      <c r="J788" s="24"/>
      <c r="N788" s="24"/>
    </row>
    <row r="789" spans="2:14" ht="13.2">
      <c r="B789" s="24"/>
      <c r="D789" s="111"/>
      <c r="E789" s="24"/>
      <c r="F789" s="24"/>
      <c r="G789" s="24"/>
      <c r="H789" s="24"/>
      <c r="I789" s="24"/>
      <c r="J789" s="24"/>
      <c r="N789" s="24"/>
    </row>
    <row r="790" spans="2:14" ht="13.2">
      <c r="B790" s="24"/>
      <c r="D790" s="111"/>
      <c r="E790" s="24"/>
      <c r="F790" s="24"/>
      <c r="G790" s="24"/>
      <c r="H790" s="24"/>
      <c r="I790" s="24"/>
      <c r="J790" s="24"/>
      <c r="N790" s="24"/>
    </row>
    <row r="791" spans="2:14" ht="13.2">
      <c r="B791" s="24"/>
      <c r="D791" s="111"/>
      <c r="E791" s="24"/>
      <c r="F791" s="24"/>
      <c r="G791" s="24"/>
      <c r="H791" s="24"/>
      <c r="I791" s="24"/>
      <c r="J791" s="24"/>
      <c r="N791" s="24"/>
    </row>
    <row r="792" spans="2:14" ht="13.2">
      <c r="B792" s="24"/>
      <c r="D792" s="111"/>
      <c r="E792" s="24"/>
      <c r="F792" s="24"/>
      <c r="G792" s="24"/>
      <c r="H792" s="24"/>
      <c r="I792" s="24"/>
      <c r="J792" s="24"/>
      <c r="N792" s="24"/>
    </row>
    <row r="793" spans="2:14" ht="13.2">
      <c r="B793" s="24"/>
      <c r="D793" s="111"/>
      <c r="E793" s="24"/>
      <c r="F793" s="24"/>
      <c r="G793" s="24"/>
      <c r="H793" s="24"/>
      <c r="I793" s="24"/>
      <c r="J793" s="24"/>
      <c r="N793" s="24"/>
    </row>
    <row r="794" spans="2:14" ht="13.2">
      <c r="B794" s="24"/>
      <c r="D794" s="111"/>
      <c r="E794" s="24"/>
      <c r="F794" s="24"/>
      <c r="G794" s="24"/>
      <c r="H794" s="24"/>
      <c r="I794" s="24"/>
      <c r="J794" s="24"/>
      <c r="N794" s="24"/>
    </row>
    <row r="795" spans="2:14" ht="13.2">
      <c r="B795" s="24"/>
      <c r="D795" s="111"/>
      <c r="E795" s="24"/>
      <c r="F795" s="24"/>
      <c r="G795" s="24"/>
      <c r="H795" s="24"/>
      <c r="I795" s="24"/>
      <c r="J795" s="24"/>
      <c r="N795" s="24"/>
    </row>
    <row r="796" spans="2:14" ht="13.2">
      <c r="B796" s="24"/>
      <c r="D796" s="111"/>
      <c r="E796" s="24"/>
      <c r="F796" s="24"/>
      <c r="G796" s="24"/>
      <c r="H796" s="24"/>
      <c r="I796" s="24"/>
      <c r="J796" s="24"/>
      <c r="N796" s="24"/>
    </row>
    <row r="797" spans="2:14" ht="13.2">
      <c r="B797" s="24"/>
      <c r="D797" s="111"/>
      <c r="E797" s="24"/>
      <c r="F797" s="24"/>
      <c r="G797" s="24"/>
      <c r="H797" s="24"/>
      <c r="I797" s="24"/>
      <c r="J797" s="24"/>
      <c r="N797" s="24"/>
    </row>
    <row r="798" spans="2:14" ht="13.2">
      <c r="B798" s="24"/>
      <c r="D798" s="111"/>
      <c r="E798" s="24"/>
      <c r="F798" s="24"/>
      <c r="G798" s="24"/>
      <c r="H798" s="24"/>
      <c r="I798" s="24"/>
      <c r="J798" s="24"/>
      <c r="N798" s="24"/>
    </row>
    <row r="799" spans="2:14" ht="13.2">
      <c r="B799" s="24"/>
      <c r="D799" s="111"/>
      <c r="E799" s="24"/>
      <c r="F799" s="24"/>
      <c r="G799" s="24"/>
      <c r="H799" s="24"/>
      <c r="I799" s="24"/>
      <c r="J799" s="24"/>
      <c r="N799" s="24"/>
    </row>
    <row r="800" spans="2:14" ht="13.2">
      <c r="B800" s="24"/>
      <c r="D800" s="111"/>
      <c r="E800" s="24"/>
      <c r="F800" s="24"/>
      <c r="G800" s="24"/>
      <c r="H800" s="24"/>
      <c r="I800" s="24"/>
      <c r="J800" s="24"/>
      <c r="N800" s="24"/>
    </row>
    <row r="801" spans="2:14" ht="13.2">
      <c r="B801" s="24"/>
      <c r="D801" s="111"/>
      <c r="E801" s="24"/>
      <c r="F801" s="24"/>
      <c r="G801" s="24"/>
      <c r="H801" s="24"/>
      <c r="I801" s="24"/>
      <c r="J801" s="24"/>
      <c r="N801" s="24"/>
    </row>
    <row r="802" spans="2:14" ht="13.2">
      <c r="B802" s="24"/>
      <c r="D802" s="111"/>
      <c r="E802" s="24"/>
      <c r="F802" s="24"/>
      <c r="G802" s="24"/>
      <c r="H802" s="24"/>
      <c r="I802" s="24"/>
      <c r="J802" s="24"/>
      <c r="N802" s="24"/>
    </row>
    <row r="803" spans="2:14" ht="13.2">
      <c r="B803" s="24"/>
      <c r="D803" s="111"/>
      <c r="E803" s="24"/>
      <c r="F803" s="24"/>
      <c r="G803" s="24"/>
      <c r="H803" s="24"/>
      <c r="I803" s="24"/>
      <c r="J803" s="24"/>
      <c r="N803" s="24"/>
    </row>
    <row r="804" spans="2:14" ht="13.2">
      <c r="B804" s="24"/>
      <c r="D804" s="111"/>
      <c r="E804" s="24"/>
      <c r="F804" s="24"/>
      <c r="G804" s="24"/>
      <c r="H804" s="24"/>
      <c r="I804" s="24"/>
      <c r="J804" s="24"/>
      <c r="N804" s="24"/>
    </row>
    <row r="805" spans="2:14" ht="13.2">
      <c r="B805" s="24"/>
      <c r="D805" s="111"/>
      <c r="E805" s="24"/>
      <c r="F805" s="24"/>
      <c r="G805" s="24"/>
      <c r="H805" s="24"/>
      <c r="I805" s="24"/>
      <c r="J805" s="24"/>
      <c r="N805" s="24"/>
    </row>
    <row r="806" spans="2:14" ht="13.2">
      <c r="B806" s="24"/>
      <c r="D806" s="111"/>
      <c r="E806" s="24"/>
      <c r="F806" s="24"/>
      <c r="G806" s="24"/>
      <c r="H806" s="24"/>
      <c r="I806" s="24"/>
      <c r="J806" s="24"/>
      <c r="N806" s="24"/>
    </row>
    <row r="807" spans="2:14" ht="13.2">
      <c r="B807" s="24"/>
      <c r="D807" s="111"/>
      <c r="E807" s="24"/>
      <c r="F807" s="24"/>
      <c r="G807" s="24"/>
      <c r="H807" s="24"/>
      <c r="I807" s="24"/>
      <c r="J807" s="24"/>
      <c r="N807" s="24"/>
    </row>
    <row r="808" spans="2:14" ht="13.2">
      <c r="B808" s="24"/>
      <c r="D808" s="111"/>
      <c r="E808" s="24"/>
      <c r="F808" s="24"/>
      <c r="G808" s="24"/>
      <c r="H808" s="24"/>
      <c r="I808" s="24"/>
      <c r="J808" s="24"/>
      <c r="N808" s="24"/>
    </row>
    <row r="809" spans="2:14" ht="13.2">
      <c r="B809" s="24"/>
      <c r="D809" s="111"/>
      <c r="E809" s="24"/>
      <c r="F809" s="24"/>
      <c r="G809" s="24"/>
      <c r="H809" s="24"/>
      <c r="I809" s="24"/>
      <c r="J809" s="24"/>
      <c r="N809" s="24"/>
    </row>
    <row r="810" spans="2:14" ht="13.2">
      <c r="B810" s="24"/>
      <c r="D810" s="111"/>
      <c r="E810" s="24"/>
      <c r="F810" s="24"/>
      <c r="G810" s="24"/>
      <c r="H810" s="24"/>
      <c r="I810" s="24"/>
      <c r="J810" s="24"/>
      <c r="N810" s="24"/>
    </row>
    <row r="811" spans="2:14" ht="13.2">
      <c r="B811" s="24"/>
      <c r="D811" s="111"/>
      <c r="E811" s="24"/>
      <c r="F811" s="24"/>
      <c r="G811" s="24"/>
      <c r="H811" s="24"/>
      <c r="I811" s="24"/>
      <c r="J811" s="24"/>
      <c r="N811" s="24"/>
    </row>
    <row r="812" spans="2:14" ht="13.2">
      <c r="B812" s="24"/>
      <c r="D812" s="111"/>
      <c r="E812" s="24"/>
      <c r="F812" s="24"/>
      <c r="G812" s="24"/>
      <c r="H812" s="24"/>
      <c r="I812" s="24"/>
      <c r="J812" s="24"/>
      <c r="N812" s="24"/>
    </row>
    <row r="813" spans="2:14" ht="13.2">
      <c r="B813" s="24"/>
      <c r="D813" s="111"/>
      <c r="E813" s="24"/>
      <c r="F813" s="24"/>
      <c r="G813" s="24"/>
      <c r="H813" s="24"/>
      <c r="I813" s="24"/>
      <c r="J813" s="24"/>
      <c r="N813" s="24"/>
    </row>
    <row r="814" spans="2:14" ht="13.2">
      <c r="B814" s="24"/>
      <c r="D814" s="111"/>
      <c r="E814" s="24"/>
      <c r="F814" s="24"/>
      <c r="G814" s="24"/>
      <c r="H814" s="24"/>
      <c r="I814" s="24"/>
      <c r="J814" s="24"/>
      <c r="N814" s="24"/>
    </row>
    <row r="815" spans="2:14" ht="13.2">
      <c r="B815" s="24"/>
      <c r="D815" s="111"/>
      <c r="E815" s="24"/>
      <c r="F815" s="24"/>
      <c r="G815" s="24"/>
      <c r="H815" s="24"/>
      <c r="I815" s="24"/>
      <c r="J815" s="24"/>
      <c r="N815" s="24"/>
    </row>
    <row r="816" spans="2:14" ht="13.2">
      <c r="B816" s="24"/>
      <c r="D816" s="111"/>
      <c r="E816" s="24"/>
      <c r="F816" s="24"/>
      <c r="G816" s="24"/>
      <c r="H816" s="24"/>
      <c r="I816" s="24"/>
      <c r="J816" s="24"/>
      <c r="N816" s="24"/>
    </row>
    <row r="817" spans="2:14" ht="13.2">
      <c r="B817" s="24"/>
      <c r="D817" s="111"/>
      <c r="E817" s="24"/>
      <c r="F817" s="24"/>
      <c r="G817" s="24"/>
      <c r="H817" s="24"/>
      <c r="I817" s="24"/>
      <c r="J817" s="24"/>
      <c r="N817" s="24"/>
    </row>
    <row r="818" spans="2:14" ht="13.2">
      <c r="B818" s="24"/>
      <c r="D818" s="111"/>
      <c r="E818" s="24"/>
      <c r="F818" s="24"/>
      <c r="G818" s="24"/>
      <c r="H818" s="24"/>
      <c r="I818" s="24"/>
      <c r="J818" s="24"/>
      <c r="N818" s="24"/>
    </row>
    <row r="819" spans="2:14" ht="13.2">
      <c r="B819" s="24"/>
      <c r="D819" s="111"/>
      <c r="E819" s="24"/>
      <c r="F819" s="24"/>
      <c r="G819" s="24"/>
      <c r="H819" s="24"/>
      <c r="I819" s="24"/>
      <c r="J819" s="24"/>
      <c r="N819" s="24"/>
    </row>
    <row r="820" spans="2:14" ht="13.2">
      <c r="B820" s="24"/>
      <c r="D820" s="111"/>
      <c r="E820" s="24"/>
      <c r="F820" s="24"/>
      <c r="G820" s="24"/>
      <c r="H820" s="24"/>
      <c r="I820" s="24"/>
      <c r="J820" s="24"/>
      <c r="N820" s="24"/>
    </row>
    <row r="821" spans="2:14" ht="13.2">
      <c r="B821" s="24"/>
      <c r="D821" s="111"/>
      <c r="E821" s="24"/>
      <c r="F821" s="24"/>
      <c r="G821" s="24"/>
      <c r="H821" s="24"/>
      <c r="I821" s="24"/>
      <c r="J821" s="24"/>
      <c r="N821" s="24"/>
    </row>
    <row r="822" spans="2:14" ht="13.2">
      <c r="B822" s="24"/>
      <c r="D822" s="111"/>
      <c r="E822" s="24"/>
      <c r="F822" s="24"/>
      <c r="G822" s="24"/>
      <c r="H822" s="24"/>
      <c r="I822" s="24"/>
      <c r="J822" s="24"/>
      <c r="N822" s="24"/>
    </row>
    <row r="823" spans="2:14" ht="13.2">
      <c r="B823" s="24"/>
      <c r="D823" s="111"/>
      <c r="E823" s="24"/>
      <c r="F823" s="24"/>
      <c r="G823" s="24"/>
      <c r="H823" s="24"/>
      <c r="I823" s="24"/>
      <c r="J823" s="24"/>
      <c r="N823" s="24"/>
    </row>
    <row r="824" spans="2:14" ht="13.2">
      <c r="B824" s="24"/>
      <c r="D824" s="111"/>
      <c r="E824" s="24"/>
      <c r="F824" s="24"/>
      <c r="G824" s="24"/>
      <c r="H824" s="24"/>
      <c r="I824" s="24"/>
      <c r="J824" s="24"/>
      <c r="N824" s="24"/>
    </row>
    <row r="825" spans="2:14" ht="13.2">
      <c r="B825" s="24"/>
      <c r="D825" s="111"/>
      <c r="E825" s="24"/>
      <c r="F825" s="24"/>
      <c r="G825" s="24"/>
      <c r="H825" s="24"/>
      <c r="I825" s="24"/>
      <c r="J825" s="24"/>
      <c r="N825" s="24"/>
    </row>
    <row r="826" spans="2:14" ht="13.2">
      <c r="B826" s="24"/>
      <c r="D826" s="111"/>
      <c r="E826" s="24"/>
      <c r="F826" s="24"/>
      <c r="G826" s="24"/>
      <c r="H826" s="24"/>
      <c r="I826" s="24"/>
      <c r="J826" s="24"/>
      <c r="N826" s="24"/>
    </row>
    <row r="827" spans="2:14" ht="13.2">
      <c r="B827" s="24"/>
      <c r="D827" s="111"/>
      <c r="E827" s="24"/>
      <c r="F827" s="24"/>
      <c r="G827" s="24"/>
      <c r="H827" s="24"/>
      <c r="I827" s="24"/>
      <c r="J827" s="24"/>
      <c r="N827" s="24"/>
    </row>
    <row r="828" spans="2:14" ht="13.2">
      <c r="B828" s="24"/>
      <c r="D828" s="111"/>
      <c r="E828" s="24"/>
      <c r="F828" s="24"/>
      <c r="G828" s="24"/>
      <c r="H828" s="24"/>
      <c r="I828" s="24"/>
      <c r="J828" s="24"/>
      <c r="N828" s="24"/>
    </row>
    <row r="829" spans="2:14" ht="13.2">
      <c r="B829" s="24"/>
      <c r="D829" s="111"/>
      <c r="E829" s="24"/>
      <c r="F829" s="24"/>
      <c r="G829" s="24"/>
      <c r="H829" s="24"/>
      <c r="I829" s="24"/>
      <c r="J829" s="24"/>
      <c r="N829" s="24"/>
    </row>
    <row r="830" spans="2:14" ht="13.2">
      <c r="B830" s="24"/>
      <c r="D830" s="111"/>
      <c r="E830" s="24"/>
      <c r="F830" s="24"/>
      <c r="G830" s="24"/>
      <c r="H830" s="24"/>
      <c r="I830" s="24"/>
      <c r="J830" s="24"/>
      <c r="N830" s="24"/>
    </row>
    <row r="831" spans="2:14" ht="13.2">
      <c r="B831" s="24"/>
      <c r="D831" s="111"/>
      <c r="E831" s="24"/>
      <c r="F831" s="24"/>
      <c r="G831" s="24"/>
      <c r="H831" s="24"/>
      <c r="I831" s="24"/>
      <c r="J831" s="24"/>
      <c r="N831" s="24"/>
    </row>
    <row r="832" spans="2:14" ht="13.2">
      <c r="B832" s="24"/>
      <c r="D832" s="111"/>
      <c r="E832" s="24"/>
      <c r="F832" s="24"/>
      <c r="G832" s="24"/>
      <c r="H832" s="24"/>
      <c r="I832" s="24"/>
      <c r="J832" s="24"/>
      <c r="N832" s="24"/>
    </row>
    <row r="833" spans="2:14" ht="13.2">
      <c r="B833" s="24"/>
      <c r="D833" s="111"/>
      <c r="E833" s="24"/>
      <c r="F833" s="24"/>
      <c r="G833" s="24"/>
      <c r="H833" s="24"/>
      <c r="I833" s="24"/>
      <c r="J833" s="24"/>
      <c r="N833" s="24"/>
    </row>
    <row r="834" spans="2:14" ht="13.2">
      <c r="B834" s="24"/>
      <c r="D834" s="111"/>
      <c r="E834" s="24"/>
      <c r="F834" s="24"/>
      <c r="G834" s="24"/>
      <c r="H834" s="24"/>
      <c r="I834" s="24"/>
      <c r="J834" s="24"/>
      <c r="N834" s="24"/>
    </row>
    <row r="835" spans="2:14" ht="13.2">
      <c r="B835" s="24"/>
      <c r="D835" s="111"/>
      <c r="E835" s="24"/>
      <c r="F835" s="24"/>
      <c r="G835" s="24"/>
      <c r="H835" s="24"/>
      <c r="I835" s="24"/>
      <c r="J835" s="24"/>
      <c r="N835" s="24"/>
    </row>
    <row r="836" spans="2:14" ht="13.2">
      <c r="B836" s="24"/>
      <c r="D836" s="111"/>
      <c r="E836" s="24"/>
      <c r="F836" s="24"/>
      <c r="G836" s="24"/>
      <c r="H836" s="24"/>
      <c r="I836" s="24"/>
      <c r="J836" s="24"/>
      <c r="N836" s="24"/>
    </row>
    <row r="837" spans="2:14" ht="13.2">
      <c r="B837" s="24"/>
      <c r="D837" s="111"/>
      <c r="E837" s="24"/>
      <c r="F837" s="24"/>
      <c r="G837" s="24"/>
      <c r="H837" s="24"/>
      <c r="I837" s="24"/>
      <c r="J837" s="24"/>
      <c r="N837" s="24"/>
    </row>
    <row r="838" spans="2:14" ht="13.2">
      <c r="B838" s="24"/>
      <c r="D838" s="111"/>
      <c r="E838" s="24"/>
      <c r="F838" s="24"/>
      <c r="G838" s="24"/>
      <c r="H838" s="24"/>
      <c r="I838" s="24"/>
      <c r="J838" s="24"/>
      <c r="N838" s="24"/>
    </row>
    <row r="839" spans="2:14" ht="13.2">
      <c r="B839" s="24"/>
      <c r="D839" s="111"/>
      <c r="E839" s="24"/>
      <c r="F839" s="24"/>
      <c r="G839" s="24"/>
      <c r="H839" s="24"/>
      <c r="I839" s="24"/>
      <c r="J839" s="24"/>
      <c r="N839" s="24"/>
    </row>
    <row r="840" spans="2:14" ht="13.2">
      <c r="B840" s="24"/>
      <c r="D840" s="111"/>
      <c r="E840" s="24"/>
      <c r="F840" s="24"/>
      <c r="G840" s="24"/>
      <c r="H840" s="24"/>
      <c r="I840" s="24"/>
      <c r="J840" s="24"/>
      <c r="N840" s="24"/>
    </row>
    <row r="841" spans="2:14" ht="13.2">
      <c r="B841" s="24"/>
      <c r="D841" s="111"/>
      <c r="E841" s="24"/>
      <c r="F841" s="24"/>
      <c r="G841" s="24"/>
      <c r="H841" s="24"/>
      <c r="I841" s="24"/>
      <c r="J841" s="24"/>
      <c r="N841" s="24"/>
    </row>
    <row r="842" spans="2:14" ht="13.2">
      <c r="B842" s="24"/>
      <c r="D842" s="111"/>
      <c r="E842" s="24"/>
      <c r="F842" s="24"/>
      <c r="G842" s="24"/>
      <c r="H842" s="24"/>
      <c r="I842" s="24"/>
      <c r="J842" s="24"/>
      <c r="N842" s="24"/>
    </row>
    <row r="843" spans="2:14" ht="13.2">
      <c r="B843" s="24"/>
      <c r="D843" s="111"/>
      <c r="E843" s="24"/>
      <c r="F843" s="24"/>
      <c r="G843" s="24"/>
      <c r="H843" s="24"/>
      <c r="I843" s="24"/>
      <c r="J843" s="24"/>
      <c r="N843" s="24"/>
    </row>
    <row r="844" spans="2:14" ht="13.2">
      <c r="B844" s="24"/>
      <c r="D844" s="111"/>
      <c r="E844" s="24"/>
      <c r="F844" s="24"/>
      <c r="G844" s="24"/>
      <c r="H844" s="24"/>
      <c r="I844" s="24"/>
      <c r="J844" s="24"/>
      <c r="N844" s="24"/>
    </row>
    <row r="845" spans="2:14" ht="13.2">
      <c r="B845" s="24"/>
      <c r="D845" s="111"/>
      <c r="E845" s="24"/>
      <c r="F845" s="24"/>
      <c r="G845" s="24"/>
      <c r="H845" s="24"/>
      <c r="I845" s="24"/>
      <c r="J845" s="24"/>
      <c r="N845" s="24"/>
    </row>
    <row r="846" spans="2:14" ht="13.2">
      <c r="B846" s="24"/>
      <c r="D846" s="111"/>
      <c r="E846" s="24"/>
      <c r="F846" s="24"/>
      <c r="G846" s="24"/>
      <c r="H846" s="24"/>
      <c r="I846" s="24"/>
      <c r="J846" s="24"/>
      <c r="N846" s="24"/>
    </row>
    <row r="847" spans="2:14" ht="13.2">
      <c r="B847" s="24"/>
      <c r="D847" s="111"/>
      <c r="E847" s="24"/>
      <c r="F847" s="24"/>
      <c r="G847" s="24"/>
      <c r="H847" s="24"/>
      <c r="I847" s="24"/>
      <c r="J847" s="24"/>
      <c r="N847" s="24"/>
    </row>
    <row r="848" spans="2:14" ht="13.2">
      <c r="B848" s="24"/>
      <c r="D848" s="111"/>
      <c r="E848" s="24"/>
      <c r="F848" s="24"/>
      <c r="G848" s="24"/>
      <c r="H848" s="24"/>
      <c r="I848" s="24"/>
      <c r="J848" s="24"/>
      <c r="N848" s="24"/>
    </row>
    <row r="849" spans="2:14" ht="13.2">
      <c r="B849" s="24"/>
      <c r="D849" s="111"/>
      <c r="E849" s="24"/>
      <c r="F849" s="24"/>
      <c r="G849" s="24"/>
      <c r="H849" s="24"/>
      <c r="I849" s="24"/>
      <c r="J849" s="24"/>
      <c r="N849" s="24"/>
    </row>
    <row r="850" spans="2:14" ht="13.2">
      <c r="B850" s="24"/>
      <c r="D850" s="111"/>
      <c r="E850" s="24"/>
      <c r="F850" s="24"/>
      <c r="G850" s="24"/>
      <c r="H850" s="24"/>
      <c r="I850" s="24"/>
      <c r="J850" s="24"/>
      <c r="N850" s="24"/>
    </row>
    <row r="851" spans="2:14" ht="13.2">
      <c r="B851" s="24"/>
      <c r="D851" s="111"/>
      <c r="E851" s="24"/>
      <c r="F851" s="24"/>
      <c r="G851" s="24"/>
      <c r="H851" s="24"/>
      <c r="I851" s="24"/>
      <c r="J851" s="24"/>
      <c r="N851" s="24"/>
    </row>
    <row r="852" spans="2:14" ht="13.2">
      <c r="B852" s="24"/>
      <c r="D852" s="111"/>
      <c r="E852" s="24"/>
      <c r="F852" s="24"/>
      <c r="G852" s="24"/>
      <c r="H852" s="24"/>
      <c r="I852" s="24"/>
      <c r="J852" s="24"/>
      <c r="N852" s="24"/>
    </row>
    <row r="853" spans="2:14" ht="13.2">
      <c r="B853" s="24"/>
      <c r="D853" s="111"/>
      <c r="E853" s="24"/>
      <c r="F853" s="24"/>
      <c r="G853" s="24"/>
      <c r="H853" s="24"/>
      <c r="I853" s="24"/>
      <c r="J853" s="24"/>
      <c r="N853" s="24"/>
    </row>
    <row r="854" spans="2:14" ht="13.2">
      <c r="B854" s="24"/>
      <c r="D854" s="111"/>
      <c r="E854" s="24"/>
      <c r="F854" s="24"/>
      <c r="G854" s="24"/>
      <c r="H854" s="24"/>
      <c r="I854" s="24"/>
      <c r="J854" s="24"/>
      <c r="N854" s="24"/>
    </row>
    <row r="855" spans="2:14" ht="13.2">
      <c r="B855" s="24"/>
      <c r="D855" s="111"/>
      <c r="E855" s="24"/>
      <c r="F855" s="24"/>
      <c r="G855" s="24"/>
      <c r="H855" s="24"/>
      <c r="I855" s="24"/>
      <c r="J855" s="24"/>
      <c r="N855" s="24"/>
    </row>
    <row r="856" spans="2:14" ht="13.2">
      <c r="B856" s="24"/>
      <c r="D856" s="111"/>
      <c r="E856" s="24"/>
      <c r="F856" s="24"/>
      <c r="G856" s="24"/>
      <c r="H856" s="24"/>
      <c r="I856" s="24"/>
      <c r="J856" s="24"/>
      <c r="N856" s="24"/>
    </row>
    <row r="857" spans="2:14" ht="13.2">
      <c r="B857" s="24"/>
      <c r="D857" s="111"/>
      <c r="E857" s="24"/>
      <c r="F857" s="24"/>
      <c r="G857" s="24"/>
      <c r="H857" s="24"/>
      <c r="I857" s="24"/>
      <c r="J857" s="24"/>
      <c r="N857" s="24"/>
    </row>
    <row r="858" spans="2:14" ht="13.2">
      <c r="B858" s="24"/>
      <c r="D858" s="111"/>
      <c r="E858" s="24"/>
      <c r="F858" s="24"/>
      <c r="G858" s="24"/>
      <c r="H858" s="24"/>
      <c r="I858" s="24"/>
      <c r="J858" s="24"/>
      <c r="N858" s="24"/>
    </row>
    <row r="859" spans="2:14" ht="13.2">
      <c r="B859" s="24"/>
      <c r="D859" s="111"/>
      <c r="E859" s="24"/>
      <c r="F859" s="24"/>
      <c r="G859" s="24"/>
      <c r="H859" s="24"/>
      <c r="I859" s="24"/>
      <c r="J859" s="24"/>
      <c r="N859" s="24"/>
    </row>
    <row r="860" spans="2:14" ht="13.2">
      <c r="B860" s="24"/>
      <c r="D860" s="111"/>
      <c r="E860" s="24"/>
      <c r="F860" s="24"/>
      <c r="G860" s="24"/>
      <c r="H860" s="24"/>
      <c r="I860" s="24"/>
      <c r="J860" s="24"/>
      <c r="N860" s="24"/>
    </row>
    <row r="861" spans="2:14" ht="13.2">
      <c r="B861" s="24"/>
      <c r="D861" s="111"/>
      <c r="E861" s="24"/>
      <c r="F861" s="24"/>
      <c r="G861" s="24"/>
      <c r="H861" s="24"/>
      <c r="I861" s="24"/>
      <c r="J861" s="24"/>
      <c r="N861" s="24"/>
    </row>
    <row r="862" spans="2:14" ht="13.2">
      <c r="B862" s="24"/>
      <c r="D862" s="111"/>
      <c r="E862" s="24"/>
      <c r="F862" s="24"/>
      <c r="G862" s="24"/>
      <c r="H862" s="24"/>
      <c r="I862" s="24"/>
      <c r="J862" s="24"/>
      <c r="N862" s="24"/>
    </row>
    <row r="863" spans="2:14" ht="13.2">
      <c r="B863" s="24"/>
      <c r="D863" s="111"/>
      <c r="E863" s="24"/>
      <c r="F863" s="24"/>
      <c r="G863" s="24"/>
      <c r="H863" s="24"/>
      <c r="I863" s="24"/>
      <c r="J863" s="24"/>
      <c r="N863" s="24"/>
    </row>
    <row r="864" spans="2:14" ht="13.2">
      <c r="B864" s="24"/>
      <c r="D864" s="111"/>
      <c r="E864" s="24"/>
      <c r="F864" s="24"/>
      <c r="G864" s="24"/>
      <c r="H864" s="24"/>
      <c r="I864" s="24"/>
      <c r="J864" s="24"/>
      <c r="N864" s="24"/>
    </row>
    <row r="865" spans="2:14" ht="13.2">
      <c r="B865" s="24"/>
      <c r="D865" s="111"/>
      <c r="E865" s="24"/>
      <c r="F865" s="24"/>
      <c r="G865" s="24"/>
      <c r="H865" s="24"/>
      <c r="I865" s="24"/>
      <c r="J865" s="24"/>
      <c r="N865" s="24"/>
    </row>
    <row r="866" spans="2:14" ht="13.2">
      <c r="B866" s="24"/>
      <c r="D866" s="111"/>
      <c r="E866" s="24"/>
      <c r="F866" s="24"/>
      <c r="G866" s="24"/>
      <c r="H866" s="24"/>
      <c r="I866" s="24"/>
      <c r="J866" s="24"/>
      <c r="N866" s="24"/>
    </row>
    <row r="867" spans="2:14" ht="13.2">
      <c r="B867" s="24"/>
      <c r="D867" s="111"/>
      <c r="E867" s="24"/>
      <c r="F867" s="24"/>
      <c r="G867" s="24"/>
      <c r="H867" s="24"/>
      <c r="I867" s="24"/>
      <c r="J867" s="24"/>
      <c r="N867" s="24"/>
    </row>
    <row r="868" spans="2:14" ht="13.2">
      <c r="B868" s="24"/>
      <c r="D868" s="111"/>
      <c r="E868" s="24"/>
      <c r="F868" s="24"/>
      <c r="G868" s="24"/>
      <c r="H868" s="24"/>
      <c r="I868" s="24"/>
      <c r="J868" s="24"/>
      <c r="N868" s="24"/>
    </row>
    <row r="869" spans="2:14" ht="13.2">
      <c r="B869" s="24"/>
      <c r="D869" s="111"/>
      <c r="E869" s="24"/>
      <c r="F869" s="24"/>
      <c r="G869" s="24"/>
      <c r="H869" s="24"/>
      <c r="I869" s="24"/>
      <c r="J869" s="24"/>
      <c r="N869" s="24"/>
    </row>
    <row r="870" spans="2:14" ht="13.2">
      <c r="B870" s="24"/>
      <c r="D870" s="111"/>
      <c r="E870" s="24"/>
      <c r="F870" s="24"/>
      <c r="G870" s="24"/>
      <c r="H870" s="24"/>
      <c r="I870" s="24"/>
      <c r="J870" s="24"/>
      <c r="N870" s="24"/>
    </row>
    <row r="871" spans="2:14" ht="13.2">
      <c r="B871" s="24"/>
      <c r="D871" s="111"/>
      <c r="E871" s="24"/>
      <c r="F871" s="24"/>
      <c r="G871" s="24"/>
      <c r="H871" s="24"/>
      <c r="I871" s="24"/>
      <c r="J871" s="24"/>
      <c r="N871" s="24"/>
    </row>
    <row r="872" spans="2:14" ht="13.2">
      <c r="B872" s="24"/>
      <c r="D872" s="111"/>
      <c r="E872" s="24"/>
      <c r="F872" s="24"/>
      <c r="G872" s="24"/>
      <c r="H872" s="24"/>
      <c r="I872" s="24"/>
      <c r="J872" s="24"/>
      <c r="N872" s="24"/>
    </row>
    <row r="873" spans="2:14" ht="13.2">
      <c r="B873" s="24"/>
      <c r="D873" s="111"/>
      <c r="E873" s="24"/>
      <c r="F873" s="24"/>
      <c r="G873" s="24"/>
      <c r="H873" s="24"/>
      <c r="I873" s="24"/>
      <c r="J873" s="24"/>
      <c r="N873" s="24"/>
    </row>
    <row r="874" spans="2:14" ht="13.2">
      <c r="B874" s="24"/>
      <c r="D874" s="111"/>
      <c r="E874" s="24"/>
      <c r="F874" s="24"/>
      <c r="G874" s="24"/>
      <c r="H874" s="24"/>
      <c r="I874" s="24"/>
      <c r="J874" s="24"/>
      <c r="N874" s="24"/>
    </row>
    <row r="875" spans="2:14" ht="13.2">
      <c r="B875" s="24"/>
      <c r="D875" s="111"/>
      <c r="E875" s="24"/>
      <c r="F875" s="24"/>
      <c r="G875" s="24"/>
      <c r="H875" s="24"/>
      <c r="I875" s="24"/>
      <c r="J875" s="24"/>
      <c r="N875" s="24"/>
    </row>
    <row r="876" spans="2:14" ht="13.2">
      <c r="B876" s="24"/>
      <c r="D876" s="111"/>
      <c r="E876" s="24"/>
      <c r="F876" s="24"/>
      <c r="G876" s="24"/>
      <c r="H876" s="24"/>
      <c r="I876" s="24"/>
      <c r="J876" s="24"/>
      <c r="N876" s="24"/>
    </row>
    <row r="877" spans="2:14" ht="13.2">
      <c r="B877" s="24"/>
      <c r="D877" s="111"/>
      <c r="E877" s="24"/>
      <c r="F877" s="24"/>
      <c r="G877" s="24"/>
      <c r="H877" s="24"/>
      <c r="I877" s="24"/>
      <c r="J877" s="24"/>
      <c r="N877" s="24"/>
    </row>
    <row r="878" spans="2:14" ht="13.2">
      <c r="B878" s="24"/>
      <c r="D878" s="111"/>
      <c r="E878" s="24"/>
      <c r="F878" s="24"/>
      <c r="G878" s="24"/>
      <c r="H878" s="24"/>
      <c r="I878" s="24"/>
      <c r="J878" s="24"/>
      <c r="N878" s="24"/>
    </row>
    <row r="879" spans="2:14" ht="13.2">
      <c r="B879" s="24"/>
      <c r="D879" s="111"/>
      <c r="E879" s="24"/>
      <c r="F879" s="24"/>
      <c r="G879" s="24"/>
      <c r="H879" s="24"/>
      <c r="I879" s="24"/>
      <c r="J879" s="24"/>
      <c r="N879" s="24"/>
    </row>
    <row r="880" spans="2:14" ht="13.2">
      <c r="B880" s="24"/>
      <c r="D880" s="111"/>
      <c r="E880" s="24"/>
      <c r="F880" s="24"/>
      <c r="G880" s="24"/>
      <c r="H880" s="24"/>
      <c r="I880" s="24"/>
      <c r="J880" s="24"/>
      <c r="N880" s="24"/>
    </row>
    <row r="881" spans="2:14" ht="13.2">
      <c r="B881" s="24"/>
      <c r="D881" s="111"/>
      <c r="E881" s="24"/>
      <c r="F881" s="24"/>
      <c r="G881" s="24"/>
      <c r="H881" s="24"/>
      <c r="I881" s="24"/>
      <c r="J881" s="24"/>
      <c r="N881" s="24"/>
    </row>
    <row r="882" spans="2:14" ht="13.2">
      <c r="B882" s="24"/>
      <c r="D882" s="111"/>
      <c r="E882" s="24"/>
      <c r="F882" s="24"/>
      <c r="G882" s="24"/>
      <c r="H882" s="24"/>
      <c r="I882" s="24"/>
      <c r="J882" s="24"/>
      <c r="N882" s="24"/>
    </row>
    <row r="883" spans="2:14" ht="13.2">
      <c r="B883" s="24"/>
      <c r="D883" s="111"/>
      <c r="E883" s="24"/>
      <c r="F883" s="24"/>
      <c r="G883" s="24"/>
      <c r="H883" s="24"/>
      <c r="I883" s="24"/>
      <c r="J883" s="24"/>
      <c r="N883" s="24"/>
    </row>
    <row r="884" spans="2:14" ht="13.2">
      <c r="B884" s="24"/>
      <c r="D884" s="111"/>
      <c r="E884" s="24"/>
      <c r="F884" s="24"/>
      <c r="G884" s="24"/>
      <c r="H884" s="24"/>
      <c r="I884" s="24"/>
      <c r="J884" s="24"/>
      <c r="N884" s="24"/>
    </row>
    <row r="885" spans="2:14" ht="13.2">
      <c r="B885" s="24"/>
      <c r="D885" s="111"/>
      <c r="E885" s="24"/>
      <c r="F885" s="24"/>
      <c r="G885" s="24"/>
      <c r="H885" s="24"/>
      <c r="I885" s="24"/>
      <c r="J885" s="24"/>
      <c r="N885" s="24"/>
    </row>
    <row r="886" spans="2:14" ht="13.2">
      <c r="B886" s="24"/>
      <c r="D886" s="111"/>
      <c r="E886" s="24"/>
      <c r="F886" s="24"/>
      <c r="G886" s="24"/>
      <c r="H886" s="24"/>
      <c r="I886" s="24"/>
      <c r="J886" s="24"/>
      <c r="N886" s="24"/>
    </row>
    <row r="887" spans="2:14" ht="13.2">
      <c r="B887" s="24"/>
      <c r="D887" s="111"/>
      <c r="E887" s="24"/>
      <c r="F887" s="24"/>
      <c r="G887" s="24"/>
      <c r="H887" s="24"/>
      <c r="I887" s="24"/>
      <c r="J887" s="24"/>
      <c r="N887" s="24"/>
    </row>
    <row r="888" spans="2:14" ht="13.2">
      <c r="B888" s="24"/>
      <c r="D888" s="111"/>
      <c r="E888" s="24"/>
      <c r="F888" s="24"/>
      <c r="G888" s="24"/>
      <c r="H888" s="24"/>
      <c r="I888" s="24"/>
      <c r="J888" s="24"/>
      <c r="N888" s="24"/>
    </row>
    <row r="889" spans="2:14" ht="13.2">
      <c r="B889" s="24"/>
      <c r="D889" s="111"/>
      <c r="E889" s="24"/>
      <c r="F889" s="24"/>
      <c r="G889" s="24"/>
      <c r="H889" s="24"/>
      <c r="I889" s="24"/>
      <c r="J889" s="24"/>
      <c r="N889" s="24"/>
    </row>
    <row r="890" spans="2:14" ht="13.2">
      <c r="B890" s="24"/>
      <c r="D890" s="111"/>
      <c r="E890" s="24"/>
      <c r="F890" s="24"/>
      <c r="G890" s="24"/>
      <c r="H890" s="24"/>
      <c r="I890" s="24"/>
      <c r="J890" s="24"/>
      <c r="N890" s="24"/>
    </row>
    <row r="891" spans="2:14" ht="13.2">
      <c r="B891" s="24"/>
      <c r="D891" s="111"/>
      <c r="E891" s="24"/>
      <c r="F891" s="24"/>
      <c r="G891" s="24"/>
      <c r="H891" s="24"/>
      <c r="I891" s="24"/>
      <c r="J891" s="24"/>
      <c r="N891" s="24"/>
    </row>
    <row r="892" spans="2:14" ht="13.2">
      <c r="B892" s="24"/>
      <c r="D892" s="111"/>
      <c r="E892" s="24"/>
      <c r="F892" s="24"/>
      <c r="G892" s="24"/>
      <c r="H892" s="24"/>
      <c r="I892" s="24"/>
      <c r="J892" s="24"/>
      <c r="N892" s="24"/>
    </row>
    <row r="893" spans="2:14" ht="13.2">
      <c r="B893" s="24"/>
      <c r="D893" s="111"/>
      <c r="E893" s="24"/>
      <c r="F893" s="24"/>
      <c r="G893" s="24"/>
      <c r="H893" s="24"/>
      <c r="I893" s="24"/>
      <c r="J893" s="24"/>
      <c r="N893" s="24"/>
    </row>
    <row r="894" spans="2:14" ht="13.2">
      <c r="B894" s="24"/>
      <c r="D894" s="111"/>
      <c r="E894" s="24"/>
      <c r="F894" s="24"/>
      <c r="G894" s="24"/>
      <c r="H894" s="24"/>
      <c r="I894" s="24"/>
      <c r="J894" s="24"/>
      <c r="N894" s="24"/>
    </row>
    <row r="895" spans="2:14" ht="13.2">
      <c r="B895" s="24"/>
      <c r="D895" s="111"/>
      <c r="E895" s="24"/>
      <c r="F895" s="24"/>
      <c r="G895" s="24"/>
      <c r="H895" s="24"/>
      <c r="I895" s="24"/>
      <c r="J895" s="24"/>
      <c r="N895" s="24"/>
    </row>
    <row r="896" spans="2:14" ht="13.2">
      <c r="B896" s="24"/>
      <c r="D896" s="111"/>
      <c r="E896" s="24"/>
      <c r="F896" s="24"/>
      <c r="G896" s="24"/>
      <c r="H896" s="24"/>
      <c r="I896" s="24"/>
      <c r="J896" s="24"/>
      <c r="N896" s="24"/>
    </row>
    <row r="897" spans="2:14" ht="13.2">
      <c r="B897" s="24"/>
      <c r="D897" s="111"/>
      <c r="E897" s="24"/>
      <c r="F897" s="24"/>
      <c r="G897" s="24"/>
      <c r="H897" s="24"/>
      <c r="I897" s="24"/>
      <c r="J897" s="24"/>
      <c r="N897" s="24"/>
    </row>
    <row r="898" spans="2:14" ht="13.2">
      <c r="B898" s="24"/>
      <c r="D898" s="111"/>
      <c r="E898" s="24"/>
      <c r="F898" s="24"/>
      <c r="G898" s="24"/>
      <c r="H898" s="24"/>
      <c r="I898" s="24"/>
      <c r="J898" s="24"/>
      <c r="N898" s="24"/>
    </row>
    <row r="899" spans="2:14" ht="13.2">
      <c r="B899" s="24"/>
      <c r="D899" s="111"/>
      <c r="E899" s="24"/>
      <c r="F899" s="24"/>
      <c r="G899" s="24"/>
      <c r="H899" s="24"/>
      <c r="I899" s="24"/>
      <c r="J899" s="24"/>
      <c r="N899" s="24"/>
    </row>
    <row r="900" spans="2:14" ht="13.2">
      <c r="B900" s="24"/>
      <c r="D900" s="111"/>
      <c r="E900" s="24"/>
      <c r="F900" s="24"/>
      <c r="G900" s="24"/>
      <c r="H900" s="24"/>
      <c r="I900" s="24"/>
      <c r="J900" s="24"/>
      <c r="N900" s="24"/>
    </row>
    <row r="901" spans="2:14" ht="13.2">
      <c r="B901" s="24"/>
      <c r="D901" s="111"/>
      <c r="E901" s="24"/>
      <c r="F901" s="24"/>
      <c r="G901" s="24"/>
      <c r="H901" s="24"/>
      <c r="I901" s="24"/>
      <c r="J901" s="24"/>
      <c r="N901" s="24"/>
    </row>
    <row r="902" spans="2:14" ht="13.2">
      <c r="B902" s="24"/>
      <c r="D902" s="111"/>
      <c r="E902" s="24"/>
      <c r="F902" s="24"/>
      <c r="G902" s="24"/>
      <c r="H902" s="24"/>
      <c r="I902" s="24"/>
      <c r="J902" s="24"/>
      <c r="N902" s="24"/>
    </row>
    <row r="903" spans="2:14" ht="13.2">
      <c r="B903" s="24"/>
      <c r="D903" s="111"/>
      <c r="E903" s="24"/>
      <c r="F903" s="24"/>
      <c r="G903" s="24"/>
      <c r="H903" s="24"/>
      <c r="I903" s="24"/>
      <c r="J903" s="24"/>
      <c r="N903" s="24"/>
    </row>
    <row r="904" spans="2:14" ht="13.2">
      <c r="B904" s="24"/>
      <c r="D904" s="111"/>
      <c r="E904" s="24"/>
      <c r="F904" s="24"/>
      <c r="G904" s="24"/>
      <c r="H904" s="24"/>
      <c r="I904" s="24"/>
      <c r="J904" s="24"/>
      <c r="N904" s="24"/>
    </row>
    <row r="905" spans="2:14" ht="13.2">
      <c r="B905" s="24"/>
      <c r="D905" s="111"/>
      <c r="E905" s="24"/>
      <c r="F905" s="24"/>
      <c r="G905" s="24"/>
      <c r="H905" s="24"/>
      <c r="I905" s="24"/>
      <c r="J905" s="24"/>
      <c r="N905" s="24"/>
    </row>
    <row r="906" spans="2:14" ht="13.2">
      <c r="B906" s="24"/>
      <c r="D906" s="111"/>
      <c r="E906" s="24"/>
      <c r="F906" s="24"/>
      <c r="G906" s="24"/>
      <c r="H906" s="24"/>
      <c r="I906" s="24"/>
      <c r="J906" s="24"/>
      <c r="N906" s="24"/>
    </row>
    <row r="907" spans="2:14" ht="13.2">
      <c r="B907" s="24"/>
      <c r="D907" s="111"/>
      <c r="E907" s="24"/>
      <c r="F907" s="24"/>
      <c r="G907" s="24"/>
      <c r="H907" s="24"/>
      <c r="I907" s="24"/>
      <c r="J907" s="24"/>
      <c r="N907" s="24"/>
    </row>
    <row r="908" spans="2:14" ht="13.2">
      <c r="B908" s="24"/>
      <c r="D908" s="111"/>
      <c r="E908" s="24"/>
      <c r="F908" s="24"/>
      <c r="G908" s="24"/>
      <c r="H908" s="24"/>
      <c r="I908" s="24"/>
      <c r="J908" s="24"/>
      <c r="N908" s="24"/>
    </row>
    <row r="909" spans="2:14" ht="13.2">
      <c r="B909" s="24"/>
      <c r="D909" s="111"/>
      <c r="E909" s="24"/>
      <c r="F909" s="24"/>
      <c r="G909" s="24"/>
      <c r="H909" s="24"/>
      <c r="I909" s="24"/>
      <c r="J909" s="24"/>
      <c r="N909" s="24"/>
    </row>
    <row r="910" spans="2:14" ht="13.2">
      <c r="B910" s="24"/>
      <c r="D910" s="111"/>
      <c r="E910" s="24"/>
      <c r="F910" s="24"/>
      <c r="G910" s="24"/>
      <c r="H910" s="24"/>
      <c r="I910" s="24"/>
      <c r="J910" s="24"/>
      <c r="N910" s="24"/>
    </row>
    <row r="911" spans="2:14" ht="13.2">
      <c r="B911" s="24"/>
      <c r="D911" s="111"/>
      <c r="E911" s="24"/>
      <c r="F911" s="24"/>
      <c r="G911" s="24"/>
      <c r="H911" s="24"/>
      <c r="I911" s="24"/>
      <c r="J911" s="24"/>
      <c r="N911" s="24"/>
    </row>
    <row r="912" spans="2:14" ht="13.2">
      <c r="B912" s="24"/>
      <c r="D912" s="111"/>
      <c r="E912" s="24"/>
      <c r="F912" s="24"/>
      <c r="G912" s="24"/>
      <c r="H912" s="24"/>
      <c r="I912" s="24"/>
      <c r="J912" s="24"/>
      <c r="N912" s="24"/>
    </row>
    <row r="913" spans="2:14" ht="13.2">
      <c r="B913" s="24"/>
      <c r="D913" s="111"/>
      <c r="E913" s="24"/>
      <c r="F913" s="24"/>
      <c r="G913" s="24"/>
      <c r="H913" s="24"/>
      <c r="I913" s="24"/>
      <c r="J913" s="24"/>
      <c r="N913" s="24"/>
    </row>
    <row r="914" spans="2:14" ht="13.2">
      <c r="B914" s="24"/>
      <c r="D914" s="111"/>
      <c r="E914" s="24"/>
      <c r="F914" s="24"/>
      <c r="G914" s="24"/>
      <c r="H914" s="24"/>
      <c r="I914" s="24"/>
      <c r="J914" s="24"/>
      <c r="N914" s="24"/>
    </row>
    <row r="915" spans="2:14" ht="13.2">
      <c r="B915" s="24"/>
      <c r="D915" s="111"/>
      <c r="E915" s="24"/>
      <c r="F915" s="24"/>
      <c r="G915" s="24"/>
      <c r="H915" s="24"/>
      <c r="I915" s="24"/>
      <c r="J915" s="24"/>
      <c r="N915" s="24"/>
    </row>
    <row r="916" spans="2:14" ht="13.2">
      <c r="B916" s="24"/>
      <c r="D916" s="111"/>
      <c r="E916" s="24"/>
      <c r="F916" s="24"/>
      <c r="G916" s="24"/>
      <c r="H916" s="24"/>
      <c r="I916" s="24"/>
      <c r="J916" s="24"/>
      <c r="N916" s="24"/>
    </row>
    <row r="917" spans="2:14" ht="13.2">
      <c r="B917" s="24"/>
      <c r="D917" s="111"/>
      <c r="E917" s="24"/>
      <c r="F917" s="24"/>
      <c r="G917" s="24"/>
      <c r="H917" s="24"/>
      <c r="I917" s="24"/>
      <c r="J917" s="24"/>
      <c r="N917" s="24"/>
    </row>
    <row r="918" spans="2:14" ht="13.2">
      <c r="B918" s="24"/>
      <c r="D918" s="111"/>
      <c r="E918" s="24"/>
      <c r="F918" s="24"/>
      <c r="G918" s="24"/>
      <c r="H918" s="24"/>
      <c r="I918" s="24"/>
      <c r="J918" s="24"/>
      <c r="N918" s="24"/>
    </row>
    <row r="919" spans="2:14" ht="13.2">
      <c r="B919" s="24"/>
      <c r="D919" s="111"/>
      <c r="E919" s="24"/>
      <c r="F919" s="24"/>
      <c r="G919" s="24"/>
      <c r="H919" s="24"/>
      <c r="I919" s="24"/>
      <c r="J919" s="24"/>
      <c r="N919" s="24"/>
    </row>
    <row r="920" spans="2:14" ht="13.2">
      <c r="B920" s="24"/>
      <c r="D920" s="111"/>
      <c r="E920" s="24"/>
      <c r="F920" s="24"/>
      <c r="G920" s="24"/>
      <c r="H920" s="24"/>
      <c r="I920" s="24"/>
      <c r="J920" s="24"/>
      <c r="N920" s="24"/>
    </row>
    <row r="921" spans="2:14" ht="13.2">
      <c r="B921" s="24"/>
      <c r="D921" s="111"/>
      <c r="E921" s="24"/>
      <c r="F921" s="24"/>
      <c r="G921" s="24"/>
      <c r="H921" s="24"/>
      <c r="I921" s="24"/>
      <c r="J921" s="24"/>
      <c r="N921" s="24"/>
    </row>
    <row r="922" spans="2:14" ht="13.2">
      <c r="B922" s="24"/>
      <c r="D922" s="111"/>
      <c r="E922" s="24"/>
      <c r="F922" s="24"/>
      <c r="G922" s="24"/>
      <c r="H922" s="24"/>
      <c r="I922" s="24"/>
      <c r="J922" s="24"/>
      <c r="N922" s="24"/>
    </row>
    <row r="923" spans="2:14" ht="13.2">
      <c r="B923" s="24"/>
      <c r="D923" s="111"/>
      <c r="E923" s="24"/>
      <c r="F923" s="24"/>
      <c r="G923" s="24"/>
      <c r="H923" s="24"/>
      <c r="I923" s="24"/>
      <c r="J923" s="24"/>
      <c r="N923" s="24"/>
    </row>
    <row r="924" spans="2:14" ht="13.2">
      <c r="B924" s="24"/>
      <c r="D924" s="111"/>
      <c r="E924" s="24"/>
      <c r="F924" s="24"/>
      <c r="G924" s="24"/>
      <c r="H924" s="24"/>
      <c r="I924" s="24"/>
      <c r="J924" s="24"/>
      <c r="N924" s="2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961"/>
  <sheetViews>
    <sheetView workbookViewId="0">
      <pane ySplit="1" topLeftCell="A2" activePane="bottomLeft" state="frozen"/>
      <selection pane="bottomLeft" activeCell="B3" sqref="B3"/>
    </sheetView>
  </sheetViews>
  <sheetFormatPr defaultColWidth="14.44140625" defaultRowHeight="15.75" customHeight="1"/>
  <cols>
    <col min="1" max="2" width="8.5546875" customWidth="1"/>
    <col min="3" max="3" width="11.6640625" customWidth="1"/>
    <col min="4" max="4" width="31.5546875" customWidth="1"/>
    <col min="5" max="5" width="22.33203125" customWidth="1"/>
    <col min="6" max="6" width="14.33203125" customWidth="1"/>
    <col min="7" max="7" width="23.44140625" customWidth="1"/>
    <col min="8" max="8" width="18.5546875" customWidth="1"/>
    <col min="9" max="9" width="14.6640625" customWidth="1"/>
    <col min="10" max="10" width="17.5546875" customWidth="1"/>
    <col min="11" max="13" width="14.6640625" customWidth="1"/>
  </cols>
  <sheetData>
    <row r="1" spans="1:25" ht="15.75" customHeight="1">
      <c r="A1" s="112"/>
      <c r="B1" s="112"/>
      <c r="C1" s="112"/>
      <c r="D1" s="112"/>
      <c r="E1" s="113" t="s">
        <v>121</v>
      </c>
      <c r="F1" s="113" t="s">
        <v>122</v>
      </c>
      <c r="G1" s="113" t="s">
        <v>123</v>
      </c>
      <c r="H1" s="111"/>
      <c r="I1" s="111"/>
      <c r="J1" s="111"/>
      <c r="K1" s="114"/>
      <c r="L1" s="111"/>
      <c r="M1" s="111"/>
      <c r="N1" s="111"/>
      <c r="O1" s="111"/>
      <c r="P1" s="111"/>
      <c r="Q1" s="111"/>
      <c r="R1" s="111"/>
      <c r="S1" s="111"/>
      <c r="T1" s="111"/>
      <c r="U1" s="111"/>
      <c r="V1" s="111"/>
      <c r="W1" s="111"/>
      <c r="X1" s="111"/>
      <c r="Y1" s="111"/>
    </row>
    <row r="2" spans="1:25" ht="15.75" customHeight="1">
      <c r="A2" s="115"/>
      <c r="B2" s="115"/>
      <c r="C2" s="115"/>
      <c r="D2" s="112"/>
      <c r="E2" s="116"/>
      <c r="F2" s="116"/>
      <c r="G2" s="116"/>
      <c r="K2" s="24"/>
    </row>
    <row r="3" spans="1:25" ht="15.75" customHeight="1">
      <c r="A3" s="117"/>
      <c r="B3" s="117"/>
      <c r="C3" s="117"/>
      <c r="D3" s="118"/>
      <c r="E3" s="108"/>
      <c r="F3" s="116"/>
      <c r="G3" s="108"/>
      <c r="K3" s="24"/>
    </row>
    <row r="4" spans="1:25" ht="15.75" customHeight="1">
      <c r="A4" s="119"/>
      <c r="B4" s="119"/>
      <c r="C4" s="119"/>
      <c r="D4" s="120" t="s">
        <v>124</v>
      </c>
      <c r="E4" s="121"/>
      <c r="F4" s="122"/>
      <c r="G4" s="121"/>
      <c r="K4" s="24"/>
    </row>
    <row r="5" spans="1:25" ht="15.75" customHeight="1">
      <c r="A5" s="123" t="s">
        <v>90</v>
      </c>
      <c r="B5" s="123" t="s">
        <v>89</v>
      </c>
      <c r="C5" s="123" t="s">
        <v>125</v>
      </c>
      <c r="D5" s="124" t="s">
        <v>88</v>
      </c>
      <c r="E5" s="125">
        <v>172350</v>
      </c>
      <c r="F5" s="126">
        <f t="shared" ref="F5:F14" si="0">E5-G5</f>
        <v>76171.91</v>
      </c>
      <c r="G5" s="125">
        <v>96178.09</v>
      </c>
      <c r="K5" s="24"/>
    </row>
    <row r="6" spans="1:25" ht="15.75" customHeight="1">
      <c r="A6" s="123" t="s">
        <v>93</v>
      </c>
      <c r="B6" s="123" t="s">
        <v>92</v>
      </c>
      <c r="C6" s="123" t="s">
        <v>125</v>
      </c>
      <c r="D6" s="124" t="s">
        <v>91</v>
      </c>
      <c r="E6" s="125">
        <v>198900</v>
      </c>
      <c r="F6" s="126">
        <f t="shared" si="0"/>
        <v>196050</v>
      </c>
      <c r="G6" s="125">
        <v>2850</v>
      </c>
      <c r="K6" s="24"/>
    </row>
    <row r="7" spans="1:25" ht="15.75" customHeight="1">
      <c r="A7" s="123" t="s">
        <v>60</v>
      </c>
      <c r="B7" s="123" t="s">
        <v>59</v>
      </c>
      <c r="C7" s="123" t="s">
        <v>125</v>
      </c>
      <c r="D7" s="124" t="s">
        <v>94</v>
      </c>
      <c r="E7" s="125">
        <v>20000</v>
      </c>
      <c r="F7" s="126">
        <f t="shared" si="0"/>
        <v>19290.66</v>
      </c>
      <c r="G7" s="125">
        <v>709.34</v>
      </c>
      <c r="K7" s="24"/>
    </row>
    <row r="8" spans="1:25" ht="15.75" customHeight="1">
      <c r="A8" s="123" t="s">
        <v>96</v>
      </c>
      <c r="B8" s="123" t="s">
        <v>95</v>
      </c>
      <c r="C8" s="123" t="s">
        <v>125</v>
      </c>
      <c r="D8" s="124" t="s">
        <v>76</v>
      </c>
      <c r="E8" s="125">
        <v>37000</v>
      </c>
      <c r="F8" s="126">
        <f t="shared" si="0"/>
        <v>28270</v>
      </c>
      <c r="G8" s="125">
        <v>8730</v>
      </c>
      <c r="K8" s="24"/>
    </row>
    <row r="9" spans="1:25" ht="15.75" customHeight="1">
      <c r="A9" s="123" t="s">
        <v>99</v>
      </c>
      <c r="B9" s="123" t="s">
        <v>98</v>
      </c>
      <c r="C9" s="123" t="s">
        <v>125</v>
      </c>
      <c r="D9" s="124" t="s">
        <v>97</v>
      </c>
      <c r="E9" s="125">
        <v>50000</v>
      </c>
      <c r="F9" s="126">
        <f t="shared" si="0"/>
        <v>46301.81</v>
      </c>
      <c r="G9" s="125">
        <v>3698.19</v>
      </c>
      <c r="K9" s="24"/>
    </row>
    <row r="10" spans="1:25" ht="15.75" customHeight="1">
      <c r="A10" s="123" t="s">
        <v>99</v>
      </c>
      <c r="B10" s="123" t="s">
        <v>98</v>
      </c>
      <c r="C10" s="123" t="s">
        <v>125</v>
      </c>
      <c r="D10" s="124" t="s">
        <v>76</v>
      </c>
      <c r="E10" s="125">
        <v>67000</v>
      </c>
      <c r="F10" s="126">
        <f t="shared" si="0"/>
        <v>62624.41</v>
      </c>
      <c r="G10" s="125">
        <v>4375.59</v>
      </c>
      <c r="K10" s="24"/>
    </row>
    <row r="11" spans="1:25" ht="15.75" customHeight="1">
      <c r="A11" s="123" t="s">
        <v>101</v>
      </c>
      <c r="B11" s="123" t="s">
        <v>100</v>
      </c>
      <c r="C11" s="123" t="s">
        <v>125</v>
      </c>
      <c r="D11" s="124" t="s">
        <v>76</v>
      </c>
      <c r="E11" s="125">
        <v>52300</v>
      </c>
      <c r="F11" s="126">
        <f t="shared" si="0"/>
        <v>44818.65</v>
      </c>
      <c r="G11" s="125">
        <v>7481.35</v>
      </c>
      <c r="K11" s="24"/>
    </row>
    <row r="12" spans="1:25" ht="15.75" customHeight="1">
      <c r="A12" s="123" t="s">
        <v>72</v>
      </c>
      <c r="B12" s="123" t="s">
        <v>103</v>
      </c>
      <c r="C12" s="123" t="s">
        <v>125</v>
      </c>
      <c r="D12" s="124" t="s">
        <v>102</v>
      </c>
      <c r="E12" s="125">
        <v>162500</v>
      </c>
      <c r="F12" s="126">
        <f t="shared" si="0"/>
        <v>25177</v>
      </c>
      <c r="G12" s="125">
        <v>137323</v>
      </c>
    </row>
    <row r="13" spans="1:25" ht="15.75" customHeight="1">
      <c r="A13" s="123" t="s">
        <v>105</v>
      </c>
      <c r="B13" s="123" t="s">
        <v>104</v>
      </c>
      <c r="C13" s="123" t="s">
        <v>125</v>
      </c>
      <c r="D13" s="124" t="s">
        <v>73</v>
      </c>
      <c r="E13" s="125">
        <v>50000</v>
      </c>
      <c r="F13" s="126">
        <f t="shared" si="0"/>
        <v>46945.8</v>
      </c>
      <c r="G13" s="125">
        <v>3054.2</v>
      </c>
      <c r="H13" s="127"/>
    </row>
    <row r="14" spans="1:25" ht="15.75" customHeight="1">
      <c r="A14" s="123" t="s">
        <v>108</v>
      </c>
      <c r="B14" s="123" t="s">
        <v>107</v>
      </c>
      <c r="C14" s="123" t="s">
        <v>125</v>
      </c>
      <c r="D14" s="124" t="s">
        <v>106</v>
      </c>
      <c r="E14" s="125">
        <v>40000</v>
      </c>
      <c r="F14" s="126">
        <f t="shared" si="0"/>
        <v>40000</v>
      </c>
      <c r="G14" s="125">
        <v>0</v>
      </c>
      <c r="H14" s="127"/>
    </row>
    <row r="15" spans="1:25" ht="15.75" customHeight="1">
      <c r="A15" s="117"/>
      <c r="B15" s="117"/>
      <c r="C15" s="117"/>
      <c r="D15" s="118"/>
      <c r="E15" s="108"/>
      <c r="F15" s="116"/>
      <c r="G15" s="128">
        <f>SUM(G5:G14)</f>
        <v>264399.76</v>
      </c>
      <c r="H15" s="129" t="s">
        <v>126</v>
      </c>
      <c r="K15" s="24"/>
    </row>
    <row r="16" spans="1:25" ht="15.75" customHeight="1">
      <c r="A16" s="117"/>
      <c r="B16" s="117"/>
      <c r="C16" s="117"/>
      <c r="D16" s="118"/>
      <c r="E16" s="108"/>
      <c r="F16" s="116"/>
      <c r="G16" s="108"/>
      <c r="K16" s="24"/>
    </row>
    <row r="17" spans="1:11" ht="15.75" customHeight="1">
      <c r="A17" s="130" t="s">
        <v>72</v>
      </c>
      <c r="B17" s="130" t="s">
        <v>103</v>
      </c>
      <c r="C17" s="130" t="s">
        <v>127</v>
      </c>
      <c r="D17" s="131" t="s">
        <v>63</v>
      </c>
      <c r="E17" s="132">
        <v>100000</v>
      </c>
      <c r="F17" s="133">
        <f t="shared" ref="F17:F20" si="1">E17-G17</f>
        <v>100000</v>
      </c>
      <c r="G17" s="133"/>
    </row>
    <row r="18" spans="1:11" ht="15.75" customHeight="1">
      <c r="A18" s="130" t="s">
        <v>72</v>
      </c>
      <c r="B18" s="130" t="s">
        <v>103</v>
      </c>
      <c r="C18" s="130" t="s">
        <v>127</v>
      </c>
      <c r="D18" s="131" t="s">
        <v>110</v>
      </c>
      <c r="E18" s="132">
        <v>200000</v>
      </c>
      <c r="F18" s="133">
        <f t="shared" si="1"/>
        <v>200000</v>
      </c>
      <c r="G18" s="133"/>
    </row>
    <row r="19" spans="1:11" ht="13.2">
      <c r="A19" s="130" t="s">
        <v>105</v>
      </c>
      <c r="B19" s="130" t="s">
        <v>104</v>
      </c>
      <c r="C19" s="130" t="s">
        <v>127</v>
      </c>
      <c r="D19" s="131" t="s">
        <v>63</v>
      </c>
      <c r="E19" s="132">
        <v>202600</v>
      </c>
      <c r="F19" s="133">
        <f t="shared" si="1"/>
        <v>202600</v>
      </c>
      <c r="G19" s="133"/>
    </row>
    <row r="20" spans="1:11" ht="13.2">
      <c r="A20" s="130" t="s">
        <v>108</v>
      </c>
      <c r="B20" s="130" t="s">
        <v>107</v>
      </c>
      <c r="C20" s="130" t="s">
        <v>127</v>
      </c>
      <c r="D20" s="131" t="s">
        <v>63</v>
      </c>
      <c r="E20" s="132">
        <v>202600</v>
      </c>
      <c r="F20" s="133">
        <f t="shared" si="1"/>
        <v>202600</v>
      </c>
      <c r="G20" s="133"/>
    </row>
    <row r="21" spans="1:11" ht="13.2">
      <c r="A21" s="130" t="s">
        <v>113</v>
      </c>
      <c r="B21" s="130" t="s">
        <v>112</v>
      </c>
      <c r="C21" s="130" t="s">
        <v>127</v>
      </c>
      <c r="D21" s="131" t="s">
        <v>111</v>
      </c>
      <c r="E21" s="132">
        <v>30000</v>
      </c>
      <c r="F21" s="132">
        <v>29553</v>
      </c>
      <c r="G21" s="133"/>
      <c r="H21" s="134"/>
    </row>
    <row r="22" spans="1:11" ht="13.2">
      <c r="A22" s="117"/>
      <c r="B22" s="117"/>
      <c r="C22" s="117"/>
      <c r="D22" s="118"/>
      <c r="E22" s="108"/>
      <c r="F22" s="116"/>
      <c r="G22" s="135">
        <f>SUM(G17:G21)</f>
        <v>0</v>
      </c>
      <c r="H22" s="136" t="s">
        <v>128</v>
      </c>
      <c r="K22" s="24"/>
    </row>
    <row r="23" spans="1:11" ht="13.2">
      <c r="A23" s="117"/>
      <c r="B23" s="117"/>
      <c r="C23" s="117"/>
      <c r="D23" s="118"/>
      <c r="E23" s="108"/>
      <c r="F23" s="116"/>
      <c r="G23" s="108"/>
      <c r="K23" s="24"/>
    </row>
    <row r="24" spans="1:11" ht="13.2">
      <c r="A24" s="137" t="s">
        <v>66</v>
      </c>
      <c r="B24" s="137" t="s">
        <v>65</v>
      </c>
      <c r="C24" s="137" t="s">
        <v>129</v>
      </c>
      <c r="D24" s="138" t="s">
        <v>115</v>
      </c>
      <c r="E24" s="139">
        <v>32000</v>
      </c>
      <c r="F24" s="140">
        <f t="shared" ref="F24:F25" si="2">E24-G24</f>
        <v>30328.41</v>
      </c>
      <c r="G24" s="139">
        <v>1671.59</v>
      </c>
      <c r="K24" s="24"/>
    </row>
    <row r="25" spans="1:11" ht="13.2">
      <c r="A25" s="137" t="s">
        <v>105</v>
      </c>
      <c r="B25" s="137" t="s">
        <v>104</v>
      </c>
      <c r="C25" s="137" t="s">
        <v>129</v>
      </c>
      <c r="D25" s="138" t="s">
        <v>73</v>
      </c>
      <c r="E25" s="139">
        <v>50000</v>
      </c>
      <c r="F25" s="140">
        <f t="shared" si="2"/>
        <v>46945.8</v>
      </c>
      <c r="G25" s="139">
        <v>3054.2</v>
      </c>
      <c r="H25" s="127"/>
    </row>
    <row r="26" spans="1:11" ht="13.2">
      <c r="A26" s="117"/>
      <c r="B26" s="117"/>
      <c r="C26" s="117"/>
      <c r="D26" s="118"/>
      <c r="E26" s="108"/>
      <c r="F26" s="116"/>
      <c r="G26" s="141">
        <f>SUM(G24:G25)</f>
        <v>4725.79</v>
      </c>
      <c r="H26" s="142" t="s">
        <v>130</v>
      </c>
      <c r="K26" s="24"/>
    </row>
    <row r="27" spans="1:11" ht="13.2">
      <c r="A27" s="117"/>
      <c r="B27" s="117"/>
      <c r="C27" s="117"/>
      <c r="D27" s="118"/>
      <c r="E27" s="108"/>
      <c r="F27" s="116"/>
      <c r="G27" s="108"/>
      <c r="K27" s="24"/>
    </row>
    <row r="28" spans="1:11" ht="26.4">
      <c r="A28" s="143" t="s">
        <v>101</v>
      </c>
      <c r="B28" s="143" t="s">
        <v>100</v>
      </c>
      <c r="C28" s="143" t="s">
        <v>131</v>
      </c>
      <c r="D28" s="144" t="s">
        <v>117</v>
      </c>
      <c r="E28" s="145">
        <f>336000+30000+50000</f>
        <v>416000</v>
      </c>
      <c r="F28" s="145">
        <f t="shared" ref="F28:F30" si="3">E28-G28</f>
        <v>414481.28</v>
      </c>
      <c r="G28" s="146">
        <v>1518.72</v>
      </c>
      <c r="K28" s="24"/>
    </row>
    <row r="29" spans="1:11" ht="13.2">
      <c r="A29" s="143" t="s">
        <v>72</v>
      </c>
      <c r="B29" s="143" t="s">
        <v>103</v>
      </c>
      <c r="C29" s="143" t="s">
        <v>131</v>
      </c>
      <c r="D29" s="144" t="s">
        <v>118</v>
      </c>
      <c r="E29" s="146">
        <v>50000</v>
      </c>
      <c r="F29" s="145">
        <f t="shared" si="3"/>
        <v>43171.95</v>
      </c>
      <c r="G29" s="146">
        <v>6828.05</v>
      </c>
    </row>
    <row r="30" spans="1:11" ht="13.2">
      <c r="A30" s="143" t="s">
        <v>105</v>
      </c>
      <c r="B30" s="143" t="s">
        <v>104</v>
      </c>
      <c r="C30" s="143" t="s">
        <v>131</v>
      </c>
      <c r="D30" s="144" t="s">
        <v>118</v>
      </c>
      <c r="E30" s="146">
        <v>100000</v>
      </c>
      <c r="F30" s="145">
        <f t="shared" si="3"/>
        <v>18827.320000000007</v>
      </c>
      <c r="G30" s="146">
        <v>81172.679999999993</v>
      </c>
    </row>
    <row r="31" spans="1:11" ht="13.2">
      <c r="A31" s="117"/>
      <c r="B31" s="117"/>
      <c r="C31" s="117"/>
      <c r="D31" s="118"/>
      <c r="E31" s="108"/>
      <c r="F31" s="116"/>
      <c r="G31" s="147">
        <f>SUM(G28:G30)</f>
        <v>89519.45</v>
      </c>
      <c r="H31" s="148" t="s">
        <v>132</v>
      </c>
      <c r="K31" s="24"/>
    </row>
    <row r="32" spans="1:11" ht="13.2">
      <c r="A32" s="117"/>
      <c r="B32" s="117"/>
      <c r="C32" s="117"/>
      <c r="D32" s="149"/>
      <c r="E32" s="108"/>
      <c r="F32" s="116"/>
      <c r="G32" s="108"/>
      <c r="K32" s="24"/>
    </row>
    <row r="33" spans="1:12" ht="13.2">
      <c r="A33" s="117"/>
      <c r="B33" s="117"/>
      <c r="C33" s="117"/>
      <c r="D33" s="149"/>
      <c r="E33" s="108"/>
      <c r="F33" s="116"/>
      <c r="G33" s="150">
        <f>G31+G26+G22+G15</f>
        <v>358645</v>
      </c>
      <c r="H33" s="151" t="s">
        <v>133</v>
      </c>
      <c r="K33" s="24"/>
    </row>
    <row r="34" spans="1:12" ht="13.2">
      <c r="A34" s="117"/>
      <c r="B34" s="117"/>
      <c r="C34" s="117"/>
      <c r="D34" s="149"/>
      <c r="E34" s="108"/>
      <c r="F34" s="116"/>
      <c r="G34" s="108"/>
      <c r="K34" s="24"/>
    </row>
    <row r="35" spans="1:12" ht="13.2">
      <c r="A35" s="119"/>
      <c r="B35" s="119"/>
      <c r="C35" s="119"/>
      <c r="D35" s="120" t="s">
        <v>134</v>
      </c>
      <c r="E35" s="121"/>
      <c r="F35" s="122"/>
      <c r="G35" s="121"/>
      <c r="K35" s="24"/>
    </row>
    <row r="36" spans="1:12" ht="13.2">
      <c r="A36" s="117" t="s">
        <v>135</v>
      </c>
      <c r="B36" s="117" t="s">
        <v>112</v>
      </c>
      <c r="C36" s="117" t="s">
        <v>136</v>
      </c>
      <c r="D36" s="112"/>
      <c r="E36" s="108">
        <v>57500</v>
      </c>
      <c r="F36" s="108">
        <v>2629.85</v>
      </c>
      <c r="G36" s="116">
        <f>E36-F36</f>
        <v>54870.15</v>
      </c>
      <c r="J36" s="23"/>
      <c r="L36" s="24"/>
    </row>
    <row r="37" spans="1:12" ht="13.2">
      <c r="A37" s="117"/>
      <c r="B37" s="117"/>
      <c r="C37" s="117"/>
      <c r="D37" s="118"/>
      <c r="E37" s="108"/>
      <c r="F37" s="116"/>
      <c r="G37" s="108"/>
      <c r="L37" s="24"/>
    </row>
    <row r="38" spans="1:12" ht="13.2">
      <c r="A38" s="117" t="s">
        <v>137</v>
      </c>
      <c r="B38" s="117" t="s">
        <v>138</v>
      </c>
      <c r="C38" s="117" t="s">
        <v>125</v>
      </c>
      <c r="D38" s="118" t="s">
        <v>139</v>
      </c>
      <c r="E38" s="108">
        <v>46800</v>
      </c>
      <c r="F38" s="116">
        <f t="shared" ref="F38:F41" si="4">E38-G38</f>
        <v>14058.75</v>
      </c>
      <c r="G38" s="108">
        <v>32741.25</v>
      </c>
      <c r="J38" s="23"/>
      <c r="L38" s="24"/>
    </row>
    <row r="39" spans="1:12" ht="52.8">
      <c r="A39" s="117" t="s">
        <v>105</v>
      </c>
      <c r="B39" s="117" t="s">
        <v>104</v>
      </c>
      <c r="C39" s="117" t="s">
        <v>125</v>
      </c>
      <c r="D39" s="118" t="s">
        <v>140</v>
      </c>
      <c r="E39" s="108">
        <v>22000</v>
      </c>
      <c r="F39" s="116">
        <f t="shared" si="4"/>
        <v>0</v>
      </c>
      <c r="G39" s="108">
        <v>22000</v>
      </c>
      <c r="J39" s="23"/>
    </row>
    <row r="40" spans="1:12" ht="13.2">
      <c r="A40" s="117" t="s">
        <v>108</v>
      </c>
      <c r="B40" s="117" t="s">
        <v>107</v>
      </c>
      <c r="C40" s="117" t="s">
        <v>125</v>
      </c>
      <c r="D40" s="118" t="s">
        <v>61</v>
      </c>
      <c r="E40" s="108">
        <v>177732</v>
      </c>
      <c r="F40" s="116">
        <f t="shared" si="4"/>
        <v>0</v>
      </c>
      <c r="G40" s="108">
        <v>177732</v>
      </c>
    </row>
    <row r="41" spans="1:12" ht="13.2">
      <c r="A41" s="117" t="s">
        <v>108</v>
      </c>
      <c r="B41" s="117" t="s">
        <v>107</v>
      </c>
      <c r="C41" s="117" t="s">
        <v>125</v>
      </c>
      <c r="D41" s="118" t="s">
        <v>61</v>
      </c>
      <c r="E41" s="108">
        <v>222268</v>
      </c>
      <c r="F41" s="116">
        <f t="shared" si="4"/>
        <v>0</v>
      </c>
      <c r="G41" s="108">
        <v>222268</v>
      </c>
      <c r="J41" s="23"/>
    </row>
    <row r="42" spans="1:12" ht="13.2">
      <c r="A42" s="117" t="s">
        <v>113</v>
      </c>
      <c r="B42" s="117" t="s">
        <v>112</v>
      </c>
      <c r="C42" s="117" t="s">
        <v>125</v>
      </c>
      <c r="D42" s="118" t="s">
        <v>57</v>
      </c>
      <c r="E42" s="108">
        <v>600000</v>
      </c>
      <c r="F42" s="116"/>
      <c r="G42" s="108">
        <v>600000</v>
      </c>
      <c r="J42" s="23"/>
    </row>
    <row r="43" spans="1:12" ht="13.2">
      <c r="A43" s="117"/>
      <c r="B43" s="117"/>
      <c r="C43" s="117"/>
      <c r="D43" s="118"/>
      <c r="E43" s="108"/>
      <c r="F43" s="116"/>
      <c r="G43" s="108"/>
      <c r="L43" s="24"/>
    </row>
    <row r="44" spans="1:12" ht="26.4">
      <c r="A44" s="117" t="s">
        <v>66</v>
      </c>
      <c r="B44" s="117" t="s">
        <v>65</v>
      </c>
      <c r="C44" s="117" t="s">
        <v>127</v>
      </c>
      <c r="D44" s="118" t="s">
        <v>141</v>
      </c>
      <c r="E44" s="108">
        <v>360000</v>
      </c>
      <c r="F44" s="116">
        <f t="shared" ref="F44:F45" si="5">E44-G44</f>
        <v>180000</v>
      </c>
      <c r="G44" s="108">
        <v>180000</v>
      </c>
      <c r="J44" s="23"/>
      <c r="L44" s="24"/>
    </row>
    <row r="45" spans="1:12" ht="13.2">
      <c r="A45" s="117" t="s">
        <v>72</v>
      </c>
      <c r="B45" s="117" t="s">
        <v>103</v>
      </c>
      <c r="C45" s="117" t="s">
        <v>127</v>
      </c>
      <c r="D45" s="118" t="s">
        <v>70</v>
      </c>
      <c r="E45" s="108">
        <v>150000</v>
      </c>
      <c r="F45" s="116">
        <f t="shared" si="5"/>
        <v>21660.789999999994</v>
      </c>
      <c r="G45" s="108">
        <v>128339.21</v>
      </c>
      <c r="J45" s="23"/>
    </row>
    <row r="46" spans="1:12" ht="13.2">
      <c r="A46" s="117" t="s">
        <v>113</v>
      </c>
      <c r="B46" s="117" t="s">
        <v>112</v>
      </c>
      <c r="C46" s="117" t="s">
        <v>127</v>
      </c>
      <c r="D46" s="118" t="s">
        <v>63</v>
      </c>
      <c r="E46" s="108">
        <v>212600</v>
      </c>
      <c r="F46" s="116"/>
      <c r="G46" s="108">
        <v>212600</v>
      </c>
      <c r="J46" s="23"/>
    </row>
    <row r="47" spans="1:12" ht="13.2">
      <c r="A47" s="117"/>
      <c r="B47" s="117"/>
      <c r="C47" s="117"/>
      <c r="D47" s="118"/>
      <c r="E47" s="108"/>
      <c r="F47" s="116"/>
      <c r="G47" s="108"/>
      <c r="L47" s="24"/>
    </row>
    <row r="48" spans="1:12" ht="26.4">
      <c r="A48" s="117" t="s">
        <v>105</v>
      </c>
      <c r="B48" s="117" t="s">
        <v>104</v>
      </c>
      <c r="C48" s="117" t="s">
        <v>129</v>
      </c>
      <c r="D48" s="118" t="s">
        <v>142</v>
      </c>
      <c r="E48" s="108">
        <v>45000</v>
      </c>
      <c r="F48" s="116">
        <f t="shared" ref="F48:F50" si="6">E48-G48</f>
        <v>25901.45</v>
      </c>
      <c r="G48" s="108">
        <v>19098.55</v>
      </c>
      <c r="J48" s="23"/>
    </row>
    <row r="49" spans="1:12" ht="13.2">
      <c r="A49" s="117" t="s">
        <v>108</v>
      </c>
      <c r="B49" s="117" t="s">
        <v>107</v>
      </c>
      <c r="C49" s="117" t="s">
        <v>129</v>
      </c>
      <c r="D49" s="118" t="s">
        <v>73</v>
      </c>
      <c r="E49" s="108">
        <v>50000</v>
      </c>
      <c r="F49" s="116">
        <f t="shared" si="6"/>
        <v>7372</v>
      </c>
      <c r="G49" s="108">
        <v>42628</v>
      </c>
    </row>
    <row r="50" spans="1:12" ht="13.2">
      <c r="A50" s="117" t="s">
        <v>108</v>
      </c>
      <c r="B50" s="117" t="s">
        <v>107</v>
      </c>
      <c r="C50" s="117" t="s">
        <v>125</v>
      </c>
      <c r="D50" s="118" t="s">
        <v>73</v>
      </c>
      <c r="E50" s="108">
        <v>50000</v>
      </c>
      <c r="F50" s="116">
        <f t="shared" si="6"/>
        <v>7362</v>
      </c>
      <c r="G50" s="108">
        <v>42638</v>
      </c>
      <c r="J50" s="23"/>
    </row>
    <row r="51" spans="1:12" ht="13.2">
      <c r="A51" s="117"/>
      <c r="B51" s="117"/>
      <c r="C51" s="117"/>
      <c r="D51" s="118"/>
      <c r="E51" s="108"/>
      <c r="F51" s="116"/>
      <c r="G51" s="108"/>
      <c r="L51" s="24"/>
    </row>
    <row r="52" spans="1:12" ht="13.2">
      <c r="A52" s="117" t="s">
        <v>60</v>
      </c>
      <c r="B52" s="117" t="s">
        <v>59</v>
      </c>
      <c r="C52" s="117" t="s">
        <v>129</v>
      </c>
      <c r="D52" s="118" t="s">
        <v>58</v>
      </c>
      <c r="E52" s="108">
        <v>210000</v>
      </c>
      <c r="F52" s="116">
        <f t="shared" ref="F52:F55" si="7">E52-G52</f>
        <v>0</v>
      </c>
      <c r="G52" s="108">
        <v>210000</v>
      </c>
      <c r="L52" s="24"/>
    </row>
    <row r="53" spans="1:12" ht="13.2">
      <c r="A53" s="117" t="s">
        <v>60</v>
      </c>
      <c r="B53" s="117" t="s">
        <v>59</v>
      </c>
      <c r="C53" s="117" t="s">
        <v>131</v>
      </c>
      <c r="D53" s="118" t="s">
        <v>58</v>
      </c>
      <c r="E53" s="108">
        <v>210000</v>
      </c>
      <c r="F53" s="116">
        <f t="shared" si="7"/>
        <v>0</v>
      </c>
      <c r="G53" s="108">
        <v>210000</v>
      </c>
      <c r="J53" s="23"/>
      <c r="L53" s="24"/>
    </row>
    <row r="54" spans="1:12" ht="13.2">
      <c r="A54" s="117" t="s">
        <v>72</v>
      </c>
      <c r="B54" s="117" t="s">
        <v>103</v>
      </c>
      <c r="C54" s="117" t="s">
        <v>131</v>
      </c>
      <c r="D54" s="118" t="s">
        <v>143</v>
      </c>
      <c r="E54" s="108">
        <f>27684.65+25000</f>
        <v>52684.65</v>
      </c>
      <c r="F54" s="116">
        <f t="shared" si="7"/>
        <v>26627.4</v>
      </c>
      <c r="G54" s="108">
        <f>28834.27-2777.02</f>
        <v>26057.25</v>
      </c>
    </row>
    <row r="55" spans="1:12" ht="13.2">
      <c r="A55" s="117" t="s">
        <v>108</v>
      </c>
      <c r="B55" s="117" t="s">
        <v>107</v>
      </c>
      <c r="C55" s="117" t="s">
        <v>131</v>
      </c>
      <c r="D55" s="118" t="s">
        <v>144</v>
      </c>
      <c r="E55" s="108">
        <v>150000</v>
      </c>
      <c r="F55" s="116">
        <f t="shared" si="7"/>
        <v>0</v>
      </c>
      <c r="G55" s="108">
        <v>150000</v>
      </c>
      <c r="J55" s="23"/>
    </row>
    <row r="56" spans="1:12" ht="13.2">
      <c r="A56" s="117" t="s">
        <v>113</v>
      </c>
      <c r="B56" s="117" t="s">
        <v>112</v>
      </c>
      <c r="C56" s="117" t="s">
        <v>131</v>
      </c>
      <c r="D56" s="118" t="s">
        <v>62</v>
      </c>
      <c r="E56" s="108">
        <v>220000</v>
      </c>
      <c r="F56" s="116"/>
      <c r="G56" s="108">
        <v>220000</v>
      </c>
      <c r="J56" s="23"/>
    </row>
    <row r="57" spans="1:12" ht="13.2">
      <c r="A57" s="117"/>
      <c r="B57" s="117"/>
      <c r="C57" s="117"/>
      <c r="D57" s="118"/>
      <c r="E57" s="108"/>
      <c r="F57" s="116"/>
      <c r="G57" s="116"/>
      <c r="L57" s="24"/>
    </row>
    <row r="58" spans="1:12" ht="13.2">
      <c r="A58" s="119"/>
      <c r="B58" s="119"/>
      <c r="C58" s="119"/>
      <c r="D58" s="120" t="s">
        <v>145</v>
      </c>
      <c r="E58" s="121"/>
      <c r="F58" s="122"/>
      <c r="G58" s="122"/>
      <c r="L58" s="24"/>
    </row>
    <row r="59" spans="1:12" ht="13.2">
      <c r="A59" s="117" t="s">
        <v>113</v>
      </c>
      <c r="B59" s="117" t="s">
        <v>112</v>
      </c>
      <c r="C59" s="118" t="s">
        <v>125</v>
      </c>
      <c r="D59" s="117" t="s">
        <v>146</v>
      </c>
      <c r="E59" s="108">
        <v>22840</v>
      </c>
      <c r="F59" s="116"/>
      <c r="G59" s="108">
        <v>22840</v>
      </c>
      <c r="L59" s="24"/>
    </row>
    <row r="60" spans="1:12" ht="13.2">
      <c r="A60" s="117" t="s">
        <v>113</v>
      </c>
      <c r="B60" s="117" t="s">
        <v>112</v>
      </c>
      <c r="C60" s="118" t="s">
        <v>129</v>
      </c>
      <c r="D60" s="117" t="s">
        <v>146</v>
      </c>
      <c r="E60" s="108">
        <v>34260</v>
      </c>
      <c r="F60" s="116"/>
      <c r="G60" s="108">
        <v>34260</v>
      </c>
      <c r="L60" s="24"/>
    </row>
    <row r="61" spans="1:12" ht="13.2">
      <c r="A61" s="117" t="s">
        <v>113</v>
      </c>
      <c r="B61" s="117" t="s">
        <v>112</v>
      </c>
      <c r="C61" s="118" t="s">
        <v>129</v>
      </c>
      <c r="D61" s="117" t="s">
        <v>147</v>
      </c>
      <c r="E61" s="108">
        <v>203275.61</v>
      </c>
      <c r="F61" s="116"/>
      <c r="G61" s="108">
        <v>203275.61</v>
      </c>
      <c r="L61" s="24"/>
    </row>
    <row r="62" spans="1:12" ht="13.2">
      <c r="A62" s="117" t="s">
        <v>113</v>
      </c>
      <c r="B62" s="117" t="s">
        <v>112</v>
      </c>
      <c r="C62" s="118" t="s">
        <v>129</v>
      </c>
      <c r="D62" s="117" t="s">
        <v>82</v>
      </c>
      <c r="E62" s="108">
        <v>153862.5</v>
      </c>
      <c r="F62" s="116"/>
      <c r="G62" s="108">
        <v>153862.5</v>
      </c>
      <c r="L62" s="24"/>
    </row>
    <row r="63" spans="1:12" ht="13.2">
      <c r="A63" s="117" t="s">
        <v>113</v>
      </c>
      <c r="B63" s="117" t="s">
        <v>112</v>
      </c>
      <c r="C63" s="118" t="s">
        <v>129</v>
      </c>
      <c r="D63" s="117" t="s">
        <v>80</v>
      </c>
      <c r="E63" s="108">
        <v>498643.75</v>
      </c>
      <c r="F63" s="116"/>
      <c r="G63" s="108">
        <v>498643.75</v>
      </c>
      <c r="L63" s="24"/>
    </row>
    <row r="64" spans="1:12" ht="13.2">
      <c r="A64" s="117" t="s">
        <v>113</v>
      </c>
      <c r="B64" s="117" t="s">
        <v>112</v>
      </c>
      <c r="C64" s="118" t="s">
        <v>129</v>
      </c>
      <c r="D64" s="117" t="s">
        <v>83</v>
      </c>
      <c r="E64" s="108">
        <v>207147.5</v>
      </c>
      <c r="F64" s="116"/>
      <c r="G64" s="108">
        <v>207147.5</v>
      </c>
      <c r="L64" s="24"/>
    </row>
    <row r="65" spans="1:14" ht="13.2">
      <c r="A65" s="117" t="s">
        <v>113</v>
      </c>
      <c r="B65" s="117" t="s">
        <v>112</v>
      </c>
      <c r="C65" s="118" t="s">
        <v>129</v>
      </c>
      <c r="D65" s="117" t="s">
        <v>84</v>
      </c>
      <c r="E65" s="108">
        <v>84625</v>
      </c>
      <c r="F65" s="116"/>
      <c r="G65" s="108">
        <v>84625</v>
      </c>
      <c r="L65" s="24"/>
    </row>
    <row r="66" spans="1:14" ht="13.2">
      <c r="A66" s="117" t="s">
        <v>113</v>
      </c>
      <c r="B66" s="117" t="s">
        <v>112</v>
      </c>
      <c r="C66" s="118" t="s">
        <v>131</v>
      </c>
      <c r="D66" s="117" t="s">
        <v>147</v>
      </c>
      <c r="E66" s="108">
        <v>25124.39</v>
      </c>
      <c r="F66" s="116"/>
      <c r="G66" s="108">
        <v>25124.39</v>
      </c>
      <c r="J66" s="23"/>
      <c r="L66" s="24"/>
    </row>
    <row r="67" spans="1:14" ht="13.2">
      <c r="A67" s="117"/>
      <c r="B67" s="117"/>
      <c r="C67" s="117"/>
      <c r="D67" s="118"/>
      <c r="E67" s="108"/>
      <c r="F67" s="116"/>
      <c r="G67" s="116"/>
      <c r="L67" s="24"/>
    </row>
    <row r="68" spans="1:14" ht="13.2">
      <c r="D68" s="111"/>
      <c r="E68" s="24"/>
      <c r="F68" s="24"/>
      <c r="G68" s="24"/>
      <c r="H68" s="24"/>
      <c r="I68" s="24"/>
      <c r="J68" s="24"/>
      <c r="N68" s="24"/>
    </row>
    <row r="69" spans="1:14" ht="13.2">
      <c r="D69" s="111"/>
      <c r="E69" s="24"/>
      <c r="F69" s="24"/>
      <c r="G69" s="24"/>
      <c r="H69" s="24"/>
      <c r="I69" s="24"/>
      <c r="J69" s="24"/>
      <c r="N69" s="24"/>
    </row>
    <row r="70" spans="1:14" ht="13.2">
      <c r="D70" s="111"/>
      <c r="E70" s="24"/>
      <c r="F70" s="24"/>
      <c r="G70" s="24"/>
      <c r="H70" s="24"/>
      <c r="I70" s="24"/>
      <c r="J70" s="24"/>
      <c r="N70" s="24"/>
    </row>
    <row r="71" spans="1:14" ht="13.2">
      <c r="D71" s="111"/>
      <c r="E71" s="24"/>
      <c r="F71" s="24"/>
      <c r="G71" s="24"/>
      <c r="H71" s="24"/>
      <c r="I71" s="24"/>
      <c r="J71" s="24"/>
      <c r="N71" s="24"/>
    </row>
    <row r="72" spans="1:14" ht="13.2">
      <c r="D72" s="111"/>
      <c r="E72" s="24"/>
      <c r="F72" s="24"/>
      <c r="G72" s="24"/>
      <c r="H72" s="24"/>
      <c r="I72" s="24"/>
      <c r="J72" s="24"/>
      <c r="N72" s="24"/>
    </row>
    <row r="73" spans="1:14" ht="13.2">
      <c r="D73" s="111"/>
      <c r="E73" s="24"/>
      <c r="F73" s="24"/>
      <c r="G73" s="24"/>
      <c r="H73" s="24"/>
      <c r="I73" s="24"/>
      <c r="J73" s="24"/>
      <c r="N73" s="24"/>
    </row>
    <row r="74" spans="1:14" ht="13.2">
      <c r="D74" s="111"/>
      <c r="E74" s="24"/>
      <c r="F74" s="24"/>
      <c r="G74" s="24"/>
      <c r="H74" s="24"/>
      <c r="I74" s="24"/>
      <c r="J74" s="24"/>
      <c r="N74" s="24"/>
    </row>
    <row r="75" spans="1:14" ht="13.2">
      <c r="D75" s="111"/>
      <c r="E75" s="24"/>
      <c r="F75" s="24"/>
      <c r="G75" s="24"/>
      <c r="H75" s="24"/>
      <c r="I75" s="24"/>
      <c r="J75" s="24"/>
      <c r="N75" s="24"/>
    </row>
    <row r="76" spans="1:14" ht="13.2">
      <c r="D76" s="111"/>
      <c r="E76" s="24"/>
      <c r="F76" s="24"/>
      <c r="G76" s="24"/>
      <c r="H76" s="24"/>
      <c r="I76" s="24"/>
      <c r="J76" s="24"/>
      <c r="N76" s="24"/>
    </row>
    <row r="77" spans="1:14" ht="13.2">
      <c r="D77" s="111"/>
      <c r="E77" s="24"/>
      <c r="F77" s="24"/>
      <c r="G77" s="24"/>
      <c r="H77" s="24"/>
      <c r="I77" s="24"/>
      <c r="J77" s="24"/>
      <c r="N77" s="24"/>
    </row>
    <row r="78" spans="1:14" ht="13.2">
      <c r="D78" s="111"/>
      <c r="E78" s="24"/>
      <c r="F78" s="24"/>
      <c r="G78" s="24"/>
      <c r="H78" s="24"/>
      <c r="I78" s="24"/>
      <c r="J78" s="24"/>
      <c r="N78" s="24"/>
    </row>
    <row r="79" spans="1:14" ht="13.2">
      <c r="D79" s="111"/>
      <c r="E79" s="24"/>
      <c r="F79" s="24"/>
      <c r="G79" s="24"/>
      <c r="H79" s="24"/>
      <c r="I79" s="24"/>
      <c r="J79" s="24"/>
      <c r="N79" s="24"/>
    </row>
    <row r="80" spans="1:14" ht="13.2">
      <c r="D80" s="111"/>
      <c r="E80" s="24"/>
      <c r="F80" s="24"/>
      <c r="G80" s="24"/>
      <c r="H80" s="24"/>
      <c r="I80" s="24"/>
      <c r="J80" s="24"/>
      <c r="N80" s="24"/>
    </row>
    <row r="81" spans="4:14" ht="13.2">
      <c r="D81" s="111"/>
      <c r="E81" s="24"/>
      <c r="F81" s="24"/>
      <c r="G81" s="24"/>
      <c r="H81" s="24"/>
      <c r="I81" s="24"/>
      <c r="J81" s="24"/>
      <c r="N81" s="24"/>
    </row>
    <row r="82" spans="4:14" ht="13.2">
      <c r="D82" s="111"/>
      <c r="E82" s="24"/>
      <c r="F82" s="24"/>
      <c r="G82" s="24"/>
      <c r="H82" s="24"/>
      <c r="I82" s="24"/>
      <c r="J82" s="24"/>
      <c r="N82" s="24"/>
    </row>
    <row r="83" spans="4:14" ht="13.2">
      <c r="D83" s="111"/>
      <c r="E83" s="24"/>
      <c r="F83" s="24"/>
      <c r="G83" s="24"/>
      <c r="H83" s="24"/>
      <c r="I83" s="24"/>
      <c r="J83" s="24"/>
      <c r="N83" s="24"/>
    </row>
    <row r="84" spans="4:14" ht="13.2">
      <c r="D84" s="111"/>
      <c r="E84" s="25">
        <v>2379879</v>
      </c>
      <c r="F84" s="24">
        <f>0.18*E84</f>
        <v>428378.22</v>
      </c>
      <c r="G84" s="24">
        <f>E84-F84</f>
        <v>1951500.78</v>
      </c>
      <c r="H84" s="24"/>
      <c r="I84" s="24"/>
      <c r="J84" s="24"/>
      <c r="N84" s="24"/>
    </row>
    <row r="85" spans="4:14" ht="13.2">
      <c r="D85" s="111"/>
      <c r="E85" s="24"/>
      <c r="F85" s="24"/>
      <c r="G85" s="24"/>
      <c r="H85" s="24"/>
      <c r="I85" s="24"/>
      <c r="J85" s="24"/>
      <c r="N85" s="24"/>
    </row>
    <row r="86" spans="4:14" ht="13.2">
      <c r="D86" s="111"/>
      <c r="E86" s="24"/>
      <c r="F86" s="24"/>
      <c r="G86" s="24"/>
      <c r="H86" s="24"/>
      <c r="I86" s="24"/>
      <c r="J86" s="24"/>
      <c r="N86" s="24"/>
    </row>
    <row r="87" spans="4:14" ht="13.2">
      <c r="D87" s="111"/>
      <c r="E87" s="24"/>
      <c r="F87" s="24"/>
      <c r="G87" s="24"/>
      <c r="H87" s="24"/>
      <c r="I87" s="24"/>
      <c r="J87" s="24"/>
      <c r="N87" s="24"/>
    </row>
    <row r="88" spans="4:14" ht="13.2">
      <c r="D88" s="111"/>
      <c r="E88" s="24"/>
      <c r="F88" s="24"/>
      <c r="G88" s="24"/>
      <c r="H88" s="24"/>
      <c r="I88" s="24"/>
      <c r="J88" s="24"/>
      <c r="N88" s="24"/>
    </row>
    <row r="89" spans="4:14" ht="13.2">
      <c r="D89" s="111"/>
      <c r="E89" s="24"/>
      <c r="F89" s="24"/>
      <c r="G89" s="24"/>
      <c r="H89" s="24"/>
      <c r="I89" s="24"/>
      <c r="J89" s="24"/>
      <c r="N89" s="24"/>
    </row>
    <row r="90" spans="4:14" ht="13.2">
      <c r="D90" s="111"/>
      <c r="E90" s="24"/>
      <c r="F90" s="24"/>
      <c r="G90" s="24"/>
      <c r="H90" s="24"/>
      <c r="I90" s="24"/>
      <c r="J90" s="24"/>
      <c r="N90" s="24"/>
    </row>
    <row r="91" spans="4:14" ht="13.2">
      <c r="D91" s="111"/>
      <c r="E91" s="24"/>
      <c r="F91" s="24"/>
      <c r="G91" s="24"/>
      <c r="H91" s="24"/>
      <c r="I91" s="24"/>
      <c r="J91" s="24"/>
      <c r="N91" s="24"/>
    </row>
    <row r="92" spans="4:14" ht="13.2">
      <c r="D92" s="111"/>
      <c r="E92" s="24"/>
      <c r="F92" s="24"/>
      <c r="G92" s="24"/>
      <c r="H92" s="24"/>
      <c r="I92" s="24"/>
      <c r="J92" s="24"/>
      <c r="N92" s="24"/>
    </row>
    <row r="93" spans="4:14" ht="13.2">
      <c r="D93" s="111"/>
      <c r="E93" s="24"/>
      <c r="F93" s="24"/>
      <c r="G93" s="24"/>
      <c r="H93" s="24"/>
      <c r="I93" s="24"/>
      <c r="J93" s="24"/>
      <c r="N93" s="24"/>
    </row>
    <row r="94" spans="4:14" ht="13.2">
      <c r="D94" s="111"/>
      <c r="E94" s="24"/>
      <c r="F94" s="24"/>
      <c r="G94" s="24"/>
      <c r="H94" s="24"/>
      <c r="I94" s="24"/>
      <c r="J94" s="24"/>
      <c r="N94" s="24"/>
    </row>
    <row r="95" spans="4:14" ht="13.2">
      <c r="D95" s="111"/>
      <c r="E95" s="24"/>
      <c r="F95" s="24"/>
      <c r="G95" s="24"/>
      <c r="H95" s="24"/>
      <c r="I95" s="24"/>
      <c r="J95" s="24"/>
      <c r="N95" s="24"/>
    </row>
    <row r="96" spans="4:14" ht="13.2">
      <c r="D96" s="111"/>
      <c r="E96" s="24"/>
      <c r="F96" s="24"/>
      <c r="G96" s="24"/>
      <c r="H96" s="24"/>
      <c r="I96" s="24"/>
      <c r="J96" s="24"/>
      <c r="N96" s="24"/>
    </row>
    <row r="97" spans="4:14" ht="13.2">
      <c r="D97" s="111"/>
      <c r="E97" s="24"/>
      <c r="F97" s="24"/>
      <c r="G97" s="24"/>
      <c r="H97" s="24"/>
      <c r="I97" s="24"/>
      <c r="J97" s="24"/>
      <c r="N97" s="24"/>
    </row>
    <row r="98" spans="4:14" ht="13.2">
      <c r="D98" s="111"/>
      <c r="E98" s="24"/>
      <c r="F98" s="24"/>
      <c r="G98" s="24"/>
      <c r="H98" s="24"/>
      <c r="I98" s="24"/>
      <c r="J98" s="24"/>
      <c r="N98" s="24"/>
    </row>
    <row r="99" spans="4:14" ht="13.2">
      <c r="D99" s="111"/>
      <c r="E99" s="24"/>
      <c r="F99" s="24"/>
      <c r="G99" s="24"/>
      <c r="H99" s="24"/>
      <c r="I99" s="24"/>
      <c r="J99" s="24"/>
      <c r="N99" s="24"/>
    </row>
    <row r="100" spans="4:14" ht="13.2">
      <c r="D100" s="111"/>
      <c r="E100" s="24"/>
      <c r="F100" s="24"/>
      <c r="G100" s="24"/>
      <c r="H100" s="24"/>
      <c r="I100" s="24"/>
      <c r="J100" s="24"/>
      <c r="N100" s="24"/>
    </row>
    <row r="101" spans="4:14" ht="13.2">
      <c r="D101" s="111"/>
      <c r="E101" s="24"/>
      <c r="F101" s="24"/>
      <c r="G101" s="24"/>
      <c r="H101" s="24"/>
      <c r="I101" s="24"/>
      <c r="J101" s="24"/>
      <c r="N101" s="24"/>
    </row>
    <row r="102" spans="4:14" ht="13.2">
      <c r="D102" s="111"/>
      <c r="E102" s="24"/>
      <c r="F102" s="24"/>
      <c r="G102" s="24"/>
      <c r="H102" s="24"/>
      <c r="I102" s="24"/>
      <c r="J102" s="24"/>
      <c r="N102" s="24"/>
    </row>
    <row r="103" spans="4:14" ht="13.2">
      <c r="D103" s="111"/>
      <c r="E103" s="24"/>
      <c r="F103" s="24"/>
      <c r="G103" s="24"/>
      <c r="H103" s="24"/>
      <c r="I103" s="24"/>
      <c r="J103" s="24"/>
      <c r="N103" s="24"/>
    </row>
    <row r="104" spans="4:14" ht="13.2">
      <c r="D104" s="111"/>
      <c r="E104" s="24"/>
      <c r="F104" s="24"/>
      <c r="G104" s="24"/>
      <c r="H104" s="24"/>
      <c r="I104" s="24"/>
      <c r="J104" s="24"/>
      <c r="N104" s="24"/>
    </row>
    <row r="105" spans="4:14" ht="13.2">
      <c r="D105" s="111"/>
      <c r="E105" s="24"/>
      <c r="F105" s="24"/>
      <c r="G105" s="24"/>
      <c r="H105" s="24"/>
      <c r="I105" s="24"/>
      <c r="J105" s="24"/>
      <c r="N105" s="24"/>
    </row>
    <row r="106" spans="4:14" ht="13.2">
      <c r="D106" s="111"/>
      <c r="E106" s="24"/>
      <c r="F106" s="24"/>
      <c r="G106" s="24"/>
      <c r="H106" s="24"/>
      <c r="I106" s="24"/>
      <c r="J106" s="24"/>
      <c r="N106" s="24"/>
    </row>
    <row r="107" spans="4:14" ht="13.2">
      <c r="D107" s="111"/>
      <c r="E107" s="24"/>
      <c r="F107" s="24"/>
      <c r="G107" s="24"/>
      <c r="H107" s="24"/>
      <c r="I107" s="24"/>
      <c r="J107" s="24"/>
      <c r="N107" s="24"/>
    </row>
    <row r="108" spans="4:14" ht="13.2">
      <c r="D108" s="111"/>
      <c r="E108" s="24"/>
      <c r="F108" s="24"/>
      <c r="G108" s="24"/>
      <c r="H108" s="24"/>
      <c r="I108" s="24"/>
      <c r="J108" s="24"/>
      <c r="N108" s="24"/>
    </row>
    <row r="109" spans="4:14" ht="13.2">
      <c r="D109" s="111"/>
      <c r="E109" s="24"/>
      <c r="F109" s="24"/>
      <c r="G109" s="24"/>
      <c r="H109" s="24"/>
      <c r="I109" s="24"/>
      <c r="J109" s="24"/>
      <c r="N109" s="24"/>
    </row>
    <row r="110" spans="4:14" ht="13.2">
      <c r="D110" s="111"/>
      <c r="E110" s="24"/>
      <c r="F110" s="24"/>
      <c r="G110" s="24"/>
      <c r="H110" s="24"/>
      <c r="I110" s="24"/>
      <c r="J110" s="24"/>
      <c r="N110" s="24"/>
    </row>
    <row r="111" spans="4:14" ht="13.2">
      <c r="D111" s="111"/>
      <c r="E111" s="24"/>
      <c r="F111" s="24"/>
      <c r="G111" s="24"/>
      <c r="H111" s="24"/>
      <c r="I111" s="24"/>
      <c r="J111" s="24"/>
      <c r="N111" s="24"/>
    </row>
    <row r="112" spans="4:14" ht="13.2">
      <c r="D112" s="111"/>
      <c r="E112" s="24"/>
      <c r="F112" s="24"/>
      <c r="G112" s="24"/>
      <c r="H112" s="24"/>
      <c r="I112" s="24"/>
      <c r="J112" s="24"/>
      <c r="N112" s="24"/>
    </row>
    <row r="113" spans="4:14" ht="13.2">
      <c r="D113" s="111"/>
      <c r="E113" s="24"/>
      <c r="F113" s="24"/>
      <c r="G113" s="24"/>
      <c r="H113" s="24"/>
      <c r="I113" s="24"/>
      <c r="J113" s="24"/>
      <c r="N113" s="24"/>
    </row>
    <row r="114" spans="4:14" ht="13.2">
      <c r="D114" s="111"/>
      <c r="E114" s="24"/>
      <c r="F114" s="24"/>
      <c r="G114" s="24"/>
      <c r="H114" s="24"/>
      <c r="I114" s="24"/>
      <c r="J114" s="24"/>
      <c r="N114" s="24"/>
    </row>
    <row r="115" spans="4:14" ht="13.2">
      <c r="D115" s="111"/>
      <c r="E115" s="24"/>
      <c r="F115" s="24"/>
      <c r="G115" s="24"/>
      <c r="H115" s="24"/>
      <c r="I115" s="24"/>
      <c r="J115" s="24"/>
      <c r="N115" s="24"/>
    </row>
    <row r="116" spans="4:14" ht="13.2">
      <c r="D116" s="111"/>
      <c r="E116" s="24"/>
      <c r="F116" s="24"/>
      <c r="G116" s="24"/>
      <c r="H116" s="24"/>
      <c r="I116" s="24"/>
      <c r="J116" s="24"/>
      <c r="N116" s="24"/>
    </row>
    <row r="117" spans="4:14" ht="13.2">
      <c r="D117" s="111"/>
      <c r="E117" s="24"/>
      <c r="F117" s="24"/>
      <c r="G117" s="24"/>
      <c r="H117" s="24"/>
      <c r="I117" s="24"/>
      <c r="J117" s="24"/>
      <c r="N117" s="24"/>
    </row>
    <row r="118" spans="4:14" ht="13.2">
      <c r="D118" s="111"/>
      <c r="E118" s="24"/>
      <c r="F118" s="24"/>
      <c r="G118" s="24"/>
      <c r="H118" s="24"/>
      <c r="I118" s="24"/>
      <c r="J118" s="24"/>
      <c r="N118" s="24"/>
    </row>
    <row r="119" spans="4:14" ht="13.2">
      <c r="D119" s="111"/>
      <c r="E119" s="24"/>
      <c r="F119" s="24"/>
      <c r="G119" s="24"/>
      <c r="H119" s="24"/>
      <c r="I119" s="24"/>
      <c r="J119" s="24"/>
      <c r="N119" s="24"/>
    </row>
    <row r="120" spans="4:14" ht="13.2">
      <c r="D120" s="111"/>
      <c r="E120" s="24"/>
      <c r="F120" s="24"/>
      <c r="G120" s="24"/>
      <c r="H120" s="24"/>
      <c r="I120" s="24"/>
      <c r="J120" s="24"/>
      <c r="N120" s="24"/>
    </row>
    <row r="121" spans="4:14" ht="13.2">
      <c r="D121" s="111"/>
      <c r="E121" s="24"/>
      <c r="F121" s="24"/>
      <c r="G121" s="24"/>
      <c r="H121" s="24"/>
      <c r="I121" s="24"/>
      <c r="J121" s="24"/>
      <c r="N121" s="24"/>
    </row>
    <row r="122" spans="4:14" ht="13.2">
      <c r="D122" s="111"/>
      <c r="E122" s="24"/>
      <c r="F122" s="24"/>
      <c r="G122" s="24"/>
      <c r="H122" s="24"/>
      <c r="I122" s="24"/>
      <c r="J122" s="24"/>
      <c r="N122" s="24"/>
    </row>
    <row r="123" spans="4:14" ht="13.2">
      <c r="D123" s="111"/>
      <c r="E123" s="24"/>
      <c r="F123" s="24"/>
      <c r="G123" s="24"/>
      <c r="H123" s="24"/>
      <c r="I123" s="24"/>
      <c r="J123" s="24"/>
      <c r="N123" s="24"/>
    </row>
    <row r="124" spans="4:14" ht="13.2">
      <c r="D124" s="111"/>
      <c r="E124" s="24"/>
      <c r="F124" s="24"/>
      <c r="G124" s="24"/>
      <c r="H124" s="24"/>
      <c r="I124" s="24"/>
      <c r="J124" s="24"/>
      <c r="N124" s="24"/>
    </row>
    <row r="125" spans="4:14" ht="13.2">
      <c r="D125" s="111"/>
      <c r="E125" s="24"/>
      <c r="F125" s="24"/>
      <c r="G125" s="24"/>
      <c r="H125" s="24"/>
      <c r="I125" s="24"/>
      <c r="J125" s="24"/>
      <c r="N125" s="24"/>
    </row>
    <row r="126" spans="4:14" ht="13.2">
      <c r="D126" s="111"/>
      <c r="E126" s="24"/>
      <c r="F126" s="24"/>
      <c r="G126" s="24"/>
      <c r="H126" s="24"/>
      <c r="I126" s="24"/>
      <c r="J126" s="24"/>
      <c r="N126" s="24"/>
    </row>
    <row r="127" spans="4:14" ht="13.2">
      <c r="D127" s="111"/>
      <c r="E127" s="24"/>
      <c r="F127" s="24"/>
      <c r="G127" s="24"/>
      <c r="H127" s="24"/>
      <c r="I127" s="24"/>
      <c r="J127" s="24"/>
      <c r="N127" s="24"/>
    </row>
    <row r="128" spans="4:14" ht="13.2">
      <c r="D128" s="111"/>
      <c r="E128" s="24"/>
      <c r="F128" s="24"/>
      <c r="G128" s="24"/>
      <c r="H128" s="24"/>
      <c r="I128" s="24"/>
      <c r="J128" s="24"/>
      <c r="N128" s="24"/>
    </row>
    <row r="129" spans="4:14" ht="13.2">
      <c r="D129" s="111"/>
      <c r="E129" s="24"/>
      <c r="F129" s="24"/>
      <c r="G129" s="24"/>
      <c r="H129" s="24"/>
      <c r="I129" s="24"/>
      <c r="J129" s="24"/>
      <c r="N129" s="24"/>
    </row>
    <row r="130" spans="4:14" ht="13.2">
      <c r="D130" s="111"/>
      <c r="E130" s="24"/>
      <c r="F130" s="24"/>
      <c r="G130" s="24"/>
      <c r="H130" s="24"/>
      <c r="I130" s="24"/>
      <c r="J130" s="24"/>
      <c r="N130" s="24"/>
    </row>
    <row r="131" spans="4:14" ht="13.2">
      <c r="D131" s="111"/>
      <c r="E131" s="24"/>
      <c r="F131" s="24"/>
      <c r="G131" s="24"/>
      <c r="H131" s="24"/>
      <c r="I131" s="24"/>
      <c r="J131" s="24"/>
      <c r="N131" s="24"/>
    </row>
    <row r="132" spans="4:14" ht="13.2">
      <c r="D132" s="111"/>
      <c r="E132" s="24"/>
      <c r="F132" s="24"/>
      <c r="G132" s="24"/>
      <c r="H132" s="24"/>
      <c r="I132" s="24"/>
      <c r="J132" s="24"/>
      <c r="N132" s="24"/>
    </row>
    <row r="133" spans="4:14" ht="13.2">
      <c r="D133" s="111"/>
      <c r="E133" s="24"/>
      <c r="F133" s="24"/>
      <c r="G133" s="24"/>
      <c r="H133" s="24"/>
      <c r="I133" s="24"/>
      <c r="J133" s="24"/>
      <c r="N133" s="24"/>
    </row>
    <row r="134" spans="4:14" ht="13.2">
      <c r="D134" s="111"/>
      <c r="E134" s="24"/>
      <c r="F134" s="24"/>
      <c r="G134" s="24"/>
      <c r="H134" s="24"/>
      <c r="I134" s="24"/>
      <c r="J134" s="24"/>
      <c r="N134" s="24"/>
    </row>
    <row r="135" spans="4:14" ht="13.2">
      <c r="D135" s="111"/>
      <c r="E135" s="24"/>
      <c r="F135" s="24"/>
      <c r="G135" s="24"/>
      <c r="H135" s="24"/>
      <c r="I135" s="24"/>
      <c r="J135" s="24"/>
      <c r="N135" s="24"/>
    </row>
    <row r="136" spans="4:14" ht="13.2">
      <c r="D136" s="111"/>
      <c r="E136" s="24"/>
      <c r="F136" s="24"/>
      <c r="G136" s="24"/>
      <c r="H136" s="24"/>
      <c r="I136" s="24"/>
      <c r="J136" s="24"/>
      <c r="N136" s="24"/>
    </row>
    <row r="137" spans="4:14" ht="13.2">
      <c r="D137" s="111"/>
      <c r="E137" s="24"/>
      <c r="F137" s="24"/>
      <c r="G137" s="24"/>
      <c r="H137" s="24"/>
      <c r="I137" s="24"/>
      <c r="J137" s="24"/>
      <c r="N137" s="24"/>
    </row>
    <row r="138" spans="4:14" ht="13.2">
      <c r="D138" s="111"/>
      <c r="E138" s="24"/>
      <c r="F138" s="24"/>
      <c r="G138" s="24"/>
      <c r="H138" s="24"/>
      <c r="I138" s="24"/>
      <c r="J138" s="24"/>
      <c r="N138" s="24"/>
    </row>
    <row r="139" spans="4:14" ht="13.2">
      <c r="D139" s="111"/>
      <c r="E139" s="24"/>
      <c r="F139" s="24"/>
      <c r="G139" s="24"/>
      <c r="H139" s="24"/>
      <c r="I139" s="24"/>
      <c r="J139" s="24"/>
      <c r="N139" s="24"/>
    </row>
    <row r="140" spans="4:14" ht="13.2">
      <c r="D140" s="111"/>
      <c r="E140" s="24"/>
      <c r="F140" s="24"/>
      <c r="G140" s="24"/>
      <c r="H140" s="24"/>
      <c r="I140" s="24"/>
      <c r="J140" s="24"/>
      <c r="N140" s="24"/>
    </row>
    <row r="141" spans="4:14" ht="13.2">
      <c r="D141" s="111"/>
      <c r="E141" s="24"/>
      <c r="F141" s="24"/>
      <c r="G141" s="24"/>
      <c r="H141" s="24"/>
      <c r="I141" s="24"/>
      <c r="J141" s="24"/>
      <c r="N141" s="24"/>
    </row>
    <row r="142" spans="4:14" ht="13.2">
      <c r="D142" s="111"/>
      <c r="E142" s="24"/>
      <c r="F142" s="24"/>
      <c r="G142" s="24"/>
      <c r="H142" s="24"/>
      <c r="I142" s="24"/>
      <c r="J142" s="24"/>
      <c r="N142" s="24"/>
    </row>
    <row r="143" spans="4:14" ht="13.2">
      <c r="D143" s="111"/>
      <c r="E143" s="24"/>
      <c r="F143" s="24"/>
      <c r="G143" s="24"/>
      <c r="H143" s="24"/>
      <c r="I143" s="24"/>
      <c r="J143" s="24"/>
      <c r="N143" s="24"/>
    </row>
    <row r="144" spans="4:14" ht="13.2">
      <c r="D144" s="111"/>
      <c r="E144" s="24"/>
      <c r="F144" s="24"/>
      <c r="G144" s="24"/>
      <c r="H144" s="24"/>
      <c r="I144" s="24"/>
      <c r="J144" s="24"/>
      <c r="N144" s="24"/>
    </row>
    <row r="145" spans="4:14" ht="13.2">
      <c r="D145" s="111"/>
      <c r="E145" s="24"/>
      <c r="F145" s="24"/>
      <c r="G145" s="24"/>
      <c r="H145" s="24"/>
      <c r="I145" s="24"/>
      <c r="J145" s="24"/>
      <c r="N145" s="24"/>
    </row>
    <row r="146" spans="4:14" ht="13.2">
      <c r="D146" s="111"/>
      <c r="E146" s="24"/>
      <c r="F146" s="24"/>
      <c r="G146" s="24"/>
      <c r="H146" s="24"/>
      <c r="I146" s="24"/>
      <c r="J146" s="24"/>
      <c r="N146" s="24"/>
    </row>
    <row r="147" spans="4:14" ht="13.2">
      <c r="D147" s="111"/>
      <c r="E147" s="24"/>
      <c r="F147" s="24"/>
      <c r="G147" s="24"/>
      <c r="H147" s="24"/>
      <c r="I147" s="24"/>
      <c r="J147" s="24"/>
      <c r="N147" s="24"/>
    </row>
    <row r="148" spans="4:14" ht="13.2">
      <c r="D148" s="111"/>
      <c r="E148" s="24"/>
      <c r="F148" s="24"/>
      <c r="G148" s="24"/>
      <c r="H148" s="24"/>
      <c r="I148" s="24"/>
      <c r="J148" s="24"/>
      <c r="N148" s="24"/>
    </row>
    <row r="149" spans="4:14" ht="13.2">
      <c r="D149" s="111"/>
      <c r="E149" s="24"/>
      <c r="F149" s="24"/>
      <c r="G149" s="24"/>
      <c r="H149" s="24"/>
      <c r="I149" s="24"/>
      <c r="J149" s="24"/>
      <c r="N149" s="24"/>
    </row>
    <row r="150" spans="4:14" ht="13.2">
      <c r="D150" s="111"/>
      <c r="E150" s="24"/>
      <c r="F150" s="24"/>
      <c r="G150" s="24"/>
      <c r="H150" s="24"/>
      <c r="I150" s="24"/>
      <c r="J150" s="24"/>
      <c r="N150" s="24"/>
    </row>
    <row r="151" spans="4:14" ht="13.2">
      <c r="D151" s="111"/>
      <c r="E151" s="24"/>
      <c r="F151" s="24"/>
      <c r="G151" s="24"/>
      <c r="H151" s="24"/>
      <c r="I151" s="24"/>
      <c r="J151" s="24"/>
      <c r="N151" s="24"/>
    </row>
    <row r="152" spans="4:14" ht="13.2">
      <c r="D152" s="111"/>
      <c r="E152" s="24"/>
      <c r="F152" s="24"/>
      <c r="G152" s="24"/>
      <c r="H152" s="24"/>
      <c r="I152" s="24"/>
      <c r="J152" s="24"/>
      <c r="N152" s="24"/>
    </row>
    <row r="153" spans="4:14" ht="13.2">
      <c r="D153" s="111"/>
      <c r="E153" s="24"/>
      <c r="F153" s="24"/>
      <c r="G153" s="24"/>
      <c r="H153" s="24"/>
      <c r="I153" s="24"/>
      <c r="J153" s="24"/>
      <c r="N153" s="24"/>
    </row>
    <row r="154" spans="4:14" ht="13.2">
      <c r="D154" s="111"/>
      <c r="E154" s="24"/>
      <c r="F154" s="24"/>
      <c r="G154" s="24"/>
      <c r="H154" s="24"/>
      <c r="I154" s="24"/>
      <c r="J154" s="24"/>
      <c r="N154" s="24"/>
    </row>
    <row r="155" spans="4:14" ht="13.2">
      <c r="D155" s="111"/>
      <c r="E155" s="24"/>
      <c r="F155" s="24"/>
      <c r="G155" s="24"/>
      <c r="H155" s="24"/>
      <c r="I155" s="24"/>
      <c r="J155" s="24"/>
      <c r="N155" s="24"/>
    </row>
    <row r="156" spans="4:14" ht="13.2">
      <c r="D156" s="111"/>
      <c r="E156" s="24"/>
      <c r="F156" s="24"/>
      <c r="G156" s="24"/>
      <c r="H156" s="24"/>
      <c r="I156" s="24"/>
      <c r="J156" s="24"/>
      <c r="N156" s="24"/>
    </row>
    <row r="157" spans="4:14" ht="13.2">
      <c r="D157" s="111"/>
      <c r="E157" s="24"/>
      <c r="F157" s="24"/>
      <c r="G157" s="24"/>
      <c r="H157" s="24"/>
      <c r="I157" s="24"/>
      <c r="J157" s="24"/>
      <c r="N157" s="24"/>
    </row>
    <row r="158" spans="4:14" ht="13.2">
      <c r="D158" s="111"/>
      <c r="E158" s="24"/>
      <c r="F158" s="24"/>
      <c r="G158" s="24"/>
      <c r="H158" s="24"/>
      <c r="I158" s="24"/>
      <c r="J158" s="24"/>
      <c r="N158" s="24"/>
    </row>
    <row r="159" spans="4:14" ht="13.2">
      <c r="D159" s="111"/>
      <c r="E159" s="24"/>
      <c r="F159" s="24"/>
      <c r="G159" s="24"/>
      <c r="H159" s="24"/>
      <c r="I159" s="24"/>
      <c r="J159" s="24"/>
      <c r="N159" s="24"/>
    </row>
    <row r="160" spans="4:14" ht="13.2">
      <c r="D160" s="111"/>
      <c r="E160" s="24"/>
      <c r="F160" s="24"/>
      <c r="G160" s="24"/>
      <c r="H160" s="24"/>
      <c r="I160" s="24"/>
      <c r="J160" s="24"/>
      <c r="N160" s="24"/>
    </row>
    <row r="161" spans="4:14" ht="13.2">
      <c r="D161" s="111"/>
      <c r="E161" s="24"/>
      <c r="F161" s="24"/>
      <c r="G161" s="24"/>
      <c r="H161" s="24"/>
      <c r="I161" s="24"/>
      <c r="J161" s="24"/>
      <c r="N161" s="24"/>
    </row>
    <row r="162" spans="4:14" ht="13.2">
      <c r="D162" s="111"/>
      <c r="E162" s="24"/>
      <c r="F162" s="24"/>
      <c r="G162" s="24"/>
      <c r="H162" s="24"/>
      <c r="I162" s="24"/>
      <c r="J162" s="24"/>
      <c r="N162" s="24"/>
    </row>
    <row r="163" spans="4:14" ht="13.2">
      <c r="D163" s="111"/>
      <c r="E163" s="24"/>
      <c r="F163" s="24"/>
      <c r="G163" s="24"/>
      <c r="H163" s="24"/>
      <c r="I163" s="24"/>
      <c r="J163" s="24"/>
      <c r="N163" s="24"/>
    </row>
    <row r="164" spans="4:14" ht="13.2">
      <c r="D164" s="111"/>
      <c r="E164" s="24"/>
      <c r="F164" s="24"/>
      <c r="G164" s="24"/>
      <c r="H164" s="24"/>
      <c r="I164" s="24"/>
      <c r="J164" s="24"/>
      <c r="N164" s="24"/>
    </row>
    <row r="165" spans="4:14" ht="13.2">
      <c r="D165" s="111"/>
      <c r="E165" s="24"/>
      <c r="F165" s="24"/>
      <c r="G165" s="24"/>
      <c r="H165" s="24"/>
      <c r="I165" s="24"/>
      <c r="J165" s="24"/>
      <c r="N165" s="24"/>
    </row>
    <row r="166" spans="4:14" ht="13.2">
      <c r="D166" s="111"/>
      <c r="E166" s="24"/>
      <c r="F166" s="24"/>
      <c r="G166" s="24"/>
      <c r="H166" s="24"/>
      <c r="I166" s="24"/>
      <c r="J166" s="24"/>
      <c r="N166" s="24"/>
    </row>
    <row r="167" spans="4:14" ht="13.2">
      <c r="D167" s="111"/>
      <c r="E167" s="24"/>
      <c r="F167" s="24"/>
      <c r="G167" s="24"/>
      <c r="H167" s="24"/>
      <c r="I167" s="24"/>
      <c r="J167" s="24"/>
      <c r="N167" s="24"/>
    </row>
    <row r="168" spans="4:14" ht="13.2">
      <c r="D168" s="111"/>
      <c r="E168" s="24"/>
      <c r="F168" s="24"/>
      <c r="G168" s="24"/>
      <c r="H168" s="24"/>
      <c r="I168" s="24"/>
      <c r="J168" s="24"/>
      <c r="N168" s="24"/>
    </row>
    <row r="169" spans="4:14" ht="13.2">
      <c r="D169" s="111"/>
      <c r="E169" s="24"/>
      <c r="F169" s="24"/>
      <c r="G169" s="24"/>
      <c r="H169" s="24"/>
      <c r="I169" s="24"/>
      <c r="J169" s="24"/>
      <c r="N169" s="24"/>
    </row>
    <row r="170" spans="4:14" ht="13.2">
      <c r="D170" s="111"/>
      <c r="E170" s="24"/>
      <c r="F170" s="24"/>
      <c r="G170" s="24"/>
      <c r="H170" s="24"/>
      <c r="I170" s="24"/>
      <c r="J170" s="24"/>
      <c r="N170" s="24"/>
    </row>
    <row r="171" spans="4:14" ht="13.2">
      <c r="D171" s="111"/>
      <c r="E171" s="24"/>
      <c r="F171" s="24"/>
      <c r="G171" s="24"/>
      <c r="H171" s="24"/>
      <c r="I171" s="24"/>
      <c r="J171" s="24"/>
      <c r="N171" s="24"/>
    </row>
    <row r="172" spans="4:14" ht="13.2">
      <c r="D172" s="111"/>
      <c r="E172" s="24"/>
      <c r="F172" s="24"/>
      <c r="G172" s="24"/>
      <c r="H172" s="24"/>
      <c r="I172" s="24"/>
      <c r="J172" s="24"/>
      <c r="N172" s="24"/>
    </row>
    <row r="173" spans="4:14" ht="13.2">
      <c r="D173" s="111"/>
      <c r="E173" s="24"/>
      <c r="F173" s="24"/>
      <c r="G173" s="24"/>
      <c r="H173" s="24"/>
      <c r="I173" s="24"/>
      <c r="J173" s="24"/>
      <c r="N173" s="24"/>
    </row>
    <row r="174" spans="4:14" ht="13.2">
      <c r="D174" s="111"/>
      <c r="E174" s="24"/>
      <c r="F174" s="24"/>
      <c r="G174" s="24"/>
      <c r="H174" s="24"/>
      <c r="I174" s="24"/>
      <c r="J174" s="24"/>
      <c r="N174" s="24"/>
    </row>
    <row r="175" spans="4:14" ht="13.2">
      <c r="D175" s="111"/>
      <c r="E175" s="24"/>
      <c r="F175" s="24"/>
      <c r="G175" s="24"/>
      <c r="H175" s="24"/>
      <c r="I175" s="24"/>
      <c r="J175" s="24"/>
      <c r="N175" s="24"/>
    </row>
    <row r="176" spans="4:14" ht="13.2">
      <c r="D176" s="111"/>
      <c r="E176" s="24"/>
      <c r="F176" s="24"/>
      <c r="G176" s="24"/>
      <c r="H176" s="24"/>
      <c r="I176" s="24"/>
      <c r="J176" s="24"/>
      <c r="N176" s="24"/>
    </row>
    <row r="177" spans="4:14" ht="13.2">
      <c r="D177" s="111"/>
      <c r="E177" s="24"/>
      <c r="F177" s="24"/>
      <c r="G177" s="24"/>
      <c r="H177" s="24"/>
      <c r="I177" s="24"/>
      <c r="J177" s="24"/>
      <c r="N177" s="24"/>
    </row>
    <row r="178" spans="4:14" ht="13.2">
      <c r="D178" s="111"/>
      <c r="E178" s="24"/>
      <c r="F178" s="24"/>
      <c r="G178" s="24"/>
      <c r="H178" s="24"/>
      <c r="I178" s="24"/>
      <c r="J178" s="24"/>
      <c r="N178" s="24"/>
    </row>
    <row r="179" spans="4:14" ht="13.2">
      <c r="D179" s="111"/>
      <c r="E179" s="24"/>
      <c r="F179" s="24"/>
      <c r="G179" s="24"/>
      <c r="H179" s="24"/>
      <c r="I179" s="24"/>
      <c r="J179" s="24"/>
      <c r="N179" s="24"/>
    </row>
    <row r="180" spans="4:14" ht="13.2">
      <c r="D180" s="111"/>
      <c r="E180" s="24"/>
      <c r="F180" s="24"/>
      <c r="G180" s="24"/>
      <c r="H180" s="24"/>
      <c r="I180" s="24"/>
      <c r="J180" s="24"/>
      <c r="N180" s="24"/>
    </row>
    <row r="181" spans="4:14" ht="13.2">
      <c r="D181" s="111"/>
      <c r="E181" s="24"/>
      <c r="F181" s="24"/>
      <c r="G181" s="24"/>
      <c r="H181" s="24"/>
      <c r="I181" s="24"/>
      <c r="J181" s="24"/>
      <c r="N181" s="24"/>
    </row>
    <row r="182" spans="4:14" ht="13.2">
      <c r="D182" s="111"/>
      <c r="E182" s="24"/>
      <c r="F182" s="24"/>
      <c r="G182" s="24"/>
      <c r="H182" s="24"/>
      <c r="I182" s="24"/>
      <c r="J182" s="24"/>
      <c r="N182" s="24"/>
    </row>
    <row r="183" spans="4:14" ht="13.2">
      <c r="D183" s="111"/>
      <c r="E183" s="24"/>
      <c r="F183" s="24"/>
      <c r="G183" s="24"/>
      <c r="H183" s="24"/>
      <c r="I183" s="24"/>
      <c r="J183" s="24"/>
      <c r="N183" s="24"/>
    </row>
    <row r="184" spans="4:14" ht="13.2">
      <c r="D184" s="111"/>
      <c r="E184" s="24"/>
      <c r="F184" s="24"/>
      <c r="G184" s="24"/>
      <c r="H184" s="24"/>
      <c r="I184" s="24"/>
      <c r="J184" s="24"/>
      <c r="N184" s="24"/>
    </row>
    <row r="185" spans="4:14" ht="13.2">
      <c r="D185" s="111"/>
      <c r="E185" s="24"/>
      <c r="F185" s="24"/>
      <c r="G185" s="24"/>
      <c r="H185" s="24"/>
      <c r="I185" s="24"/>
      <c r="J185" s="24"/>
      <c r="N185" s="24"/>
    </row>
    <row r="186" spans="4:14" ht="13.2">
      <c r="D186" s="111"/>
      <c r="E186" s="24"/>
      <c r="F186" s="24"/>
      <c r="G186" s="24"/>
      <c r="H186" s="24"/>
      <c r="I186" s="24"/>
      <c r="J186" s="24"/>
      <c r="N186" s="24"/>
    </row>
    <row r="187" spans="4:14" ht="13.2">
      <c r="D187" s="111"/>
      <c r="E187" s="24"/>
      <c r="F187" s="24"/>
      <c r="G187" s="24"/>
      <c r="H187" s="24"/>
      <c r="I187" s="24"/>
      <c r="J187" s="24"/>
      <c r="N187" s="24"/>
    </row>
    <row r="188" spans="4:14" ht="13.2">
      <c r="D188" s="111"/>
      <c r="E188" s="24"/>
      <c r="F188" s="24"/>
      <c r="G188" s="24"/>
      <c r="H188" s="24"/>
      <c r="I188" s="24"/>
      <c r="J188" s="24"/>
      <c r="N188" s="24"/>
    </row>
    <row r="189" spans="4:14" ht="13.2">
      <c r="D189" s="111"/>
      <c r="E189" s="24"/>
      <c r="F189" s="24"/>
      <c r="G189" s="24"/>
      <c r="H189" s="24"/>
      <c r="I189" s="24"/>
      <c r="J189" s="24"/>
      <c r="N189" s="24"/>
    </row>
    <row r="190" spans="4:14" ht="13.2">
      <c r="D190" s="111"/>
      <c r="E190" s="24"/>
      <c r="F190" s="24"/>
      <c r="G190" s="24"/>
      <c r="H190" s="24"/>
      <c r="I190" s="24"/>
      <c r="J190" s="24"/>
      <c r="N190" s="24"/>
    </row>
    <row r="191" spans="4:14" ht="13.2">
      <c r="D191" s="111"/>
      <c r="E191" s="24"/>
      <c r="F191" s="24"/>
      <c r="G191" s="24"/>
      <c r="H191" s="24"/>
      <c r="I191" s="24"/>
      <c r="J191" s="24"/>
      <c r="N191" s="24"/>
    </row>
    <row r="192" spans="4:14" ht="13.2">
      <c r="D192" s="111"/>
      <c r="E192" s="24"/>
      <c r="F192" s="24"/>
      <c r="G192" s="24"/>
      <c r="H192" s="24"/>
      <c r="I192" s="24"/>
      <c r="J192" s="24"/>
      <c r="N192" s="24"/>
    </row>
    <row r="193" spans="4:14" ht="13.2">
      <c r="D193" s="111"/>
      <c r="E193" s="24"/>
      <c r="F193" s="24"/>
      <c r="G193" s="24"/>
      <c r="H193" s="24"/>
      <c r="I193" s="24"/>
      <c r="J193" s="24"/>
      <c r="N193" s="24"/>
    </row>
    <row r="194" spans="4:14" ht="13.2">
      <c r="D194" s="111"/>
      <c r="E194" s="24"/>
      <c r="F194" s="24"/>
      <c r="G194" s="24"/>
      <c r="H194" s="24"/>
      <c r="I194" s="24"/>
      <c r="J194" s="24"/>
      <c r="N194" s="24"/>
    </row>
    <row r="195" spans="4:14" ht="13.2">
      <c r="D195" s="111"/>
      <c r="E195" s="24"/>
      <c r="F195" s="24"/>
      <c r="G195" s="24"/>
      <c r="H195" s="24"/>
      <c r="I195" s="24"/>
      <c r="J195" s="24"/>
      <c r="N195" s="24"/>
    </row>
    <row r="196" spans="4:14" ht="13.2">
      <c r="D196" s="111"/>
      <c r="E196" s="24"/>
      <c r="F196" s="24"/>
      <c r="G196" s="24"/>
      <c r="H196" s="24"/>
      <c r="I196" s="24"/>
      <c r="J196" s="24"/>
      <c r="N196" s="24"/>
    </row>
    <row r="197" spans="4:14" ht="13.2">
      <c r="D197" s="111"/>
      <c r="E197" s="24"/>
      <c r="F197" s="24"/>
      <c r="G197" s="24"/>
      <c r="H197" s="24"/>
      <c r="I197" s="24"/>
      <c r="J197" s="24"/>
      <c r="N197" s="24"/>
    </row>
    <row r="198" spans="4:14" ht="13.2">
      <c r="D198" s="111"/>
      <c r="E198" s="24"/>
      <c r="F198" s="24"/>
      <c r="G198" s="24"/>
      <c r="H198" s="24"/>
      <c r="I198" s="24"/>
      <c r="J198" s="24"/>
      <c r="N198" s="24"/>
    </row>
    <row r="199" spans="4:14" ht="13.2">
      <c r="D199" s="111"/>
      <c r="E199" s="24"/>
      <c r="F199" s="24"/>
      <c r="G199" s="24"/>
      <c r="H199" s="24"/>
      <c r="I199" s="24"/>
      <c r="J199" s="24"/>
      <c r="N199" s="24"/>
    </row>
    <row r="200" spans="4:14" ht="13.2">
      <c r="D200" s="111"/>
      <c r="E200" s="24"/>
      <c r="F200" s="24"/>
      <c r="G200" s="24"/>
      <c r="H200" s="24"/>
      <c r="I200" s="24"/>
      <c r="J200" s="24"/>
      <c r="N200" s="24"/>
    </row>
    <row r="201" spans="4:14" ht="13.2">
      <c r="D201" s="111"/>
      <c r="E201" s="24"/>
      <c r="F201" s="24"/>
      <c r="G201" s="24"/>
      <c r="H201" s="24"/>
      <c r="I201" s="24"/>
      <c r="J201" s="24"/>
      <c r="N201" s="24"/>
    </row>
    <row r="202" spans="4:14" ht="13.2">
      <c r="D202" s="111"/>
      <c r="E202" s="24"/>
      <c r="F202" s="24"/>
      <c r="G202" s="24"/>
      <c r="H202" s="24"/>
      <c r="I202" s="24"/>
      <c r="J202" s="24"/>
      <c r="N202" s="24"/>
    </row>
    <row r="203" spans="4:14" ht="13.2">
      <c r="D203" s="111"/>
      <c r="E203" s="24"/>
      <c r="F203" s="24"/>
      <c r="G203" s="24"/>
      <c r="H203" s="24"/>
      <c r="I203" s="24"/>
      <c r="J203" s="24"/>
      <c r="N203" s="24"/>
    </row>
    <row r="204" spans="4:14" ht="13.2">
      <c r="D204" s="111"/>
      <c r="E204" s="24"/>
      <c r="F204" s="24"/>
      <c r="G204" s="24"/>
      <c r="H204" s="24"/>
      <c r="I204" s="24"/>
      <c r="J204" s="24"/>
      <c r="N204" s="24"/>
    </row>
    <row r="205" spans="4:14" ht="13.2">
      <c r="D205" s="111"/>
      <c r="E205" s="24"/>
      <c r="F205" s="24"/>
      <c r="G205" s="24"/>
      <c r="H205" s="24"/>
      <c r="I205" s="24"/>
      <c r="J205" s="24"/>
      <c r="N205" s="24"/>
    </row>
    <row r="206" spans="4:14" ht="13.2">
      <c r="D206" s="111"/>
      <c r="E206" s="24"/>
      <c r="F206" s="24"/>
      <c r="G206" s="24"/>
      <c r="H206" s="24"/>
      <c r="I206" s="24"/>
      <c r="J206" s="24"/>
      <c r="N206" s="24"/>
    </row>
    <row r="207" spans="4:14" ht="13.2">
      <c r="D207" s="111"/>
      <c r="E207" s="24"/>
      <c r="F207" s="24"/>
      <c r="G207" s="24"/>
      <c r="H207" s="24"/>
      <c r="I207" s="24"/>
      <c r="J207" s="24"/>
      <c r="N207" s="24"/>
    </row>
    <row r="208" spans="4:14" ht="13.2">
      <c r="D208" s="111"/>
      <c r="E208" s="24"/>
      <c r="F208" s="24"/>
      <c r="G208" s="24"/>
      <c r="H208" s="24"/>
      <c r="I208" s="24"/>
      <c r="J208" s="24"/>
      <c r="N208" s="24"/>
    </row>
    <row r="209" spans="4:14" ht="13.2">
      <c r="D209" s="111"/>
      <c r="E209" s="24"/>
      <c r="F209" s="24"/>
      <c r="G209" s="24"/>
      <c r="H209" s="24"/>
      <c r="I209" s="24"/>
      <c r="J209" s="24"/>
      <c r="N209" s="24"/>
    </row>
    <row r="210" spans="4:14" ht="13.2">
      <c r="D210" s="111"/>
      <c r="E210" s="24"/>
      <c r="F210" s="24"/>
      <c r="G210" s="24"/>
      <c r="H210" s="24"/>
      <c r="I210" s="24"/>
      <c r="J210" s="24"/>
      <c r="N210" s="24"/>
    </row>
    <row r="211" spans="4:14" ht="13.2">
      <c r="D211" s="111"/>
      <c r="E211" s="24"/>
      <c r="F211" s="24"/>
      <c r="G211" s="24"/>
      <c r="H211" s="24"/>
      <c r="I211" s="24"/>
      <c r="J211" s="24"/>
      <c r="N211" s="24"/>
    </row>
    <row r="212" spans="4:14" ht="13.2">
      <c r="D212" s="111"/>
      <c r="E212" s="24"/>
      <c r="F212" s="24"/>
      <c r="G212" s="24"/>
      <c r="H212" s="24"/>
      <c r="I212" s="24"/>
      <c r="J212" s="24"/>
      <c r="N212" s="24"/>
    </row>
    <row r="213" spans="4:14" ht="13.2">
      <c r="D213" s="111"/>
      <c r="E213" s="24"/>
      <c r="F213" s="24"/>
      <c r="G213" s="24"/>
      <c r="H213" s="24"/>
      <c r="I213" s="24"/>
      <c r="J213" s="24"/>
      <c r="N213" s="24"/>
    </row>
    <row r="214" spans="4:14" ht="13.2">
      <c r="D214" s="111"/>
      <c r="E214" s="24"/>
      <c r="F214" s="24"/>
      <c r="G214" s="24"/>
      <c r="H214" s="24"/>
      <c r="I214" s="24"/>
      <c r="J214" s="24"/>
      <c r="N214" s="24"/>
    </row>
    <row r="215" spans="4:14" ht="13.2">
      <c r="D215" s="111"/>
      <c r="E215" s="24"/>
      <c r="F215" s="24"/>
      <c r="G215" s="24"/>
      <c r="H215" s="24"/>
      <c r="I215" s="24"/>
      <c r="J215" s="24"/>
      <c r="N215" s="24"/>
    </row>
    <row r="216" spans="4:14" ht="13.2">
      <c r="D216" s="111"/>
      <c r="E216" s="24"/>
      <c r="F216" s="24"/>
      <c r="G216" s="24"/>
      <c r="H216" s="24"/>
      <c r="I216" s="24"/>
      <c r="J216" s="24"/>
      <c r="N216" s="24"/>
    </row>
    <row r="217" spans="4:14" ht="13.2">
      <c r="D217" s="111"/>
      <c r="E217" s="24"/>
      <c r="F217" s="24"/>
      <c r="G217" s="24"/>
      <c r="H217" s="24"/>
      <c r="I217" s="24"/>
      <c r="J217" s="24"/>
      <c r="N217" s="24"/>
    </row>
    <row r="218" spans="4:14" ht="13.2">
      <c r="D218" s="111"/>
      <c r="E218" s="24"/>
      <c r="F218" s="24"/>
      <c r="G218" s="24"/>
      <c r="H218" s="24"/>
      <c r="I218" s="24"/>
      <c r="J218" s="24"/>
      <c r="N218" s="24"/>
    </row>
    <row r="219" spans="4:14" ht="13.2">
      <c r="D219" s="111"/>
      <c r="E219" s="24"/>
      <c r="F219" s="24"/>
      <c r="G219" s="24"/>
      <c r="H219" s="24"/>
      <c r="I219" s="24"/>
      <c r="J219" s="24"/>
      <c r="N219" s="24"/>
    </row>
    <row r="220" spans="4:14" ht="13.2">
      <c r="D220" s="111"/>
      <c r="E220" s="24"/>
      <c r="F220" s="24"/>
      <c r="G220" s="24"/>
      <c r="H220" s="24"/>
      <c r="I220" s="24"/>
      <c r="J220" s="24"/>
      <c r="N220" s="24"/>
    </row>
    <row r="221" spans="4:14" ht="13.2">
      <c r="D221" s="111"/>
      <c r="E221" s="24"/>
      <c r="F221" s="24"/>
      <c r="G221" s="24"/>
      <c r="H221" s="24"/>
      <c r="I221" s="24"/>
      <c r="J221" s="24"/>
      <c r="N221" s="24"/>
    </row>
    <row r="222" spans="4:14" ht="13.2">
      <c r="D222" s="111"/>
      <c r="E222" s="24"/>
      <c r="F222" s="24"/>
      <c r="G222" s="24"/>
      <c r="H222" s="24"/>
      <c r="I222" s="24"/>
      <c r="J222" s="24"/>
      <c r="N222" s="24"/>
    </row>
    <row r="223" spans="4:14" ht="13.2">
      <c r="D223" s="111"/>
      <c r="E223" s="24"/>
      <c r="F223" s="24"/>
      <c r="G223" s="24"/>
      <c r="H223" s="24"/>
      <c r="I223" s="24"/>
      <c r="J223" s="24"/>
      <c r="N223" s="24"/>
    </row>
    <row r="224" spans="4:14" ht="13.2">
      <c r="D224" s="111"/>
      <c r="E224" s="24"/>
      <c r="F224" s="24"/>
      <c r="G224" s="24"/>
      <c r="H224" s="24"/>
      <c r="I224" s="24"/>
      <c r="J224" s="24"/>
      <c r="N224" s="24"/>
    </row>
    <row r="225" spans="4:14" ht="13.2">
      <c r="D225" s="111"/>
      <c r="E225" s="24"/>
      <c r="F225" s="24"/>
      <c r="G225" s="24"/>
      <c r="H225" s="24"/>
      <c r="I225" s="24"/>
      <c r="J225" s="24"/>
      <c r="N225" s="24"/>
    </row>
    <row r="226" spans="4:14" ht="13.2">
      <c r="D226" s="111"/>
      <c r="E226" s="24"/>
      <c r="F226" s="24"/>
      <c r="G226" s="24"/>
      <c r="H226" s="24"/>
      <c r="I226" s="24"/>
      <c r="J226" s="24"/>
      <c r="N226" s="24"/>
    </row>
    <row r="227" spans="4:14" ht="13.2">
      <c r="D227" s="111"/>
      <c r="E227" s="24"/>
      <c r="F227" s="24"/>
      <c r="G227" s="24"/>
      <c r="H227" s="24"/>
      <c r="I227" s="24"/>
      <c r="J227" s="24"/>
      <c r="N227" s="24"/>
    </row>
    <row r="228" spans="4:14" ht="13.2">
      <c r="D228" s="111"/>
      <c r="E228" s="24"/>
      <c r="F228" s="24"/>
      <c r="G228" s="24"/>
      <c r="H228" s="24"/>
      <c r="I228" s="24"/>
      <c r="J228" s="24"/>
      <c r="N228" s="24"/>
    </row>
    <row r="229" spans="4:14" ht="13.2">
      <c r="D229" s="111"/>
      <c r="E229" s="24"/>
      <c r="F229" s="24"/>
      <c r="G229" s="24"/>
      <c r="H229" s="24"/>
      <c r="I229" s="24"/>
      <c r="J229" s="24"/>
      <c r="N229" s="24"/>
    </row>
    <row r="230" spans="4:14" ht="13.2">
      <c r="D230" s="111"/>
      <c r="E230" s="24"/>
      <c r="F230" s="24"/>
      <c r="G230" s="24"/>
      <c r="H230" s="24"/>
      <c r="I230" s="24"/>
      <c r="J230" s="24"/>
      <c r="N230" s="24"/>
    </row>
    <row r="231" spans="4:14" ht="13.2">
      <c r="D231" s="111"/>
      <c r="E231" s="24"/>
      <c r="F231" s="24"/>
      <c r="G231" s="24"/>
      <c r="H231" s="24"/>
      <c r="I231" s="24"/>
      <c r="J231" s="24"/>
      <c r="N231" s="24"/>
    </row>
    <row r="232" spans="4:14" ht="13.2">
      <c r="D232" s="111"/>
      <c r="E232" s="24"/>
      <c r="F232" s="24"/>
      <c r="G232" s="24"/>
      <c r="H232" s="24"/>
      <c r="I232" s="24"/>
      <c r="J232" s="24"/>
      <c r="N232" s="24"/>
    </row>
    <row r="233" spans="4:14" ht="13.2">
      <c r="D233" s="111"/>
      <c r="E233" s="24"/>
      <c r="F233" s="24"/>
      <c r="G233" s="24"/>
      <c r="H233" s="24"/>
      <c r="I233" s="24"/>
      <c r="J233" s="24"/>
      <c r="N233" s="24"/>
    </row>
    <row r="234" spans="4:14" ht="13.2">
      <c r="D234" s="111"/>
      <c r="E234" s="24"/>
      <c r="F234" s="24"/>
      <c r="G234" s="24"/>
      <c r="H234" s="24"/>
      <c r="I234" s="24"/>
      <c r="J234" s="24"/>
      <c r="N234" s="24"/>
    </row>
    <row r="235" spans="4:14" ht="13.2">
      <c r="D235" s="111"/>
      <c r="E235" s="24"/>
      <c r="F235" s="24"/>
      <c r="G235" s="24"/>
      <c r="H235" s="24"/>
      <c r="I235" s="24"/>
      <c r="J235" s="24"/>
      <c r="N235" s="24"/>
    </row>
    <row r="236" spans="4:14" ht="13.2">
      <c r="D236" s="111"/>
      <c r="E236" s="24"/>
      <c r="F236" s="24"/>
      <c r="G236" s="24"/>
      <c r="H236" s="24"/>
      <c r="I236" s="24"/>
      <c r="J236" s="24"/>
      <c r="N236" s="24"/>
    </row>
    <row r="237" spans="4:14" ht="13.2">
      <c r="D237" s="111"/>
      <c r="E237" s="24"/>
      <c r="F237" s="24"/>
      <c r="G237" s="24"/>
      <c r="H237" s="24"/>
      <c r="I237" s="24"/>
      <c r="J237" s="24"/>
      <c r="N237" s="24"/>
    </row>
    <row r="238" spans="4:14" ht="13.2">
      <c r="D238" s="111"/>
      <c r="E238" s="24"/>
      <c r="F238" s="24"/>
      <c r="G238" s="24"/>
      <c r="H238" s="24"/>
      <c r="I238" s="24"/>
      <c r="J238" s="24"/>
      <c r="N238" s="24"/>
    </row>
    <row r="239" spans="4:14" ht="13.2">
      <c r="D239" s="111"/>
      <c r="E239" s="24"/>
      <c r="F239" s="24"/>
      <c r="G239" s="24"/>
      <c r="H239" s="24"/>
      <c r="I239" s="24"/>
      <c r="J239" s="24"/>
      <c r="N239" s="24"/>
    </row>
    <row r="240" spans="4:14" ht="13.2">
      <c r="D240" s="111"/>
      <c r="E240" s="24"/>
      <c r="F240" s="24"/>
      <c r="G240" s="24"/>
      <c r="H240" s="24"/>
      <c r="I240" s="24"/>
      <c r="J240" s="24"/>
      <c r="N240" s="24"/>
    </row>
    <row r="241" spans="4:14" ht="13.2">
      <c r="D241" s="111"/>
      <c r="E241" s="24"/>
      <c r="F241" s="24"/>
      <c r="G241" s="24"/>
      <c r="H241" s="24"/>
      <c r="I241" s="24"/>
      <c r="J241" s="24"/>
      <c r="N241" s="24"/>
    </row>
    <row r="242" spans="4:14" ht="13.2">
      <c r="D242" s="111"/>
      <c r="E242" s="24"/>
      <c r="F242" s="24"/>
      <c r="G242" s="24"/>
      <c r="H242" s="24"/>
      <c r="I242" s="24"/>
      <c r="J242" s="24"/>
      <c r="N242" s="24"/>
    </row>
    <row r="243" spans="4:14" ht="13.2">
      <c r="D243" s="111"/>
      <c r="E243" s="24"/>
      <c r="F243" s="24"/>
      <c r="G243" s="24"/>
      <c r="H243" s="24"/>
      <c r="I243" s="24"/>
      <c r="J243" s="24"/>
      <c r="N243" s="24"/>
    </row>
    <row r="244" spans="4:14" ht="13.2">
      <c r="D244" s="111"/>
      <c r="E244" s="24"/>
      <c r="F244" s="24"/>
      <c r="G244" s="24"/>
      <c r="H244" s="24"/>
      <c r="I244" s="24"/>
      <c r="J244" s="24"/>
      <c r="N244" s="24"/>
    </row>
    <row r="245" spans="4:14" ht="13.2">
      <c r="D245" s="111"/>
      <c r="E245" s="24"/>
      <c r="F245" s="24"/>
      <c r="G245" s="24"/>
      <c r="H245" s="24"/>
      <c r="I245" s="24"/>
      <c r="J245" s="24"/>
      <c r="N245" s="24"/>
    </row>
    <row r="246" spans="4:14" ht="13.2">
      <c r="D246" s="111"/>
      <c r="E246" s="24"/>
      <c r="F246" s="24"/>
      <c r="G246" s="24"/>
      <c r="H246" s="24"/>
      <c r="I246" s="24"/>
      <c r="J246" s="24"/>
      <c r="N246" s="24"/>
    </row>
    <row r="247" spans="4:14" ht="13.2">
      <c r="D247" s="111"/>
      <c r="E247" s="24"/>
      <c r="F247" s="24"/>
      <c r="G247" s="24"/>
      <c r="H247" s="24"/>
      <c r="I247" s="24"/>
      <c r="J247" s="24"/>
      <c r="N247" s="24"/>
    </row>
    <row r="248" spans="4:14" ht="13.2">
      <c r="D248" s="111"/>
      <c r="E248" s="24"/>
      <c r="F248" s="24"/>
      <c r="G248" s="24"/>
      <c r="H248" s="24"/>
      <c r="I248" s="24"/>
      <c r="J248" s="24"/>
      <c r="N248" s="24"/>
    </row>
    <row r="249" spans="4:14" ht="13.2">
      <c r="D249" s="111"/>
      <c r="E249" s="24"/>
      <c r="F249" s="24"/>
      <c r="G249" s="24"/>
      <c r="H249" s="24"/>
      <c r="I249" s="24"/>
      <c r="J249" s="24"/>
      <c r="N249" s="24"/>
    </row>
    <row r="250" spans="4:14" ht="13.2">
      <c r="D250" s="111"/>
      <c r="E250" s="24"/>
      <c r="F250" s="24"/>
      <c r="G250" s="24"/>
      <c r="H250" s="24"/>
      <c r="I250" s="24"/>
      <c r="J250" s="24"/>
      <c r="N250" s="24"/>
    </row>
    <row r="251" spans="4:14" ht="13.2">
      <c r="D251" s="111"/>
      <c r="E251" s="24"/>
      <c r="F251" s="24"/>
      <c r="G251" s="24"/>
      <c r="H251" s="24"/>
      <c r="I251" s="24"/>
      <c r="J251" s="24"/>
      <c r="N251" s="24"/>
    </row>
    <row r="252" spans="4:14" ht="13.2">
      <c r="D252" s="111"/>
      <c r="E252" s="24"/>
      <c r="F252" s="24"/>
      <c r="G252" s="24"/>
      <c r="H252" s="24"/>
      <c r="I252" s="24"/>
      <c r="J252" s="24"/>
      <c r="N252" s="24"/>
    </row>
    <row r="253" spans="4:14" ht="13.2">
      <c r="D253" s="111"/>
      <c r="E253" s="24"/>
      <c r="F253" s="24"/>
      <c r="G253" s="24"/>
      <c r="H253" s="24"/>
      <c r="I253" s="24"/>
      <c r="J253" s="24"/>
      <c r="N253" s="24"/>
    </row>
    <row r="254" spans="4:14" ht="13.2">
      <c r="D254" s="111"/>
      <c r="E254" s="24"/>
      <c r="F254" s="24"/>
      <c r="G254" s="24"/>
      <c r="H254" s="24"/>
      <c r="I254" s="24"/>
      <c r="J254" s="24"/>
      <c r="N254" s="24"/>
    </row>
    <row r="255" spans="4:14" ht="13.2">
      <c r="D255" s="111"/>
      <c r="E255" s="24"/>
      <c r="F255" s="24"/>
      <c r="G255" s="24"/>
      <c r="H255" s="24"/>
      <c r="I255" s="24"/>
      <c r="J255" s="24"/>
      <c r="N255" s="24"/>
    </row>
    <row r="256" spans="4:14" ht="13.2">
      <c r="D256" s="111"/>
      <c r="E256" s="24"/>
      <c r="F256" s="24"/>
      <c r="G256" s="24"/>
      <c r="H256" s="24"/>
      <c r="I256" s="24"/>
      <c r="J256" s="24"/>
      <c r="N256" s="24"/>
    </row>
    <row r="257" spans="4:14" ht="13.2">
      <c r="D257" s="111"/>
      <c r="E257" s="24"/>
      <c r="F257" s="24"/>
      <c r="G257" s="24"/>
      <c r="H257" s="24"/>
      <c r="I257" s="24"/>
      <c r="J257" s="24"/>
      <c r="N257" s="24"/>
    </row>
    <row r="258" spans="4:14" ht="13.2">
      <c r="D258" s="111"/>
      <c r="E258" s="24"/>
      <c r="F258" s="24"/>
      <c r="G258" s="24"/>
      <c r="H258" s="24"/>
      <c r="I258" s="24"/>
      <c r="J258" s="24"/>
      <c r="N258" s="24"/>
    </row>
    <row r="259" spans="4:14" ht="13.2">
      <c r="D259" s="111"/>
      <c r="E259" s="24"/>
      <c r="F259" s="24"/>
      <c r="G259" s="24"/>
      <c r="H259" s="24"/>
      <c r="I259" s="24"/>
      <c r="J259" s="24"/>
      <c r="N259" s="24"/>
    </row>
    <row r="260" spans="4:14" ht="13.2">
      <c r="D260" s="111"/>
      <c r="E260" s="24"/>
      <c r="F260" s="24"/>
      <c r="G260" s="24"/>
      <c r="H260" s="24"/>
      <c r="I260" s="24"/>
      <c r="J260" s="24"/>
      <c r="N260" s="24"/>
    </row>
    <row r="261" spans="4:14" ht="13.2">
      <c r="D261" s="111"/>
      <c r="E261" s="24"/>
      <c r="F261" s="24"/>
      <c r="G261" s="24"/>
      <c r="H261" s="24"/>
      <c r="I261" s="24"/>
      <c r="J261" s="24"/>
      <c r="N261" s="24"/>
    </row>
    <row r="262" spans="4:14" ht="13.2">
      <c r="D262" s="111"/>
      <c r="E262" s="24"/>
      <c r="F262" s="24"/>
      <c r="G262" s="24"/>
      <c r="H262" s="24"/>
      <c r="I262" s="24"/>
      <c r="J262" s="24"/>
      <c r="N262" s="24"/>
    </row>
    <row r="263" spans="4:14" ht="13.2">
      <c r="D263" s="111"/>
      <c r="E263" s="24"/>
      <c r="F263" s="24"/>
      <c r="G263" s="24"/>
      <c r="H263" s="24"/>
      <c r="I263" s="24"/>
      <c r="J263" s="24"/>
      <c r="N263" s="24"/>
    </row>
    <row r="264" spans="4:14" ht="13.2">
      <c r="D264" s="111"/>
      <c r="E264" s="24"/>
      <c r="F264" s="24"/>
      <c r="G264" s="24"/>
      <c r="H264" s="24"/>
      <c r="I264" s="24"/>
      <c r="J264" s="24"/>
      <c r="N264" s="24"/>
    </row>
    <row r="265" spans="4:14" ht="13.2">
      <c r="D265" s="111"/>
      <c r="E265" s="24"/>
      <c r="F265" s="24"/>
      <c r="G265" s="24"/>
      <c r="H265" s="24"/>
      <c r="I265" s="24"/>
      <c r="J265" s="24"/>
      <c r="N265" s="24"/>
    </row>
    <row r="266" spans="4:14" ht="13.2">
      <c r="D266" s="111"/>
      <c r="E266" s="24"/>
      <c r="F266" s="24"/>
      <c r="G266" s="24"/>
      <c r="H266" s="24"/>
      <c r="I266" s="24"/>
      <c r="J266" s="24"/>
      <c r="N266" s="24"/>
    </row>
    <row r="267" spans="4:14" ht="13.2">
      <c r="D267" s="111"/>
      <c r="E267" s="24"/>
      <c r="F267" s="24"/>
      <c r="G267" s="24"/>
      <c r="H267" s="24"/>
      <c r="I267" s="24"/>
      <c r="J267" s="24"/>
      <c r="N267" s="24"/>
    </row>
    <row r="268" spans="4:14" ht="13.2">
      <c r="D268" s="111"/>
      <c r="E268" s="24"/>
      <c r="F268" s="24"/>
      <c r="G268" s="24"/>
      <c r="H268" s="24"/>
      <c r="I268" s="24"/>
      <c r="J268" s="24"/>
      <c r="N268" s="24"/>
    </row>
    <row r="269" spans="4:14" ht="13.2">
      <c r="D269" s="111"/>
      <c r="E269" s="24"/>
      <c r="F269" s="24"/>
      <c r="G269" s="24"/>
      <c r="H269" s="24"/>
      <c r="I269" s="24"/>
      <c r="J269" s="24"/>
      <c r="N269" s="24"/>
    </row>
    <row r="270" spans="4:14" ht="13.2">
      <c r="D270" s="111"/>
      <c r="E270" s="24"/>
      <c r="F270" s="24"/>
      <c r="G270" s="24"/>
      <c r="H270" s="24"/>
      <c r="I270" s="24"/>
      <c r="J270" s="24"/>
      <c r="N270" s="24"/>
    </row>
    <row r="271" spans="4:14" ht="13.2">
      <c r="D271" s="111"/>
      <c r="E271" s="24"/>
      <c r="F271" s="24"/>
      <c r="G271" s="24"/>
      <c r="H271" s="24"/>
      <c r="I271" s="24"/>
      <c r="J271" s="24"/>
      <c r="N271" s="24"/>
    </row>
    <row r="272" spans="4:14" ht="13.2">
      <c r="D272" s="111"/>
      <c r="E272" s="24"/>
      <c r="F272" s="24"/>
      <c r="G272" s="24"/>
      <c r="H272" s="24"/>
      <c r="I272" s="24"/>
      <c r="J272" s="24"/>
      <c r="N272" s="24"/>
    </row>
    <row r="273" spans="4:14" ht="13.2">
      <c r="D273" s="111"/>
      <c r="E273" s="24"/>
      <c r="F273" s="24"/>
      <c r="G273" s="24"/>
      <c r="H273" s="24"/>
      <c r="I273" s="24"/>
      <c r="J273" s="24"/>
      <c r="N273" s="24"/>
    </row>
    <row r="274" spans="4:14" ht="13.2">
      <c r="D274" s="111"/>
      <c r="E274" s="24"/>
      <c r="F274" s="24"/>
      <c r="G274" s="24"/>
      <c r="H274" s="24"/>
      <c r="I274" s="24"/>
      <c r="J274" s="24"/>
      <c r="N274" s="24"/>
    </row>
    <row r="275" spans="4:14" ht="13.2">
      <c r="D275" s="111"/>
      <c r="E275" s="24"/>
      <c r="F275" s="24"/>
      <c r="G275" s="24"/>
      <c r="H275" s="24"/>
      <c r="I275" s="24"/>
      <c r="J275" s="24"/>
      <c r="N275" s="24"/>
    </row>
    <row r="276" spans="4:14" ht="13.2">
      <c r="D276" s="111"/>
      <c r="E276" s="24"/>
      <c r="F276" s="24"/>
      <c r="G276" s="24"/>
      <c r="H276" s="24"/>
      <c r="I276" s="24"/>
      <c r="J276" s="24"/>
      <c r="N276" s="24"/>
    </row>
    <row r="277" spans="4:14" ht="13.2">
      <c r="D277" s="111"/>
      <c r="E277" s="24"/>
      <c r="F277" s="24"/>
      <c r="G277" s="24"/>
      <c r="H277" s="24"/>
      <c r="I277" s="24"/>
      <c r="J277" s="24"/>
      <c r="N277" s="24"/>
    </row>
    <row r="278" spans="4:14" ht="13.2">
      <c r="D278" s="111"/>
      <c r="E278" s="24"/>
      <c r="F278" s="24"/>
      <c r="G278" s="24"/>
      <c r="H278" s="24"/>
      <c r="I278" s="24"/>
      <c r="J278" s="24"/>
      <c r="N278" s="24"/>
    </row>
    <row r="279" spans="4:14" ht="13.2">
      <c r="D279" s="111"/>
      <c r="E279" s="24"/>
      <c r="F279" s="24"/>
      <c r="G279" s="24"/>
      <c r="H279" s="24"/>
      <c r="I279" s="24"/>
      <c r="J279" s="24"/>
      <c r="N279" s="24"/>
    </row>
    <row r="280" spans="4:14" ht="13.2">
      <c r="D280" s="111"/>
      <c r="E280" s="24"/>
      <c r="F280" s="24"/>
      <c r="G280" s="24"/>
      <c r="H280" s="24"/>
      <c r="I280" s="24"/>
      <c r="J280" s="24"/>
      <c r="N280" s="24"/>
    </row>
    <row r="281" spans="4:14" ht="13.2">
      <c r="D281" s="111"/>
      <c r="E281" s="24"/>
      <c r="F281" s="24"/>
      <c r="G281" s="24"/>
      <c r="H281" s="24"/>
      <c r="I281" s="24"/>
      <c r="J281" s="24"/>
      <c r="N281" s="24"/>
    </row>
    <row r="282" spans="4:14" ht="13.2">
      <c r="D282" s="111"/>
      <c r="E282" s="24"/>
      <c r="F282" s="24"/>
      <c r="G282" s="24"/>
      <c r="H282" s="24"/>
      <c r="I282" s="24"/>
      <c r="J282" s="24"/>
      <c r="N282" s="24"/>
    </row>
    <row r="283" spans="4:14" ht="13.2">
      <c r="D283" s="111"/>
      <c r="E283" s="24"/>
      <c r="F283" s="24"/>
      <c r="G283" s="24"/>
      <c r="H283" s="24"/>
      <c r="I283" s="24"/>
      <c r="J283" s="24"/>
      <c r="N283" s="24"/>
    </row>
    <row r="284" spans="4:14" ht="13.2">
      <c r="D284" s="111"/>
      <c r="E284" s="24"/>
      <c r="F284" s="24"/>
      <c r="G284" s="24"/>
      <c r="H284" s="24"/>
      <c r="I284" s="24"/>
      <c r="J284" s="24"/>
      <c r="N284" s="24"/>
    </row>
    <row r="285" spans="4:14" ht="13.2">
      <c r="D285" s="111"/>
      <c r="E285" s="24"/>
      <c r="F285" s="24"/>
      <c r="G285" s="24"/>
      <c r="H285" s="24"/>
      <c r="I285" s="24"/>
      <c r="J285" s="24"/>
      <c r="N285" s="24"/>
    </row>
    <row r="286" spans="4:14" ht="13.2">
      <c r="D286" s="111"/>
      <c r="E286" s="24"/>
      <c r="F286" s="24"/>
      <c r="G286" s="24"/>
      <c r="H286" s="24"/>
      <c r="I286" s="24"/>
      <c r="J286" s="24"/>
      <c r="N286" s="24"/>
    </row>
    <row r="287" spans="4:14" ht="13.2">
      <c r="D287" s="111"/>
      <c r="E287" s="24"/>
      <c r="F287" s="24"/>
      <c r="G287" s="24"/>
      <c r="H287" s="24"/>
      <c r="I287" s="24"/>
      <c r="J287" s="24"/>
      <c r="N287" s="24"/>
    </row>
    <row r="288" spans="4:14" ht="13.2">
      <c r="D288" s="111"/>
      <c r="E288" s="24"/>
      <c r="F288" s="24"/>
      <c r="G288" s="24"/>
      <c r="H288" s="24"/>
      <c r="I288" s="24"/>
      <c r="J288" s="24"/>
      <c r="N288" s="24"/>
    </row>
    <row r="289" spans="4:14" ht="13.2">
      <c r="D289" s="111"/>
      <c r="E289" s="24"/>
      <c r="F289" s="24"/>
      <c r="G289" s="24"/>
      <c r="H289" s="24"/>
      <c r="I289" s="24"/>
      <c r="J289" s="24"/>
      <c r="N289" s="24"/>
    </row>
    <row r="290" spans="4:14" ht="13.2">
      <c r="D290" s="111"/>
      <c r="E290" s="24"/>
      <c r="F290" s="24"/>
      <c r="G290" s="24"/>
      <c r="H290" s="24"/>
      <c r="I290" s="24"/>
      <c r="J290" s="24"/>
      <c r="N290" s="24"/>
    </row>
    <row r="291" spans="4:14" ht="13.2">
      <c r="D291" s="111"/>
      <c r="E291" s="24"/>
      <c r="F291" s="24"/>
      <c r="G291" s="24"/>
      <c r="H291" s="24"/>
      <c r="I291" s="24"/>
      <c r="J291" s="24"/>
      <c r="N291" s="24"/>
    </row>
    <row r="292" spans="4:14" ht="13.2">
      <c r="D292" s="111"/>
      <c r="E292" s="24"/>
      <c r="F292" s="24"/>
      <c r="G292" s="24"/>
      <c r="H292" s="24"/>
      <c r="I292" s="24"/>
      <c r="J292" s="24"/>
      <c r="N292" s="24"/>
    </row>
    <row r="293" spans="4:14" ht="13.2">
      <c r="D293" s="111"/>
      <c r="E293" s="24"/>
      <c r="F293" s="24"/>
      <c r="G293" s="24"/>
      <c r="H293" s="24"/>
      <c r="I293" s="24"/>
      <c r="J293" s="24"/>
      <c r="N293" s="24"/>
    </row>
    <row r="294" spans="4:14" ht="13.2">
      <c r="D294" s="111"/>
      <c r="E294" s="24"/>
      <c r="F294" s="24"/>
      <c r="G294" s="24"/>
      <c r="H294" s="24"/>
      <c r="I294" s="24"/>
      <c r="J294" s="24"/>
      <c r="N294" s="24"/>
    </row>
    <row r="295" spans="4:14" ht="13.2">
      <c r="D295" s="111"/>
      <c r="E295" s="24"/>
      <c r="F295" s="24"/>
      <c r="G295" s="24"/>
      <c r="H295" s="24"/>
      <c r="I295" s="24"/>
      <c r="J295" s="24"/>
      <c r="N295" s="24"/>
    </row>
    <row r="296" spans="4:14" ht="13.2">
      <c r="D296" s="111"/>
      <c r="E296" s="24"/>
      <c r="F296" s="24"/>
      <c r="G296" s="24"/>
      <c r="H296" s="24"/>
      <c r="I296" s="24"/>
      <c r="J296" s="24"/>
      <c r="N296" s="24"/>
    </row>
    <row r="297" spans="4:14" ht="13.2">
      <c r="D297" s="111"/>
      <c r="E297" s="24"/>
      <c r="F297" s="24"/>
      <c r="G297" s="24"/>
      <c r="H297" s="24"/>
      <c r="I297" s="24"/>
      <c r="J297" s="24"/>
      <c r="N297" s="24"/>
    </row>
    <row r="298" spans="4:14" ht="13.2">
      <c r="D298" s="111"/>
      <c r="E298" s="24"/>
      <c r="F298" s="24"/>
      <c r="G298" s="24"/>
      <c r="H298" s="24"/>
      <c r="I298" s="24"/>
      <c r="J298" s="24"/>
      <c r="N298" s="24"/>
    </row>
    <row r="299" spans="4:14" ht="13.2">
      <c r="D299" s="111"/>
      <c r="E299" s="24"/>
      <c r="F299" s="24"/>
      <c r="G299" s="24"/>
      <c r="H299" s="24"/>
      <c r="I299" s="24"/>
      <c r="J299" s="24"/>
      <c r="N299" s="24"/>
    </row>
    <row r="300" spans="4:14" ht="13.2">
      <c r="D300" s="111"/>
      <c r="E300" s="24"/>
      <c r="F300" s="24"/>
      <c r="G300" s="24"/>
      <c r="H300" s="24"/>
      <c r="I300" s="24"/>
      <c r="J300" s="24"/>
      <c r="N300" s="24"/>
    </row>
    <row r="301" spans="4:14" ht="13.2">
      <c r="D301" s="111"/>
      <c r="E301" s="24"/>
      <c r="F301" s="24"/>
      <c r="G301" s="24"/>
      <c r="H301" s="24"/>
      <c r="I301" s="24"/>
      <c r="J301" s="24"/>
      <c r="N301" s="24"/>
    </row>
    <row r="302" spans="4:14" ht="13.2">
      <c r="D302" s="111"/>
      <c r="E302" s="24"/>
      <c r="F302" s="24"/>
      <c r="G302" s="24"/>
      <c r="H302" s="24"/>
      <c r="I302" s="24"/>
      <c r="J302" s="24"/>
      <c r="N302" s="24"/>
    </row>
    <row r="303" spans="4:14" ht="13.2">
      <c r="D303" s="111"/>
      <c r="E303" s="24"/>
      <c r="F303" s="24"/>
      <c r="G303" s="24"/>
      <c r="H303" s="24"/>
      <c r="I303" s="24"/>
      <c r="J303" s="24"/>
      <c r="N303" s="24"/>
    </row>
    <row r="304" spans="4:14" ht="13.2">
      <c r="D304" s="111"/>
      <c r="E304" s="24"/>
      <c r="F304" s="24"/>
      <c r="G304" s="24"/>
      <c r="H304" s="24"/>
      <c r="I304" s="24"/>
      <c r="J304" s="24"/>
      <c r="N304" s="24"/>
    </row>
    <row r="305" spans="4:14" ht="13.2">
      <c r="D305" s="111"/>
      <c r="E305" s="24"/>
      <c r="F305" s="24"/>
      <c r="G305" s="24"/>
      <c r="H305" s="24"/>
      <c r="I305" s="24"/>
      <c r="J305" s="24"/>
      <c r="N305" s="24"/>
    </row>
    <row r="306" spans="4:14" ht="13.2">
      <c r="D306" s="111"/>
      <c r="E306" s="24"/>
      <c r="F306" s="24"/>
      <c r="G306" s="24"/>
      <c r="H306" s="24"/>
      <c r="I306" s="24"/>
      <c r="J306" s="24"/>
      <c r="N306" s="24"/>
    </row>
    <row r="307" spans="4:14" ht="13.2">
      <c r="D307" s="111"/>
      <c r="E307" s="24"/>
      <c r="F307" s="24"/>
      <c r="G307" s="24"/>
      <c r="H307" s="24"/>
      <c r="I307" s="24"/>
      <c r="J307" s="24"/>
      <c r="N307" s="24"/>
    </row>
    <row r="308" spans="4:14" ht="13.2">
      <c r="D308" s="111"/>
      <c r="E308" s="24"/>
      <c r="F308" s="24"/>
      <c r="G308" s="24"/>
      <c r="H308" s="24"/>
      <c r="I308" s="24"/>
      <c r="J308" s="24"/>
      <c r="N308" s="24"/>
    </row>
    <row r="309" spans="4:14" ht="13.2">
      <c r="D309" s="111"/>
      <c r="E309" s="24"/>
      <c r="F309" s="24"/>
      <c r="G309" s="24"/>
      <c r="H309" s="24"/>
      <c r="I309" s="24"/>
      <c r="J309" s="24"/>
      <c r="N309" s="24"/>
    </row>
    <row r="310" spans="4:14" ht="13.2">
      <c r="D310" s="111"/>
      <c r="E310" s="24"/>
      <c r="F310" s="24"/>
      <c r="G310" s="24"/>
      <c r="H310" s="24"/>
      <c r="I310" s="24"/>
      <c r="J310" s="24"/>
      <c r="N310" s="24"/>
    </row>
    <row r="311" spans="4:14" ht="13.2">
      <c r="D311" s="111"/>
      <c r="E311" s="24"/>
      <c r="F311" s="24"/>
      <c r="G311" s="24"/>
      <c r="H311" s="24"/>
      <c r="I311" s="24"/>
      <c r="J311" s="24"/>
      <c r="N311" s="24"/>
    </row>
    <row r="312" spans="4:14" ht="13.2">
      <c r="D312" s="111"/>
      <c r="E312" s="24"/>
      <c r="F312" s="24"/>
      <c r="G312" s="24"/>
      <c r="H312" s="24"/>
      <c r="I312" s="24"/>
      <c r="J312" s="24"/>
      <c r="N312" s="24"/>
    </row>
    <row r="313" spans="4:14" ht="13.2">
      <c r="D313" s="111"/>
      <c r="E313" s="24"/>
      <c r="F313" s="24"/>
      <c r="G313" s="24"/>
      <c r="H313" s="24"/>
      <c r="I313" s="24"/>
      <c r="J313" s="24"/>
      <c r="N313" s="24"/>
    </row>
    <row r="314" spans="4:14" ht="13.2">
      <c r="D314" s="111"/>
      <c r="E314" s="24"/>
      <c r="F314" s="24"/>
      <c r="G314" s="24"/>
      <c r="H314" s="24"/>
      <c r="I314" s="24"/>
      <c r="J314" s="24"/>
      <c r="N314" s="24"/>
    </row>
    <row r="315" spans="4:14" ht="13.2">
      <c r="D315" s="111"/>
      <c r="E315" s="24"/>
      <c r="F315" s="24"/>
      <c r="G315" s="24"/>
      <c r="H315" s="24"/>
      <c r="I315" s="24"/>
      <c r="J315" s="24"/>
      <c r="N315" s="24"/>
    </row>
    <row r="316" spans="4:14" ht="13.2">
      <c r="D316" s="111"/>
      <c r="E316" s="24"/>
      <c r="F316" s="24"/>
      <c r="G316" s="24"/>
      <c r="H316" s="24"/>
      <c r="I316" s="24"/>
      <c r="J316" s="24"/>
      <c r="N316" s="24"/>
    </row>
    <row r="317" spans="4:14" ht="13.2">
      <c r="D317" s="111"/>
      <c r="E317" s="24"/>
      <c r="F317" s="24"/>
      <c r="G317" s="24"/>
      <c r="H317" s="24"/>
      <c r="I317" s="24"/>
      <c r="J317" s="24"/>
      <c r="N317" s="24"/>
    </row>
    <row r="318" spans="4:14" ht="13.2">
      <c r="D318" s="111"/>
      <c r="E318" s="24"/>
      <c r="F318" s="24"/>
      <c r="G318" s="24"/>
      <c r="H318" s="24"/>
      <c r="I318" s="24"/>
      <c r="J318" s="24"/>
      <c r="N318" s="24"/>
    </row>
    <row r="319" spans="4:14" ht="13.2">
      <c r="D319" s="111"/>
      <c r="E319" s="24"/>
      <c r="F319" s="24"/>
      <c r="G319" s="24"/>
      <c r="H319" s="24"/>
      <c r="I319" s="24"/>
      <c r="J319" s="24"/>
      <c r="N319" s="24"/>
    </row>
    <row r="320" spans="4:14" ht="13.2">
      <c r="D320" s="111"/>
      <c r="E320" s="24"/>
      <c r="F320" s="24"/>
      <c r="G320" s="24"/>
      <c r="H320" s="24"/>
      <c r="I320" s="24"/>
      <c r="J320" s="24"/>
      <c r="N320" s="24"/>
    </row>
    <row r="321" spans="4:14" ht="13.2">
      <c r="D321" s="111"/>
      <c r="E321" s="24"/>
      <c r="F321" s="24"/>
      <c r="G321" s="24"/>
      <c r="H321" s="24"/>
      <c r="I321" s="24"/>
      <c r="J321" s="24"/>
      <c r="N321" s="24"/>
    </row>
    <row r="322" spans="4:14" ht="13.2">
      <c r="D322" s="111"/>
      <c r="E322" s="24"/>
      <c r="F322" s="24"/>
      <c r="G322" s="24"/>
      <c r="H322" s="24"/>
      <c r="I322" s="24"/>
      <c r="J322" s="24"/>
      <c r="N322" s="24"/>
    </row>
    <row r="323" spans="4:14" ht="13.2">
      <c r="D323" s="111"/>
      <c r="E323" s="24"/>
      <c r="F323" s="24"/>
      <c r="G323" s="24"/>
      <c r="H323" s="24"/>
      <c r="I323" s="24"/>
      <c r="J323" s="24"/>
      <c r="N323" s="24"/>
    </row>
    <row r="324" spans="4:14" ht="13.2">
      <c r="D324" s="111"/>
      <c r="E324" s="24"/>
      <c r="F324" s="24"/>
      <c r="G324" s="24"/>
      <c r="H324" s="24"/>
      <c r="I324" s="24"/>
      <c r="J324" s="24"/>
      <c r="N324" s="24"/>
    </row>
    <row r="325" spans="4:14" ht="13.2">
      <c r="D325" s="111"/>
      <c r="E325" s="24"/>
      <c r="F325" s="24"/>
      <c r="G325" s="24"/>
      <c r="H325" s="24"/>
      <c r="I325" s="24"/>
      <c r="J325" s="24"/>
      <c r="N325" s="24"/>
    </row>
    <row r="326" spans="4:14" ht="13.2">
      <c r="D326" s="111"/>
      <c r="E326" s="24"/>
      <c r="F326" s="24"/>
      <c r="G326" s="24"/>
      <c r="H326" s="24"/>
      <c r="I326" s="24"/>
      <c r="J326" s="24"/>
      <c r="N326" s="24"/>
    </row>
    <row r="327" spans="4:14" ht="13.2">
      <c r="D327" s="111"/>
      <c r="E327" s="24"/>
      <c r="F327" s="24"/>
      <c r="G327" s="24"/>
      <c r="H327" s="24"/>
      <c r="I327" s="24"/>
      <c r="J327" s="24"/>
      <c r="N327" s="24"/>
    </row>
    <row r="328" spans="4:14" ht="13.2">
      <c r="D328" s="111"/>
      <c r="E328" s="24"/>
      <c r="F328" s="24"/>
      <c r="G328" s="24"/>
      <c r="H328" s="24"/>
      <c r="I328" s="24"/>
      <c r="J328" s="24"/>
      <c r="N328" s="24"/>
    </row>
    <row r="329" spans="4:14" ht="13.2">
      <c r="D329" s="111"/>
      <c r="E329" s="24"/>
      <c r="F329" s="24"/>
      <c r="G329" s="24"/>
      <c r="H329" s="24"/>
      <c r="I329" s="24"/>
      <c r="J329" s="24"/>
      <c r="N329" s="24"/>
    </row>
    <row r="330" spans="4:14" ht="13.2">
      <c r="D330" s="111"/>
      <c r="E330" s="24"/>
      <c r="F330" s="24"/>
      <c r="G330" s="24"/>
      <c r="H330" s="24"/>
      <c r="I330" s="24"/>
      <c r="J330" s="24"/>
      <c r="N330" s="24"/>
    </row>
    <row r="331" spans="4:14" ht="13.2">
      <c r="D331" s="111"/>
      <c r="E331" s="24"/>
      <c r="F331" s="24"/>
      <c r="G331" s="24"/>
      <c r="H331" s="24"/>
      <c r="I331" s="24"/>
      <c r="J331" s="24"/>
      <c r="N331" s="24"/>
    </row>
    <row r="332" spans="4:14" ht="13.2">
      <c r="D332" s="111"/>
      <c r="E332" s="24"/>
      <c r="F332" s="24"/>
      <c r="G332" s="24"/>
      <c r="H332" s="24"/>
      <c r="I332" s="24"/>
      <c r="J332" s="24"/>
      <c r="N332" s="24"/>
    </row>
    <row r="333" spans="4:14" ht="13.2">
      <c r="D333" s="111"/>
      <c r="E333" s="24"/>
      <c r="F333" s="24"/>
      <c r="G333" s="24"/>
      <c r="H333" s="24"/>
      <c r="I333" s="24"/>
      <c r="J333" s="24"/>
      <c r="N333" s="24"/>
    </row>
    <row r="334" spans="4:14" ht="13.2">
      <c r="D334" s="111"/>
      <c r="E334" s="24"/>
      <c r="F334" s="24"/>
      <c r="G334" s="24"/>
      <c r="H334" s="24"/>
      <c r="I334" s="24"/>
      <c r="J334" s="24"/>
      <c r="N334" s="24"/>
    </row>
    <row r="335" spans="4:14" ht="13.2">
      <c r="D335" s="111"/>
      <c r="E335" s="24"/>
      <c r="F335" s="24"/>
      <c r="G335" s="24"/>
      <c r="H335" s="24"/>
      <c r="I335" s="24"/>
      <c r="J335" s="24"/>
      <c r="N335" s="24"/>
    </row>
    <row r="336" spans="4:14" ht="13.2">
      <c r="D336" s="111"/>
      <c r="E336" s="24"/>
      <c r="F336" s="24"/>
      <c r="G336" s="24"/>
      <c r="H336" s="24"/>
      <c r="I336" s="24"/>
      <c r="J336" s="24"/>
      <c r="N336" s="24"/>
    </row>
    <row r="337" spans="4:14" ht="13.2">
      <c r="D337" s="111"/>
      <c r="E337" s="24"/>
      <c r="F337" s="24"/>
      <c r="G337" s="24"/>
      <c r="H337" s="24"/>
      <c r="I337" s="24"/>
      <c r="J337" s="24"/>
      <c r="N337" s="24"/>
    </row>
    <row r="338" spans="4:14" ht="13.2">
      <c r="D338" s="111"/>
      <c r="E338" s="24"/>
      <c r="F338" s="24"/>
      <c r="G338" s="24"/>
      <c r="H338" s="24"/>
      <c r="I338" s="24"/>
      <c r="J338" s="24"/>
      <c r="N338" s="24"/>
    </row>
    <row r="339" spans="4:14" ht="13.2">
      <c r="D339" s="111"/>
      <c r="E339" s="24"/>
      <c r="F339" s="24"/>
      <c r="G339" s="24"/>
      <c r="H339" s="24"/>
      <c r="I339" s="24"/>
      <c r="J339" s="24"/>
      <c r="N339" s="24"/>
    </row>
    <row r="340" spans="4:14" ht="13.2">
      <c r="D340" s="111"/>
      <c r="E340" s="24"/>
      <c r="F340" s="24"/>
      <c r="G340" s="24"/>
      <c r="H340" s="24"/>
      <c r="I340" s="24"/>
      <c r="J340" s="24"/>
      <c r="N340" s="24"/>
    </row>
    <row r="341" spans="4:14" ht="13.2">
      <c r="D341" s="111"/>
      <c r="E341" s="24"/>
      <c r="F341" s="24"/>
      <c r="G341" s="24"/>
      <c r="H341" s="24"/>
      <c r="I341" s="24"/>
      <c r="J341" s="24"/>
      <c r="N341" s="24"/>
    </row>
    <row r="342" spans="4:14" ht="13.2">
      <c r="D342" s="111"/>
      <c r="E342" s="24"/>
      <c r="F342" s="24"/>
      <c r="G342" s="24"/>
      <c r="H342" s="24"/>
      <c r="I342" s="24"/>
      <c r="J342" s="24"/>
      <c r="N342" s="24"/>
    </row>
    <row r="343" spans="4:14" ht="13.2">
      <c r="D343" s="111"/>
      <c r="E343" s="24"/>
      <c r="F343" s="24"/>
      <c r="G343" s="24"/>
      <c r="H343" s="24"/>
      <c r="I343" s="24"/>
      <c r="J343" s="24"/>
      <c r="N343" s="24"/>
    </row>
    <row r="344" spans="4:14" ht="13.2">
      <c r="D344" s="111"/>
      <c r="E344" s="24"/>
      <c r="F344" s="24"/>
      <c r="G344" s="24"/>
      <c r="H344" s="24"/>
      <c r="I344" s="24"/>
      <c r="J344" s="24"/>
      <c r="N344" s="24"/>
    </row>
    <row r="345" spans="4:14" ht="13.2">
      <c r="D345" s="111"/>
      <c r="E345" s="24"/>
      <c r="F345" s="24"/>
      <c r="G345" s="24"/>
      <c r="H345" s="24"/>
      <c r="I345" s="24"/>
      <c r="J345" s="24"/>
      <c r="N345" s="24"/>
    </row>
    <row r="346" spans="4:14" ht="13.2">
      <c r="D346" s="111"/>
      <c r="E346" s="24"/>
      <c r="F346" s="24"/>
      <c r="G346" s="24"/>
      <c r="H346" s="24"/>
      <c r="I346" s="24"/>
      <c r="J346" s="24"/>
      <c r="N346" s="24"/>
    </row>
    <row r="347" spans="4:14" ht="13.2">
      <c r="D347" s="111"/>
      <c r="E347" s="24"/>
      <c r="F347" s="24"/>
      <c r="G347" s="24"/>
      <c r="H347" s="24"/>
      <c r="I347" s="24"/>
      <c r="J347" s="24"/>
      <c r="N347" s="24"/>
    </row>
    <row r="348" spans="4:14" ht="13.2">
      <c r="D348" s="111"/>
      <c r="E348" s="24"/>
      <c r="F348" s="24"/>
      <c r="G348" s="24"/>
      <c r="H348" s="24"/>
      <c r="I348" s="24"/>
      <c r="J348" s="24"/>
      <c r="N348" s="24"/>
    </row>
    <row r="349" spans="4:14" ht="13.2">
      <c r="D349" s="111"/>
      <c r="E349" s="24"/>
      <c r="F349" s="24"/>
      <c r="G349" s="24"/>
      <c r="H349" s="24"/>
      <c r="I349" s="24"/>
      <c r="J349" s="24"/>
      <c r="N349" s="24"/>
    </row>
    <row r="350" spans="4:14" ht="13.2">
      <c r="D350" s="111"/>
      <c r="E350" s="24"/>
      <c r="F350" s="24"/>
      <c r="G350" s="24"/>
      <c r="H350" s="24"/>
      <c r="I350" s="24"/>
      <c r="J350" s="24"/>
      <c r="N350" s="24"/>
    </row>
    <row r="351" spans="4:14" ht="13.2">
      <c r="D351" s="111"/>
      <c r="E351" s="24"/>
      <c r="F351" s="24"/>
      <c r="G351" s="24"/>
      <c r="H351" s="24"/>
      <c r="I351" s="24"/>
      <c r="J351" s="24"/>
      <c r="N351" s="24"/>
    </row>
    <row r="352" spans="4:14" ht="13.2">
      <c r="D352" s="111"/>
      <c r="E352" s="24"/>
      <c r="F352" s="24"/>
      <c r="G352" s="24"/>
      <c r="H352" s="24"/>
      <c r="I352" s="24"/>
      <c r="J352" s="24"/>
      <c r="N352" s="24"/>
    </row>
    <row r="353" spans="4:14" ht="13.2">
      <c r="D353" s="111"/>
      <c r="E353" s="24"/>
      <c r="F353" s="24"/>
      <c r="G353" s="24"/>
      <c r="H353" s="24"/>
      <c r="I353" s="24"/>
      <c r="J353" s="24"/>
      <c r="N353" s="24"/>
    </row>
    <row r="354" spans="4:14" ht="13.2">
      <c r="D354" s="111"/>
      <c r="E354" s="24"/>
      <c r="F354" s="24"/>
      <c r="G354" s="24"/>
      <c r="H354" s="24"/>
      <c r="I354" s="24"/>
      <c r="J354" s="24"/>
      <c r="N354" s="24"/>
    </row>
    <row r="355" spans="4:14" ht="13.2">
      <c r="D355" s="111"/>
      <c r="E355" s="24"/>
      <c r="F355" s="24"/>
      <c r="G355" s="24"/>
      <c r="H355" s="24"/>
      <c r="I355" s="24"/>
      <c r="J355" s="24"/>
      <c r="N355" s="24"/>
    </row>
    <row r="356" spans="4:14" ht="13.2">
      <c r="D356" s="111"/>
      <c r="E356" s="24"/>
      <c r="F356" s="24"/>
      <c r="G356" s="24"/>
      <c r="H356" s="24"/>
      <c r="I356" s="24"/>
      <c r="J356" s="24"/>
      <c r="N356" s="24"/>
    </row>
    <row r="357" spans="4:14" ht="13.2">
      <c r="D357" s="111"/>
      <c r="E357" s="24"/>
      <c r="F357" s="24"/>
      <c r="G357" s="24"/>
      <c r="H357" s="24"/>
      <c r="I357" s="24"/>
      <c r="J357" s="24"/>
      <c r="N357" s="24"/>
    </row>
    <row r="358" spans="4:14" ht="13.2">
      <c r="D358" s="111"/>
      <c r="E358" s="24"/>
      <c r="F358" s="24"/>
      <c r="G358" s="24"/>
      <c r="H358" s="24"/>
      <c r="I358" s="24"/>
      <c r="J358" s="24"/>
      <c r="N358" s="24"/>
    </row>
    <row r="359" spans="4:14" ht="13.2">
      <c r="D359" s="111"/>
      <c r="E359" s="24"/>
      <c r="F359" s="24"/>
      <c r="G359" s="24"/>
      <c r="H359" s="24"/>
      <c r="I359" s="24"/>
      <c r="J359" s="24"/>
      <c r="N359" s="24"/>
    </row>
    <row r="360" spans="4:14" ht="13.2">
      <c r="D360" s="111"/>
      <c r="E360" s="24"/>
      <c r="F360" s="24"/>
      <c r="G360" s="24"/>
      <c r="H360" s="24"/>
      <c r="I360" s="24"/>
      <c r="J360" s="24"/>
      <c r="N360" s="24"/>
    </row>
    <row r="361" spans="4:14" ht="13.2">
      <c r="D361" s="111"/>
      <c r="E361" s="24"/>
      <c r="F361" s="24"/>
      <c r="G361" s="24"/>
      <c r="H361" s="24"/>
      <c r="I361" s="24"/>
      <c r="J361" s="24"/>
      <c r="N361" s="24"/>
    </row>
    <row r="362" spans="4:14" ht="13.2">
      <c r="D362" s="111"/>
      <c r="E362" s="24"/>
      <c r="F362" s="24"/>
      <c r="G362" s="24"/>
      <c r="H362" s="24"/>
      <c r="I362" s="24"/>
      <c r="J362" s="24"/>
      <c r="N362" s="24"/>
    </row>
    <row r="363" spans="4:14" ht="13.2">
      <c r="D363" s="111"/>
      <c r="E363" s="24"/>
      <c r="F363" s="24"/>
      <c r="G363" s="24"/>
      <c r="H363" s="24"/>
      <c r="I363" s="24"/>
      <c r="J363" s="24"/>
      <c r="N363" s="24"/>
    </row>
    <row r="364" spans="4:14" ht="13.2">
      <c r="D364" s="111"/>
      <c r="E364" s="24"/>
      <c r="F364" s="24"/>
      <c r="G364" s="24"/>
      <c r="H364" s="24"/>
      <c r="I364" s="24"/>
      <c r="J364" s="24"/>
      <c r="N364" s="24"/>
    </row>
    <row r="365" spans="4:14" ht="13.2">
      <c r="D365" s="111"/>
      <c r="E365" s="24"/>
      <c r="F365" s="24"/>
      <c r="G365" s="24"/>
      <c r="H365" s="24"/>
      <c r="I365" s="24"/>
      <c r="J365" s="24"/>
      <c r="N365" s="24"/>
    </row>
    <row r="366" spans="4:14" ht="13.2">
      <c r="D366" s="111"/>
      <c r="E366" s="24"/>
      <c r="F366" s="24"/>
      <c r="G366" s="24"/>
      <c r="H366" s="24"/>
      <c r="I366" s="24"/>
      <c r="J366" s="24"/>
      <c r="N366" s="24"/>
    </row>
    <row r="367" spans="4:14" ht="13.2">
      <c r="D367" s="111"/>
      <c r="E367" s="24"/>
      <c r="F367" s="24"/>
      <c r="G367" s="24"/>
      <c r="H367" s="24"/>
      <c r="I367" s="24"/>
      <c r="J367" s="24"/>
      <c r="N367" s="24"/>
    </row>
    <row r="368" spans="4:14" ht="13.2">
      <c r="D368" s="111"/>
      <c r="E368" s="24"/>
      <c r="F368" s="24"/>
      <c r="G368" s="24"/>
      <c r="H368" s="24"/>
      <c r="I368" s="24"/>
      <c r="J368" s="24"/>
      <c r="N368" s="24"/>
    </row>
    <row r="369" spans="4:14" ht="13.2">
      <c r="D369" s="111"/>
      <c r="E369" s="24"/>
      <c r="F369" s="24"/>
      <c r="G369" s="24"/>
      <c r="H369" s="24"/>
      <c r="I369" s="24"/>
      <c r="J369" s="24"/>
      <c r="N369" s="24"/>
    </row>
    <row r="370" spans="4:14" ht="13.2">
      <c r="D370" s="111"/>
      <c r="E370" s="24"/>
      <c r="F370" s="24"/>
      <c r="G370" s="24"/>
      <c r="H370" s="24"/>
      <c r="I370" s="24"/>
      <c r="J370" s="24"/>
      <c r="N370" s="24"/>
    </row>
    <row r="371" spans="4:14" ht="13.2">
      <c r="D371" s="111"/>
      <c r="E371" s="24"/>
      <c r="F371" s="24"/>
      <c r="G371" s="24"/>
      <c r="H371" s="24"/>
      <c r="I371" s="24"/>
      <c r="J371" s="24"/>
      <c r="N371" s="24"/>
    </row>
    <row r="372" spans="4:14" ht="13.2">
      <c r="D372" s="111"/>
      <c r="E372" s="24"/>
      <c r="F372" s="24"/>
      <c r="G372" s="24"/>
      <c r="H372" s="24"/>
      <c r="I372" s="24"/>
      <c r="J372" s="24"/>
      <c r="N372" s="24"/>
    </row>
    <row r="373" spans="4:14" ht="13.2">
      <c r="D373" s="111"/>
      <c r="E373" s="24"/>
      <c r="F373" s="24"/>
      <c r="G373" s="24"/>
      <c r="H373" s="24"/>
      <c r="I373" s="24"/>
      <c r="J373" s="24"/>
      <c r="N373" s="24"/>
    </row>
    <row r="374" spans="4:14" ht="13.2">
      <c r="D374" s="111"/>
      <c r="E374" s="24"/>
      <c r="F374" s="24"/>
      <c r="G374" s="24"/>
      <c r="H374" s="24"/>
      <c r="I374" s="24"/>
      <c r="J374" s="24"/>
      <c r="N374" s="24"/>
    </row>
    <row r="375" spans="4:14" ht="13.2">
      <c r="D375" s="111"/>
      <c r="E375" s="24"/>
      <c r="F375" s="24"/>
      <c r="G375" s="24"/>
      <c r="H375" s="24"/>
      <c r="I375" s="24"/>
      <c r="J375" s="24"/>
      <c r="N375" s="24"/>
    </row>
    <row r="376" spans="4:14" ht="13.2">
      <c r="D376" s="111"/>
      <c r="E376" s="24"/>
      <c r="F376" s="24"/>
      <c r="G376" s="24"/>
      <c r="H376" s="24"/>
      <c r="I376" s="24"/>
      <c r="J376" s="24"/>
      <c r="N376" s="24"/>
    </row>
    <row r="377" spans="4:14" ht="13.2">
      <c r="D377" s="111"/>
      <c r="E377" s="24"/>
      <c r="F377" s="24"/>
      <c r="G377" s="24"/>
      <c r="H377" s="24"/>
      <c r="I377" s="24"/>
      <c r="J377" s="24"/>
      <c r="N377" s="24"/>
    </row>
    <row r="378" spans="4:14" ht="13.2">
      <c r="D378" s="111"/>
      <c r="E378" s="24"/>
      <c r="F378" s="24"/>
      <c r="G378" s="24"/>
      <c r="H378" s="24"/>
      <c r="I378" s="24"/>
      <c r="J378" s="24"/>
      <c r="N378" s="24"/>
    </row>
    <row r="379" spans="4:14" ht="13.2">
      <c r="D379" s="111"/>
      <c r="E379" s="24"/>
      <c r="F379" s="24"/>
      <c r="G379" s="24"/>
      <c r="H379" s="24"/>
      <c r="I379" s="24"/>
      <c r="J379" s="24"/>
      <c r="N379" s="24"/>
    </row>
    <row r="380" spans="4:14" ht="13.2">
      <c r="D380" s="111"/>
      <c r="E380" s="24"/>
      <c r="F380" s="24"/>
      <c r="G380" s="24"/>
      <c r="H380" s="24"/>
      <c r="I380" s="24"/>
      <c r="J380" s="24"/>
      <c r="N380" s="24"/>
    </row>
    <row r="381" spans="4:14" ht="13.2">
      <c r="D381" s="111"/>
      <c r="E381" s="24"/>
      <c r="F381" s="24"/>
      <c r="G381" s="24"/>
      <c r="H381" s="24"/>
      <c r="I381" s="24"/>
      <c r="J381" s="24"/>
      <c r="N381" s="24"/>
    </row>
    <row r="382" spans="4:14" ht="13.2">
      <c r="D382" s="111"/>
      <c r="E382" s="24"/>
      <c r="F382" s="24"/>
      <c r="G382" s="24"/>
      <c r="H382" s="24"/>
      <c r="I382" s="24"/>
      <c r="J382" s="24"/>
      <c r="N382" s="24"/>
    </row>
    <row r="383" spans="4:14" ht="13.2">
      <c r="D383" s="111"/>
      <c r="E383" s="24"/>
      <c r="F383" s="24"/>
      <c r="G383" s="24"/>
      <c r="H383" s="24"/>
      <c r="I383" s="24"/>
      <c r="J383" s="24"/>
      <c r="N383" s="24"/>
    </row>
    <row r="384" spans="4:14" ht="13.2">
      <c r="D384" s="111"/>
      <c r="E384" s="24"/>
      <c r="F384" s="24"/>
      <c r="G384" s="24"/>
      <c r="H384" s="24"/>
      <c r="I384" s="24"/>
      <c r="J384" s="24"/>
      <c r="N384" s="24"/>
    </row>
    <row r="385" spans="4:14" ht="13.2">
      <c r="D385" s="111"/>
      <c r="E385" s="24"/>
      <c r="F385" s="24"/>
      <c r="G385" s="24"/>
      <c r="H385" s="24"/>
      <c r="I385" s="24"/>
      <c r="J385" s="24"/>
      <c r="N385" s="24"/>
    </row>
    <row r="386" spans="4:14" ht="13.2">
      <c r="D386" s="111"/>
      <c r="E386" s="24"/>
      <c r="F386" s="24"/>
      <c r="G386" s="24"/>
      <c r="H386" s="24"/>
      <c r="I386" s="24"/>
      <c r="J386" s="24"/>
      <c r="N386" s="24"/>
    </row>
    <row r="387" spans="4:14" ht="13.2">
      <c r="D387" s="111"/>
      <c r="E387" s="24"/>
      <c r="F387" s="24"/>
      <c r="G387" s="24"/>
      <c r="H387" s="24"/>
      <c r="I387" s="24"/>
      <c r="J387" s="24"/>
      <c r="N387" s="24"/>
    </row>
    <row r="388" spans="4:14" ht="13.2">
      <c r="D388" s="111"/>
      <c r="E388" s="24"/>
      <c r="F388" s="24"/>
      <c r="G388" s="24"/>
      <c r="H388" s="24"/>
      <c r="I388" s="24"/>
      <c r="J388" s="24"/>
      <c r="N388" s="24"/>
    </row>
    <row r="389" spans="4:14" ht="13.2">
      <c r="D389" s="111"/>
      <c r="E389" s="24"/>
      <c r="F389" s="24"/>
      <c r="G389" s="24"/>
      <c r="H389" s="24"/>
      <c r="I389" s="24"/>
      <c r="J389" s="24"/>
      <c r="N389" s="24"/>
    </row>
    <row r="390" spans="4:14" ht="13.2">
      <c r="D390" s="111"/>
      <c r="E390" s="24"/>
      <c r="F390" s="24"/>
      <c r="G390" s="24"/>
      <c r="H390" s="24"/>
      <c r="I390" s="24"/>
      <c r="J390" s="24"/>
      <c r="N390" s="24"/>
    </row>
    <row r="391" spans="4:14" ht="13.2">
      <c r="D391" s="111"/>
      <c r="E391" s="24"/>
      <c r="F391" s="24"/>
      <c r="G391" s="24"/>
      <c r="H391" s="24"/>
      <c r="I391" s="24"/>
      <c r="J391" s="24"/>
      <c r="N391" s="24"/>
    </row>
    <row r="392" spans="4:14" ht="13.2">
      <c r="D392" s="111"/>
      <c r="E392" s="24"/>
      <c r="F392" s="24"/>
      <c r="G392" s="24"/>
      <c r="H392" s="24"/>
      <c r="I392" s="24"/>
      <c r="J392" s="24"/>
      <c r="N392" s="24"/>
    </row>
    <row r="393" spans="4:14" ht="13.2">
      <c r="D393" s="111"/>
      <c r="E393" s="24"/>
      <c r="F393" s="24"/>
      <c r="G393" s="24"/>
      <c r="H393" s="24"/>
      <c r="I393" s="24"/>
      <c r="J393" s="24"/>
      <c r="N393" s="24"/>
    </row>
    <row r="394" spans="4:14" ht="13.2">
      <c r="D394" s="111"/>
      <c r="E394" s="24"/>
      <c r="F394" s="24"/>
      <c r="G394" s="24"/>
      <c r="H394" s="24"/>
      <c r="I394" s="24"/>
      <c r="J394" s="24"/>
      <c r="N394" s="24"/>
    </row>
    <row r="395" spans="4:14" ht="13.2">
      <c r="D395" s="111"/>
      <c r="E395" s="24"/>
      <c r="F395" s="24"/>
      <c r="G395" s="24"/>
      <c r="H395" s="24"/>
      <c r="I395" s="24"/>
      <c r="J395" s="24"/>
      <c r="N395" s="24"/>
    </row>
    <row r="396" spans="4:14" ht="13.2">
      <c r="D396" s="111"/>
      <c r="E396" s="24"/>
      <c r="F396" s="24"/>
      <c r="G396" s="24"/>
      <c r="H396" s="24"/>
      <c r="I396" s="24"/>
      <c r="J396" s="24"/>
      <c r="N396" s="24"/>
    </row>
    <row r="397" spans="4:14" ht="13.2">
      <c r="D397" s="111"/>
      <c r="E397" s="24"/>
      <c r="F397" s="24"/>
      <c r="G397" s="24"/>
      <c r="H397" s="24"/>
      <c r="I397" s="24"/>
      <c r="J397" s="24"/>
      <c r="N397" s="24"/>
    </row>
    <row r="398" spans="4:14" ht="13.2">
      <c r="D398" s="111"/>
      <c r="E398" s="24"/>
      <c r="F398" s="24"/>
      <c r="G398" s="24"/>
      <c r="H398" s="24"/>
      <c r="I398" s="24"/>
      <c r="J398" s="24"/>
      <c r="N398" s="24"/>
    </row>
    <row r="399" spans="4:14" ht="13.2">
      <c r="D399" s="111"/>
      <c r="E399" s="24"/>
      <c r="F399" s="24"/>
      <c r="G399" s="24"/>
      <c r="H399" s="24"/>
      <c r="I399" s="24"/>
      <c r="J399" s="24"/>
      <c r="N399" s="24"/>
    </row>
    <row r="400" spans="4:14" ht="13.2">
      <c r="D400" s="111"/>
      <c r="E400" s="24"/>
      <c r="F400" s="24"/>
      <c r="G400" s="24"/>
      <c r="H400" s="24"/>
      <c r="I400" s="24"/>
      <c r="J400" s="24"/>
      <c r="N400" s="24"/>
    </row>
    <row r="401" spans="4:14" ht="13.2">
      <c r="D401" s="111"/>
      <c r="E401" s="24"/>
      <c r="F401" s="24"/>
      <c r="G401" s="24"/>
      <c r="H401" s="24"/>
      <c r="I401" s="24"/>
      <c r="J401" s="24"/>
      <c r="N401" s="24"/>
    </row>
    <row r="402" spans="4:14" ht="13.2">
      <c r="D402" s="111"/>
      <c r="E402" s="24"/>
      <c r="F402" s="24"/>
      <c r="G402" s="24"/>
      <c r="H402" s="24"/>
      <c r="I402" s="24"/>
      <c r="J402" s="24"/>
      <c r="N402" s="24"/>
    </row>
    <row r="403" spans="4:14" ht="13.2">
      <c r="D403" s="111"/>
      <c r="E403" s="24"/>
      <c r="F403" s="24"/>
      <c r="G403" s="24"/>
      <c r="H403" s="24"/>
      <c r="I403" s="24"/>
      <c r="J403" s="24"/>
      <c r="N403" s="24"/>
    </row>
    <row r="404" spans="4:14" ht="13.2">
      <c r="D404" s="111"/>
      <c r="E404" s="24"/>
      <c r="F404" s="24"/>
      <c r="G404" s="24"/>
      <c r="H404" s="24"/>
      <c r="I404" s="24"/>
      <c r="J404" s="24"/>
      <c r="N404" s="24"/>
    </row>
    <row r="405" spans="4:14" ht="13.2">
      <c r="D405" s="111"/>
      <c r="E405" s="24"/>
      <c r="F405" s="24"/>
      <c r="G405" s="24"/>
      <c r="H405" s="24"/>
      <c r="I405" s="24"/>
      <c r="J405" s="24"/>
      <c r="N405" s="24"/>
    </row>
    <row r="406" spans="4:14" ht="13.2">
      <c r="D406" s="111"/>
      <c r="E406" s="24"/>
      <c r="F406" s="24"/>
      <c r="G406" s="24"/>
      <c r="H406" s="24"/>
      <c r="I406" s="24"/>
      <c r="J406" s="24"/>
      <c r="N406" s="24"/>
    </row>
    <row r="407" spans="4:14" ht="13.2">
      <c r="D407" s="111"/>
      <c r="E407" s="24"/>
      <c r="F407" s="24"/>
      <c r="G407" s="24"/>
      <c r="H407" s="24"/>
      <c r="I407" s="24"/>
      <c r="J407" s="24"/>
      <c r="N407" s="24"/>
    </row>
    <row r="408" spans="4:14" ht="13.2">
      <c r="D408" s="111"/>
      <c r="E408" s="24"/>
      <c r="F408" s="24"/>
      <c r="G408" s="24"/>
      <c r="H408" s="24"/>
      <c r="I408" s="24"/>
      <c r="J408" s="24"/>
      <c r="N408" s="24"/>
    </row>
    <row r="409" spans="4:14" ht="13.2">
      <c r="D409" s="111"/>
      <c r="E409" s="24"/>
      <c r="F409" s="24"/>
      <c r="G409" s="24"/>
      <c r="H409" s="24"/>
      <c r="I409" s="24"/>
      <c r="J409" s="24"/>
      <c r="N409" s="24"/>
    </row>
    <row r="410" spans="4:14" ht="13.2">
      <c r="D410" s="111"/>
      <c r="E410" s="24"/>
      <c r="F410" s="24"/>
      <c r="G410" s="24"/>
      <c r="H410" s="24"/>
      <c r="I410" s="24"/>
      <c r="J410" s="24"/>
      <c r="N410" s="24"/>
    </row>
    <row r="411" spans="4:14" ht="13.2">
      <c r="D411" s="111"/>
      <c r="E411" s="24"/>
      <c r="F411" s="24"/>
      <c r="G411" s="24"/>
      <c r="H411" s="24"/>
      <c r="I411" s="24"/>
      <c r="J411" s="24"/>
      <c r="N411" s="24"/>
    </row>
    <row r="412" spans="4:14" ht="13.2">
      <c r="D412" s="111"/>
      <c r="E412" s="24"/>
      <c r="F412" s="24"/>
      <c r="G412" s="24"/>
      <c r="H412" s="24"/>
      <c r="I412" s="24"/>
      <c r="J412" s="24"/>
      <c r="N412" s="24"/>
    </row>
    <row r="413" spans="4:14" ht="13.2">
      <c r="D413" s="111"/>
      <c r="E413" s="24"/>
      <c r="F413" s="24"/>
      <c r="G413" s="24"/>
      <c r="H413" s="24"/>
      <c r="I413" s="24"/>
      <c r="J413" s="24"/>
      <c r="N413" s="24"/>
    </row>
    <row r="414" spans="4:14" ht="13.2">
      <c r="D414" s="111"/>
      <c r="E414" s="24"/>
      <c r="F414" s="24"/>
      <c r="G414" s="24"/>
      <c r="H414" s="24"/>
      <c r="I414" s="24"/>
      <c r="J414" s="24"/>
      <c r="N414" s="24"/>
    </row>
    <row r="415" spans="4:14" ht="13.2">
      <c r="D415" s="111"/>
      <c r="E415" s="24"/>
      <c r="F415" s="24"/>
      <c r="G415" s="24"/>
      <c r="H415" s="24"/>
      <c r="I415" s="24"/>
      <c r="J415" s="24"/>
      <c r="N415" s="24"/>
    </row>
    <row r="416" spans="4:14" ht="13.2">
      <c r="D416" s="111"/>
      <c r="E416" s="24"/>
      <c r="F416" s="24"/>
      <c r="G416" s="24"/>
      <c r="H416" s="24"/>
      <c r="I416" s="24"/>
      <c r="J416" s="24"/>
      <c r="N416" s="24"/>
    </row>
    <row r="417" spans="4:14" ht="13.2">
      <c r="D417" s="111"/>
      <c r="E417" s="24"/>
      <c r="F417" s="24"/>
      <c r="G417" s="24"/>
      <c r="H417" s="24"/>
      <c r="I417" s="24"/>
      <c r="J417" s="24"/>
      <c r="N417" s="24"/>
    </row>
    <row r="418" spans="4:14" ht="13.2">
      <c r="D418" s="111"/>
      <c r="E418" s="24"/>
      <c r="F418" s="24"/>
      <c r="G418" s="24"/>
      <c r="H418" s="24"/>
      <c r="I418" s="24"/>
      <c r="J418" s="24"/>
      <c r="N418" s="24"/>
    </row>
    <row r="419" spans="4:14" ht="13.2">
      <c r="D419" s="111"/>
      <c r="E419" s="24"/>
      <c r="F419" s="24"/>
      <c r="G419" s="24"/>
      <c r="H419" s="24"/>
      <c r="I419" s="24"/>
      <c r="J419" s="24"/>
      <c r="N419" s="24"/>
    </row>
    <row r="420" spans="4:14" ht="13.2">
      <c r="D420" s="111"/>
      <c r="E420" s="24"/>
      <c r="F420" s="24"/>
      <c r="G420" s="24"/>
      <c r="H420" s="24"/>
      <c r="I420" s="24"/>
      <c r="J420" s="24"/>
      <c r="N420" s="24"/>
    </row>
    <row r="421" spans="4:14" ht="13.2">
      <c r="D421" s="111"/>
      <c r="E421" s="24"/>
      <c r="F421" s="24"/>
      <c r="G421" s="24"/>
      <c r="H421" s="24"/>
      <c r="I421" s="24"/>
      <c r="J421" s="24"/>
      <c r="N421" s="24"/>
    </row>
    <row r="422" spans="4:14" ht="13.2">
      <c r="D422" s="111"/>
      <c r="E422" s="24"/>
      <c r="F422" s="24"/>
      <c r="G422" s="24"/>
      <c r="H422" s="24"/>
      <c r="I422" s="24"/>
      <c r="J422" s="24"/>
      <c r="N422" s="24"/>
    </row>
    <row r="423" spans="4:14" ht="13.2">
      <c r="D423" s="111"/>
      <c r="E423" s="24"/>
      <c r="F423" s="24"/>
      <c r="G423" s="24"/>
      <c r="H423" s="24"/>
      <c r="I423" s="24"/>
      <c r="J423" s="24"/>
      <c r="N423" s="24"/>
    </row>
    <row r="424" spans="4:14" ht="13.2">
      <c r="D424" s="111"/>
      <c r="E424" s="24"/>
      <c r="F424" s="24"/>
      <c r="G424" s="24"/>
      <c r="H424" s="24"/>
      <c r="I424" s="24"/>
      <c r="J424" s="24"/>
      <c r="N424" s="24"/>
    </row>
    <row r="425" spans="4:14" ht="13.2">
      <c r="D425" s="111"/>
      <c r="E425" s="24"/>
      <c r="F425" s="24"/>
      <c r="G425" s="24"/>
      <c r="H425" s="24"/>
      <c r="I425" s="24"/>
      <c r="J425" s="24"/>
      <c r="N425" s="24"/>
    </row>
    <row r="426" spans="4:14" ht="13.2">
      <c r="D426" s="111"/>
      <c r="E426" s="24"/>
      <c r="F426" s="24"/>
      <c r="G426" s="24"/>
      <c r="H426" s="24"/>
      <c r="I426" s="24"/>
      <c r="J426" s="24"/>
      <c r="N426" s="24"/>
    </row>
    <row r="427" spans="4:14" ht="13.2">
      <c r="D427" s="111"/>
      <c r="E427" s="24"/>
      <c r="F427" s="24"/>
      <c r="G427" s="24"/>
      <c r="H427" s="24"/>
      <c r="I427" s="24"/>
      <c r="J427" s="24"/>
      <c r="N427" s="24"/>
    </row>
    <row r="428" spans="4:14" ht="13.2">
      <c r="D428" s="111"/>
      <c r="E428" s="24"/>
      <c r="F428" s="24"/>
      <c r="G428" s="24"/>
      <c r="H428" s="24"/>
      <c r="I428" s="24"/>
      <c r="J428" s="24"/>
      <c r="N428" s="24"/>
    </row>
    <row r="429" spans="4:14" ht="13.2">
      <c r="D429" s="111"/>
      <c r="E429" s="24"/>
      <c r="F429" s="24"/>
      <c r="G429" s="24"/>
      <c r="H429" s="24"/>
      <c r="I429" s="24"/>
      <c r="J429" s="24"/>
      <c r="N429" s="24"/>
    </row>
    <row r="430" spans="4:14" ht="13.2">
      <c r="D430" s="111"/>
      <c r="E430" s="24"/>
      <c r="F430" s="24"/>
      <c r="G430" s="24"/>
      <c r="H430" s="24"/>
      <c r="I430" s="24"/>
      <c r="J430" s="24"/>
      <c r="N430" s="24"/>
    </row>
    <row r="431" spans="4:14" ht="13.2">
      <c r="D431" s="111"/>
      <c r="E431" s="24"/>
      <c r="F431" s="24"/>
      <c r="G431" s="24"/>
      <c r="H431" s="24"/>
      <c r="I431" s="24"/>
      <c r="J431" s="24"/>
      <c r="N431" s="24"/>
    </row>
    <row r="432" spans="4:14" ht="13.2">
      <c r="D432" s="111"/>
      <c r="E432" s="24"/>
      <c r="F432" s="24"/>
      <c r="G432" s="24"/>
      <c r="H432" s="24"/>
      <c r="I432" s="24"/>
      <c r="J432" s="24"/>
      <c r="N432" s="24"/>
    </row>
    <row r="433" spans="4:14" ht="13.2">
      <c r="D433" s="111"/>
      <c r="E433" s="24"/>
      <c r="F433" s="24"/>
      <c r="G433" s="24"/>
      <c r="H433" s="24"/>
      <c r="I433" s="24"/>
      <c r="J433" s="24"/>
      <c r="N433" s="24"/>
    </row>
    <row r="434" spans="4:14" ht="13.2">
      <c r="D434" s="111"/>
      <c r="E434" s="24"/>
      <c r="F434" s="24"/>
      <c r="G434" s="24"/>
      <c r="H434" s="24"/>
      <c r="I434" s="24"/>
      <c r="J434" s="24"/>
      <c r="N434" s="24"/>
    </row>
    <row r="435" spans="4:14" ht="13.2">
      <c r="D435" s="111"/>
      <c r="E435" s="24"/>
      <c r="F435" s="24"/>
      <c r="G435" s="24"/>
      <c r="H435" s="24"/>
      <c r="I435" s="24"/>
      <c r="J435" s="24"/>
      <c r="N435" s="24"/>
    </row>
    <row r="436" spans="4:14" ht="13.2">
      <c r="D436" s="111"/>
      <c r="E436" s="24"/>
      <c r="F436" s="24"/>
      <c r="G436" s="24"/>
      <c r="H436" s="24"/>
      <c r="I436" s="24"/>
      <c r="J436" s="24"/>
      <c r="N436" s="24"/>
    </row>
    <row r="437" spans="4:14" ht="13.2">
      <c r="D437" s="111"/>
      <c r="E437" s="24"/>
      <c r="F437" s="24"/>
      <c r="G437" s="24"/>
      <c r="H437" s="24"/>
      <c r="I437" s="24"/>
      <c r="J437" s="24"/>
      <c r="N437" s="24"/>
    </row>
    <row r="438" spans="4:14" ht="13.2">
      <c r="D438" s="111"/>
      <c r="E438" s="24"/>
      <c r="F438" s="24"/>
      <c r="G438" s="24"/>
      <c r="H438" s="24"/>
      <c r="I438" s="24"/>
      <c r="J438" s="24"/>
      <c r="N438" s="24"/>
    </row>
    <row r="439" spans="4:14" ht="13.2">
      <c r="D439" s="111"/>
      <c r="E439" s="24"/>
      <c r="F439" s="24"/>
      <c r="G439" s="24"/>
      <c r="H439" s="24"/>
      <c r="I439" s="24"/>
      <c r="J439" s="24"/>
      <c r="N439" s="24"/>
    </row>
    <row r="440" spans="4:14" ht="13.2">
      <c r="D440" s="111"/>
      <c r="E440" s="24"/>
      <c r="F440" s="24"/>
      <c r="G440" s="24"/>
      <c r="H440" s="24"/>
      <c r="I440" s="24"/>
      <c r="J440" s="24"/>
      <c r="N440" s="24"/>
    </row>
    <row r="441" spans="4:14" ht="13.2">
      <c r="D441" s="111"/>
      <c r="E441" s="24"/>
      <c r="F441" s="24"/>
      <c r="G441" s="24"/>
      <c r="H441" s="24"/>
      <c r="I441" s="24"/>
      <c r="J441" s="24"/>
      <c r="N441" s="24"/>
    </row>
    <row r="442" spans="4:14" ht="13.2">
      <c r="D442" s="111"/>
      <c r="E442" s="24"/>
      <c r="F442" s="24"/>
      <c r="G442" s="24"/>
      <c r="H442" s="24"/>
      <c r="I442" s="24"/>
      <c r="J442" s="24"/>
      <c r="N442" s="24"/>
    </row>
    <row r="443" spans="4:14" ht="13.2">
      <c r="D443" s="111"/>
      <c r="E443" s="24"/>
      <c r="F443" s="24"/>
      <c r="G443" s="24"/>
      <c r="H443" s="24"/>
      <c r="I443" s="24"/>
      <c r="J443" s="24"/>
      <c r="N443" s="24"/>
    </row>
    <row r="444" spans="4:14" ht="13.2">
      <c r="D444" s="111"/>
      <c r="E444" s="24"/>
      <c r="F444" s="24"/>
      <c r="G444" s="24"/>
      <c r="H444" s="24"/>
      <c r="I444" s="24"/>
      <c r="J444" s="24"/>
      <c r="N444" s="24"/>
    </row>
    <row r="445" spans="4:14" ht="13.2">
      <c r="D445" s="111"/>
      <c r="E445" s="24"/>
      <c r="F445" s="24"/>
      <c r="G445" s="24"/>
      <c r="H445" s="24"/>
      <c r="I445" s="24"/>
      <c r="J445" s="24"/>
      <c r="N445" s="24"/>
    </row>
    <row r="446" spans="4:14" ht="13.2">
      <c r="D446" s="111"/>
      <c r="E446" s="24"/>
      <c r="F446" s="24"/>
      <c r="G446" s="24"/>
      <c r="H446" s="24"/>
      <c r="I446" s="24"/>
      <c r="J446" s="24"/>
      <c r="N446" s="24"/>
    </row>
    <row r="447" spans="4:14" ht="13.2">
      <c r="D447" s="111"/>
      <c r="E447" s="24"/>
      <c r="F447" s="24"/>
      <c r="G447" s="24"/>
      <c r="H447" s="24"/>
      <c r="I447" s="24"/>
      <c r="J447" s="24"/>
      <c r="N447" s="24"/>
    </row>
    <row r="448" spans="4:14" ht="13.2">
      <c r="D448" s="111"/>
      <c r="E448" s="24"/>
      <c r="F448" s="24"/>
      <c r="G448" s="24"/>
      <c r="H448" s="24"/>
      <c r="I448" s="24"/>
      <c r="J448" s="24"/>
      <c r="N448" s="24"/>
    </row>
    <row r="449" spans="4:14" ht="13.2">
      <c r="D449" s="111"/>
      <c r="E449" s="24"/>
      <c r="F449" s="24"/>
      <c r="G449" s="24"/>
      <c r="H449" s="24"/>
      <c r="I449" s="24"/>
      <c r="J449" s="24"/>
      <c r="N449" s="24"/>
    </row>
    <row r="450" spans="4:14" ht="13.2">
      <c r="D450" s="111"/>
      <c r="E450" s="24"/>
      <c r="F450" s="24"/>
      <c r="G450" s="24"/>
      <c r="H450" s="24"/>
      <c r="I450" s="24"/>
      <c r="J450" s="24"/>
      <c r="N450" s="24"/>
    </row>
    <row r="451" spans="4:14" ht="13.2">
      <c r="D451" s="111"/>
      <c r="E451" s="24"/>
      <c r="F451" s="24"/>
      <c r="G451" s="24"/>
      <c r="H451" s="24"/>
      <c r="I451" s="24"/>
      <c r="J451" s="24"/>
      <c r="N451" s="24"/>
    </row>
    <row r="452" spans="4:14" ht="13.2">
      <c r="D452" s="111"/>
      <c r="E452" s="24"/>
      <c r="F452" s="24"/>
      <c r="G452" s="24"/>
      <c r="H452" s="24"/>
      <c r="I452" s="24"/>
      <c r="J452" s="24"/>
      <c r="N452" s="24"/>
    </row>
    <row r="453" spans="4:14" ht="13.2">
      <c r="D453" s="111"/>
      <c r="E453" s="24"/>
      <c r="F453" s="24"/>
      <c r="G453" s="24"/>
      <c r="H453" s="24"/>
      <c r="I453" s="24"/>
      <c r="J453" s="24"/>
      <c r="N453" s="24"/>
    </row>
    <row r="454" spans="4:14" ht="13.2">
      <c r="D454" s="111"/>
      <c r="E454" s="24"/>
      <c r="F454" s="24"/>
      <c r="G454" s="24"/>
      <c r="H454" s="24"/>
      <c r="I454" s="24"/>
      <c r="J454" s="24"/>
      <c r="N454" s="24"/>
    </row>
    <row r="455" spans="4:14" ht="13.2">
      <c r="D455" s="111"/>
      <c r="E455" s="24"/>
      <c r="F455" s="24"/>
      <c r="G455" s="24"/>
      <c r="H455" s="24"/>
      <c r="I455" s="24"/>
      <c r="J455" s="24"/>
      <c r="N455" s="24"/>
    </row>
    <row r="456" spans="4:14" ht="13.2">
      <c r="D456" s="111"/>
      <c r="E456" s="24"/>
      <c r="F456" s="24"/>
      <c r="G456" s="24"/>
      <c r="H456" s="24"/>
      <c r="I456" s="24"/>
      <c r="J456" s="24"/>
      <c r="N456" s="24"/>
    </row>
    <row r="457" spans="4:14" ht="13.2">
      <c r="D457" s="111"/>
      <c r="E457" s="24"/>
      <c r="F457" s="24"/>
      <c r="G457" s="24"/>
      <c r="H457" s="24"/>
      <c r="I457" s="24"/>
      <c r="J457" s="24"/>
      <c r="N457" s="24"/>
    </row>
    <row r="458" spans="4:14" ht="13.2">
      <c r="D458" s="111"/>
      <c r="E458" s="24"/>
      <c r="F458" s="24"/>
      <c r="G458" s="24"/>
      <c r="H458" s="24"/>
      <c r="I458" s="24"/>
      <c r="J458" s="24"/>
      <c r="N458" s="24"/>
    </row>
    <row r="459" spans="4:14" ht="13.2">
      <c r="D459" s="111"/>
      <c r="E459" s="24"/>
      <c r="F459" s="24"/>
      <c r="G459" s="24"/>
      <c r="H459" s="24"/>
      <c r="I459" s="24"/>
      <c r="J459" s="24"/>
      <c r="N459" s="24"/>
    </row>
    <row r="460" spans="4:14" ht="13.2">
      <c r="D460" s="111"/>
      <c r="E460" s="24"/>
      <c r="F460" s="24"/>
      <c r="G460" s="24"/>
      <c r="H460" s="24"/>
      <c r="I460" s="24"/>
      <c r="J460" s="24"/>
      <c r="N460" s="24"/>
    </row>
    <row r="461" spans="4:14" ht="13.2">
      <c r="D461" s="111"/>
      <c r="E461" s="24"/>
      <c r="F461" s="24"/>
      <c r="G461" s="24"/>
      <c r="H461" s="24"/>
      <c r="I461" s="24"/>
      <c r="J461" s="24"/>
      <c r="N461" s="24"/>
    </row>
    <row r="462" spans="4:14" ht="13.2">
      <c r="D462" s="111"/>
      <c r="E462" s="24"/>
      <c r="F462" s="24"/>
      <c r="G462" s="24"/>
      <c r="H462" s="24"/>
      <c r="I462" s="24"/>
      <c r="J462" s="24"/>
      <c r="N462" s="24"/>
    </row>
    <row r="463" spans="4:14" ht="13.2">
      <c r="D463" s="111"/>
      <c r="E463" s="24"/>
      <c r="F463" s="24"/>
      <c r="G463" s="24"/>
      <c r="H463" s="24"/>
      <c r="I463" s="24"/>
      <c r="J463" s="24"/>
      <c r="N463" s="24"/>
    </row>
    <row r="464" spans="4:14" ht="13.2">
      <c r="D464" s="111"/>
      <c r="E464" s="24"/>
      <c r="F464" s="24"/>
      <c r="G464" s="24"/>
      <c r="H464" s="24"/>
      <c r="I464" s="24"/>
      <c r="J464" s="24"/>
      <c r="N464" s="24"/>
    </row>
    <row r="465" spans="4:14" ht="13.2">
      <c r="D465" s="111"/>
      <c r="E465" s="24"/>
      <c r="F465" s="24"/>
      <c r="G465" s="24"/>
      <c r="H465" s="24"/>
      <c r="I465" s="24"/>
      <c r="J465" s="24"/>
      <c r="N465" s="24"/>
    </row>
    <row r="466" spans="4:14" ht="13.2">
      <c r="D466" s="111"/>
      <c r="E466" s="24"/>
      <c r="F466" s="24"/>
      <c r="G466" s="24"/>
      <c r="H466" s="24"/>
      <c r="I466" s="24"/>
      <c r="J466" s="24"/>
      <c r="N466" s="24"/>
    </row>
    <row r="467" spans="4:14" ht="13.2">
      <c r="D467" s="111"/>
      <c r="E467" s="24"/>
      <c r="F467" s="24"/>
      <c r="G467" s="24"/>
      <c r="H467" s="24"/>
      <c r="I467" s="24"/>
      <c r="J467" s="24"/>
      <c r="N467" s="24"/>
    </row>
    <row r="468" spans="4:14" ht="13.2">
      <c r="D468" s="111"/>
      <c r="E468" s="24"/>
      <c r="F468" s="24"/>
      <c r="G468" s="24"/>
      <c r="H468" s="24"/>
      <c r="I468" s="24"/>
      <c r="J468" s="24"/>
      <c r="N468" s="24"/>
    </row>
    <row r="469" spans="4:14" ht="13.2">
      <c r="D469" s="111"/>
      <c r="E469" s="24"/>
      <c r="F469" s="24"/>
      <c r="G469" s="24"/>
      <c r="H469" s="24"/>
      <c r="I469" s="24"/>
      <c r="J469" s="24"/>
      <c r="N469" s="24"/>
    </row>
    <row r="470" spans="4:14" ht="13.2">
      <c r="D470" s="111"/>
      <c r="E470" s="24"/>
      <c r="F470" s="24"/>
      <c r="G470" s="24"/>
      <c r="H470" s="24"/>
      <c r="I470" s="24"/>
      <c r="J470" s="24"/>
      <c r="N470" s="24"/>
    </row>
    <row r="471" spans="4:14" ht="13.2">
      <c r="D471" s="111"/>
      <c r="E471" s="24"/>
      <c r="F471" s="24"/>
      <c r="G471" s="24"/>
      <c r="H471" s="24"/>
      <c r="I471" s="24"/>
      <c r="J471" s="24"/>
      <c r="N471" s="24"/>
    </row>
    <row r="472" spans="4:14" ht="13.2">
      <c r="D472" s="111"/>
      <c r="E472" s="24"/>
      <c r="F472" s="24"/>
      <c r="G472" s="24"/>
      <c r="H472" s="24"/>
      <c r="I472" s="24"/>
      <c r="J472" s="24"/>
      <c r="N472" s="24"/>
    </row>
    <row r="473" spans="4:14" ht="13.2">
      <c r="D473" s="111"/>
      <c r="E473" s="24"/>
      <c r="F473" s="24"/>
      <c r="G473" s="24"/>
      <c r="H473" s="24"/>
      <c r="I473" s="24"/>
      <c r="J473" s="24"/>
      <c r="N473" s="24"/>
    </row>
    <row r="474" spans="4:14" ht="13.2">
      <c r="D474" s="111"/>
      <c r="E474" s="24"/>
      <c r="F474" s="24"/>
      <c r="G474" s="24"/>
      <c r="H474" s="24"/>
      <c r="I474" s="24"/>
      <c r="J474" s="24"/>
      <c r="N474" s="24"/>
    </row>
    <row r="475" spans="4:14" ht="13.2">
      <c r="D475" s="111"/>
      <c r="E475" s="24"/>
      <c r="F475" s="24"/>
      <c r="G475" s="24"/>
      <c r="H475" s="24"/>
      <c r="I475" s="24"/>
      <c r="J475" s="24"/>
      <c r="N475" s="24"/>
    </row>
    <row r="476" spans="4:14" ht="13.2">
      <c r="D476" s="111"/>
      <c r="E476" s="24"/>
      <c r="F476" s="24"/>
      <c r="G476" s="24"/>
      <c r="H476" s="24"/>
      <c r="I476" s="24"/>
      <c r="J476" s="24"/>
      <c r="N476" s="24"/>
    </row>
    <row r="477" spans="4:14" ht="13.2">
      <c r="D477" s="111"/>
      <c r="E477" s="24"/>
      <c r="F477" s="24"/>
      <c r="G477" s="24"/>
      <c r="H477" s="24"/>
      <c r="I477" s="24"/>
      <c r="J477" s="24"/>
      <c r="N477" s="24"/>
    </row>
    <row r="478" spans="4:14" ht="13.2">
      <c r="D478" s="111"/>
      <c r="E478" s="24"/>
      <c r="F478" s="24"/>
      <c r="G478" s="24"/>
      <c r="H478" s="24"/>
      <c r="I478" s="24"/>
      <c r="J478" s="24"/>
      <c r="N478" s="24"/>
    </row>
    <row r="479" spans="4:14" ht="13.2">
      <c r="D479" s="111"/>
      <c r="E479" s="24"/>
      <c r="F479" s="24"/>
      <c r="G479" s="24"/>
      <c r="H479" s="24"/>
      <c r="I479" s="24"/>
      <c r="J479" s="24"/>
      <c r="N479" s="24"/>
    </row>
    <row r="480" spans="4:14" ht="13.2">
      <c r="D480" s="111"/>
      <c r="E480" s="24"/>
      <c r="F480" s="24"/>
      <c r="G480" s="24"/>
      <c r="H480" s="24"/>
      <c r="I480" s="24"/>
      <c r="J480" s="24"/>
      <c r="N480" s="24"/>
    </row>
    <row r="481" spans="4:14" ht="13.2">
      <c r="D481" s="111"/>
      <c r="E481" s="24"/>
      <c r="F481" s="24"/>
      <c r="G481" s="24"/>
      <c r="H481" s="24"/>
      <c r="I481" s="24"/>
      <c r="J481" s="24"/>
      <c r="N481" s="24"/>
    </row>
    <row r="482" spans="4:14" ht="13.2">
      <c r="D482" s="111"/>
      <c r="E482" s="24"/>
      <c r="F482" s="24"/>
      <c r="G482" s="24"/>
      <c r="H482" s="24"/>
      <c r="I482" s="24"/>
      <c r="J482" s="24"/>
      <c r="N482" s="24"/>
    </row>
    <row r="483" spans="4:14" ht="13.2">
      <c r="D483" s="111"/>
      <c r="E483" s="24"/>
      <c r="F483" s="24"/>
      <c r="G483" s="24"/>
      <c r="H483" s="24"/>
      <c r="I483" s="24"/>
      <c r="J483" s="24"/>
      <c r="N483" s="24"/>
    </row>
    <row r="484" spans="4:14" ht="13.2">
      <c r="D484" s="111"/>
      <c r="E484" s="24"/>
      <c r="F484" s="24"/>
      <c r="G484" s="24"/>
      <c r="H484" s="24"/>
      <c r="I484" s="24"/>
      <c r="J484" s="24"/>
      <c r="N484" s="24"/>
    </row>
    <row r="485" spans="4:14" ht="13.2">
      <c r="D485" s="111"/>
      <c r="E485" s="24"/>
      <c r="F485" s="24"/>
      <c r="G485" s="24"/>
      <c r="H485" s="24"/>
      <c r="I485" s="24"/>
      <c r="J485" s="24"/>
      <c r="N485" s="24"/>
    </row>
    <row r="486" spans="4:14" ht="13.2">
      <c r="D486" s="111"/>
      <c r="E486" s="24"/>
      <c r="F486" s="24"/>
      <c r="G486" s="24"/>
      <c r="H486" s="24"/>
      <c r="I486" s="24"/>
      <c r="J486" s="24"/>
      <c r="N486" s="24"/>
    </row>
    <row r="487" spans="4:14" ht="13.2">
      <c r="D487" s="111"/>
      <c r="E487" s="24"/>
      <c r="F487" s="24"/>
      <c r="G487" s="24"/>
      <c r="H487" s="24"/>
      <c r="I487" s="24"/>
      <c r="J487" s="24"/>
      <c r="N487" s="24"/>
    </row>
    <row r="488" spans="4:14" ht="13.2">
      <c r="D488" s="111"/>
      <c r="E488" s="24"/>
      <c r="F488" s="24"/>
      <c r="G488" s="24"/>
      <c r="H488" s="24"/>
      <c r="I488" s="24"/>
      <c r="J488" s="24"/>
      <c r="N488" s="24"/>
    </row>
    <row r="489" spans="4:14" ht="13.2">
      <c r="D489" s="111"/>
      <c r="E489" s="24"/>
      <c r="F489" s="24"/>
      <c r="G489" s="24"/>
      <c r="H489" s="24"/>
      <c r="I489" s="24"/>
      <c r="J489" s="24"/>
      <c r="N489" s="24"/>
    </row>
    <row r="490" spans="4:14" ht="13.2">
      <c r="D490" s="111"/>
      <c r="E490" s="24"/>
      <c r="F490" s="24"/>
      <c r="G490" s="24"/>
      <c r="H490" s="24"/>
      <c r="I490" s="24"/>
      <c r="J490" s="24"/>
      <c r="N490" s="24"/>
    </row>
    <row r="491" spans="4:14" ht="13.2">
      <c r="D491" s="111"/>
      <c r="E491" s="24"/>
      <c r="F491" s="24"/>
      <c r="G491" s="24"/>
      <c r="H491" s="24"/>
      <c r="I491" s="24"/>
      <c r="J491" s="24"/>
      <c r="N491" s="24"/>
    </row>
    <row r="492" spans="4:14" ht="13.2">
      <c r="D492" s="111"/>
      <c r="E492" s="24"/>
      <c r="F492" s="24"/>
      <c r="G492" s="24"/>
      <c r="H492" s="24"/>
      <c r="I492" s="24"/>
      <c r="J492" s="24"/>
      <c r="N492" s="24"/>
    </row>
    <row r="493" spans="4:14" ht="13.2">
      <c r="D493" s="111"/>
      <c r="E493" s="24"/>
      <c r="F493" s="24"/>
      <c r="G493" s="24"/>
      <c r="H493" s="24"/>
      <c r="I493" s="24"/>
      <c r="J493" s="24"/>
      <c r="N493" s="24"/>
    </row>
    <row r="494" spans="4:14" ht="13.2">
      <c r="D494" s="111"/>
      <c r="E494" s="24"/>
      <c r="F494" s="24"/>
      <c r="G494" s="24"/>
      <c r="H494" s="24"/>
      <c r="I494" s="24"/>
      <c r="J494" s="24"/>
      <c r="N494" s="24"/>
    </row>
    <row r="495" spans="4:14" ht="13.2">
      <c r="D495" s="111"/>
      <c r="E495" s="24"/>
      <c r="F495" s="24"/>
      <c r="G495" s="24"/>
      <c r="H495" s="24"/>
      <c r="I495" s="24"/>
      <c r="J495" s="24"/>
      <c r="N495" s="24"/>
    </row>
    <row r="496" spans="4:14" ht="13.2">
      <c r="D496" s="111"/>
      <c r="E496" s="24"/>
      <c r="F496" s="24"/>
      <c r="G496" s="24"/>
      <c r="H496" s="24"/>
      <c r="I496" s="24"/>
      <c r="J496" s="24"/>
      <c r="N496" s="24"/>
    </row>
    <row r="497" spans="4:14" ht="13.2">
      <c r="D497" s="111"/>
      <c r="E497" s="24"/>
      <c r="F497" s="24"/>
      <c r="G497" s="24"/>
      <c r="H497" s="24"/>
      <c r="I497" s="24"/>
      <c r="J497" s="24"/>
      <c r="N497" s="24"/>
    </row>
    <row r="498" spans="4:14" ht="13.2">
      <c r="D498" s="111"/>
      <c r="E498" s="24"/>
      <c r="F498" s="24"/>
      <c r="G498" s="24"/>
      <c r="H498" s="24"/>
      <c r="I498" s="24"/>
      <c r="J498" s="24"/>
      <c r="N498" s="24"/>
    </row>
    <row r="499" spans="4:14" ht="13.2">
      <c r="D499" s="111"/>
      <c r="E499" s="24"/>
      <c r="F499" s="24"/>
      <c r="G499" s="24"/>
      <c r="H499" s="24"/>
      <c r="I499" s="24"/>
      <c r="J499" s="24"/>
      <c r="N499" s="24"/>
    </row>
    <row r="500" spans="4:14" ht="13.2">
      <c r="D500" s="111"/>
      <c r="E500" s="24"/>
      <c r="F500" s="24"/>
      <c r="G500" s="24"/>
      <c r="H500" s="24"/>
      <c r="I500" s="24"/>
      <c r="J500" s="24"/>
      <c r="N500" s="24"/>
    </row>
    <row r="501" spans="4:14" ht="13.2">
      <c r="D501" s="111"/>
      <c r="E501" s="24"/>
      <c r="F501" s="24"/>
      <c r="G501" s="24"/>
      <c r="H501" s="24"/>
      <c r="I501" s="24"/>
      <c r="J501" s="24"/>
      <c r="N501" s="24"/>
    </row>
    <row r="502" spans="4:14" ht="13.2">
      <c r="D502" s="111"/>
      <c r="E502" s="24"/>
      <c r="F502" s="24"/>
      <c r="G502" s="24"/>
      <c r="H502" s="24"/>
      <c r="I502" s="24"/>
      <c r="J502" s="24"/>
      <c r="N502" s="24"/>
    </row>
    <row r="503" spans="4:14" ht="13.2">
      <c r="D503" s="111"/>
      <c r="E503" s="24"/>
      <c r="F503" s="24"/>
      <c r="G503" s="24"/>
      <c r="H503" s="24"/>
      <c r="I503" s="24"/>
      <c r="J503" s="24"/>
      <c r="N503" s="24"/>
    </row>
    <row r="504" spans="4:14" ht="13.2">
      <c r="D504" s="111"/>
      <c r="E504" s="24"/>
      <c r="F504" s="24"/>
      <c r="G504" s="24"/>
      <c r="H504" s="24"/>
      <c r="I504" s="24"/>
      <c r="J504" s="24"/>
      <c r="N504" s="24"/>
    </row>
    <row r="505" spans="4:14" ht="13.2">
      <c r="D505" s="111"/>
      <c r="E505" s="24"/>
      <c r="F505" s="24"/>
      <c r="G505" s="24"/>
      <c r="H505" s="24"/>
      <c r="I505" s="24"/>
      <c r="J505" s="24"/>
      <c r="N505" s="24"/>
    </row>
    <row r="506" spans="4:14" ht="13.2">
      <c r="D506" s="111"/>
      <c r="E506" s="24"/>
      <c r="F506" s="24"/>
      <c r="G506" s="24"/>
      <c r="H506" s="24"/>
      <c r="I506" s="24"/>
      <c r="J506" s="24"/>
      <c r="N506" s="24"/>
    </row>
    <row r="507" spans="4:14" ht="13.2">
      <c r="D507" s="111"/>
      <c r="E507" s="24"/>
      <c r="F507" s="24"/>
      <c r="G507" s="24"/>
      <c r="H507" s="24"/>
      <c r="I507" s="24"/>
      <c r="J507" s="24"/>
      <c r="N507" s="24"/>
    </row>
    <row r="508" spans="4:14" ht="13.2">
      <c r="D508" s="111"/>
      <c r="E508" s="24"/>
      <c r="F508" s="24"/>
      <c r="G508" s="24"/>
      <c r="H508" s="24"/>
      <c r="I508" s="24"/>
      <c r="J508" s="24"/>
      <c r="N508" s="24"/>
    </row>
    <row r="509" spans="4:14" ht="13.2">
      <c r="D509" s="111"/>
      <c r="E509" s="24"/>
      <c r="F509" s="24"/>
      <c r="G509" s="24"/>
      <c r="H509" s="24"/>
      <c r="I509" s="24"/>
      <c r="J509" s="24"/>
      <c r="N509" s="24"/>
    </row>
    <row r="510" spans="4:14" ht="13.2">
      <c r="D510" s="111"/>
      <c r="E510" s="24"/>
      <c r="F510" s="24"/>
      <c r="G510" s="24"/>
      <c r="H510" s="24"/>
      <c r="I510" s="24"/>
      <c r="J510" s="24"/>
      <c r="N510" s="24"/>
    </row>
    <row r="511" spans="4:14" ht="13.2">
      <c r="D511" s="111"/>
      <c r="E511" s="24"/>
      <c r="F511" s="24"/>
      <c r="G511" s="24"/>
      <c r="H511" s="24"/>
      <c r="I511" s="24"/>
      <c r="J511" s="24"/>
      <c r="N511" s="24"/>
    </row>
    <row r="512" spans="4:14" ht="13.2">
      <c r="D512" s="111"/>
      <c r="E512" s="24"/>
      <c r="F512" s="24"/>
      <c r="G512" s="24"/>
      <c r="H512" s="24"/>
      <c r="I512" s="24"/>
      <c r="J512" s="24"/>
      <c r="N512" s="24"/>
    </row>
    <row r="513" spans="4:14" ht="13.2">
      <c r="D513" s="111"/>
      <c r="E513" s="24"/>
      <c r="F513" s="24"/>
      <c r="G513" s="24"/>
      <c r="H513" s="24"/>
      <c r="I513" s="24"/>
      <c r="J513" s="24"/>
      <c r="N513" s="24"/>
    </row>
    <row r="514" spans="4:14" ht="13.2">
      <c r="D514" s="111"/>
      <c r="E514" s="24"/>
      <c r="F514" s="24"/>
      <c r="G514" s="24"/>
      <c r="H514" s="24"/>
      <c r="I514" s="24"/>
      <c r="J514" s="24"/>
      <c r="N514" s="24"/>
    </row>
    <row r="515" spans="4:14" ht="13.2">
      <c r="D515" s="111"/>
      <c r="E515" s="24"/>
      <c r="F515" s="24"/>
      <c r="G515" s="24"/>
      <c r="H515" s="24"/>
      <c r="I515" s="24"/>
      <c r="J515" s="24"/>
      <c r="N515" s="24"/>
    </row>
    <row r="516" spans="4:14" ht="13.2">
      <c r="D516" s="111"/>
      <c r="E516" s="24"/>
      <c r="F516" s="24"/>
      <c r="G516" s="24"/>
      <c r="H516" s="24"/>
      <c r="I516" s="24"/>
      <c r="J516" s="24"/>
      <c r="N516" s="24"/>
    </row>
    <row r="517" spans="4:14" ht="13.2">
      <c r="D517" s="111"/>
      <c r="E517" s="24"/>
      <c r="F517" s="24"/>
      <c r="G517" s="24"/>
      <c r="H517" s="24"/>
      <c r="I517" s="24"/>
      <c r="J517" s="24"/>
      <c r="N517" s="24"/>
    </row>
    <row r="518" spans="4:14" ht="13.2">
      <c r="D518" s="111"/>
      <c r="E518" s="24"/>
      <c r="F518" s="24"/>
      <c r="G518" s="24"/>
      <c r="H518" s="24"/>
      <c r="I518" s="24"/>
      <c r="J518" s="24"/>
      <c r="N518" s="24"/>
    </row>
    <row r="519" spans="4:14" ht="13.2">
      <c r="D519" s="111"/>
      <c r="E519" s="24"/>
      <c r="F519" s="24"/>
      <c r="G519" s="24"/>
      <c r="H519" s="24"/>
      <c r="I519" s="24"/>
      <c r="J519" s="24"/>
      <c r="N519" s="24"/>
    </row>
    <row r="520" spans="4:14" ht="13.2">
      <c r="D520" s="111"/>
      <c r="E520" s="24"/>
      <c r="F520" s="24"/>
      <c r="G520" s="24"/>
      <c r="H520" s="24"/>
      <c r="I520" s="24"/>
      <c r="J520" s="24"/>
      <c r="N520" s="24"/>
    </row>
    <row r="521" spans="4:14" ht="13.2">
      <c r="D521" s="111"/>
      <c r="E521" s="24"/>
      <c r="F521" s="24"/>
      <c r="G521" s="24"/>
      <c r="H521" s="24"/>
      <c r="I521" s="24"/>
      <c r="J521" s="24"/>
      <c r="N521" s="24"/>
    </row>
    <row r="522" spans="4:14" ht="13.2">
      <c r="D522" s="111"/>
      <c r="E522" s="24"/>
      <c r="F522" s="24"/>
      <c r="G522" s="24"/>
      <c r="H522" s="24"/>
      <c r="I522" s="24"/>
      <c r="J522" s="24"/>
      <c r="N522" s="24"/>
    </row>
    <row r="523" spans="4:14" ht="13.2">
      <c r="D523" s="111"/>
      <c r="E523" s="24"/>
      <c r="F523" s="24"/>
      <c r="G523" s="24"/>
      <c r="H523" s="24"/>
      <c r="I523" s="24"/>
      <c r="J523" s="24"/>
      <c r="N523" s="24"/>
    </row>
    <row r="524" spans="4:14" ht="13.2">
      <c r="D524" s="111"/>
      <c r="E524" s="24"/>
      <c r="F524" s="24"/>
      <c r="G524" s="24"/>
      <c r="H524" s="24"/>
      <c r="I524" s="24"/>
      <c r="J524" s="24"/>
      <c r="N524" s="24"/>
    </row>
    <row r="525" spans="4:14" ht="13.2">
      <c r="D525" s="111"/>
      <c r="E525" s="24"/>
      <c r="F525" s="24"/>
      <c r="G525" s="24"/>
      <c r="H525" s="24"/>
      <c r="I525" s="24"/>
      <c r="J525" s="24"/>
      <c r="N525" s="24"/>
    </row>
    <row r="526" spans="4:14" ht="13.2">
      <c r="D526" s="111"/>
      <c r="E526" s="24"/>
      <c r="F526" s="24"/>
      <c r="G526" s="24"/>
      <c r="H526" s="24"/>
      <c r="I526" s="24"/>
      <c r="J526" s="24"/>
      <c r="N526" s="24"/>
    </row>
    <row r="527" spans="4:14" ht="13.2">
      <c r="D527" s="111"/>
      <c r="E527" s="24"/>
      <c r="F527" s="24"/>
      <c r="G527" s="24"/>
      <c r="H527" s="24"/>
      <c r="I527" s="24"/>
      <c r="J527" s="24"/>
      <c r="N527" s="24"/>
    </row>
    <row r="528" spans="4:14" ht="13.2">
      <c r="D528" s="111"/>
      <c r="E528" s="24"/>
      <c r="F528" s="24"/>
      <c r="G528" s="24"/>
      <c r="H528" s="24"/>
      <c r="I528" s="24"/>
      <c r="J528" s="24"/>
      <c r="N528" s="24"/>
    </row>
    <row r="529" spans="4:14" ht="13.2">
      <c r="D529" s="111"/>
      <c r="E529" s="24"/>
      <c r="F529" s="24"/>
      <c r="G529" s="24"/>
      <c r="H529" s="24"/>
      <c r="I529" s="24"/>
      <c r="J529" s="24"/>
      <c r="N529" s="24"/>
    </row>
    <row r="530" spans="4:14" ht="13.2">
      <c r="D530" s="111"/>
      <c r="E530" s="24"/>
      <c r="F530" s="24"/>
      <c r="G530" s="24"/>
      <c r="H530" s="24"/>
      <c r="I530" s="24"/>
      <c r="J530" s="24"/>
      <c r="N530" s="24"/>
    </row>
    <row r="531" spans="4:14" ht="13.2">
      <c r="D531" s="111"/>
      <c r="E531" s="24"/>
      <c r="F531" s="24"/>
      <c r="G531" s="24"/>
      <c r="H531" s="24"/>
      <c r="I531" s="24"/>
      <c r="J531" s="24"/>
      <c r="N531" s="24"/>
    </row>
    <row r="532" spans="4:14" ht="13.2">
      <c r="D532" s="111"/>
      <c r="E532" s="24"/>
      <c r="F532" s="24"/>
      <c r="G532" s="24"/>
      <c r="H532" s="24"/>
      <c r="I532" s="24"/>
      <c r="J532" s="24"/>
      <c r="N532" s="24"/>
    </row>
    <row r="533" spans="4:14" ht="13.2">
      <c r="D533" s="111"/>
      <c r="E533" s="24"/>
      <c r="F533" s="24"/>
      <c r="G533" s="24"/>
      <c r="H533" s="24"/>
      <c r="I533" s="24"/>
      <c r="J533" s="24"/>
      <c r="N533" s="24"/>
    </row>
    <row r="534" spans="4:14" ht="13.2">
      <c r="D534" s="111"/>
      <c r="E534" s="24"/>
      <c r="F534" s="24"/>
      <c r="G534" s="24"/>
      <c r="H534" s="24"/>
      <c r="I534" s="24"/>
      <c r="J534" s="24"/>
      <c r="N534" s="24"/>
    </row>
    <row r="535" spans="4:14" ht="13.2">
      <c r="D535" s="111"/>
      <c r="E535" s="24"/>
      <c r="F535" s="24"/>
      <c r="G535" s="24"/>
      <c r="H535" s="24"/>
      <c r="I535" s="24"/>
      <c r="J535" s="24"/>
      <c r="N535" s="24"/>
    </row>
    <row r="536" spans="4:14" ht="13.2">
      <c r="D536" s="111"/>
      <c r="E536" s="24"/>
      <c r="F536" s="24"/>
      <c r="G536" s="24"/>
      <c r="H536" s="24"/>
      <c r="I536" s="24"/>
      <c r="J536" s="24"/>
      <c r="N536" s="24"/>
    </row>
    <row r="537" spans="4:14" ht="13.2">
      <c r="D537" s="111"/>
      <c r="E537" s="24"/>
      <c r="F537" s="24"/>
      <c r="G537" s="24"/>
      <c r="H537" s="24"/>
      <c r="I537" s="24"/>
      <c r="J537" s="24"/>
      <c r="N537" s="24"/>
    </row>
    <row r="538" spans="4:14" ht="13.2">
      <c r="D538" s="111"/>
      <c r="E538" s="24"/>
      <c r="F538" s="24"/>
      <c r="G538" s="24"/>
      <c r="H538" s="24"/>
      <c r="I538" s="24"/>
      <c r="J538" s="24"/>
      <c r="N538" s="24"/>
    </row>
    <row r="539" spans="4:14" ht="13.2">
      <c r="D539" s="111"/>
      <c r="E539" s="24"/>
      <c r="F539" s="24"/>
      <c r="G539" s="24"/>
      <c r="H539" s="24"/>
      <c r="I539" s="24"/>
      <c r="J539" s="24"/>
      <c r="N539" s="24"/>
    </row>
    <row r="540" spans="4:14" ht="13.2">
      <c r="D540" s="111"/>
      <c r="E540" s="24"/>
      <c r="F540" s="24"/>
      <c r="G540" s="24"/>
      <c r="H540" s="24"/>
      <c r="I540" s="24"/>
      <c r="J540" s="24"/>
      <c r="N540" s="24"/>
    </row>
    <row r="541" spans="4:14" ht="13.2">
      <c r="D541" s="111"/>
      <c r="E541" s="24"/>
      <c r="F541" s="24"/>
      <c r="G541" s="24"/>
      <c r="H541" s="24"/>
      <c r="I541" s="24"/>
      <c r="J541" s="24"/>
      <c r="N541" s="24"/>
    </row>
    <row r="542" spans="4:14" ht="13.2">
      <c r="D542" s="111"/>
      <c r="E542" s="24"/>
      <c r="F542" s="24"/>
      <c r="G542" s="24"/>
      <c r="H542" s="24"/>
      <c r="I542" s="24"/>
      <c r="J542" s="24"/>
      <c r="N542" s="24"/>
    </row>
    <row r="543" spans="4:14" ht="13.2">
      <c r="D543" s="111"/>
      <c r="E543" s="24"/>
      <c r="F543" s="24"/>
      <c r="G543" s="24"/>
      <c r="H543" s="24"/>
      <c r="I543" s="24"/>
      <c r="J543" s="24"/>
      <c r="N543" s="24"/>
    </row>
    <row r="544" spans="4:14" ht="13.2">
      <c r="D544" s="111"/>
      <c r="E544" s="24"/>
      <c r="F544" s="24"/>
      <c r="G544" s="24"/>
      <c r="H544" s="24"/>
      <c r="I544" s="24"/>
      <c r="J544" s="24"/>
      <c r="N544" s="24"/>
    </row>
    <row r="545" spans="4:14" ht="13.2">
      <c r="D545" s="111"/>
      <c r="E545" s="24"/>
      <c r="F545" s="24"/>
      <c r="G545" s="24"/>
      <c r="H545" s="24"/>
      <c r="I545" s="24"/>
      <c r="J545" s="24"/>
      <c r="N545" s="24"/>
    </row>
    <row r="546" spans="4:14" ht="13.2">
      <c r="D546" s="111"/>
      <c r="E546" s="24"/>
      <c r="F546" s="24"/>
      <c r="G546" s="24"/>
      <c r="H546" s="24"/>
      <c r="I546" s="24"/>
      <c r="J546" s="24"/>
      <c r="N546" s="24"/>
    </row>
    <row r="547" spans="4:14" ht="13.2">
      <c r="D547" s="111"/>
      <c r="E547" s="24"/>
      <c r="F547" s="24"/>
      <c r="G547" s="24"/>
      <c r="H547" s="24"/>
      <c r="I547" s="24"/>
      <c r="J547" s="24"/>
      <c r="N547" s="24"/>
    </row>
    <row r="548" spans="4:14" ht="13.2">
      <c r="D548" s="111"/>
      <c r="E548" s="24"/>
      <c r="F548" s="24"/>
      <c r="G548" s="24"/>
      <c r="H548" s="24"/>
      <c r="I548" s="24"/>
      <c r="J548" s="24"/>
      <c r="N548" s="24"/>
    </row>
    <row r="549" spans="4:14" ht="13.2">
      <c r="D549" s="111"/>
      <c r="E549" s="24"/>
      <c r="F549" s="24"/>
      <c r="G549" s="24"/>
      <c r="H549" s="24"/>
      <c r="I549" s="24"/>
      <c r="J549" s="24"/>
      <c r="N549" s="24"/>
    </row>
    <row r="550" spans="4:14" ht="13.2">
      <c r="D550" s="111"/>
      <c r="E550" s="24"/>
      <c r="F550" s="24"/>
      <c r="G550" s="24"/>
      <c r="H550" s="24"/>
      <c r="I550" s="24"/>
      <c r="J550" s="24"/>
      <c r="N550" s="24"/>
    </row>
    <row r="551" spans="4:14" ht="13.2">
      <c r="D551" s="111"/>
      <c r="E551" s="24"/>
      <c r="F551" s="24"/>
      <c r="G551" s="24"/>
      <c r="H551" s="24"/>
      <c r="I551" s="24"/>
      <c r="J551" s="24"/>
      <c r="N551" s="24"/>
    </row>
    <row r="552" spans="4:14" ht="13.2">
      <c r="D552" s="111"/>
      <c r="E552" s="24"/>
      <c r="F552" s="24"/>
      <c r="G552" s="24"/>
      <c r="H552" s="24"/>
      <c r="I552" s="24"/>
      <c r="J552" s="24"/>
      <c r="N552" s="24"/>
    </row>
    <row r="553" spans="4:14" ht="13.2">
      <c r="D553" s="111"/>
      <c r="E553" s="24"/>
      <c r="F553" s="24"/>
      <c r="G553" s="24"/>
      <c r="H553" s="24"/>
      <c r="I553" s="24"/>
      <c r="J553" s="24"/>
      <c r="N553" s="24"/>
    </row>
    <row r="554" spans="4:14" ht="13.2">
      <c r="D554" s="111"/>
      <c r="E554" s="24"/>
      <c r="F554" s="24"/>
      <c r="G554" s="24"/>
      <c r="H554" s="24"/>
      <c r="I554" s="24"/>
      <c r="J554" s="24"/>
      <c r="N554" s="24"/>
    </row>
    <row r="555" spans="4:14" ht="13.2">
      <c r="D555" s="111"/>
      <c r="E555" s="24"/>
      <c r="F555" s="24"/>
      <c r="G555" s="24"/>
      <c r="H555" s="24"/>
      <c r="I555" s="24"/>
      <c r="J555" s="24"/>
      <c r="N555" s="24"/>
    </row>
    <row r="556" spans="4:14" ht="13.2">
      <c r="D556" s="111"/>
      <c r="E556" s="24"/>
      <c r="F556" s="24"/>
      <c r="G556" s="24"/>
      <c r="H556" s="24"/>
      <c r="I556" s="24"/>
      <c r="J556" s="24"/>
      <c r="N556" s="24"/>
    </row>
    <row r="557" spans="4:14" ht="13.2">
      <c r="D557" s="111"/>
      <c r="E557" s="24"/>
      <c r="F557" s="24"/>
      <c r="G557" s="24"/>
      <c r="H557" s="24"/>
      <c r="I557" s="24"/>
      <c r="J557" s="24"/>
      <c r="N557" s="24"/>
    </row>
    <row r="558" spans="4:14" ht="13.2">
      <c r="D558" s="111"/>
      <c r="E558" s="24"/>
      <c r="F558" s="24"/>
      <c r="G558" s="24"/>
      <c r="H558" s="24"/>
      <c r="I558" s="24"/>
      <c r="J558" s="24"/>
      <c r="N558" s="24"/>
    </row>
    <row r="559" spans="4:14" ht="13.2">
      <c r="D559" s="111"/>
      <c r="E559" s="24"/>
      <c r="F559" s="24"/>
      <c r="G559" s="24"/>
      <c r="H559" s="24"/>
      <c r="I559" s="24"/>
      <c r="J559" s="24"/>
      <c r="N559" s="24"/>
    </row>
    <row r="560" spans="4:14" ht="13.2">
      <c r="D560" s="111"/>
      <c r="E560" s="24"/>
      <c r="F560" s="24"/>
      <c r="G560" s="24"/>
      <c r="H560" s="24"/>
      <c r="I560" s="24"/>
      <c r="J560" s="24"/>
      <c r="N560" s="24"/>
    </row>
    <row r="561" spans="4:14" ht="13.2">
      <c r="D561" s="111"/>
      <c r="E561" s="24"/>
      <c r="F561" s="24"/>
      <c r="G561" s="24"/>
      <c r="H561" s="24"/>
      <c r="I561" s="24"/>
      <c r="J561" s="24"/>
      <c r="N561" s="24"/>
    </row>
    <row r="562" spans="4:14" ht="13.2">
      <c r="D562" s="111"/>
      <c r="E562" s="24"/>
      <c r="F562" s="24"/>
      <c r="G562" s="24"/>
      <c r="H562" s="24"/>
      <c r="I562" s="24"/>
      <c r="J562" s="24"/>
      <c r="N562" s="24"/>
    </row>
    <row r="563" spans="4:14" ht="13.2">
      <c r="D563" s="111"/>
      <c r="E563" s="24"/>
      <c r="F563" s="24"/>
      <c r="G563" s="24"/>
      <c r="H563" s="24"/>
      <c r="I563" s="24"/>
      <c r="J563" s="24"/>
      <c r="N563" s="24"/>
    </row>
    <row r="564" spans="4:14" ht="13.2">
      <c r="D564" s="111"/>
      <c r="E564" s="24"/>
      <c r="F564" s="24"/>
      <c r="G564" s="24"/>
      <c r="H564" s="24"/>
      <c r="I564" s="24"/>
      <c r="J564" s="24"/>
      <c r="N564" s="24"/>
    </row>
    <row r="565" spans="4:14" ht="13.2">
      <c r="D565" s="111"/>
      <c r="E565" s="24"/>
      <c r="F565" s="24"/>
      <c r="G565" s="24"/>
      <c r="H565" s="24"/>
      <c r="I565" s="24"/>
      <c r="J565" s="24"/>
      <c r="N565" s="24"/>
    </row>
    <row r="566" spans="4:14" ht="13.2">
      <c r="D566" s="111"/>
      <c r="E566" s="24"/>
      <c r="F566" s="24"/>
      <c r="G566" s="24"/>
      <c r="H566" s="24"/>
      <c r="I566" s="24"/>
      <c r="J566" s="24"/>
      <c r="N566" s="24"/>
    </row>
    <row r="567" spans="4:14" ht="13.2">
      <c r="D567" s="111"/>
      <c r="E567" s="24"/>
      <c r="F567" s="24"/>
      <c r="G567" s="24"/>
      <c r="H567" s="24"/>
      <c r="I567" s="24"/>
      <c r="J567" s="24"/>
      <c r="N567" s="24"/>
    </row>
    <row r="568" spans="4:14" ht="13.2">
      <c r="D568" s="111"/>
      <c r="E568" s="24"/>
      <c r="F568" s="24"/>
      <c r="G568" s="24"/>
      <c r="H568" s="24"/>
      <c r="I568" s="24"/>
      <c r="J568" s="24"/>
      <c r="N568" s="24"/>
    </row>
    <row r="569" spans="4:14" ht="13.2">
      <c r="D569" s="111"/>
      <c r="E569" s="24"/>
      <c r="F569" s="24"/>
      <c r="G569" s="24"/>
      <c r="H569" s="24"/>
      <c r="I569" s="24"/>
      <c r="J569" s="24"/>
      <c r="N569" s="24"/>
    </row>
    <row r="570" spans="4:14" ht="13.2">
      <c r="D570" s="111"/>
      <c r="E570" s="24"/>
      <c r="F570" s="24"/>
      <c r="G570" s="24"/>
      <c r="H570" s="24"/>
      <c r="I570" s="24"/>
      <c r="J570" s="24"/>
      <c r="N570" s="24"/>
    </row>
    <row r="571" spans="4:14" ht="13.2">
      <c r="D571" s="111"/>
      <c r="E571" s="24"/>
      <c r="F571" s="24"/>
      <c r="G571" s="24"/>
      <c r="H571" s="24"/>
      <c r="I571" s="24"/>
      <c r="J571" s="24"/>
      <c r="N571" s="24"/>
    </row>
    <row r="572" spans="4:14" ht="13.2">
      <c r="D572" s="111"/>
      <c r="E572" s="24"/>
      <c r="F572" s="24"/>
      <c r="G572" s="24"/>
      <c r="H572" s="24"/>
      <c r="I572" s="24"/>
      <c r="J572" s="24"/>
      <c r="N572" s="24"/>
    </row>
    <row r="573" spans="4:14" ht="13.2">
      <c r="D573" s="111"/>
      <c r="E573" s="24"/>
      <c r="F573" s="24"/>
      <c r="G573" s="24"/>
      <c r="H573" s="24"/>
      <c r="I573" s="24"/>
      <c r="J573" s="24"/>
      <c r="N573" s="24"/>
    </row>
    <row r="574" spans="4:14" ht="13.2">
      <c r="D574" s="111"/>
      <c r="E574" s="24"/>
      <c r="F574" s="24"/>
      <c r="G574" s="24"/>
      <c r="H574" s="24"/>
      <c r="I574" s="24"/>
      <c r="J574" s="24"/>
      <c r="N574" s="24"/>
    </row>
    <row r="575" spans="4:14" ht="13.2">
      <c r="D575" s="111"/>
      <c r="E575" s="24"/>
      <c r="F575" s="24"/>
      <c r="G575" s="24"/>
      <c r="H575" s="24"/>
      <c r="I575" s="24"/>
      <c r="J575" s="24"/>
      <c r="N575" s="24"/>
    </row>
    <row r="576" spans="4:14" ht="13.2">
      <c r="D576" s="111"/>
      <c r="E576" s="24"/>
      <c r="F576" s="24"/>
      <c r="G576" s="24"/>
      <c r="H576" s="24"/>
      <c r="I576" s="24"/>
      <c r="J576" s="24"/>
      <c r="N576" s="24"/>
    </row>
    <row r="577" spans="4:14" ht="13.2">
      <c r="D577" s="111"/>
      <c r="E577" s="24"/>
      <c r="F577" s="24"/>
      <c r="G577" s="24"/>
      <c r="H577" s="24"/>
      <c r="I577" s="24"/>
      <c r="J577" s="24"/>
      <c r="N577" s="24"/>
    </row>
    <row r="578" spans="4:14" ht="13.2">
      <c r="D578" s="111"/>
      <c r="E578" s="24"/>
      <c r="F578" s="24"/>
      <c r="G578" s="24"/>
      <c r="H578" s="24"/>
      <c r="I578" s="24"/>
      <c r="J578" s="24"/>
      <c r="N578" s="24"/>
    </row>
    <row r="579" spans="4:14" ht="13.2">
      <c r="D579" s="111"/>
      <c r="E579" s="24"/>
      <c r="F579" s="24"/>
      <c r="G579" s="24"/>
      <c r="H579" s="24"/>
      <c r="I579" s="24"/>
      <c r="J579" s="24"/>
      <c r="N579" s="24"/>
    </row>
    <row r="580" spans="4:14" ht="13.2">
      <c r="D580" s="111"/>
      <c r="E580" s="24"/>
      <c r="F580" s="24"/>
      <c r="G580" s="24"/>
      <c r="H580" s="24"/>
      <c r="I580" s="24"/>
      <c r="J580" s="24"/>
      <c r="N580" s="24"/>
    </row>
    <row r="581" spans="4:14" ht="13.2">
      <c r="D581" s="111"/>
      <c r="E581" s="24"/>
      <c r="F581" s="24"/>
      <c r="G581" s="24"/>
      <c r="H581" s="24"/>
      <c r="I581" s="24"/>
      <c r="J581" s="24"/>
      <c r="N581" s="24"/>
    </row>
    <row r="582" spans="4:14" ht="13.2">
      <c r="D582" s="111"/>
      <c r="E582" s="24"/>
      <c r="F582" s="24"/>
      <c r="G582" s="24"/>
      <c r="H582" s="24"/>
      <c r="I582" s="24"/>
      <c r="J582" s="24"/>
      <c r="N582" s="24"/>
    </row>
    <row r="583" spans="4:14" ht="13.2">
      <c r="D583" s="111"/>
      <c r="E583" s="24"/>
      <c r="F583" s="24"/>
      <c r="G583" s="24"/>
      <c r="H583" s="24"/>
      <c r="I583" s="24"/>
      <c r="J583" s="24"/>
      <c r="N583" s="24"/>
    </row>
    <row r="584" spans="4:14" ht="13.2">
      <c r="D584" s="111"/>
      <c r="E584" s="24"/>
      <c r="F584" s="24"/>
      <c r="G584" s="24"/>
      <c r="H584" s="24"/>
      <c r="I584" s="24"/>
      <c r="J584" s="24"/>
      <c r="N584" s="24"/>
    </row>
    <row r="585" spans="4:14" ht="13.2">
      <c r="D585" s="111"/>
      <c r="E585" s="24"/>
      <c r="F585" s="24"/>
      <c r="G585" s="24"/>
      <c r="H585" s="24"/>
      <c r="I585" s="24"/>
      <c r="J585" s="24"/>
      <c r="N585" s="24"/>
    </row>
    <row r="586" spans="4:14" ht="13.2">
      <c r="D586" s="111"/>
      <c r="E586" s="24"/>
      <c r="F586" s="24"/>
      <c r="G586" s="24"/>
      <c r="H586" s="24"/>
      <c r="I586" s="24"/>
      <c r="J586" s="24"/>
      <c r="N586" s="24"/>
    </row>
    <row r="587" spans="4:14" ht="13.2">
      <c r="D587" s="111"/>
      <c r="E587" s="24"/>
      <c r="F587" s="24"/>
      <c r="G587" s="24"/>
      <c r="H587" s="24"/>
      <c r="I587" s="24"/>
      <c r="J587" s="24"/>
      <c r="N587" s="24"/>
    </row>
    <row r="588" spans="4:14" ht="13.2">
      <c r="D588" s="111"/>
      <c r="E588" s="24"/>
      <c r="F588" s="24"/>
      <c r="G588" s="24"/>
      <c r="H588" s="24"/>
      <c r="I588" s="24"/>
      <c r="J588" s="24"/>
      <c r="N588" s="24"/>
    </row>
    <row r="589" spans="4:14" ht="13.2">
      <c r="D589" s="111"/>
      <c r="E589" s="24"/>
      <c r="F589" s="24"/>
      <c r="G589" s="24"/>
      <c r="H589" s="24"/>
      <c r="I589" s="24"/>
      <c r="J589" s="24"/>
      <c r="N589" s="24"/>
    </row>
    <row r="590" spans="4:14" ht="13.2">
      <c r="D590" s="111"/>
      <c r="E590" s="24"/>
      <c r="F590" s="24"/>
      <c r="G590" s="24"/>
      <c r="H590" s="24"/>
      <c r="I590" s="24"/>
      <c r="J590" s="24"/>
      <c r="N590" s="24"/>
    </row>
    <row r="591" spans="4:14" ht="13.2">
      <c r="D591" s="111"/>
      <c r="E591" s="24"/>
      <c r="F591" s="24"/>
      <c r="G591" s="24"/>
      <c r="H591" s="24"/>
      <c r="I591" s="24"/>
      <c r="J591" s="24"/>
      <c r="N591" s="24"/>
    </row>
    <row r="592" spans="4:14" ht="13.2">
      <c r="D592" s="111"/>
      <c r="E592" s="24"/>
      <c r="F592" s="24"/>
      <c r="G592" s="24"/>
      <c r="H592" s="24"/>
      <c r="I592" s="24"/>
      <c r="J592" s="24"/>
      <c r="N592" s="24"/>
    </row>
    <row r="593" spans="4:14" ht="13.2">
      <c r="D593" s="111"/>
      <c r="E593" s="24"/>
      <c r="F593" s="24"/>
      <c r="G593" s="24"/>
      <c r="H593" s="24"/>
      <c r="I593" s="24"/>
      <c r="J593" s="24"/>
      <c r="N593" s="24"/>
    </row>
    <row r="594" spans="4:14" ht="13.2">
      <c r="D594" s="111"/>
      <c r="E594" s="24"/>
      <c r="F594" s="24"/>
      <c r="G594" s="24"/>
      <c r="H594" s="24"/>
      <c r="I594" s="24"/>
      <c r="J594" s="24"/>
      <c r="N594" s="24"/>
    </row>
    <row r="595" spans="4:14" ht="13.2">
      <c r="D595" s="111"/>
      <c r="E595" s="24"/>
      <c r="F595" s="24"/>
      <c r="G595" s="24"/>
      <c r="H595" s="24"/>
      <c r="I595" s="24"/>
      <c r="J595" s="24"/>
      <c r="N595" s="24"/>
    </row>
    <row r="596" spans="4:14" ht="13.2">
      <c r="D596" s="111"/>
      <c r="E596" s="24"/>
      <c r="F596" s="24"/>
      <c r="G596" s="24"/>
      <c r="H596" s="24"/>
      <c r="I596" s="24"/>
      <c r="J596" s="24"/>
      <c r="N596" s="24"/>
    </row>
    <row r="597" spans="4:14" ht="13.2">
      <c r="D597" s="111"/>
      <c r="E597" s="24"/>
      <c r="F597" s="24"/>
      <c r="G597" s="24"/>
      <c r="H597" s="24"/>
      <c r="I597" s="24"/>
      <c r="J597" s="24"/>
      <c r="N597" s="24"/>
    </row>
    <row r="598" spans="4:14" ht="13.2">
      <c r="D598" s="111"/>
      <c r="E598" s="24"/>
      <c r="F598" s="24"/>
      <c r="G598" s="24"/>
      <c r="H598" s="24"/>
      <c r="I598" s="24"/>
      <c r="J598" s="24"/>
      <c r="N598" s="24"/>
    </row>
    <row r="599" spans="4:14" ht="13.2">
      <c r="D599" s="111"/>
      <c r="E599" s="24"/>
      <c r="F599" s="24"/>
      <c r="G599" s="24"/>
      <c r="H599" s="24"/>
      <c r="I599" s="24"/>
      <c r="J599" s="24"/>
      <c r="N599" s="24"/>
    </row>
    <row r="600" spans="4:14" ht="13.2">
      <c r="D600" s="111"/>
      <c r="E600" s="24"/>
      <c r="F600" s="24"/>
      <c r="G600" s="24"/>
      <c r="H600" s="24"/>
      <c r="I600" s="24"/>
      <c r="J600" s="24"/>
      <c r="N600" s="24"/>
    </row>
    <row r="601" spans="4:14" ht="13.2">
      <c r="D601" s="111"/>
      <c r="E601" s="24"/>
      <c r="F601" s="24"/>
      <c r="G601" s="24"/>
      <c r="H601" s="24"/>
      <c r="I601" s="24"/>
      <c r="J601" s="24"/>
      <c r="N601" s="24"/>
    </row>
    <row r="602" spans="4:14" ht="13.2">
      <c r="D602" s="111"/>
      <c r="E602" s="24"/>
      <c r="F602" s="24"/>
      <c r="G602" s="24"/>
      <c r="H602" s="24"/>
      <c r="I602" s="24"/>
      <c r="J602" s="24"/>
      <c r="N602" s="24"/>
    </row>
    <row r="603" spans="4:14" ht="13.2">
      <c r="D603" s="111"/>
      <c r="E603" s="24"/>
      <c r="F603" s="24"/>
      <c r="G603" s="24"/>
      <c r="H603" s="24"/>
      <c r="I603" s="24"/>
      <c r="J603" s="24"/>
      <c r="N603" s="24"/>
    </row>
    <row r="604" spans="4:14" ht="13.2">
      <c r="D604" s="111"/>
      <c r="E604" s="24"/>
      <c r="F604" s="24"/>
      <c r="G604" s="24"/>
      <c r="H604" s="24"/>
      <c r="I604" s="24"/>
      <c r="J604" s="24"/>
      <c r="N604" s="24"/>
    </row>
    <row r="605" spans="4:14" ht="13.2">
      <c r="D605" s="111"/>
      <c r="E605" s="24"/>
      <c r="F605" s="24"/>
      <c r="G605" s="24"/>
      <c r="H605" s="24"/>
      <c r="I605" s="24"/>
      <c r="J605" s="24"/>
      <c r="N605" s="24"/>
    </row>
    <row r="606" spans="4:14" ht="13.2">
      <c r="D606" s="111"/>
      <c r="E606" s="24"/>
      <c r="F606" s="24"/>
      <c r="G606" s="24"/>
      <c r="H606" s="24"/>
      <c r="I606" s="24"/>
      <c r="J606" s="24"/>
      <c r="N606" s="24"/>
    </row>
    <row r="607" spans="4:14" ht="13.2">
      <c r="D607" s="111"/>
      <c r="E607" s="24"/>
      <c r="F607" s="24"/>
      <c r="G607" s="24"/>
      <c r="H607" s="24"/>
      <c r="I607" s="24"/>
      <c r="J607" s="24"/>
      <c r="N607" s="24"/>
    </row>
    <row r="608" spans="4:14" ht="13.2">
      <c r="D608" s="111"/>
      <c r="E608" s="24"/>
      <c r="F608" s="24"/>
      <c r="G608" s="24"/>
      <c r="H608" s="24"/>
      <c r="I608" s="24"/>
      <c r="J608" s="24"/>
      <c r="N608" s="24"/>
    </row>
    <row r="609" spans="4:14" ht="13.2">
      <c r="D609" s="111"/>
      <c r="E609" s="24"/>
      <c r="F609" s="24"/>
      <c r="G609" s="24"/>
      <c r="H609" s="24"/>
      <c r="I609" s="24"/>
      <c r="J609" s="24"/>
      <c r="N609" s="24"/>
    </row>
    <row r="610" spans="4:14" ht="13.2">
      <c r="D610" s="111"/>
      <c r="E610" s="24"/>
      <c r="F610" s="24"/>
      <c r="G610" s="24"/>
      <c r="H610" s="24"/>
      <c r="I610" s="24"/>
      <c r="J610" s="24"/>
      <c r="N610" s="24"/>
    </row>
    <row r="611" spans="4:14" ht="13.2">
      <c r="D611" s="111"/>
      <c r="E611" s="24"/>
      <c r="F611" s="24"/>
      <c r="G611" s="24"/>
      <c r="H611" s="24"/>
      <c r="I611" s="24"/>
      <c r="J611" s="24"/>
      <c r="N611" s="24"/>
    </row>
    <row r="612" spans="4:14" ht="13.2">
      <c r="D612" s="111"/>
      <c r="E612" s="24"/>
      <c r="F612" s="24"/>
      <c r="G612" s="24"/>
      <c r="H612" s="24"/>
      <c r="I612" s="24"/>
      <c r="J612" s="24"/>
      <c r="N612" s="24"/>
    </row>
    <row r="613" spans="4:14" ht="13.2">
      <c r="D613" s="111"/>
      <c r="E613" s="24"/>
      <c r="F613" s="24"/>
      <c r="G613" s="24"/>
      <c r="H613" s="24"/>
      <c r="I613" s="24"/>
      <c r="J613" s="24"/>
      <c r="N613" s="24"/>
    </row>
    <row r="614" spans="4:14" ht="13.2">
      <c r="D614" s="111"/>
      <c r="E614" s="24"/>
      <c r="F614" s="24"/>
      <c r="G614" s="24"/>
      <c r="H614" s="24"/>
      <c r="I614" s="24"/>
      <c r="J614" s="24"/>
      <c r="N614" s="24"/>
    </row>
    <row r="615" spans="4:14" ht="13.2">
      <c r="D615" s="111"/>
      <c r="E615" s="24"/>
      <c r="F615" s="24"/>
      <c r="G615" s="24"/>
      <c r="H615" s="24"/>
      <c r="I615" s="24"/>
      <c r="J615" s="24"/>
      <c r="N615" s="24"/>
    </row>
    <row r="616" spans="4:14" ht="13.2">
      <c r="D616" s="111"/>
      <c r="E616" s="24"/>
      <c r="F616" s="24"/>
      <c r="G616" s="24"/>
      <c r="H616" s="24"/>
      <c r="I616" s="24"/>
      <c r="J616" s="24"/>
      <c r="N616" s="24"/>
    </row>
    <row r="617" spans="4:14" ht="13.2">
      <c r="D617" s="111"/>
      <c r="E617" s="24"/>
      <c r="F617" s="24"/>
      <c r="G617" s="24"/>
      <c r="H617" s="24"/>
      <c r="I617" s="24"/>
      <c r="J617" s="24"/>
      <c r="N617" s="24"/>
    </row>
    <row r="618" spans="4:14" ht="13.2">
      <c r="D618" s="111"/>
      <c r="E618" s="24"/>
      <c r="F618" s="24"/>
      <c r="G618" s="24"/>
      <c r="H618" s="24"/>
      <c r="I618" s="24"/>
      <c r="J618" s="24"/>
      <c r="N618" s="24"/>
    </row>
    <row r="619" spans="4:14" ht="13.2">
      <c r="D619" s="111"/>
      <c r="E619" s="24"/>
      <c r="F619" s="24"/>
      <c r="G619" s="24"/>
      <c r="H619" s="24"/>
      <c r="I619" s="24"/>
      <c r="J619" s="24"/>
      <c r="N619" s="24"/>
    </row>
    <row r="620" spans="4:14" ht="13.2">
      <c r="D620" s="111"/>
      <c r="E620" s="24"/>
      <c r="F620" s="24"/>
      <c r="G620" s="24"/>
      <c r="H620" s="24"/>
      <c r="I620" s="24"/>
      <c r="J620" s="24"/>
      <c r="N620" s="24"/>
    </row>
    <row r="621" spans="4:14" ht="13.2">
      <c r="D621" s="111"/>
      <c r="E621" s="24"/>
      <c r="F621" s="24"/>
      <c r="G621" s="24"/>
      <c r="H621" s="24"/>
      <c r="I621" s="24"/>
      <c r="J621" s="24"/>
      <c r="N621" s="24"/>
    </row>
    <row r="622" spans="4:14" ht="13.2">
      <c r="D622" s="111"/>
      <c r="E622" s="24"/>
      <c r="F622" s="24"/>
      <c r="G622" s="24"/>
      <c r="H622" s="24"/>
      <c r="I622" s="24"/>
      <c r="J622" s="24"/>
      <c r="N622" s="24"/>
    </row>
    <row r="623" spans="4:14" ht="13.2">
      <c r="D623" s="111"/>
      <c r="E623" s="24"/>
      <c r="F623" s="24"/>
      <c r="G623" s="24"/>
      <c r="H623" s="24"/>
      <c r="I623" s="24"/>
      <c r="J623" s="24"/>
      <c r="N623" s="24"/>
    </row>
    <row r="624" spans="4:14" ht="13.2">
      <c r="D624" s="111"/>
      <c r="E624" s="24"/>
      <c r="F624" s="24"/>
      <c r="G624" s="24"/>
      <c r="H624" s="24"/>
      <c r="I624" s="24"/>
      <c r="J624" s="24"/>
      <c r="N624" s="24"/>
    </row>
    <row r="625" spans="4:14" ht="13.2">
      <c r="D625" s="111"/>
      <c r="E625" s="24"/>
      <c r="F625" s="24"/>
      <c r="G625" s="24"/>
      <c r="H625" s="24"/>
      <c r="I625" s="24"/>
      <c r="J625" s="24"/>
      <c r="N625" s="24"/>
    </row>
    <row r="626" spans="4:14" ht="13.2">
      <c r="D626" s="111"/>
      <c r="E626" s="24"/>
      <c r="F626" s="24"/>
      <c r="G626" s="24"/>
      <c r="H626" s="24"/>
      <c r="I626" s="24"/>
      <c r="J626" s="24"/>
      <c r="N626" s="24"/>
    </row>
    <row r="627" spans="4:14" ht="13.2">
      <c r="D627" s="111"/>
      <c r="E627" s="24"/>
      <c r="F627" s="24"/>
      <c r="G627" s="24"/>
      <c r="H627" s="24"/>
      <c r="I627" s="24"/>
      <c r="J627" s="24"/>
      <c r="N627" s="24"/>
    </row>
    <row r="628" spans="4:14" ht="13.2">
      <c r="D628" s="111"/>
      <c r="E628" s="24"/>
      <c r="F628" s="24"/>
      <c r="G628" s="24"/>
      <c r="H628" s="24"/>
      <c r="I628" s="24"/>
      <c r="J628" s="24"/>
      <c r="N628" s="24"/>
    </row>
    <row r="629" spans="4:14" ht="13.2">
      <c r="D629" s="111"/>
      <c r="E629" s="24"/>
      <c r="F629" s="24"/>
      <c r="G629" s="24"/>
      <c r="H629" s="24"/>
      <c r="I629" s="24"/>
      <c r="J629" s="24"/>
      <c r="N629" s="24"/>
    </row>
    <row r="630" spans="4:14" ht="13.2">
      <c r="D630" s="111"/>
      <c r="E630" s="24"/>
      <c r="F630" s="24"/>
      <c r="G630" s="24"/>
      <c r="H630" s="24"/>
      <c r="I630" s="24"/>
      <c r="J630" s="24"/>
      <c r="N630" s="24"/>
    </row>
    <row r="631" spans="4:14" ht="13.2">
      <c r="D631" s="111"/>
      <c r="E631" s="24"/>
      <c r="F631" s="24"/>
      <c r="G631" s="24"/>
      <c r="H631" s="24"/>
      <c r="I631" s="24"/>
      <c r="J631" s="24"/>
      <c r="N631" s="24"/>
    </row>
    <row r="632" spans="4:14" ht="13.2">
      <c r="D632" s="111"/>
      <c r="E632" s="24"/>
      <c r="F632" s="24"/>
      <c r="G632" s="24"/>
      <c r="H632" s="24"/>
      <c r="I632" s="24"/>
      <c r="J632" s="24"/>
      <c r="N632" s="24"/>
    </row>
    <row r="633" spans="4:14" ht="13.2">
      <c r="D633" s="111"/>
      <c r="E633" s="24"/>
      <c r="F633" s="24"/>
      <c r="G633" s="24"/>
      <c r="H633" s="24"/>
      <c r="I633" s="24"/>
      <c r="J633" s="24"/>
      <c r="N633" s="24"/>
    </row>
    <row r="634" spans="4:14" ht="13.2">
      <c r="D634" s="111"/>
      <c r="E634" s="24"/>
      <c r="F634" s="24"/>
      <c r="G634" s="24"/>
      <c r="H634" s="24"/>
      <c r="I634" s="24"/>
      <c r="J634" s="24"/>
      <c r="N634" s="24"/>
    </row>
    <row r="635" spans="4:14" ht="13.2">
      <c r="D635" s="111"/>
      <c r="E635" s="24"/>
      <c r="F635" s="24"/>
      <c r="G635" s="24"/>
      <c r="H635" s="24"/>
      <c r="I635" s="24"/>
      <c r="J635" s="24"/>
      <c r="N635" s="24"/>
    </row>
    <row r="636" spans="4:14" ht="13.2">
      <c r="D636" s="111"/>
      <c r="E636" s="24"/>
      <c r="F636" s="24"/>
      <c r="G636" s="24"/>
      <c r="H636" s="24"/>
      <c r="I636" s="24"/>
      <c r="J636" s="24"/>
      <c r="N636" s="24"/>
    </row>
    <row r="637" spans="4:14" ht="13.2">
      <c r="D637" s="111"/>
      <c r="E637" s="24"/>
      <c r="F637" s="24"/>
      <c r="G637" s="24"/>
      <c r="H637" s="24"/>
      <c r="I637" s="24"/>
      <c r="J637" s="24"/>
      <c r="N637" s="24"/>
    </row>
    <row r="638" spans="4:14" ht="13.2">
      <c r="D638" s="111"/>
      <c r="E638" s="24"/>
      <c r="F638" s="24"/>
      <c r="G638" s="24"/>
      <c r="H638" s="24"/>
      <c r="I638" s="24"/>
      <c r="J638" s="24"/>
      <c r="N638" s="24"/>
    </row>
    <row r="639" spans="4:14" ht="13.2">
      <c r="D639" s="111"/>
      <c r="E639" s="24"/>
      <c r="F639" s="24"/>
      <c r="G639" s="24"/>
      <c r="H639" s="24"/>
      <c r="I639" s="24"/>
      <c r="J639" s="24"/>
      <c r="N639" s="24"/>
    </row>
    <row r="640" spans="4:14" ht="13.2">
      <c r="D640" s="111"/>
      <c r="E640" s="24"/>
      <c r="F640" s="24"/>
      <c r="G640" s="24"/>
      <c r="H640" s="24"/>
      <c r="I640" s="24"/>
      <c r="J640" s="24"/>
      <c r="N640" s="24"/>
    </row>
    <row r="641" spans="4:14" ht="13.2">
      <c r="D641" s="111"/>
      <c r="E641" s="24"/>
      <c r="F641" s="24"/>
      <c r="G641" s="24"/>
      <c r="H641" s="24"/>
      <c r="I641" s="24"/>
      <c r="J641" s="24"/>
      <c r="N641" s="24"/>
    </row>
    <row r="642" spans="4:14" ht="13.2">
      <c r="D642" s="111"/>
      <c r="E642" s="24"/>
      <c r="F642" s="24"/>
      <c r="G642" s="24"/>
      <c r="H642" s="24"/>
      <c r="I642" s="24"/>
      <c r="J642" s="24"/>
      <c r="N642" s="24"/>
    </row>
    <row r="643" spans="4:14" ht="13.2">
      <c r="D643" s="111"/>
      <c r="E643" s="24"/>
      <c r="F643" s="24"/>
      <c r="G643" s="24"/>
      <c r="H643" s="24"/>
      <c r="I643" s="24"/>
      <c r="J643" s="24"/>
      <c r="N643" s="24"/>
    </row>
    <row r="644" spans="4:14" ht="13.2">
      <c r="D644" s="111"/>
      <c r="E644" s="24"/>
      <c r="F644" s="24"/>
      <c r="G644" s="24"/>
      <c r="H644" s="24"/>
      <c r="I644" s="24"/>
      <c r="J644" s="24"/>
      <c r="N644" s="24"/>
    </row>
    <row r="645" spans="4:14" ht="13.2">
      <c r="D645" s="111"/>
      <c r="E645" s="24"/>
      <c r="F645" s="24"/>
      <c r="G645" s="24"/>
      <c r="H645" s="24"/>
      <c r="I645" s="24"/>
      <c r="J645" s="24"/>
      <c r="N645" s="24"/>
    </row>
    <row r="646" spans="4:14" ht="13.2">
      <c r="D646" s="111"/>
      <c r="E646" s="24"/>
      <c r="F646" s="24"/>
      <c r="G646" s="24"/>
      <c r="H646" s="24"/>
      <c r="I646" s="24"/>
      <c r="J646" s="24"/>
      <c r="N646" s="24"/>
    </row>
    <row r="647" spans="4:14" ht="13.2">
      <c r="D647" s="111"/>
      <c r="E647" s="24"/>
      <c r="F647" s="24"/>
      <c r="G647" s="24"/>
      <c r="H647" s="24"/>
      <c r="I647" s="24"/>
      <c r="J647" s="24"/>
      <c r="N647" s="24"/>
    </row>
    <row r="648" spans="4:14" ht="13.2">
      <c r="D648" s="111"/>
      <c r="E648" s="24"/>
      <c r="F648" s="24"/>
      <c r="G648" s="24"/>
      <c r="H648" s="24"/>
      <c r="I648" s="24"/>
      <c r="J648" s="24"/>
      <c r="N648" s="24"/>
    </row>
    <row r="649" spans="4:14" ht="13.2">
      <c r="D649" s="111"/>
      <c r="E649" s="24"/>
      <c r="F649" s="24"/>
      <c r="G649" s="24"/>
      <c r="H649" s="24"/>
      <c r="I649" s="24"/>
      <c r="J649" s="24"/>
      <c r="N649" s="24"/>
    </row>
    <row r="650" spans="4:14" ht="13.2">
      <c r="D650" s="111"/>
      <c r="E650" s="24"/>
      <c r="F650" s="24"/>
      <c r="G650" s="24"/>
      <c r="H650" s="24"/>
      <c r="I650" s="24"/>
      <c r="J650" s="24"/>
      <c r="N650" s="24"/>
    </row>
    <row r="651" spans="4:14" ht="13.2">
      <c r="D651" s="111"/>
      <c r="E651" s="24"/>
      <c r="F651" s="24"/>
      <c r="G651" s="24"/>
      <c r="H651" s="24"/>
      <c r="I651" s="24"/>
      <c r="J651" s="24"/>
      <c r="N651" s="24"/>
    </row>
    <row r="652" spans="4:14" ht="13.2">
      <c r="D652" s="111"/>
      <c r="E652" s="24"/>
      <c r="F652" s="24"/>
      <c r="G652" s="24"/>
      <c r="H652" s="24"/>
      <c r="I652" s="24"/>
      <c r="J652" s="24"/>
      <c r="N652" s="24"/>
    </row>
    <row r="653" spans="4:14" ht="13.2">
      <c r="D653" s="111"/>
      <c r="E653" s="24"/>
      <c r="F653" s="24"/>
      <c r="G653" s="24"/>
      <c r="H653" s="24"/>
      <c r="I653" s="24"/>
      <c r="J653" s="24"/>
      <c r="N653" s="24"/>
    </row>
    <row r="654" spans="4:14" ht="13.2">
      <c r="D654" s="111"/>
      <c r="E654" s="24"/>
      <c r="F654" s="24"/>
      <c r="G654" s="24"/>
      <c r="H654" s="24"/>
      <c r="I654" s="24"/>
      <c r="J654" s="24"/>
      <c r="N654" s="24"/>
    </row>
    <row r="655" spans="4:14" ht="13.2">
      <c r="D655" s="111"/>
      <c r="E655" s="24"/>
      <c r="F655" s="24"/>
      <c r="G655" s="24"/>
      <c r="H655" s="24"/>
      <c r="I655" s="24"/>
      <c r="J655" s="24"/>
      <c r="N655" s="24"/>
    </row>
    <row r="656" spans="4:14" ht="13.2">
      <c r="D656" s="111"/>
      <c r="E656" s="24"/>
      <c r="F656" s="24"/>
      <c r="G656" s="24"/>
      <c r="H656" s="24"/>
      <c r="I656" s="24"/>
      <c r="J656" s="24"/>
      <c r="N656" s="24"/>
    </row>
    <row r="657" spans="4:14" ht="13.2">
      <c r="D657" s="111"/>
      <c r="E657" s="24"/>
      <c r="F657" s="24"/>
      <c r="G657" s="24"/>
      <c r="H657" s="24"/>
      <c r="I657" s="24"/>
      <c r="J657" s="24"/>
      <c r="N657" s="24"/>
    </row>
    <row r="658" spans="4:14" ht="13.2">
      <c r="D658" s="111"/>
      <c r="E658" s="24"/>
      <c r="F658" s="24"/>
      <c r="G658" s="24"/>
      <c r="H658" s="24"/>
      <c r="I658" s="24"/>
      <c r="J658" s="24"/>
      <c r="N658" s="24"/>
    </row>
    <row r="659" spans="4:14" ht="13.2">
      <c r="D659" s="111"/>
      <c r="E659" s="24"/>
      <c r="F659" s="24"/>
      <c r="G659" s="24"/>
      <c r="H659" s="24"/>
      <c r="I659" s="24"/>
      <c r="J659" s="24"/>
      <c r="N659" s="24"/>
    </row>
    <row r="660" spans="4:14" ht="13.2">
      <c r="D660" s="111"/>
      <c r="E660" s="24"/>
      <c r="F660" s="24"/>
      <c r="G660" s="24"/>
      <c r="H660" s="24"/>
      <c r="I660" s="24"/>
      <c r="J660" s="24"/>
      <c r="N660" s="24"/>
    </row>
    <row r="661" spans="4:14" ht="13.2">
      <c r="D661" s="111"/>
      <c r="E661" s="24"/>
      <c r="F661" s="24"/>
      <c r="G661" s="24"/>
      <c r="H661" s="24"/>
      <c r="I661" s="24"/>
      <c r="J661" s="24"/>
      <c r="N661" s="24"/>
    </row>
    <row r="662" spans="4:14" ht="13.2">
      <c r="D662" s="111"/>
      <c r="E662" s="24"/>
      <c r="F662" s="24"/>
      <c r="G662" s="24"/>
      <c r="H662" s="24"/>
      <c r="I662" s="24"/>
      <c r="J662" s="24"/>
      <c r="N662" s="24"/>
    </row>
    <row r="663" spans="4:14" ht="13.2">
      <c r="D663" s="111"/>
      <c r="E663" s="24"/>
      <c r="F663" s="24"/>
      <c r="G663" s="24"/>
      <c r="H663" s="24"/>
      <c r="I663" s="24"/>
      <c r="J663" s="24"/>
      <c r="N663" s="24"/>
    </row>
    <row r="664" spans="4:14" ht="13.2">
      <c r="D664" s="111"/>
      <c r="E664" s="24"/>
      <c r="F664" s="24"/>
      <c r="G664" s="24"/>
      <c r="H664" s="24"/>
      <c r="I664" s="24"/>
      <c r="J664" s="24"/>
      <c r="N664" s="24"/>
    </row>
    <row r="665" spans="4:14" ht="13.2">
      <c r="D665" s="111"/>
      <c r="E665" s="24"/>
      <c r="F665" s="24"/>
      <c r="G665" s="24"/>
      <c r="H665" s="24"/>
      <c r="I665" s="24"/>
      <c r="J665" s="24"/>
      <c r="N665" s="24"/>
    </row>
    <row r="666" spans="4:14" ht="13.2">
      <c r="D666" s="111"/>
      <c r="E666" s="24"/>
      <c r="F666" s="24"/>
      <c r="G666" s="24"/>
      <c r="H666" s="24"/>
      <c r="I666" s="24"/>
      <c r="J666" s="24"/>
      <c r="N666" s="24"/>
    </row>
    <row r="667" spans="4:14" ht="13.2">
      <c r="D667" s="111"/>
      <c r="E667" s="24"/>
      <c r="F667" s="24"/>
      <c r="G667" s="24"/>
      <c r="H667" s="24"/>
      <c r="I667" s="24"/>
      <c r="J667" s="24"/>
      <c r="N667" s="24"/>
    </row>
    <row r="668" spans="4:14" ht="13.2">
      <c r="D668" s="111"/>
      <c r="E668" s="24"/>
      <c r="F668" s="24"/>
      <c r="G668" s="24"/>
      <c r="H668" s="24"/>
      <c r="I668" s="24"/>
      <c r="J668" s="24"/>
      <c r="N668" s="24"/>
    </row>
    <row r="669" spans="4:14" ht="13.2">
      <c r="D669" s="111"/>
      <c r="E669" s="24"/>
      <c r="F669" s="24"/>
      <c r="G669" s="24"/>
      <c r="H669" s="24"/>
      <c r="I669" s="24"/>
      <c r="J669" s="24"/>
      <c r="N669" s="24"/>
    </row>
    <row r="670" spans="4:14" ht="13.2">
      <c r="D670" s="111"/>
      <c r="E670" s="24"/>
      <c r="F670" s="24"/>
      <c r="G670" s="24"/>
      <c r="H670" s="24"/>
      <c r="I670" s="24"/>
      <c r="J670" s="24"/>
      <c r="N670" s="24"/>
    </row>
    <row r="671" spans="4:14" ht="13.2">
      <c r="D671" s="111"/>
      <c r="E671" s="24"/>
      <c r="F671" s="24"/>
      <c r="G671" s="24"/>
      <c r="H671" s="24"/>
      <c r="I671" s="24"/>
      <c r="J671" s="24"/>
      <c r="N671" s="24"/>
    </row>
    <row r="672" spans="4:14" ht="13.2">
      <c r="D672" s="111"/>
      <c r="E672" s="24"/>
      <c r="F672" s="24"/>
      <c r="G672" s="24"/>
      <c r="H672" s="24"/>
      <c r="I672" s="24"/>
      <c r="J672" s="24"/>
      <c r="N672" s="24"/>
    </row>
    <row r="673" spans="4:14" ht="13.2">
      <c r="D673" s="111"/>
      <c r="E673" s="24"/>
      <c r="F673" s="24"/>
      <c r="G673" s="24"/>
      <c r="H673" s="24"/>
      <c r="I673" s="24"/>
      <c r="J673" s="24"/>
      <c r="N673" s="24"/>
    </row>
    <row r="674" spans="4:14" ht="13.2">
      <c r="D674" s="111"/>
      <c r="E674" s="24"/>
      <c r="F674" s="24"/>
      <c r="G674" s="24"/>
      <c r="H674" s="24"/>
      <c r="I674" s="24"/>
      <c r="J674" s="24"/>
      <c r="N674" s="24"/>
    </row>
    <row r="675" spans="4:14" ht="13.2">
      <c r="D675" s="111"/>
      <c r="E675" s="24"/>
      <c r="F675" s="24"/>
      <c r="G675" s="24"/>
      <c r="H675" s="24"/>
      <c r="I675" s="24"/>
      <c r="J675" s="24"/>
      <c r="N675" s="24"/>
    </row>
    <row r="676" spans="4:14" ht="13.2">
      <c r="D676" s="111"/>
      <c r="E676" s="24"/>
      <c r="F676" s="24"/>
      <c r="G676" s="24"/>
      <c r="H676" s="24"/>
      <c r="I676" s="24"/>
      <c r="J676" s="24"/>
      <c r="N676" s="24"/>
    </row>
    <row r="677" spans="4:14" ht="13.2">
      <c r="D677" s="111"/>
      <c r="E677" s="24"/>
      <c r="F677" s="24"/>
      <c r="G677" s="24"/>
      <c r="H677" s="24"/>
      <c r="I677" s="24"/>
      <c r="J677" s="24"/>
      <c r="N677" s="24"/>
    </row>
    <row r="678" spans="4:14" ht="13.2">
      <c r="D678" s="111"/>
      <c r="E678" s="24"/>
      <c r="F678" s="24"/>
      <c r="G678" s="24"/>
      <c r="H678" s="24"/>
      <c r="I678" s="24"/>
      <c r="J678" s="24"/>
      <c r="N678" s="24"/>
    </row>
    <row r="679" spans="4:14" ht="13.2">
      <c r="D679" s="111"/>
      <c r="E679" s="24"/>
      <c r="F679" s="24"/>
      <c r="G679" s="24"/>
      <c r="H679" s="24"/>
      <c r="I679" s="24"/>
      <c r="J679" s="24"/>
      <c r="N679" s="24"/>
    </row>
    <row r="680" spans="4:14" ht="13.2">
      <c r="D680" s="111"/>
      <c r="E680" s="24"/>
      <c r="F680" s="24"/>
      <c r="G680" s="24"/>
      <c r="H680" s="24"/>
      <c r="I680" s="24"/>
      <c r="J680" s="24"/>
      <c r="N680" s="24"/>
    </row>
    <row r="681" spans="4:14" ht="13.2">
      <c r="D681" s="111"/>
      <c r="E681" s="24"/>
      <c r="F681" s="24"/>
      <c r="G681" s="24"/>
      <c r="H681" s="24"/>
      <c r="I681" s="24"/>
      <c r="J681" s="24"/>
      <c r="N681" s="24"/>
    </row>
    <row r="682" spans="4:14" ht="13.2">
      <c r="D682" s="111"/>
      <c r="E682" s="24"/>
      <c r="F682" s="24"/>
      <c r="G682" s="24"/>
      <c r="H682" s="24"/>
      <c r="I682" s="24"/>
      <c r="J682" s="24"/>
      <c r="N682" s="24"/>
    </row>
    <row r="683" spans="4:14" ht="13.2">
      <c r="D683" s="111"/>
      <c r="E683" s="24"/>
      <c r="F683" s="24"/>
      <c r="G683" s="24"/>
      <c r="H683" s="24"/>
      <c r="I683" s="24"/>
      <c r="J683" s="24"/>
      <c r="N683" s="24"/>
    </row>
    <row r="684" spans="4:14" ht="13.2">
      <c r="D684" s="111"/>
      <c r="E684" s="24"/>
      <c r="F684" s="24"/>
      <c r="G684" s="24"/>
      <c r="H684" s="24"/>
      <c r="I684" s="24"/>
      <c r="J684" s="24"/>
      <c r="N684" s="24"/>
    </row>
    <row r="685" spans="4:14" ht="13.2">
      <c r="D685" s="111"/>
      <c r="E685" s="24"/>
      <c r="F685" s="24"/>
      <c r="G685" s="24"/>
      <c r="H685" s="24"/>
      <c r="I685" s="24"/>
      <c r="J685" s="24"/>
      <c r="N685" s="24"/>
    </row>
    <row r="686" spans="4:14" ht="13.2">
      <c r="D686" s="111"/>
      <c r="E686" s="24"/>
      <c r="F686" s="24"/>
      <c r="G686" s="24"/>
      <c r="H686" s="24"/>
      <c r="I686" s="24"/>
      <c r="J686" s="24"/>
      <c r="N686" s="24"/>
    </row>
    <row r="687" spans="4:14" ht="13.2">
      <c r="D687" s="111"/>
      <c r="E687" s="24"/>
      <c r="F687" s="24"/>
      <c r="G687" s="24"/>
      <c r="H687" s="24"/>
      <c r="I687" s="24"/>
      <c r="J687" s="24"/>
      <c r="N687" s="24"/>
    </row>
    <row r="688" spans="4:14" ht="13.2">
      <c r="D688" s="111"/>
      <c r="E688" s="24"/>
      <c r="F688" s="24"/>
      <c r="G688" s="24"/>
      <c r="H688" s="24"/>
      <c r="I688" s="24"/>
      <c r="J688" s="24"/>
      <c r="N688" s="24"/>
    </row>
    <row r="689" spans="4:14" ht="13.2">
      <c r="D689" s="111"/>
      <c r="E689" s="24"/>
      <c r="F689" s="24"/>
      <c r="G689" s="24"/>
      <c r="H689" s="24"/>
      <c r="I689" s="24"/>
      <c r="J689" s="24"/>
      <c r="N689" s="24"/>
    </row>
    <row r="690" spans="4:14" ht="13.2">
      <c r="D690" s="111"/>
      <c r="E690" s="24"/>
      <c r="F690" s="24"/>
      <c r="G690" s="24"/>
      <c r="H690" s="24"/>
      <c r="I690" s="24"/>
      <c r="J690" s="24"/>
      <c r="N690" s="24"/>
    </row>
    <row r="691" spans="4:14" ht="13.2">
      <c r="D691" s="111"/>
      <c r="E691" s="24"/>
      <c r="F691" s="24"/>
      <c r="G691" s="24"/>
      <c r="H691" s="24"/>
      <c r="I691" s="24"/>
      <c r="J691" s="24"/>
      <c r="N691" s="24"/>
    </row>
    <row r="692" spans="4:14" ht="13.2">
      <c r="D692" s="111"/>
      <c r="E692" s="24"/>
      <c r="F692" s="24"/>
      <c r="G692" s="24"/>
      <c r="H692" s="24"/>
      <c r="I692" s="24"/>
      <c r="J692" s="24"/>
      <c r="N692" s="24"/>
    </row>
    <row r="693" spans="4:14" ht="13.2">
      <c r="D693" s="111"/>
      <c r="E693" s="24"/>
      <c r="F693" s="24"/>
      <c r="G693" s="24"/>
      <c r="H693" s="24"/>
      <c r="I693" s="24"/>
      <c r="J693" s="24"/>
      <c r="N693" s="24"/>
    </row>
    <row r="694" spans="4:14" ht="13.2">
      <c r="D694" s="111"/>
      <c r="E694" s="24"/>
      <c r="F694" s="24"/>
      <c r="G694" s="24"/>
      <c r="H694" s="24"/>
      <c r="I694" s="24"/>
      <c r="J694" s="24"/>
      <c r="N694" s="24"/>
    </row>
    <row r="695" spans="4:14" ht="13.2">
      <c r="D695" s="111"/>
      <c r="E695" s="24"/>
      <c r="F695" s="24"/>
      <c r="G695" s="24"/>
      <c r="H695" s="24"/>
      <c r="I695" s="24"/>
      <c r="J695" s="24"/>
      <c r="N695" s="24"/>
    </row>
    <row r="696" spans="4:14" ht="13.2">
      <c r="D696" s="111"/>
      <c r="E696" s="24"/>
      <c r="F696" s="24"/>
      <c r="G696" s="24"/>
      <c r="H696" s="24"/>
      <c r="I696" s="24"/>
      <c r="J696" s="24"/>
      <c r="N696" s="24"/>
    </row>
    <row r="697" spans="4:14" ht="13.2">
      <c r="D697" s="111"/>
      <c r="E697" s="24"/>
      <c r="F697" s="24"/>
      <c r="G697" s="24"/>
      <c r="H697" s="24"/>
      <c r="I697" s="24"/>
      <c r="J697" s="24"/>
      <c r="N697" s="24"/>
    </row>
    <row r="698" spans="4:14" ht="13.2">
      <c r="D698" s="111"/>
      <c r="E698" s="24"/>
      <c r="F698" s="24"/>
      <c r="G698" s="24"/>
      <c r="H698" s="24"/>
      <c r="I698" s="24"/>
      <c r="J698" s="24"/>
      <c r="N698" s="24"/>
    </row>
    <row r="699" spans="4:14" ht="13.2">
      <c r="D699" s="111"/>
      <c r="E699" s="24"/>
      <c r="F699" s="24"/>
      <c r="G699" s="24"/>
      <c r="H699" s="24"/>
      <c r="I699" s="24"/>
      <c r="J699" s="24"/>
      <c r="N699" s="24"/>
    </row>
    <row r="700" spans="4:14" ht="13.2">
      <c r="D700" s="111"/>
      <c r="E700" s="24"/>
      <c r="F700" s="24"/>
      <c r="G700" s="24"/>
      <c r="H700" s="24"/>
      <c r="I700" s="24"/>
      <c r="J700" s="24"/>
      <c r="N700" s="24"/>
    </row>
    <row r="701" spans="4:14" ht="13.2">
      <c r="D701" s="111"/>
      <c r="E701" s="24"/>
      <c r="F701" s="24"/>
      <c r="G701" s="24"/>
      <c r="H701" s="24"/>
      <c r="I701" s="24"/>
      <c r="J701" s="24"/>
      <c r="N701" s="24"/>
    </row>
    <row r="702" spans="4:14" ht="13.2">
      <c r="D702" s="111"/>
      <c r="E702" s="24"/>
      <c r="F702" s="24"/>
      <c r="G702" s="24"/>
      <c r="H702" s="24"/>
      <c r="I702" s="24"/>
      <c r="J702" s="24"/>
      <c r="N702" s="24"/>
    </row>
    <row r="703" spans="4:14" ht="13.2">
      <c r="D703" s="111"/>
      <c r="E703" s="24"/>
      <c r="F703" s="24"/>
      <c r="G703" s="24"/>
      <c r="H703" s="24"/>
      <c r="I703" s="24"/>
      <c r="J703" s="24"/>
      <c r="N703" s="24"/>
    </row>
    <row r="704" spans="4:14" ht="13.2">
      <c r="D704" s="111"/>
      <c r="E704" s="24"/>
      <c r="F704" s="24"/>
      <c r="G704" s="24"/>
      <c r="H704" s="24"/>
      <c r="I704" s="24"/>
      <c r="J704" s="24"/>
      <c r="N704" s="24"/>
    </row>
    <row r="705" spans="4:14" ht="13.2">
      <c r="D705" s="111"/>
      <c r="E705" s="24"/>
      <c r="F705" s="24"/>
      <c r="G705" s="24"/>
      <c r="H705" s="24"/>
      <c r="I705" s="24"/>
      <c r="J705" s="24"/>
      <c r="N705" s="24"/>
    </row>
    <row r="706" spans="4:14" ht="13.2">
      <c r="D706" s="111"/>
      <c r="E706" s="24"/>
      <c r="F706" s="24"/>
      <c r="G706" s="24"/>
      <c r="H706" s="24"/>
      <c r="I706" s="24"/>
      <c r="J706" s="24"/>
      <c r="N706" s="24"/>
    </row>
    <row r="707" spans="4:14" ht="13.2">
      <c r="D707" s="111"/>
      <c r="E707" s="24"/>
      <c r="F707" s="24"/>
      <c r="G707" s="24"/>
      <c r="H707" s="24"/>
      <c r="I707" s="24"/>
      <c r="J707" s="24"/>
      <c r="N707" s="24"/>
    </row>
    <row r="708" spans="4:14" ht="13.2">
      <c r="D708" s="111"/>
      <c r="E708" s="24"/>
      <c r="F708" s="24"/>
      <c r="G708" s="24"/>
      <c r="H708" s="24"/>
      <c r="I708" s="24"/>
      <c r="J708" s="24"/>
      <c r="N708" s="24"/>
    </row>
    <row r="709" spans="4:14" ht="13.2">
      <c r="D709" s="111"/>
      <c r="E709" s="24"/>
      <c r="F709" s="24"/>
      <c r="G709" s="24"/>
      <c r="H709" s="24"/>
      <c r="I709" s="24"/>
      <c r="J709" s="24"/>
      <c r="N709" s="24"/>
    </row>
    <row r="710" spans="4:14" ht="13.2">
      <c r="D710" s="111"/>
      <c r="E710" s="24"/>
      <c r="F710" s="24"/>
      <c r="G710" s="24"/>
      <c r="H710" s="24"/>
      <c r="I710" s="24"/>
      <c r="J710" s="24"/>
      <c r="N710" s="24"/>
    </row>
    <row r="711" spans="4:14" ht="13.2">
      <c r="D711" s="111"/>
      <c r="E711" s="24"/>
      <c r="F711" s="24"/>
      <c r="G711" s="24"/>
      <c r="H711" s="24"/>
      <c r="I711" s="24"/>
      <c r="J711" s="24"/>
      <c r="N711" s="24"/>
    </row>
    <row r="712" spans="4:14" ht="13.2">
      <c r="D712" s="111"/>
      <c r="E712" s="24"/>
      <c r="F712" s="24"/>
      <c r="G712" s="24"/>
      <c r="H712" s="24"/>
      <c r="I712" s="24"/>
      <c r="J712" s="24"/>
      <c r="N712" s="24"/>
    </row>
    <row r="713" spans="4:14" ht="13.2">
      <c r="D713" s="111"/>
      <c r="E713" s="24"/>
      <c r="F713" s="24"/>
      <c r="G713" s="24"/>
      <c r="H713" s="24"/>
      <c r="I713" s="24"/>
      <c r="J713" s="24"/>
      <c r="N713" s="24"/>
    </row>
    <row r="714" spans="4:14" ht="13.2">
      <c r="D714" s="111"/>
      <c r="E714" s="24"/>
      <c r="F714" s="24"/>
      <c r="G714" s="24"/>
      <c r="H714" s="24"/>
      <c r="I714" s="24"/>
      <c r="J714" s="24"/>
      <c r="N714" s="24"/>
    </row>
    <row r="715" spans="4:14" ht="13.2">
      <c r="D715" s="111"/>
      <c r="E715" s="24"/>
      <c r="F715" s="24"/>
      <c r="G715" s="24"/>
      <c r="H715" s="24"/>
      <c r="I715" s="24"/>
      <c r="J715" s="24"/>
      <c r="N715" s="24"/>
    </row>
    <row r="716" spans="4:14" ht="13.2">
      <c r="D716" s="111"/>
      <c r="E716" s="24"/>
      <c r="F716" s="24"/>
      <c r="G716" s="24"/>
      <c r="H716" s="24"/>
      <c r="I716" s="24"/>
      <c r="J716" s="24"/>
      <c r="N716" s="24"/>
    </row>
    <row r="717" spans="4:14" ht="13.2">
      <c r="D717" s="111"/>
      <c r="E717" s="24"/>
      <c r="F717" s="24"/>
      <c r="G717" s="24"/>
      <c r="H717" s="24"/>
      <c r="I717" s="24"/>
      <c r="J717" s="24"/>
      <c r="N717" s="24"/>
    </row>
    <row r="718" spans="4:14" ht="13.2">
      <c r="D718" s="111"/>
      <c r="E718" s="24"/>
      <c r="F718" s="24"/>
      <c r="G718" s="24"/>
      <c r="H718" s="24"/>
      <c r="I718" s="24"/>
      <c r="J718" s="24"/>
      <c r="N718" s="24"/>
    </row>
    <row r="719" spans="4:14" ht="13.2">
      <c r="D719" s="111"/>
      <c r="E719" s="24"/>
      <c r="F719" s="24"/>
      <c r="G719" s="24"/>
      <c r="H719" s="24"/>
      <c r="I719" s="24"/>
      <c r="J719" s="24"/>
      <c r="N719" s="24"/>
    </row>
    <row r="720" spans="4:14" ht="13.2">
      <c r="D720" s="111"/>
      <c r="E720" s="24"/>
      <c r="F720" s="24"/>
      <c r="G720" s="24"/>
      <c r="H720" s="24"/>
      <c r="I720" s="24"/>
      <c r="J720" s="24"/>
      <c r="N720" s="24"/>
    </row>
    <row r="721" spans="4:14" ht="13.2">
      <c r="D721" s="111"/>
      <c r="E721" s="24"/>
      <c r="F721" s="24"/>
      <c r="G721" s="24"/>
      <c r="H721" s="24"/>
      <c r="I721" s="24"/>
      <c r="J721" s="24"/>
      <c r="N721" s="24"/>
    </row>
    <row r="722" spans="4:14" ht="13.2">
      <c r="D722" s="111"/>
      <c r="E722" s="24"/>
      <c r="F722" s="24"/>
      <c r="G722" s="24"/>
      <c r="H722" s="24"/>
      <c r="I722" s="24"/>
      <c r="J722" s="24"/>
      <c r="N722" s="24"/>
    </row>
    <row r="723" spans="4:14" ht="13.2">
      <c r="D723" s="111"/>
      <c r="E723" s="24"/>
      <c r="F723" s="24"/>
      <c r="G723" s="24"/>
      <c r="H723" s="24"/>
      <c r="I723" s="24"/>
      <c r="J723" s="24"/>
      <c r="N723" s="24"/>
    </row>
    <row r="724" spans="4:14" ht="13.2">
      <c r="D724" s="111"/>
      <c r="E724" s="24"/>
      <c r="F724" s="24"/>
      <c r="G724" s="24"/>
      <c r="H724" s="24"/>
      <c r="I724" s="24"/>
      <c r="J724" s="24"/>
      <c r="N724" s="24"/>
    </row>
    <row r="725" spans="4:14" ht="13.2">
      <c r="D725" s="111"/>
      <c r="E725" s="24"/>
      <c r="F725" s="24"/>
      <c r="G725" s="24"/>
      <c r="H725" s="24"/>
      <c r="I725" s="24"/>
      <c r="J725" s="24"/>
      <c r="N725" s="24"/>
    </row>
    <row r="726" spans="4:14" ht="13.2">
      <c r="D726" s="111"/>
      <c r="E726" s="24"/>
      <c r="F726" s="24"/>
      <c r="G726" s="24"/>
      <c r="H726" s="24"/>
      <c r="I726" s="24"/>
      <c r="J726" s="24"/>
      <c r="N726" s="24"/>
    </row>
    <row r="727" spans="4:14" ht="13.2">
      <c r="D727" s="111"/>
      <c r="E727" s="24"/>
      <c r="F727" s="24"/>
      <c r="G727" s="24"/>
      <c r="H727" s="24"/>
      <c r="I727" s="24"/>
      <c r="J727" s="24"/>
      <c r="N727" s="24"/>
    </row>
    <row r="728" spans="4:14" ht="13.2">
      <c r="D728" s="111"/>
      <c r="E728" s="24"/>
      <c r="F728" s="24"/>
      <c r="G728" s="24"/>
      <c r="H728" s="24"/>
      <c r="I728" s="24"/>
      <c r="J728" s="24"/>
      <c r="N728" s="24"/>
    </row>
    <row r="729" spans="4:14" ht="13.2">
      <c r="D729" s="111"/>
      <c r="E729" s="24"/>
      <c r="F729" s="24"/>
      <c r="G729" s="24"/>
      <c r="H729" s="24"/>
      <c r="I729" s="24"/>
      <c r="J729" s="24"/>
      <c r="N729" s="24"/>
    </row>
    <row r="730" spans="4:14" ht="13.2">
      <c r="D730" s="111"/>
      <c r="E730" s="24"/>
      <c r="F730" s="24"/>
      <c r="G730" s="24"/>
      <c r="H730" s="24"/>
      <c r="I730" s="24"/>
      <c r="J730" s="24"/>
      <c r="N730" s="24"/>
    </row>
    <row r="731" spans="4:14" ht="13.2">
      <c r="D731" s="111"/>
      <c r="E731" s="24"/>
      <c r="F731" s="24"/>
      <c r="G731" s="24"/>
      <c r="H731" s="24"/>
      <c r="I731" s="24"/>
      <c r="J731" s="24"/>
      <c r="N731" s="24"/>
    </row>
    <row r="732" spans="4:14" ht="13.2">
      <c r="D732" s="111"/>
      <c r="E732" s="24"/>
      <c r="F732" s="24"/>
      <c r="G732" s="24"/>
      <c r="H732" s="24"/>
      <c r="I732" s="24"/>
      <c r="J732" s="24"/>
      <c r="N732" s="24"/>
    </row>
    <row r="733" spans="4:14" ht="13.2">
      <c r="D733" s="111"/>
      <c r="E733" s="24"/>
      <c r="F733" s="24"/>
      <c r="G733" s="24"/>
      <c r="H733" s="24"/>
      <c r="I733" s="24"/>
      <c r="J733" s="24"/>
      <c r="N733" s="24"/>
    </row>
    <row r="734" spans="4:14" ht="13.2">
      <c r="D734" s="111"/>
      <c r="E734" s="24"/>
      <c r="F734" s="24"/>
      <c r="G734" s="24"/>
      <c r="H734" s="24"/>
      <c r="I734" s="24"/>
      <c r="J734" s="24"/>
      <c r="N734" s="24"/>
    </row>
    <row r="735" spans="4:14" ht="13.2">
      <c r="D735" s="111"/>
      <c r="E735" s="24"/>
      <c r="F735" s="24"/>
      <c r="G735" s="24"/>
      <c r="H735" s="24"/>
      <c r="I735" s="24"/>
      <c r="J735" s="24"/>
      <c r="N735" s="24"/>
    </row>
    <row r="736" spans="4:14" ht="13.2">
      <c r="D736" s="111"/>
      <c r="E736" s="24"/>
      <c r="F736" s="24"/>
      <c r="G736" s="24"/>
      <c r="H736" s="24"/>
      <c r="I736" s="24"/>
      <c r="J736" s="24"/>
      <c r="N736" s="24"/>
    </row>
    <row r="737" spans="4:14" ht="13.2">
      <c r="D737" s="111"/>
      <c r="E737" s="24"/>
      <c r="F737" s="24"/>
      <c r="G737" s="24"/>
      <c r="H737" s="24"/>
      <c r="I737" s="24"/>
      <c r="J737" s="24"/>
      <c r="N737" s="24"/>
    </row>
    <row r="738" spans="4:14" ht="13.2">
      <c r="D738" s="111"/>
      <c r="E738" s="24"/>
      <c r="F738" s="24"/>
      <c r="G738" s="24"/>
      <c r="H738" s="24"/>
      <c r="I738" s="24"/>
      <c r="J738" s="24"/>
      <c r="N738" s="24"/>
    </row>
    <row r="739" spans="4:14" ht="13.2">
      <c r="D739" s="111"/>
      <c r="E739" s="24"/>
      <c r="F739" s="24"/>
      <c r="G739" s="24"/>
      <c r="H739" s="24"/>
      <c r="I739" s="24"/>
      <c r="J739" s="24"/>
      <c r="N739" s="24"/>
    </row>
    <row r="740" spans="4:14" ht="13.2">
      <c r="D740" s="111"/>
      <c r="E740" s="24"/>
      <c r="F740" s="24"/>
      <c r="G740" s="24"/>
      <c r="H740" s="24"/>
      <c r="I740" s="24"/>
      <c r="J740" s="24"/>
      <c r="N740" s="24"/>
    </row>
    <row r="741" spans="4:14" ht="13.2">
      <c r="D741" s="111"/>
      <c r="E741" s="24"/>
      <c r="F741" s="24"/>
      <c r="G741" s="24"/>
      <c r="H741" s="24"/>
      <c r="I741" s="24"/>
      <c r="J741" s="24"/>
      <c r="N741" s="24"/>
    </row>
    <row r="742" spans="4:14" ht="13.2">
      <c r="D742" s="111"/>
      <c r="E742" s="24"/>
      <c r="F742" s="24"/>
      <c r="G742" s="24"/>
      <c r="H742" s="24"/>
      <c r="I742" s="24"/>
      <c r="J742" s="24"/>
      <c r="N742" s="24"/>
    </row>
    <row r="743" spans="4:14" ht="13.2">
      <c r="D743" s="111"/>
      <c r="E743" s="24"/>
      <c r="F743" s="24"/>
      <c r="G743" s="24"/>
      <c r="H743" s="24"/>
      <c r="I743" s="24"/>
      <c r="J743" s="24"/>
      <c r="N743" s="24"/>
    </row>
    <row r="744" spans="4:14" ht="13.2">
      <c r="D744" s="111"/>
      <c r="E744" s="24"/>
      <c r="F744" s="24"/>
      <c r="G744" s="24"/>
      <c r="H744" s="24"/>
      <c r="I744" s="24"/>
      <c r="J744" s="24"/>
      <c r="N744" s="24"/>
    </row>
    <row r="745" spans="4:14" ht="13.2">
      <c r="D745" s="111"/>
      <c r="E745" s="24"/>
      <c r="F745" s="24"/>
      <c r="G745" s="24"/>
      <c r="H745" s="24"/>
      <c r="I745" s="24"/>
      <c r="J745" s="24"/>
      <c r="N745" s="24"/>
    </row>
    <row r="746" spans="4:14" ht="13.2">
      <c r="D746" s="111"/>
      <c r="E746" s="24"/>
      <c r="F746" s="24"/>
      <c r="G746" s="24"/>
      <c r="H746" s="24"/>
      <c r="I746" s="24"/>
      <c r="J746" s="24"/>
      <c r="N746" s="24"/>
    </row>
    <row r="747" spans="4:14" ht="13.2">
      <c r="D747" s="111"/>
      <c r="E747" s="24"/>
      <c r="F747" s="24"/>
      <c r="G747" s="24"/>
      <c r="H747" s="24"/>
      <c r="I747" s="24"/>
      <c r="J747" s="24"/>
      <c r="N747" s="24"/>
    </row>
    <row r="748" spans="4:14" ht="13.2">
      <c r="D748" s="111"/>
      <c r="E748" s="24"/>
      <c r="F748" s="24"/>
      <c r="G748" s="24"/>
      <c r="H748" s="24"/>
      <c r="I748" s="24"/>
      <c r="J748" s="24"/>
      <c r="N748" s="24"/>
    </row>
    <row r="749" spans="4:14" ht="13.2">
      <c r="D749" s="111"/>
      <c r="E749" s="24"/>
      <c r="F749" s="24"/>
      <c r="G749" s="24"/>
      <c r="H749" s="24"/>
      <c r="I749" s="24"/>
      <c r="J749" s="24"/>
      <c r="N749" s="24"/>
    </row>
    <row r="750" spans="4:14" ht="13.2">
      <c r="D750" s="111"/>
      <c r="E750" s="24"/>
      <c r="F750" s="24"/>
      <c r="G750" s="24"/>
      <c r="H750" s="24"/>
      <c r="I750" s="24"/>
      <c r="J750" s="24"/>
      <c r="N750" s="24"/>
    </row>
    <row r="751" spans="4:14" ht="13.2">
      <c r="D751" s="111"/>
      <c r="E751" s="24"/>
      <c r="F751" s="24"/>
      <c r="G751" s="24"/>
      <c r="H751" s="24"/>
      <c r="I751" s="24"/>
      <c r="J751" s="24"/>
      <c r="N751" s="24"/>
    </row>
    <row r="752" spans="4:14" ht="13.2">
      <c r="D752" s="111"/>
      <c r="E752" s="24"/>
      <c r="F752" s="24"/>
      <c r="G752" s="24"/>
      <c r="H752" s="24"/>
      <c r="I752" s="24"/>
      <c r="J752" s="24"/>
      <c r="N752" s="24"/>
    </row>
    <row r="753" spans="4:14" ht="13.2">
      <c r="D753" s="111"/>
      <c r="E753" s="24"/>
      <c r="F753" s="24"/>
      <c r="G753" s="24"/>
      <c r="H753" s="24"/>
      <c r="I753" s="24"/>
      <c r="J753" s="24"/>
      <c r="N753" s="24"/>
    </row>
    <row r="754" spans="4:14" ht="13.2">
      <c r="D754" s="111"/>
      <c r="E754" s="24"/>
      <c r="F754" s="24"/>
      <c r="G754" s="24"/>
      <c r="H754" s="24"/>
      <c r="I754" s="24"/>
      <c r="J754" s="24"/>
      <c r="N754" s="24"/>
    </row>
    <row r="755" spans="4:14" ht="13.2">
      <c r="D755" s="111"/>
      <c r="E755" s="24"/>
      <c r="F755" s="24"/>
      <c r="G755" s="24"/>
      <c r="H755" s="24"/>
      <c r="I755" s="24"/>
      <c r="J755" s="24"/>
      <c r="N755" s="24"/>
    </row>
    <row r="756" spans="4:14" ht="13.2">
      <c r="D756" s="111"/>
      <c r="E756" s="24"/>
      <c r="F756" s="24"/>
      <c r="G756" s="24"/>
      <c r="H756" s="24"/>
      <c r="I756" s="24"/>
      <c r="J756" s="24"/>
      <c r="N756" s="24"/>
    </row>
    <row r="757" spans="4:14" ht="13.2">
      <c r="D757" s="111"/>
      <c r="E757" s="24"/>
      <c r="F757" s="24"/>
      <c r="G757" s="24"/>
      <c r="H757" s="24"/>
      <c r="I757" s="24"/>
      <c r="J757" s="24"/>
      <c r="N757" s="24"/>
    </row>
    <row r="758" spans="4:14" ht="13.2">
      <c r="D758" s="111"/>
      <c r="E758" s="24"/>
      <c r="F758" s="24"/>
      <c r="G758" s="24"/>
      <c r="H758" s="24"/>
      <c r="I758" s="24"/>
      <c r="J758" s="24"/>
      <c r="N758" s="24"/>
    </row>
    <row r="759" spans="4:14" ht="13.2">
      <c r="D759" s="111"/>
      <c r="E759" s="24"/>
      <c r="F759" s="24"/>
      <c r="G759" s="24"/>
      <c r="H759" s="24"/>
      <c r="I759" s="24"/>
      <c r="J759" s="24"/>
      <c r="N759" s="24"/>
    </row>
    <row r="760" spans="4:14" ht="13.2">
      <c r="D760" s="111"/>
      <c r="E760" s="24"/>
      <c r="F760" s="24"/>
      <c r="G760" s="24"/>
      <c r="H760" s="24"/>
      <c r="I760" s="24"/>
      <c r="J760" s="24"/>
      <c r="N760" s="24"/>
    </row>
    <row r="761" spans="4:14" ht="13.2">
      <c r="D761" s="111"/>
      <c r="E761" s="24"/>
      <c r="F761" s="24"/>
      <c r="G761" s="24"/>
      <c r="H761" s="24"/>
      <c r="I761" s="24"/>
      <c r="J761" s="24"/>
      <c r="N761" s="24"/>
    </row>
    <row r="762" spans="4:14" ht="13.2">
      <c r="D762" s="111"/>
      <c r="E762" s="24"/>
      <c r="F762" s="24"/>
      <c r="G762" s="24"/>
      <c r="H762" s="24"/>
      <c r="I762" s="24"/>
      <c r="J762" s="24"/>
      <c r="N762" s="24"/>
    </row>
    <row r="763" spans="4:14" ht="13.2">
      <c r="D763" s="111"/>
      <c r="E763" s="24"/>
      <c r="F763" s="24"/>
      <c r="G763" s="24"/>
      <c r="H763" s="24"/>
      <c r="I763" s="24"/>
      <c r="J763" s="24"/>
      <c r="N763" s="24"/>
    </row>
    <row r="764" spans="4:14" ht="13.2">
      <c r="D764" s="111"/>
      <c r="E764" s="24"/>
      <c r="F764" s="24"/>
      <c r="G764" s="24"/>
      <c r="H764" s="24"/>
      <c r="I764" s="24"/>
      <c r="J764" s="24"/>
      <c r="N764" s="24"/>
    </row>
    <row r="765" spans="4:14" ht="13.2">
      <c r="D765" s="111"/>
      <c r="E765" s="24"/>
      <c r="F765" s="24"/>
      <c r="G765" s="24"/>
      <c r="H765" s="24"/>
      <c r="I765" s="24"/>
      <c r="J765" s="24"/>
      <c r="N765" s="24"/>
    </row>
    <row r="766" spans="4:14" ht="13.2">
      <c r="D766" s="111"/>
      <c r="E766" s="24"/>
      <c r="F766" s="24"/>
      <c r="G766" s="24"/>
      <c r="H766" s="24"/>
      <c r="I766" s="24"/>
      <c r="J766" s="24"/>
      <c r="N766" s="24"/>
    </row>
    <row r="767" spans="4:14" ht="13.2">
      <c r="D767" s="111"/>
      <c r="E767" s="24"/>
      <c r="F767" s="24"/>
      <c r="G767" s="24"/>
      <c r="H767" s="24"/>
      <c r="I767" s="24"/>
      <c r="J767" s="24"/>
      <c r="N767" s="24"/>
    </row>
    <row r="768" spans="4:14" ht="13.2">
      <c r="D768" s="111"/>
      <c r="E768" s="24"/>
      <c r="F768" s="24"/>
      <c r="G768" s="24"/>
      <c r="H768" s="24"/>
      <c r="I768" s="24"/>
      <c r="J768" s="24"/>
      <c r="N768" s="24"/>
    </row>
    <row r="769" spans="4:14" ht="13.2">
      <c r="D769" s="111"/>
      <c r="E769" s="24"/>
      <c r="F769" s="24"/>
      <c r="G769" s="24"/>
      <c r="H769" s="24"/>
      <c r="I769" s="24"/>
      <c r="J769" s="24"/>
      <c r="N769" s="24"/>
    </row>
    <row r="770" spans="4:14" ht="13.2">
      <c r="D770" s="111"/>
      <c r="E770" s="24"/>
      <c r="F770" s="24"/>
      <c r="G770" s="24"/>
      <c r="H770" s="24"/>
      <c r="I770" s="24"/>
      <c r="J770" s="24"/>
      <c r="N770" s="24"/>
    </row>
    <row r="771" spans="4:14" ht="13.2">
      <c r="D771" s="111"/>
      <c r="E771" s="24"/>
      <c r="F771" s="24"/>
      <c r="G771" s="24"/>
      <c r="H771" s="24"/>
      <c r="I771" s="24"/>
      <c r="J771" s="24"/>
      <c r="N771" s="24"/>
    </row>
    <row r="772" spans="4:14" ht="13.2">
      <c r="D772" s="111"/>
      <c r="E772" s="24"/>
      <c r="F772" s="24"/>
      <c r="G772" s="24"/>
      <c r="H772" s="24"/>
      <c r="I772" s="24"/>
      <c r="J772" s="24"/>
      <c r="N772" s="24"/>
    </row>
    <row r="773" spans="4:14" ht="13.2">
      <c r="D773" s="111"/>
      <c r="E773" s="24"/>
      <c r="F773" s="24"/>
      <c r="G773" s="24"/>
      <c r="H773" s="24"/>
      <c r="I773" s="24"/>
      <c r="J773" s="24"/>
      <c r="N773" s="24"/>
    </row>
    <row r="774" spans="4:14" ht="13.2">
      <c r="D774" s="111"/>
      <c r="E774" s="24"/>
      <c r="F774" s="24"/>
      <c r="G774" s="24"/>
      <c r="H774" s="24"/>
      <c r="I774" s="24"/>
      <c r="J774" s="24"/>
      <c r="N774" s="24"/>
    </row>
    <row r="775" spans="4:14" ht="13.2">
      <c r="D775" s="111"/>
      <c r="E775" s="24"/>
      <c r="F775" s="24"/>
      <c r="G775" s="24"/>
      <c r="H775" s="24"/>
      <c r="I775" s="24"/>
      <c r="J775" s="24"/>
      <c r="N775" s="24"/>
    </row>
    <row r="776" spans="4:14" ht="13.2">
      <c r="D776" s="111"/>
      <c r="E776" s="24"/>
      <c r="F776" s="24"/>
      <c r="G776" s="24"/>
      <c r="H776" s="24"/>
      <c r="I776" s="24"/>
      <c r="J776" s="24"/>
      <c r="N776" s="24"/>
    </row>
    <row r="777" spans="4:14" ht="13.2">
      <c r="D777" s="111"/>
      <c r="E777" s="24"/>
      <c r="F777" s="24"/>
      <c r="G777" s="24"/>
      <c r="H777" s="24"/>
      <c r="I777" s="24"/>
      <c r="J777" s="24"/>
      <c r="N777" s="24"/>
    </row>
    <row r="778" spans="4:14" ht="13.2">
      <c r="D778" s="111"/>
      <c r="E778" s="24"/>
      <c r="F778" s="24"/>
      <c r="G778" s="24"/>
      <c r="H778" s="24"/>
      <c r="I778" s="24"/>
      <c r="J778" s="24"/>
      <c r="N778" s="24"/>
    </row>
    <row r="779" spans="4:14" ht="13.2">
      <c r="D779" s="111"/>
      <c r="E779" s="24"/>
      <c r="F779" s="24"/>
      <c r="G779" s="24"/>
      <c r="H779" s="24"/>
      <c r="I779" s="24"/>
      <c r="J779" s="24"/>
      <c r="N779" s="24"/>
    </row>
    <row r="780" spans="4:14" ht="13.2">
      <c r="D780" s="111"/>
      <c r="E780" s="24"/>
      <c r="F780" s="24"/>
      <c r="G780" s="24"/>
      <c r="H780" s="24"/>
      <c r="I780" s="24"/>
      <c r="J780" s="24"/>
      <c r="N780" s="24"/>
    </row>
    <row r="781" spans="4:14" ht="13.2">
      <c r="D781" s="111"/>
      <c r="E781" s="24"/>
      <c r="F781" s="24"/>
      <c r="G781" s="24"/>
      <c r="H781" s="24"/>
      <c r="I781" s="24"/>
      <c r="J781" s="24"/>
      <c r="N781" s="24"/>
    </row>
    <row r="782" spans="4:14" ht="13.2">
      <c r="D782" s="111"/>
      <c r="E782" s="24"/>
      <c r="F782" s="24"/>
      <c r="G782" s="24"/>
      <c r="H782" s="24"/>
      <c r="I782" s="24"/>
      <c r="J782" s="24"/>
      <c r="N782" s="24"/>
    </row>
    <row r="783" spans="4:14" ht="13.2">
      <c r="D783" s="111"/>
      <c r="E783" s="24"/>
      <c r="F783" s="24"/>
      <c r="G783" s="24"/>
      <c r="H783" s="24"/>
      <c r="I783" s="24"/>
      <c r="J783" s="24"/>
      <c r="N783" s="24"/>
    </row>
    <row r="784" spans="4:14" ht="13.2">
      <c r="D784" s="111"/>
      <c r="E784" s="24"/>
      <c r="F784" s="24"/>
      <c r="G784" s="24"/>
      <c r="H784" s="24"/>
      <c r="I784" s="24"/>
      <c r="J784" s="24"/>
      <c r="N784" s="24"/>
    </row>
    <row r="785" spans="4:14" ht="13.2">
      <c r="D785" s="111"/>
      <c r="E785" s="24"/>
      <c r="F785" s="24"/>
      <c r="G785" s="24"/>
      <c r="H785" s="24"/>
      <c r="I785" s="24"/>
      <c r="J785" s="24"/>
      <c r="N785" s="24"/>
    </row>
    <row r="786" spans="4:14" ht="13.2">
      <c r="D786" s="111"/>
      <c r="E786" s="24"/>
      <c r="F786" s="24"/>
      <c r="G786" s="24"/>
      <c r="H786" s="24"/>
      <c r="I786" s="24"/>
      <c r="J786" s="24"/>
      <c r="N786" s="24"/>
    </row>
    <row r="787" spans="4:14" ht="13.2">
      <c r="D787" s="111"/>
      <c r="E787" s="24"/>
      <c r="F787" s="24"/>
      <c r="G787" s="24"/>
      <c r="H787" s="24"/>
      <c r="I787" s="24"/>
      <c r="J787" s="24"/>
      <c r="N787" s="24"/>
    </row>
    <row r="788" spans="4:14" ht="13.2">
      <c r="D788" s="111"/>
      <c r="E788" s="24"/>
      <c r="F788" s="24"/>
      <c r="G788" s="24"/>
      <c r="H788" s="24"/>
      <c r="I788" s="24"/>
      <c r="J788" s="24"/>
      <c r="N788" s="24"/>
    </row>
    <row r="789" spans="4:14" ht="13.2">
      <c r="D789" s="111"/>
      <c r="E789" s="24"/>
      <c r="F789" s="24"/>
      <c r="G789" s="24"/>
      <c r="H789" s="24"/>
      <c r="I789" s="24"/>
      <c r="J789" s="24"/>
      <c r="N789" s="24"/>
    </row>
    <row r="790" spans="4:14" ht="13.2">
      <c r="D790" s="111"/>
      <c r="E790" s="24"/>
      <c r="F790" s="24"/>
      <c r="G790" s="24"/>
      <c r="H790" s="24"/>
      <c r="I790" s="24"/>
      <c r="J790" s="24"/>
      <c r="N790" s="24"/>
    </row>
    <row r="791" spans="4:14" ht="13.2">
      <c r="D791" s="111"/>
      <c r="E791" s="24"/>
      <c r="F791" s="24"/>
      <c r="G791" s="24"/>
      <c r="H791" s="24"/>
      <c r="I791" s="24"/>
      <c r="J791" s="24"/>
      <c r="N791" s="24"/>
    </row>
    <row r="792" spans="4:14" ht="13.2">
      <c r="D792" s="111"/>
      <c r="E792" s="24"/>
      <c r="F792" s="24"/>
      <c r="G792" s="24"/>
      <c r="H792" s="24"/>
      <c r="I792" s="24"/>
      <c r="J792" s="24"/>
      <c r="N792" s="24"/>
    </row>
    <row r="793" spans="4:14" ht="13.2">
      <c r="D793" s="111"/>
      <c r="E793" s="24"/>
      <c r="F793" s="24"/>
      <c r="G793" s="24"/>
      <c r="H793" s="24"/>
      <c r="I793" s="24"/>
      <c r="J793" s="24"/>
      <c r="N793" s="24"/>
    </row>
    <row r="794" spans="4:14" ht="13.2">
      <c r="D794" s="111"/>
      <c r="E794" s="24"/>
      <c r="F794" s="24"/>
      <c r="G794" s="24"/>
      <c r="H794" s="24"/>
      <c r="I794" s="24"/>
      <c r="J794" s="24"/>
      <c r="N794" s="24"/>
    </row>
    <row r="795" spans="4:14" ht="13.2">
      <c r="D795" s="111"/>
      <c r="E795" s="24"/>
      <c r="F795" s="24"/>
      <c r="G795" s="24"/>
      <c r="H795" s="24"/>
      <c r="I795" s="24"/>
      <c r="J795" s="24"/>
      <c r="N795" s="24"/>
    </row>
    <row r="796" spans="4:14" ht="13.2">
      <c r="D796" s="111"/>
      <c r="E796" s="24"/>
      <c r="F796" s="24"/>
      <c r="G796" s="24"/>
      <c r="H796" s="24"/>
      <c r="I796" s="24"/>
      <c r="J796" s="24"/>
      <c r="N796" s="24"/>
    </row>
    <row r="797" spans="4:14" ht="13.2">
      <c r="D797" s="111"/>
      <c r="E797" s="24"/>
      <c r="F797" s="24"/>
      <c r="G797" s="24"/>
      <c r="H797" s="24"/>
      <c r="I797" s="24"/>
      <c r="J797" s="24"/>
      <c r="N797" s="24"/>
    </row>
    <row r="798" spans="4:14" ht="13.2">
      <c r="D798" s="111"/>
      <c r="E798" s="24"/>
      <c r="F798" s="24"/>
      <c r="G798" s="24"/>
      <c r="H798" s="24"/>
      <c r="I798" s="24"/>
      <c r="J798" s="24"/>
      <c r="N798" s="24"/>
    </row>
    <row r="799" spans="4:14" ht="13.2">
      <c r="D799" s="111"/>
      <c r="E799" s="24"/>
      <c r="F799" s="24"/>
      <c r="G799" s="24"/>
      <c r="H799" s="24"/>
      <c r="I799" s="24"/>
      <c r="J799" s="24"/>
      <c r="N799" s="24"/>
    </row>
    <row r="800" spans="4:14" ht="13.2">
      <c r="D800" s="111"/>
      <c r="E800" s="24"/>
      <c r="F800" s="24"/>
      <c r="G800" s="24"/>
      <c r="H800" s="24"/>
      <c r="I800" s="24"/>
      <c r="J800" s="24"/>
      <c r="N800" s="24"/>
    </row>
    <row r="801" spans="4:14" ht="13.2">
      <c r="D801" s="111"/>
      <c r="E801" s="24"/>
      <c r="F801" s="24"/>
      <c r="G801" s="24"/>
      <c r="H801" s="24"/>
      <c r="I801" s="24"/>
      <c r="J801" s="24"/>
      <c r="N801" s="24"/>
    </row>
    <row r="802" spans="4:14" ht="13.2">
      <c r="D802" s="111"/>
      <c r="E802" s="24"/>
      <c r="F802" s="24"/>
      <c r="G802" s="24"/>
      <c r="H802" s="24"/>
      <c r="I802" s="24"/>
      <c r="J802" s="24"/>
      <c r="N802" s="24"/>
    </row>
    <row r="803" spans="4:14" ht="13.2">
      <c r="D803" s="111"/>
      <c r="E803" s="24"/>
      <c r="F803" s="24"/>
      <c r="G803" s="24"/>
      <c r="H803" s="24"/>
      <c r="I803" s="24"/>
      <c r="J803" s="24"/>
      <c r="N803" s="24"/>
    </row>
    <row r="804" spans="4:14" ht="13.2">
      <c r="D804" s="111"/>
      <c r="E804" s="24"/>
      <c r="F804" s="24"/>
      <c r="G804" s="24"/>
      <c r="H804" s="24"/>
      <c r="I804" s="24"/>
      <c r="J804" s="24"/>
      <c r="N804" s="24"/>
    </row>
    <row r="805" spans="4:14" ht="13.2">
      <c r="D805" s="111"/>
      <c r="E805" s="24"/>
      <c r="F805" s="24"/>
      <c r="G805" s="24"/>
      <c r="H805" s="24"/>
      <c r="I805" s="24"/>
      <c r="J805" s="24"/>
      <c r="N805" s="24"/>
    </row>
    <row r="806" spans="4:14" ht="13.2">
      <c r="D806" s="111"/>
      <c r="E806" s="24"/>
      <c r="F806" s="24"/>
      <c r="G806" s="24"/>
      <c r="H806" s="24"/>
      <c r="I806" s="24"/>
      <c r="J806" s="24"/>
      <c r="N806" s="24"/>
    </row>
    <row r="807" spans="4:14" ht="13.2">
      <c r="D807" s="111"/>
      <c r="E807" s="24"/>
      <c r="F807" s="24"/>
      <c r="G807" s="24"/>
      <c r="H807" s="24"/>
      <c r="I807" s="24"/>
      <c r="J807" s="24"/>
      <c r="N807" s="24"/>
    </row>
    <row r="808" spans="4:14" ht="13.2">
      <c r="D808" s="111"/>
      <c r="E808" s="24"/>
      <c r="F808" s="24"/>
      <c r="G808" s="24"/>
      <c r="H808" s="24"/>
      <c r="I808" s="24"/>
      <c r="J808" s="24"/>
      <c r="N808" s="24"/>
    </row>
    <row r="809" spans="4:14" ht="13.2">
      <c r="D809" s="111"/>
      <c r="E809" s="24"/>
      <c r="F809" s="24"/>
      <c r="G809" s="24"/>
      <c r="H809" s="24"/>
      <c r="I809" s="24"/>
      <c r="J809" s="24"/>
      <c r="N809" s="24"/>
    </row>
    <row r="810" spans="4:14" ht="13.2">
      <c r="D810" s="111"/>
      <c r="E810" s="24"/>
      <c r="F810" s="24"/>
      <c r="G810" s="24"/>
      <c r="H810" s="24"/>
      <c r="I810" s="24"/>
      <c r="J810" s="24"/>
      <c r="N810" s="24"/>
    </row>
    <row r="811" spans="4:14" ht="13.2">
      <c r="D811" s="111"/>
      <c r="E811" s="24"/>
      <c r="F811" s="24"/>
      <c r="G811" s="24"/>
      <c r="H811" s="24"/>
      <c r="I811" s="24"/>
      <c r="J811" s="24"/>
      <c r="N811" s="24"/>
    </row>
    <row r="812" spans="4:14" ht="13.2">
      <c r="D812" s="111"/>
      <c r="E812" s="24"/>
      <c r="F812" s="24"/>
      <c r="G812" s="24"/>
      <c r="H812" s="24"/>
      <c r="I812" s="24"/>
      <c r="J812" s="24"/>
      <c r="N812" s="24"/>
    </row>
    <row r="813" spans="4:14" ht="13.2">
      <c r="D813" s="111"/>
      <c r="E813" s="24"/>
      <c r="F813" s="24"/>
      <c r="G813" s="24"/>
      <c r="H813" s="24"/>
      <c r="I813" s="24"/>
      <c r="J813" s="24"/>
      <c r="N813" s="24"/>
    </row>
    <row r="814" spans="4:14" ht="13.2">
      <c r="D814" s="111"/>
      <c r="E814" s="24"/>
      <c r="F814" s="24"/>
      <c r="G814" s="24"/>
      <c r="H814" s="24"/>
      <c r="I814" s="24"/>
      <c r="J814" s="24"/>
      <c r="N814" s="24"/>
    </row>
    <row r="815" spans="4:14" ht="13.2">
      <c r="D815" s="111"/>
      <c r="E815" s="24"/>
      <c r="F815" s="24"/>
      <c r="G815" s="24"/>
      <c r="H815" s="24"/>
      <c r="I815" s="24"/>
      <c r="J815" s="24"/>
      <c r="N815" s="24"/>
    </row>
    <row r="816" spans="4:14" ht="13.2">
      <c r="D816" s="111"/>
      <c r="E816" s="24"/>
      <c r="F816" s="24"/>
      <c r="G816" s="24"/>
      <c r="H816" s="24"/>
      <c r="I816" s="24"/>
      <c r="J816" s="24"/>
      <c r="N816" s="24"/>
    </row>
    <row r="817" spans="4:14" ht="13.2">
      <c r="D817" s="111"/>
      <c r="E817" s="24"/>
      <c r="F817" s="24"/>
      <c r="G817" s="24"/>
      <c r="H817" s="24"/>
      <c r="I817" s="24"/>
      <c r="J817" s="24"/>
      <c r="N817" s="24"/>
    </row>
    <row r="818" spans="4:14" ht="13.2">
      <c r="D818" s="111"/>
      <c r="E818" s="24"/>
      <c r="F818" s="24"/>
      <c r="G818" s="24"/>
      <c r="H818" s="24"/>
      <c r="I818" s="24"/>
      <c r="J818" s="24"/>
      <c r="N818" s="24"/>
    </row>
    <row r="819" spans="4:14" ht="13.2">
      <c r="D819" s="111"/>
      <c r="E819" s="24"/>
      <c r="F819" s="24"/>
      <c r="G819" s="24"/>
      <c r="H819" s="24"/>
      <c r="I819" s="24"/>
      <c r="J819" s="24"/>
      <c r="N819" s="24"/>
    </row>
    <row r="820" spans="4:14" ht="13.2">
      <c r="D820" s="111"/>
      <c r="E820" s="24"/>
      <c r="F820" s="24"/>
      <c r="G820" s="24"/>
      <c r="H820" s="24"/>
      <c r="I820" s="24"/>
      <c r="J820" s="24"/>
      <c r="N820" s="24"/>
    </row>
    <row r="821" spans="4:14" ht="13.2">
      <c r="D821" s="111"/>
      <c r="E821" s="24"/>
      <c r="F821" s="24"/>
      <c r="G821" s="24"/>
      <c r="H821" s="24"/>
      <c r="I821" s="24"/>
      <c r="J821" s="24"/>
      <c r="N821" s="24"/>
    </row>
    <row r="822" spans="4:14" ht="13.2">
      <c r="D822" s="111"/>
      <c r="E822" s="24"/>
      <c r="F822" s="24"/>
      <c r="G822" s="24"/>
      <c r="H822" s="24"/>
      <c r="I822" s="24"/>
      <c r="J822" s="24"/>
      <c r="N822" s="24"/>
    </row>
    <row r="823" spans="4:14" ht="13.2">
      <c r="D823" s="111"/>
      <c r="E823" s="24"/>
      <c r="F823" s="24"/>
      <c r="G823" s="24"/>
      <c r="H823" s="24"/>
      <c r="I823" s="24"/>
      <c r="J823" s="24"/>
      <c r="N823" s="24"/>
    </row>
    <row r="824" spans="4:14" ht="13.2">
      <c r="D824" s="111"/>
      <c r="E824" s="24"/>
      <c r="F824" s="24"/>
      <c r="G824" s="24"/>
      <c r="H824" s="24"/>
      <c r="I824" s="24"/>
      <c r="J824" s="24"/>
      <c r="N824" s="24"/>
    </row>
    <row r="825" spans="4:14" ht="13.2">
      <c r="D825" s="111"/>
      <c r="E825" s="24"/>
      <c r="F825" s="24"/>
      <c r="G825" s="24"/>
      <c r="H825" s="24"/>
      <c r="I825" s="24"/>
      <c r="J825" s="24"/>
      <c r="N825" s="24"/>
    </row>
    <row r="826" spans="4:14" ht="13.2">
      <c r="D826" s="111"/>
      <c r="E826" s="24"/>
      <c r="F826" s="24"/>
      <c r="G826" s="24"/>
      <c r="H826" s="24"/>
      <c r="I826" s="24"/>
      <c r="J826" s="24"/>
      <c r="N826" s="24"/>
    </row>
    <row r="827" spans="4:14" ht="13.2">
      <c r="D827" s="111"/>
      <c r="E827" s="24"/>
      <c r="F827" s="24"/>
      <c r="G827" s="24"/>
      <c r="H827" s="24"/>
      <c r="I827" s="24"/>
      <c r="J827" s="24"/>
      <c r="N827" s="24"/>
    </row>
    <row r="828" spans="4:14" ht="13.2">
      <c r="D828" s="111"/>
      <c r="E828" s="24"/>
      <c r="F828" s="24"/>
      <c r="G828" s="24"/>
      <c r="H828" s="24"/>
      <c r="I828" s="24"/>
      <c r="J828" s="24"/>
      <c r="N828" s="24"/>
    </row>
    <row r="829" spans="4:14" ht="13.2">
      <c r="D829" s="111"/>
      <c r="E829" s="24"/>
      <c r="F829" s="24"/>
      <c r="G829" s="24"/>
      <c r="H829" s="24"/>
      <c r="I829" s="24"/>
      <c r="J829" s="24"/>
      <c r="N829" s="24"/>
    </row>
    <row r="830" spans="4:14" ht="13.2">
      <c r="D830" s="111"/>
      <c r="E830" s="24"/>
      <c r="F830" s="24"/>
      <c r="G830" s="24"/>
      <c r="H830" s="24"/>
      <c r="I830" s="24"/>
      <c r="J830" s="24"/>
      <c r="N830" s="24"/>
    </row>
    <row r="831" spans="4:14" ht="13.2">
      <c r="D831" s="111"/>
      <c r="E831" s="24"/>
      <c r="F831" s="24"/>
      <c r="G831" s="24"/>
      <c r="H831" s="24"/>
      <c r="I831" s="24"/>
      <c r="J831" s="24"/>
      <c r="N831" s="24"/>
    </row>
    <row r="832" spans="4:14" ht="13.2">
      <c r="D832" s="111"/>
      <c r="E832" s="24"/>
      <c r="F832" s="24"/>
      <c r="G832" s="24"/>
      <c r="H832" s="24"/>
      <c r="I832" s="24"/>
      <c r="J832" s="24"/>
      <c r="N832" s="24"/>
    </row>
    <row r="833" spans="4:14" ht="13.2">
      <c r="D833" s="111"/>
      <c r="E833" s="24"/>
      <c r="F833" s="24"/>
      <c r="G833" s="24"/>
      <c r="H833" s="24"/>
      <c r="I833" s="24"/>
      <c r="J833" s="24"/>
      <c r="N833" s="24"/>
    </row>
    <row r="834" spans="4:14" ht="13.2">
      <c r="D834" s="111"/>
      <c r="E834" s="24"/>
      <c r="F834" s="24"/>
      <c r="G834" s="24"/>
      <c r="H834" s="24"/>
      <c r="I834" s="24"/>
      <c r="J834" s="24"/>
      <c r="N834" s="24"/>
    </row>
    <row r="835" spans="4:14" ht="13.2">
      <c r="D835" s="111"/>
      <c r="E835" s="24"/>
      <c r="F835" s="24"/>
      <c r="G835" s="24"/>
      <c r="H835" s="24"/>
      <c r="I835" s="24"/>
      <c r="J835" s="24"/>
      <c r="N835" s="24"/>
    </row>
    <row r="836" spans="4:14" ht="13.2">
      <c r="D836" s="111"/>
      <c r="E836" s="24"/>
      <c r="F836" s="24"/>
      <c r="G836" s="24"/>
      <c r="H836" s="24"/>
      <c r="I836" s="24"/>
      <c r="J836" s="24"/>
      <c r="N836" s="24"/>
    </row>
    <row r="837" spans="4:14" ht="13.2">
      <c r="D837" s="111"/>
      <c r="E837" s="24"/>
      <c r="F837" s="24"/>
      <c r="G837" s="24"/>
      <c r="H837" s="24"/>
      <c r="I837" s="24"/>
      <c r="J837" s="24"/>
      <c r="N837" s="24"/>
    </row>
    <row r="838" spans="4:14" ht="13.2">
      <c r="D838" s="111"/>
      <c r="E838" s="24"/>
      <c r="F838" s="24"/>
      <c r="G838" s="24"/>
      <c r="H838" s="24"/>
      <c r="I838" s="24"/>
      <c r="J838" s="24"/>
      <c r="N838" s="24"/>
    </row>
    <row r="839" spans="4:14" ht="13.2">
      <c r="D839" s="111"/>
      <c r="E839" s="24"/>
      <c r="F839" s="24"/>
      <c r="G839" s="24"/>
      <c r="H839" s="24"/>
      <c r="I839" s="24"/>
      <c r="J839" s="24"/>
      <c r="N839" s="24"/>
    </row>
    <row r="840" spans="4:14" ht="13.2">
      <c r="D840" s="111"/>
      <c r="E840" s="24"/>
      <c r="F840" s="24"/>
      <c r="G840" s="24"/>
      <c r="H840" s="24"/>
      <c r="I840" s="24"/>
      <c r="J840" s="24"/>
      <c r="N840" s="24"/>
    </row>
    <row r="841" spans="4:14" ht="13.2">
      <c r="D841" s="111"/>
      <c r="E841" s="24"/>
      <c r="F841" s="24"/>
      <c r="G841" s="24"/>
      <c r="H841" s="24"/>
      <c r="I841" s="24"/>
      <c r="J841" s="24"/>
      <c r="N841" s="24"/>
    </row>
    <row r="842" spans="4:14" ht="13.2">
      <c r="D842" s="111"/>
      <c r="E842" s="24"/>
      <c r="F842" s="24"/>
      <c r="G842" s="24"/>
      <c r="H842" s="24"/>
      <c r="I842" s="24"/>
      <c r="J842" s="24"/>
      <c r="N842" s="24"/>
    </row>
    <row r="843" spans="4:14" ht="13.2">
      <c r="D843" s="111"/>
      <c r="E843" s="24"/>
      <c r="F843" s="24"/>
      <c r="G843" s="24"/>
      <c r="H843" s="24"/>
      <c r="I843" s="24"/>
      <c r="J843" s="24"/>
      <c r="N843" s="24"/>
    </row>
    <row r="844" spans="4:14" ht="13.2">
      <c r="D844" s="111"/>
      <c r="E844" s="24"/>
      <c r="F844" s="24"/>
      <c r="G844" s="24"/>
      <c r="H844" s="24"/>
      <c r="I844" s="24"/>
      <c r="J844" s="24"/>
      <c r="N844" s="24"/>
    </row>
    <row r="845" spans="4:14" ht="13.2">
      <c r="D845" s="111"/>
      <c r="E845" s="24"/>
      <c r="F845" s="24"/>
      <c r="G845" s="24"/>
      <c r="H845" s="24"/>
      <c r="I845" s="24"/>
      <c r="J845" s="24"/>
      <c r="N845" s="24"/>
    </row>
    <row r="846" spans="4:14" ht="13.2">
      <c r="D846" s="111"/>
      <c r="E846" s="24"/>
      <c r="F846" s="24"/>
      <c r="G846" s="24"/>
      <c r="H846" s="24"/>
      <c r="I846" s="24"/>
      <c r="J846" s="24"/>
      <c r="N846" s="24"/>
    </row>
    <row r="847" spans="4:14" ht="13.2">
      <c r="D847" s="111"/>
      <c r="E847" s="24"/>
      <c r="F847" s="24"/>
      <c r="G847" s="24"/>
      <c r="H847" s="24"/>
      <c r="I847" s="24"/>
      <c r="J847" s="24"/>
      <c r="N847" s="24"/>
    </row>
    <row r="848" spans="4:14" ht="13.2">
      <c r="D848" s="111"/>
      <c r="E848" s="24"/>
      <c r="F848" s="24"/>
      <c r="G848" s="24"/>
      <c r="H848" s="24"/>
      <c r="I848" s="24"/>
      <c r="J848" s="24"/>
      <c r="N848" s="24"/>
    </row>
    <row r="849" spans="4:14" ht="13.2">
      <c r="D849" s="111"/>
      <c r="E849" s="24"/>
      <c r="F849" s="24"/>
      <c r="G849" s="24"/>
      <c r="H849" s="24"/>
      <c r="I849" s="24"/>
      <c r="J849" s="24"/>
      <c r="N849" s="24"/>
    </row>
    <row r="850" spans="4:14" ht="13.2">
      <c r="D850" s="111"/>
      <c r="E850" s="24"/>
      <c r="F850" s="24"/>
      <c r="G850" s="24"/>
      <c r="H850" s="24"/>
      <c r="I850" s="24"/>
      <c r="J850" s="24"/>
      <c r="N850" s="24"/>
    </row>
    <row r="851" spans="4:14" ht="13.2">
      <c r="D851" s="111"/>
      <c r="E851" s="24"/>
      <c r="F851" s="24"/>
      <c r="G851" s="24"/>
      <c r="H851" s="24"/>
      <c r="I851" s="24"/>
      <c r="J851" s="24"/>
      <c r="N851" s="24"/>
    </row>
    <row r="852" spans="4:14" ht="13.2">
      <c r="D852" s="111"/>
      <c r="E852" s="24"/>
      <c r="F852" s="24"/>
      <c r="G852" s="24"/>
      <c r="H852" s="24"/>
      <c r="I852" s="24"/>
      <c r="J852" s="24"/>
      <c r="N852" s="24"/>
    </row>
    <row r="853" spans="4:14" ht="13.2">
      <c r="D853" s="111"/>
      <c r="E853" s="24"/>
      <c r="F853" s="24"/>
      <c r="G853" s="24"/>
      <c r="H853" s="24"/>
      <c r="I853" s="24"/>
      <c r="J853" s="24"/>
      <c r="N853" s="24"/>
    </row>
    <row r="854" spans="4:14" ht="13.2">
      <c r="D854" s="111"/>
      <c r="E854" s="24"/>
      <c r="F854" s="24"/>
      <c r="G854" s="24"/>
      <c r="H854" s="24"/>
      <c r="I854" s="24"/>
      <c r="J854" s="24"/>
      <c r="N854" s="24"/>
    </row>
    <row r="855" spans="4:14" ht="13.2">
      <c r="D855" s="111"/>
      <c r="E855" s="24"/>
      <c r="F855" s="24"/>
      <c r="G855" s="24"/>
      <c r="H855" s="24"/>
      <c r="I855" s="24"/>
      <c r="J855" s="24"/>
      <c r="N855" s="24"/>
    </row>
    <row r="856" spans="4:14" ht="13.2">
      <c r="D856" s="111"/>
      <c r="E856" s="24"/>
      <c r="F856" s="24"/>
      <c r="G856" s="24"/>
      <c r="H856" s="24"/>
      <c r="I856" s="24"/>
      <c r="J856" s="24"/>
      <c r="N856" s="24"/>
    </row>
    <row r="857" spans="4:14" ht="13.2">
      <c r="D857" s="111"/>
      <c r="E857" s="24"/>
      <c r="F857" s="24"/>
      <c r="G857" s="24"/>
      <c r="H857" s="24"/>
      <c r="I857" s="24"/>
      <c r="J857" s="24"/>
      <c r="N857" s="24"/>
    </row>
    <row r="858" spans="4:14" ht="13.2">
      <c r="D858" s="111"/>
      <c r="E858" s="24"/>
      <c r="F858" s="24"/>
      <c r="G858" s="24"/>
      <c r="H858" s="24"/>
      <c r="I858" s="24"/>
      <c r="J858" s="24"/>
      <c r="N858" s="24"/>
    </row>
    <row r="859" spans="4:14" ht="13.2">
      <c r="D859" s="111"/>
      <c r="E859" s="24"/>
      <c r="F859" s="24"/>
      <c r="G859" s="24"/>
      <c r="H859" s="24"/>
      <c r="I859" s="24"/>
      <c r="J859" s="24"/>
      <c r="N859" s="24"/>
    </row>
    <row r="860" spans="4:14" ht="13.2">
      <c r="D860" s="111"/>
      <c r="E860" s="24"/>
      <c r="F860" s="24"/>
      <c r="G860" s="24"/>
      <c r="H860" s="24"/>
      <c r="I860" s="24"/>
      <c r="J860" s="24"/>
      <c r="N860" s="24"/>
    </row>
    <row r="861" spans="4:14" ht="13.2">
      <c r="D861" s="111"/>
      <c r="E861" s="24"/>
      <c r="F861" s="24"/>
      <c r="G861" s="24"/>
      <c r="H861" s="24"/>
      <c r="I861" s="24"/>
      <c r="J861" s="24"/>
      <c r="N861" s="24"/>
    </row>
    <row r="862" spans="4:14" ht="13.2">
      <c r="D862" s="111"/>
      <c r="E862" s="24"/>
      <c r="F862" s="24"/>
      <c r="G862" s="24"/>
      <c r="H862" s="24"/>
      <c r="I862" s="24"/>
      <c r="J862" s="24"/>
      <c r="N862" s="24"/>
    </row>
    <row r="863" spans="4:14" ht="13.2">
      <c r="D863" s="111"/>
      <c r="E863" s="24"/>
      <c r="F863" s="24"/>
      <c r="G863" s="24"/>
      <c r="H863" s="24"/>
      <c r="I863" s="24"/>
      <c r="J863" s="24"/>
      <c r="N863" s="24"/>
    </row>
    <row r="864" spans="4:14" ht="13.2">
      <c r="D864" s="111"/>
      <c r="E864" s="24"/>
      <c r="F864" s="24"/>
      <c r="G864" s="24"/>
      <c r="H864" s="24"/>
      <c r="I864" s="24"/>
      <c r="J864" s="24"/>
      <c r="N864" s="24"/>
    </row>
    <row r="865" spans="4:14" ht="13.2">
      <c r="D865" s="111"/>
      <c r="E865" s="24"/>
      <c r="F865" s="24"/>
      <c r="G865" s="24"/>
      <c r="H865" s="24"/>
      <c r="I865" s="24"/>
      <c r="J865" s="24"/>
      <c r="N865" s="24"/>
    </row>
    <row r="866" spans="4:14" ht="13.2">
      <c r="D866" s="111"/>
      <c r="E866" s="24"/>
      <c r="F866" s="24"/>
      <c r="G866" s="24"/>
      <c r="H866" s="24"/>
      <c r="I866" s="24"/>
      <c r="J866" s="24"/>
      <c r="N866" s="24"/>
    </row>
    <row r="867" spans="4:14" ht="13.2">
      <c r="D867" s="111"/>
      <c r="E867" s="24"/>
      <c r="F867" s="24"/>
      <c r="G867" s="24"/>
      <c r="H867" s="24"/>
      <c r="I867" s="24"/>
      <c r="J867" s="24"/>
      <c r="N867" s="24"/>
    </row>
    <row r="868" spans="4:14" ht="13.2">
      <c r="D868" s="111"/>
      <c r="E868" s="24"/>
      <c r="F868" s="24"/>
      <c r="G868" s="24"/>
      <c r="H868" s="24"/>
      <c r="I868" s="24"/>
      <c r="J868" s="24"/>
      <c r="N868" s="24"/>
    </row>
    <row r="869" spans="4:14" ht="13.2">
      <c r="D869" s="111"/>
      <c r="E869" s="24"/>
      <c r="F869" s="24"/>
      <c r="G869" s="24"/>
      <c r="H869" s="24"/>
      <c r="I869" s="24"/>
      <c r="J869" s="24"/>
      <c r="N869" s="24"/>
    </row>
    <row r="870" spans="4:14" ht="13.2">
      <c r="D870" s="111"/>
      <c r="E870" s="24"/>
      <c r="F870" s="24"/>
      <c r="G870" s="24"/>
      <c r="H870" s="24"/>
      <c r="I870" s="24"/>
      <c r="J870" s="24"/>
      <c r="N870" s="24"/>
    </row>
    <row r="871" spans="4:14" ht="13.2">
      <c r="D871" s="111"/>
      <c r="E871" s="24"/>
      <c r="F871" s="24"/>
      <c r="G871" s="24"/>
      <c r="H871" s="24"/>
      <c r="I871" s="24"/>
      <c r="J871" s="24"/>
      <c r="N871" s="24"/>
    </row>
    <row r="872" spans="4:14" ht="13.2">
      <c r="D872" s="111"/>
      <c r="E872" s="24"/>
      <c r="F872" s="24"/>
      <c r="G872" s="24"/>
      <c r="H872" s="24"/>
      <c r="I872" s="24"/>
      <c r="J872" s="24"/>
      <c r="N872" s="24"/>
    </row>
    <row r="873" spans="4:14" ht="13.2">
      <c r="D873" s="111"/>
      <c r="E873" s="24"/>
      <c r="F873" s="24"/>
      <c r="G873" s="24"/>
      <c r="H873" s="24"/>
      <c r="I873" s="24"/>
      <c r="J873" s="24"/>
      <c r="N873" s="24"/>
    </row>
    <row r="874" spans="4:14" ht="13.2">
      <c r="D874" s="111"/>
      <c r="E874" s="24"/>
      <c r="F874" s="24"/>
      <c r="G874" s="24"/>
      <c r="H874" s="24"/>
      <c r="I874" s="24"/>
      <c r="J874" s="24"/>
      <c r="N874" s="24"/>
    </row>
    <row r="875" spans="4:14" ht="13.2">
      <c r="D875" s="111"/>
      <c r="E875" s="24"/>
      <c r="F875" s="24"/>
      <c r="G875" s="24"/>
      <c r="H875" s="24"/>
      <c r="I875" s="24"/>
      <c r="J875" s="24"/>
      <c r="N875" s="24"/>
    </row>
    <row r="876" spans="4:14" ht="13.2">
      <c r="D876" s="111"/>
      <c r="E876" s="24"/>
      <c r="F876" s="24"/>
      <c r="G876" s="24"/>
      <c r="H876" s="24"/>
      <c r="I876" s="24"/>
      <c r="J876" s="24"/>
      <c r="N876" s="24"/>
    </row>
    <row r="877" spans="4:14" ht="13.2">
      <c r="D877" s="111"/>
      <c r="E877" s="24"/>
      <c r="F877" s="24"/>
      <c r="G877" s="24"/>
      <c r="H877" s="24"/>
      <c r="I877" s="24"/>
      <c r="J877" s="24"/>
      <c r="N877" s="24"/>
    </row>
    <row r="878" spans="4:14" ht="13.2">
      <c r="D878" s="111"/>
      <c r="E878" s="24"/>
      <c r="F878" s="24"/>
      <c r="G878" s="24"/>
      <c r="H878" s="24"/>
      <c r="I878" s="24"/>
      <c r="J878" s="24"/>
      <c r="N878" s="24"/>
    </row>
    <row r="879" spans="4:14" ht="13.2">
      <c r="D879" s="111"/>
      <c r="E879" s="24"/>
      <c r="F879" s="24"/>
      <c r="G879" s="24"/>
      <c r="H879" s="24"/>
      <c r="I879" s="24"/>
      <c r="J879" s="24"/>
      <c r="N879" s="24"/>
    </row>
    <row r="880" spans="4:14" ht="13.2">
      <c r="D880" s="111"/>
      <c r="E880" s="24"/>
      <c r="F880" s="24"/>
      <c r="G880" s="24"/>
      <c r="H880" s="24"/>
      <c r="I880" s="24"/>
      <c r="J880" s="24"/>
      <c r="N880" s="24"/>
    </row>
    <row r="881" spans="4:14" ht="13.2">
      <c r="D881" s="111"/>
      <c r="E881" s="24"/>
      <c r="F881" s="24"/>
      <c r="G881" s="24"/>
      <c r="H881" s="24"/>
      <c r="I881" s="24"/>
      <c r="J881" s="24"/>
      <c r="N881" s="24"/>
    </row>
    <row r="882" spans="4:14" ht="13.2">
      <c r="D882" s="111"/>
      <c r="E882" s="24"/>
      <c r="F882" s="24"/>
      <c r="G882" s="24"/>
      <c r="H882" s="24"/>
      <c r="I882" s="24"/>
      <c r="J882" s="24"/>
      <c r="N882" s="24"/>
    </row>
    <row r="883" spans="4:14" ht="13.2">
      <c r="D883" s="111"/>
      <c r="E883" s="24"/>
      <c r="F883" s="24"/>
      <c r="G883" s="24"/>
      <c r="H883" s="24"/>
      <c r="I883" s="24"/>
      <c r="J883" s="24"/>
      <c r="N883" s="24"/>
    </row>
    <row r="884" spans="4:14" ht="13.2">
      <c r="D884" s="111"/>
      <c r="E884" s="24"/>
      <c r="F884" s="24"/>
      <c r="G884" s="24"/>
      <c r="H884" s="24"/>
      <c r="I884" s="24"/>
      <c r="J884" s="24"/>
      <c r="N884" s="24"/>
    </row>
    <row r="885" spans="4:14" ht="13.2">
      <c r="D885" s="111"/>
      <c r="E885" s="24"/>
      <c r="F885" s="24"/>
      <c r="G885" s="24"/>
      <c r="H885" s="24"/>
      <c r="I885" s="24"/>
      <c r="J885" s="24"/>
      <c r="N885" s="24"/>
    </row>
    <row r="886" spans="4:14" ht="13.2">
      <c r="D886" s="111"/>
      <c r="E886" s="24"/>
      <c r="F886" s="24"/>
      <c r="G886" s="24"/>
      <c r="H886" s="24"/>
      <c r="I886" s="24"/>
      <c r="J886" s="24"/>
      <c r="N886" s="24"/>
    </row>
    <row r="887" spans="4:14" ht="13.2">
      <c r="D887" s="111"/>
      <c r="E887" s="24"/>
      <c r="F887" s="24"/>
      <c r="G887" s="24"/>
      <c r="H887" s="24"/>
      <c r="I887" s="24"/>
      <c r="J887" s="24"/>
      <c r="N887" s="24"/>
    </row>
    <row r="888" spans="4:14" ht="13.2">
      <c r="D888" s="111"/>
      <c r="E888" s="24"/>
      <c r="F888" s="24"/>
      <c r="G888" s="24"/>
      <c r="H888" s="24"/>
      <c r="I888" s="24"/>
      <c r="J888" s="24"/>
      <c r="N888" s="24"/>
    </row>
    <row r="889" spans="4:14" ht="13.2">
      <c r="D889" s="111"/>
      <c r="E889" s="24"/>
      <c r="F889" s="24"/>
      <c r="G889" s="24"/>
      <c r="H889" s="24"/>
      <c r="I889" s="24"/>
      <c r="J889" s="24"/>
      <c r="N889" s="24"/>
    </row>
    <row r="890" spans="4:14" ht="13.2">
      <c r="D890" s="111"/>
      <c r="E890" s="24"/>
      <c r="F890" s="24"/>
      <c r="G890" s="24"/>
      <c r="H890" s="24"/>
      <c r="I890" s="24"/>
      <c r="J890" s="24"/>
      <c r="N890" s="24"/>
    </row>
    <row r="891" spans="4:14" ht="13.2">
      <c r="D891" s="111"/>
      <c r="E891" s="24"/>
      <c r="F891" s="24"/>
      <c r="G891" s="24"/>
      <c r="H891" s="24"/>
      <c r="I891" s="24"/>
      <c r="J891" s="24"/>
      <c r="N891" s="24"/>
    </row>
    <row r="892" spans="4:14" ht="13.2">
      <c r="D892" s="111"/>
      <c r="E892" s="24"/>
      <c r="F892" s="24"/>
      <c r="G892" s="24"/>
      <c r="H892" s="24"/>
      <c r="I892" s="24"/>
      <c r="J892" s="24"/>
      <c r="N892" s="24"/>
    </row>
    <row r="893" spans="4:14" ht="13.2">
      <c r="D893" s="111"/>
      <c r="E893" s="24"/>
      <c r="F893" s="24"/>
      <c r="G893" s="24"/>
      <c r="H893" s="24"/>
      <c r="I893" s="24"/>
      <c r="J893" s="24"/>
      <c r="N893" s="24"/>
    </row>
    <row r="894" spans="4:14" ht="13.2">
      <c r="D894" s="111"/>
      <c r="E894" s="24"/>
      <c r="F894" s="24"/>
      <c r="G894" s="24"/>
      <c r="H894" s="24"/>
      <c r="I894" s="24"/>
      <c r="J894" s="24"/>
      <c r="N894" s="24"/>
    </row>
    <row r="895" spans="4:14" ht="13.2">
      <c r="D895" s="111"/>
      <c r="E895" s="24"/>
      <c r="F895" s="24"/>
      <c r="G895" s="24"/>
      <c r="H895" s="24"/>
      <c r="I895" s="24"/>
      <c r="J895" s="24"/>
      <c r="N895" s="24"/>
    </row>
    <row r="896" spans="4:14" ht="13.2">
      <c r="D896" s="111"/>
      <c r="E896" s="24"/>
      <c r="F896" s="24"/>
      <c r="G896" s="24"/>
      <c r="H896" s="24"/>
      <c r="I896" s="24"/>
      <c r="J896" s="24"/>
      <c r="N896" s="24"/>
    </row>
    <row r="897" spans="4:14" ht="13.2">
      <c r="D897" s="111"/>
      <c r="E897" s="24"/>
      <c r="F897" s="24"/>
      <c r="G897" s="24"/>
      <c r="H897" s="24"/>
      <c r="I897" s="24"/>
      <c r="J897" s="24"/>
      <c r="N897" s="24"/>
    </row>
    <row r="898" spans="4:14" ht="13.2">
      <c r="D898" s="111"/>
      <c r="E898" s="24"/>
      <c r="F898" s="24"/>
      <c r="G898" s="24"/>
      <c r="H898" s="24"/>
      <c r="I898" s="24"/>
      <c r="J898" s="24"/>
      <c r="N898" s="24"/>
    </row>
    <row r="899" spans="4:14" ht="13.2">
      <c r="D899" s="111"/>
      <c r="E899" s="24"/>
      <c r="F899" s="24"/>
      <c r="G899" s="24"/>
      <c r="H899" s="24"/>
      <c r="I899" s="24"/>
      <c r="J899" s="24"/>
      <c r="N899" s="24"/>
    </row>
    <row r="900" spans="4:14" ht="13.2">
      <c r="D900" s="111"/>
      <c r="E900" s="24"/>
      <c r="F900" s="24"/>
      <c r="G900" s="24"/>
      <c r="H900" s="24"/>
      <c r="I900" s="24"/>
      <c r="J900" s="24"/>
      <c r="N900" s="24"/>
    </row>
    <row r="901" spans="4:14" ht="13.2">
      <c r="D901" s="111"/>
      <c r="E901" s="24"/>
      <c r="F901" s="24"/>
      <c r="G901" s="24"/>
      <c r="H901" s="24"/>
      <c r="I901" s="24"/>
      <c r="J901" s="24"/>
      <c r="N901" s="24"/>
    </row>
    <row r="902" spans="4:14" ht="13.2">
      <c r="D902" s="111"/>
      <c r="E902" s="24"/>
      <c r="F902" s="24"/>
      <c r="G902" s="24"/>
      <c r="H902" s="24"/>
      <c r="I902" s="24"/>
      <c r="J902" s="24"/>
      <c r="N902" s="24"/>
    </row>
    <row r="903" spans="4:14" ht="13.2">
      <c r="D903" s="111"/>
      <c r="E903" s="24"/>
      <c r="F903" s="24"/>
      <c r="G903" s="24"/>
      <c r="H903" s="24"/>
      <c r="I903" s="24"/>
      <c r="J903" s="24"/>
      <c r="N903" s="24"/>
    </row>
    <row r="904" spans="4:14" ht="13.2">
      <c r="D904" s="111"/>
      <c r="E904" s="24"/>
      <c r="F904" s="24"/>
      <c r="G904" s="24"/>
      <c r="H904" s="24"/>
      <c r="I904" s="24"/>
      <c r="J904" s="24"/>
      <c r="N904" s="24"/>
    </row>
    <row r="905" spans="4:14" ht="13.2">
      <c r="D905" s="111"/>
      <c r="E905" s="24"/>
      <c r="F905" s="24"/>
      <c r="G905" s="24"/>
      <c r="H905" s="24"/>
      <c r="I905" s="24"/>
      <c r="J905" s="24"/>
      <c r="N905" s="24"/>
    </row>
    <row r="906" spans="4:14" ht="13.2">
      <c r="D906" s="111"/>
      <c r="E906" s="24"/>
      <c r="F906" s="24"/>
      <c r="G906" s="24"/>
      <c r="H906" s="24"/>
      <c r="I906" s="24"/>
      <c r="J906" s="24"/>
      <c r="N906" s="24"/>
    </row>
    <row r="907" spans="4:14" ht="13.2">
      <c r="D907" s="111"/>
      <c r="E907" s="24"/>
      <c r="F907" s="24"/>
      <c r="G907" s="24"/>
      <c r="H907" s="24"/>
      <c r="I907" s="24"/>
      <c r="J907" s="24"/>
      <c r="N907" s="24"/>
    </row>
    <row r="908" spans="4:14" ht="13.2">
      <c r="D908" s="111"/>
      <c r="E908" s="24"/>
      <c r="F908" s="24"/>
      <c r="G908" s="24"/>
      <c r="H908" s="24"/>
      <c r="I908" s="24"/>
      <c r="J908" s="24"/>
      <c r="N908" s="24"/>
    </row>
    <row r="909" spans="4:14" ht="13.2">
      <c r="D909" s="111"/>
      <c r="E909" s="24"/>
      <c r="F909" s="24"/>
      <c r="G909" s="24"/>
      <c r="H909" s="24"/>
      <c r="I909" s="24"/>
      <c r="J909" s="24"/>
      <c r="N909" s="24"/>
    </row>
    <row r="910" spans="4:14" ht="13.2">
      <c r="D910" s="111"/>
      <c r="E910" s="24"/>
      <c r="F910" s="24"/>
      <c r="G910" s="24"/>
      <c r="H910" s="24"/>
      <c r="I910" s="24"/>
      <c r="J910" s="24"/>
      <c r="N910" s="24"/>
    </row>
    <row r="911" spans="4:14" ht="13.2">
      <c r="D911" s="111"/>
      <c r="E911" s="24"/>
      <c r="F911" s="24"/>
      <c r="G911" s="24"/>
      <c r="H911" s="24"/>
      <c r="I911" s="24"/>
      <c r="J911" s="24"/>
      <c r="N911" s="24"/>
    </row>
    <row r="912" spans="4:14" ht="13.2">
      <c r="D912" s="111"/>
      <c r="E912" s="24"/>
      <c r="F912" s="24"/>
      <c r="G912" s="24"/>
      <c r="H912" s="24"/>
      <c r="I912" s="24"/>
      <c r="J912" s="24"/>
      <c r="N912" s="24"/>
    </row>
    <row r="913" spans="4:14" ht="13.2">
      <c r="D913" s="111"/>
      <c r="E913" s="24"/>
      <c r="F913" s="24"/>
      <c r="G913" s="24"/>
      <c r="H913" s="24"/>
      <c r="I913" s="24"/>
      <c r="J913" s="24"/>
      <c r="N913" s="24"/>
    </row>
    <row r="914" spans="4:14" ht="13.2">
      <c r="D914" s="111"/>
      <c r="E914" s="24"/>
      <c r="F914" s="24"/>
      <c r="G914" s="24"/>
      <c r="H914" s="24"/>
      <c r="I914" s="24"/>
      <c r="J914" s="24"/>
      <c r="N914" s="24"/>
    </row>
    <row r="915" spans="4:14" ht="13.2">
      <c r="D915" s="111"/>
      <c r="E915" s="24"/>
      <c r="F915" s="24"/>
      <c r="G915" s="24"/>
      <c r="H915" s="24"/>
      <c r="I915" s="24"/>
      <c r="J915" s="24"/>
      <c r="N915" s="24"/>
    </row>
    <row r="916" spans="4:14" ht="13.2">
      <c r="D916" s="111"/>
      <c r="E916" s="24"/>
      <c r="F916" s="24"/>
      <c r="G916" s="24"/>
      <c r="H916" s="24"/>
      <c r="I916" s="24"/>
      <c r="J916" s="24"/>
      <c r="N916" s="24"/>
    </row>
    <row r="917" spans="4:14" ht="13.2">
      <c r="D917" s="111"/>
      <c r="E917" s="24"/>
      <c r="F917" s="24"/>
      <c r="G917" s="24"/>
      <c r="H917" s="24"/>
      <c r="I917" s="24"/>
      <c r="J917" s="24"/>
      <c r="N917" s="24"/>
    </row>
    <row r="918" spans="4:14" ht="13.2">
      <c r="D918" s="111"/>
      <c r="E918" s="24"/>
      <c r="F918" s="24"/>
      <c r="G918" s="24"/>
      <c r="H918" s="24"/>
      <c r="I918" s="24"/>
      <c r="J918" s="24"/>
      <c r="N918" s="24"/>
    </row>
    <row r="919" spans="4:14" ht="13.2">
      <c r="D919" s="111"/>
      <c r="E919" s="24"/>
      <c r="F919" s="24"/>
      <c r="G919" s="24"/>
      <c r="H919" s="24"/>
      <c r="I919" s="24"/>
      <c r="J919" s="24"/>
      <c r="N919" s="24"/>
    </row>
    <row r="920" spans="4:14" ht="13.2">
      <c r="D920" s="111"/>
      <c r="E920" s="24"/>
      <c r="F920" s="24"/>
      <c r="G920" s="24"/>
      <c r="H920" s="24"/>
      <c r="I920" s="24"/>
      <c r="J920" s="24"/>
      <c r="N920" s="24"/>
    </row>
    <row r="921" spans="4:14" ht="13.2">
      <c r="D921" s="111"/>
      <c r="E921" s="24"/>
      <c r="F921" s="24"/>
      <c r="G921" s="24"/>
      <c r="H921" s="24"/>
      <c r="I921" s="24"/>
      <c r="J921" s="24"/>
      <c r="N921" s="24"/>
    </row>
    <row r="922" spans="4:14" ht="13.2">
      <c r="D922" s="111"/>
      <c r="E922" s="24"/>
      <c r="F922" s="24"/>
      <c r="G922" s="24"/>
      <c r="H922" s="24"/>
      <c r="I922" s="24"/>
      <c r="J922" s="24"/>
      <c r="N922" s="24"/>
    </row>
    <row r="923" spans="4:14" ht="13.2">
      <c r="D923" s="111"/>
      <c r="E923" s="24"/>
      <c r="F923" s="24"/>
      <c r="G923" s="24"/>
      <c r="H923" s="24"/>
      <c r="I923" s="24"/>
      <c r="J923" s="24"/>
      <c r="N923" s="24"/>
    </row>
    <row r="924" spans="4:14" ht="13.2">
      <c r="D924" s="111"/>
      <c r="E924" s="24"/>
      <c r="F924" s="24"/>
      <c r="G924" s="24"/>
      <c r="H924" s="24"/>
      <c r="I924" s="24"/>
      <c r="J924" s="24"/>
      <c r="N924" s="24"/>
    </row>
    <row r="925" spans="4:14" ht="13.2">
      <c r="D925" s="111"/>
      <c r="E925" s="24"/>
      <c r="F925" s="24"/>
      <c r="G925" s="24"/>
      <c r="H925" s="24"/>
      <c r="I925" s="24"/>
      <c r="J925" s="24"/>
      <c r="N925" s="24"/>
    </row>
    <row r="926" spans="4:14" ht="13.2">
      <c r="D926" s="111"/>
      <c r="E926" s="24"/>
      <c r="F926" s="24"/>
      <c r="G926" s="24"/>
      <c r="H926" s="24"/>
      <c r="I926" s="24"/>
      <c r="J926" s="24"/>
      <c r="N926" s="24"/>
    </row>
    <row r="927" spans="4:14" ht="13.2">
      <c r="D927" s="111"/>
      <c r="E927" s="24"/>
      <c r="F927" s="24"/>
      <c r="G927" s="24"/>
      <c r="H927" s="24"/>
      <c r="I927" s="24"/>
      <c r="J927" s="24"/>
      <c r="N927" s="24"/>
    </row>
    <row r="928" spans="4:14" ht="13.2">
      <c r="D928" s="111"/>
      <c r="E928" s="24"/>
      <c r="F928" s="24"/>
      <c r="G928" s="24"/>
      <c r="H928" s="24"/>
      <c r="I928" s="24"/>
      <c r="J928" s="24"/>
      <c r="N928" s="24"/>
    </row>
    <row r="929" spans="4:14" ht="13.2">
      <c r="D929" s="111"/>
      <c r="E929" s="24"/>
      <c r="F929" s="24"/>
      <c r="G929" s="24"/>
      <c r="H929" s="24"/>
      <c r="I929" s="24"/>
      <c r="J929" s="24"/>
      <c r="N929" s="24"/>
    </row>
    <row r="930" spans="4:14" ht="13.2">
      <c r="D930" s="111"/>
      <c r="E930" s="24"/>
      <c r="F930" s="24"/>
      <c r="G930" s="24"/>
      <c r="H930" s="24"/>
      <c r="I930" s="24"/>
      <c r="J930" s="24"/>
      <c r="N930" s="24"/>
    </row>
    <row r="931" spans="4:14" ht="13.2">
      <c r="D931" s="111"/>
      <c r="E931" s="24"/>
      <c r="F931" s="24"/>
      <c r="G931" s="24"/>
      <c r="H931" s="24"/>
      <c r="I931" s="24"/>
      <c r="J931" s="24"/>
      <c r="N931" s="24"/>
    </row>
    <row r="932" spans="4:14" ht="13.2">
      <c r="D932" s="111"/>
      <c r="E932" s="24"/>
      <c r="F932" s="24"/>
      <c r="G932" s="24"/>
      <c r="H932" s="24"/>
      <c r="I932" s="24"/>
      <c r="J932" s="24"/>
      <c r="N932" s="24"/>
    </row>
    <row r="933" spans="4:14" ht="13.2">
      <c r="D933" s="111"/>
      <c r="E933" s="24"/>
      <c r="F933" s="24"/>
      <c r="G933" s="24"/>
      <c r="H933" s="24"/>
      <c r="I933" s="24"/>
      <c r="J933" s="24"/>
      <c r="N933" s="24"/>
    </row>
    <row r="934" spans="4:14" ht="13.2">
      <c r="D934" s="111"/>
      <c r="E934" s="24"/>
      <c r="F934" s="24"/>
      <c r="G934" s="24"/>
      <c r="H934" s="24"/>
      <c r="I934" s="24"/>
      <c r="J934" s="24"/>
      <c r="N934" s="24"/>
    </row>
    <row r="935" spans="4:14" ht="13.2">
      <c r="D935" s="111"/>
      <c r="E935" s="24"/>
      <c r="F935" s="24"/>
      <c r="G935" s="24"/>
      <c r="H935" s="24"/>
      <c r="I935" s="24"/>
      <c r="J935" s="24"/>
      <c r="N935" s="24"/>
    </row>
    <row r="936" spans="4:14" ht="13.2">
      <c r="D936" s="111"/>
      <c r="E936" s="24"/>
      <c r="F936" s="24"/>
      <c r="G936" s="24"/>
      <c r="H936" s="24"/>
      <c r="I936" s="24"/>
      <c r="J936" s="24"/>
      <c r="N936" s="24"/>
    </row>
    <row r="937" spans="4:14" ht="13.2">
      <c r="D937" s="111"/>
      <c r="E937" s="24"/>
      <c r="F937" s="24"/>
      <c r="G937" s="24"/>
      <c r="H937" s="24"/>
      <c r="I937" s="24"/>
      <c r="J937" s="24"/>
      <c r="N937" s="24"/>
    </row>
    <row r="938" spans="4:14" ht="13.2">
      <c r="D938" s="111"/>
      <c r="E938" s="24"/>
      <c r="F938" s="24"/>
      <c r="G938" s="24"/>
      <c r="H938" s="24"/>
      <c r="I938" s="24"/>
      <c r="J938" s="24"/>
      <c r="N938" s="24"/>
    </row>
    <row r="939" spans="4:14" ht="13.2">
      <c r="D939" s="111"/>
      <c r="E939" s="24"/>
      <c r="F939" s="24"/>
      <c r="G939" s="24"/>
      <c r="H939" s="24"/>
      <c r="I939" s="24"/>
      <c r="J939" s="24"/>
      <c r="N939" s="24"/>
    </row>
    <row r="940" spans="4:14" ht="13.2">
      <c r="D940" s="111"/>
      <c r="E940" s="24"/>
      <c r="F940" s="24"/>
      <c r="G940" s="24"/>
      <c r="H940" s="24"/>
      <c r="I940" s="24"/>
      <c r="J940" s="24"/>
      <c r="N940" s="24"/>
    </row>
    <row r="941" spans="4:14" ht="13.2">
      <c r="D941" s="111"/>
      <c r="E941" s="24"/>
      <c r="F941" s="24"/>
      <c r="G941" s="24"/>
      <c r="H941" s="24"/>
      <c r="I941" s="24"/>
      <c r="J941" s="24"/>
      <c r="N941" s="24"/>
    </row>
    <row r="942" spans="4:14" ht="13.2">
      <c r="D942" s="111"/>
      <c r="E942" s="24"/>
      <c r="F942" s="24"/>
      <c r="G942" s="24"/>
      <c r="H942" s="24"/>
      <c r="I942" s="24"/>
      <c r="J942" s="24"/>
      <c r="N942" s="24"/>
    </row>
    <row r="943" spans="4:14" ht="13.2">
      <c r="D943" s="111"/>
      <c r="E943" s="24"/>
      <c r="F943" s="24"/>
      <c r="G943" s="24"/>
      <c r="H943" s="24"/>
      <c r="I943" s="24"/>
      <c r="J943" s="24"/>
      <c r="N943" s="24"/>
    </row>
    <row r="944" spans="4:14" ht="13.2">
      <c r="D944" s="111"/>
      <c r="E944" s="24"/>
      <c r="F944" s="24"/>
      <c r="G944" s="24"/>
      <c r="H944" s="24"/>
      <c r="I944" s="24"/>
      <c r="J944" s="24"/>
      <c r="N944" s="24"/>
    </row>
    <row r="945" spans="4:14" ht="13.2">
      <c r="D945" s="111"/>
      <c r="E945" s="24"/>
      <c r="F945" s="24"/>
      <c r="G945" s="24"/>
      <c r="H945" s="24"/>
      <c r="I945" s="24"/>
      <c r="J945" s="24"/>
      <c r="N945" s="24"/>
    </row>
    <row r="946" spans="4:14" ht="13.2">
      <c r="D946" s="111"/>
      <c r="E946" s="24"/>
      <c r="F946" s="24"/>
      <c r="G946" s="24"/>
      <c r="H946" s="24"/>
      <c r="I946" s="24"/>
      <c r="J946" s="24"/>
      <c r="N946" s="24"/>
    </row>
    <row r="947" spans="4:14" ht="13.2">
      <c r="D947" s="111"/>
      <c r="E947" s="24"/>
      <c r="F947" s="24"/>
      <c r="G947" s="24"/>
      <c r="H947" s="24"/>
      <c r="I947" s="24"/>
      <c r="J947" s="24"/>
      <c r="N947" s="24"/>
    </row>
    <row r="948" spans="4:14" ht="13.2">
      <c r="D948" s="111"/>
      <c r="E948" s="24"/>
      <c r="F948" s="24"/>
      <c r="G948" s="24"/>
      <c r="H948" s="24"/>
      <c r="I948" s="24"/>
      <c r="J948" s="24"/>
      <c r="N948" s="24"/>
    </row>
    <row r="949" spans="4:14" ht="13.2">
      <c r="D949" s="111"/>
      <c r="E949" s="24"/>
      <c r="F949" s="24"/>
      <c r="G949" s="24"/>
      <c r="H949" s="24"/>
      <c r="I949" s="24"/>
      <c r="J949" s="24"/>
      <c r="N949" s="24"/>
    </row>
    <row r="950" spans="4:14" ht="13.2">
      <c r="D950" s="111"/>
      <c r="E950" s="24"/>
      <c r="F950" s="24"/>
      <c r="G950" s="24"/>
      <c r="H950" s="24"/>
      <c r="I950" s="24"/>
      <c r="J950" s="24"/>
      <c r="N950" s="24"/>
    </row>
    <row r="951" spans="4:14" ht="13.2">
      <c r="D951" s="111"/>
      <c r="E951" s="24"/>
      <c r="F951" s="24"/>
      <c r="G951" s="24"/>
      <c r="H951" s="24"/>
      <c r="I951" s="24"/>
      <c r="J951" s="24"/>
      <c r="N951" s="24"/>
    </row>
    <row r="952" spans="4:14" ht="13.2">
      <c r="D952" s="111"/>
      <c r="E952" s="24"/>
      <c r="F952" s="24"/>
      <c r="G952" s="24"/>
      <c r="H952" s="24"/>
      <c r="I952" s="24"/>
      <c r="J952" s="24"/>
      <c r="N952" s="24"/>
    </row>
    <row r="953" spans="4:14" ht="13.2">
      <c r="D953" s="111"/>
      <c r="E953" s="24"/>
      <c r="F953" s="24"/>
      <c r="G953" s="24"/>
      <c r="H953" s="24"/>
      <c r="I953" s="24"/>
      <c r="J953" s="24"/>
      <c r="N953" s="24"/>
    </row>
    <row r="954" spans="4:14" ht="13.2">
      <c r="D954" s="111"/>
      <c r="E954" s="24"/>
      <c r="F954" s="24"/>
      <c r="G954" s="24"/>
      <c r="H954" s="24"/>
      <c r="I954" s="24"/>
      <c r="J954" s="24"/>
      <c r="N954" s="24"/>
    </row>
    <row r="955" spans="4:14" ht="13.2">
      <c r="D955" s="111"/>
      <c r="E955" s="24"/>
      <c r="F955" s="24"/>
      <c r="G955" s="24"/>
      <c r="H955" s="24"/>
      <c r="I955" s="24"/>
      <c r="J955" s="24"/>
      <c r="N955" s="24"/>
    </row>
    <row r="956" spans="4:14" ht="13.2">
      <c r="D956" s="111"/>
      <c r="E956" s="24"/>
      <c r="F956" s="24"/>
      <c r="G956" s="24"/>
      <c r="H956" s="24"/>
      <c r="I956" s="24"/>
      <c r="J956" s="24"/>
      <c r="N956" s="24"/>
    </row>
    <row r="957" spans="4:14" ht="13.2">
      <c r="D957" s="111"/>
      <c r="E957" s="24"/>
      <c r="F957" s="24"/>
      <c r="G957" s="24"/>
      <c r="H957" s="24"/>
      <c r="I957" s="24"/>
      <c r="J957" s="24"/>
      <c r="N957" s="24"/>
    </row>
    <row r="958" spans="4:14" ht="13.2">
      <c r="D958" s="111"/>
      <c r="E958" s="24"/>
      <c r="F958" s="24"/>
      <c r="G958" s="24"/>
      <c r="H958" s="24"/>
      <c r="I958" s="24"/>
      <c r="J958" s="24"/>
      <c r="N958" s="24"/>
    </row>
    <row r="959" spans="4:14" ht="13.2">
      <c r="D959" s="111"/>
      <c r="E959" s="24"/>
      <c r="F959" s="24"/>
      <c r="G959" s="24"/>
      <c r="H959" s="24"/>
      <c r="I959" s="24"/>
      <c r="J959" s="24"/>
      <c r="N959" s="24"/>
    </row>
    <row r="960" spans="4:14" ht="13.2">
      <c r="D960" s="111"/>
      <c r="E960" s="24"/>
      <c r="F960" s="24"/>
      <c r="G960" s="24"/>
      <c r="H960" s="24"/>
      <c r="I960" s="24"/>
      <c r="J960" s="24"/>
      <c r="N960" s="24"/>
    </row>
    <row r="961" spans="4:14" ht="13.2">
      <c r="D961" s="111"/>
      <c r="E961" s="24"/>
      <c r="F961" s="24"/>
      <c r="G961" s="24"/>
      <c r="H961" s="24"/>
      <c r="I961" s="24"/>
      <c r="J961" s="24"/>
      <c r="N961" s="2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914"/>
  <sheetViews>
    <sheetView showGridLines="0" workbookViewId="0"/>
  </sheetViews>
  <sheetFormatPr defaultColWidth="14.44140625" defaultRowHeight="15.75" customHeight="1"/>
  <cols>
    <col min="1" max="1" width="4.88671875" customWidth="1"/>
    <col min="2" max="2" width="46.109375" customWidth="1"/>
    <col min="3" max="3" width="47.88671875" customWidth="1"/>
    <col min="4" max="4" width="48.44140625" customWidth="1"/>
    <col min="5" max="5" width="19.109375" customWidth="1"/>
    <col min="6" max="6" width="31.5546875" customWidth="1"/>
    <col min="7" max="7" width="22.33203125" customWidth="1"/>
    <col min="8" max="8" width="14.33203125" customWidth="1"/>
    <col min="9" max="9" width="23.44140625" customWidth="1"/>
    <col min="10" max="10" width="18.5546875" customWidth="1"/>
    <col min="11" max="11" width="14.6640625" customWidth="1"/>
    <col min="12" max="12" width="17.5546875" customWidth="1"/>
    <col min="13" max="15" width="14.6640625" customWidth="1"/>
  </cols>
  <sheetData>
    <row r="1" spans="1:12" ht="15.75" customHeight="1">
      <c r="D1" s="24"/>
      <c r="F1" s="24"/>
    </row>
    <row r="2" spans="1:12" ht="15.75" customHeight="1">
      <c r="A2" s="134"/>
      <c r="B2" s="101" t="s">
        <v>148</v>
      </c>
      <c r="C2" s="108">
        <v>5895441.2400000002</v>
      </c>
      <c r="D2" s="24"/>
      <c r="E2" s="24"/>
      <c r="F2" s="24"/>
      <c r="G2" s="24"/>
      <c r="H2" s="24"/>
      <c r="L2" s="24"/>
    </row>
    <row r="3" spans="1:12" ht="15.75" customHeight="1">
      <c r="A3" s="134"/>
      <c r="B3" s="101" t="s">
        <v>149</v>
      </c>
      <c r="C3" s="108">
        <v>-1824914.29</v>
      </c>
      <c r="D3" s="152" t="s">
        <v>150</v>
      </c>
      <c r="E3" s="24"/>
      <c r="F3" s="24"/>
      <c r="G3" s="24"/>
      <c r="H3" s="24"/>
      <c r="L3" s="24"/>
    </row>
    <row r="4" spans="1:12" ht="15.75" customHeight="1">
      <c r="A4" s="134"/>
      <c r="B4" s="153" t="s">
        <v>151</v>
      </c>
      <c r="C4" s="154">
        <f>SUM(C2:C3)</f>
        <v>4070526.95</v>
      </c>
      <c r="D4" s="24"/>
      <c r="E4" s="25"/>
      <c r="F4" s="24"/>
      <c r="G4" s="24"/>
      <c r="H4" s="24"/>
      <c r="L4" s="24"/>
    </row>
    <row r="5" spans="1:12" ht="15.75" customHeight="1">
      <c r="A5" s="134"/>
      <c r="B5" s="134"/>
      <c r="C5" s="25"/>
      <c r="D5" s="24"/>
      <c r="E5" s="25"/>
      <c r="F5" s="24"/>
      <c r="G5" s="24"/>
      <c r="H5" s="24"/>
      <c r="L5" s="24"/>
    </row>
    <row r="6" spans="1:12" ht="15.75" customHeight="1">
      <c r="A6" s="134"/>
      <c r="B6" s="134"/>
      <c r="C6" s="25"/>
      <c r="D6" s="24"/>
      <c r="E6" s="25"/>
      <c r="F6" s="24"/>
      <c r="G6" s="24"/>
      <c r="H6" s="24"/>
      <c r="L6" s="24"/>
    </row>
    <row r="7" spans="1:12" ht="15.75" customHeight="1">
      <c r="A7" s="134"/>
      <c r="B7" s="101" t="s">
        <v>152</v>
      </c>
      <c r="C7" s="108">
        <v>2126000</v>
      </c>
      <c r="D7" s="24"/>
      <c r="E7" s="25"/>
      <c r="F7" s="24"/>
      <c r="G7" s="24"/>
      <c r="H7" s="24"/>
      <c r="L7" s="24"/>
    </row>
    <row r="8" spans="1:12" ht="15.75" customHeight="1">
      <c r="A8" s="134"/>
      <c r="B8" s="101" t="s">
        <v>153</v>
      </c>
      <c r="C8" s="108">
        <v>-2349878.75</v>
      </c>
      <c r="D8" s="24"/>
      <c r="E8" s="24"/>
      <c r="F8" s="24"/>
      <c r="G8" s="24"/>
      <c r="H8" s="24"/>
      <c r="L8" s="24"/>
    </row>
    <row r="9" spans="1:12" ht="15.75" customHeight="1">
      <c r="A9" s="155"/>
      <c r="B9" s="149" t="s">
        <v>154</v>
      </c>
      <c r="C9" s="108">
        <v>34959.870000000003</v>
      </c>
      <c r="D9" s="24"/>
      <c r="E9" s="24"/>
      <c r="F9" s="24"/>
      <c r="G9" s="24"/>
      <c r="H9" s="24"/>
      <c r="L9" s="24"/>
    </row>
    <row r="10" spans="1:12" ht="15.75" customHeight="1">
      <c r="A10" s="155"/>
      <c r="B10" s="156" t="s">
        <v>155</v>
      </c>
      <c r="C10" s="157">
        <f>SUM(C7:C9)</f>
        <v>-188918.88</v>
      </c>
      <c r="D10" s="24"/>
      <c r="E10" s="24"/>
      <c r="F10" s="24"/>
      <c r="G10" s="24"/>
      <c r="H10" s="24"/>
      <c r="L10" s="24"/>
    </row>
    <row r="11" spans="1:12" ht="15.75" customHeight="1">
      <c r="A11" s="155"/>
      <c r="B11" s="155"/>
      <c r="C11" s="25"/>
      <c r="D11" s="24"/>
      <c r="E11" s="24"/>
      <c r="F11" s="24"/>
      <c r="G11" s="24"/>
      <c r="H11" s="24"/>
      <c r="L11" s="24"/>
    </row>
    <row r="12" spans="1:12" ht="15.75" customHeight="1">
      <c r="A12" s="155"/>
      <c r="B12" s="158" t="s">
        <v>156</v>
      </c>
      <c r="C12" s="159">
        <f>C4+C10</f>
        <v>3881608.0700000003</v>
      </c>
      <c r="D12" s="24"/>
      <c r="E12" s="24"/>
      <c r="F12" s="24"/>
      <c r="G12" s="24"/>
      <c r="H12" s="24"/>
      <c r="L12" s="24"/>
    </row>
    <row r="13" spans="1:12" ht="15.75" customHeight="1">
      <c r="D13" s="24"/>
      <c r="F13" s="24"/>
    </row>
    <row r="14" spans="1:12" ht="15.75" customHeight="1">
      <c r="A14" s="134"/>
      <c r="B14" s="134"/>
      <c r="C14" s="134"/>
      <c r="D14" s="160" t="s">
        <v>157</v>
      </c>
      <c r="E14" s="24"/>
      <c r="G14" s="24"/>
    </row>
    <row r="15" spans="1:12" ht="15.75" customHeight="1">
      <c r="A15" s="127"/>
      <c r="B15" s="127"/>
      <c r="C15" s="127"/>
      <c r="D15" s="127"/>
      <c r="E15" s="24"/>
      <c r="G15" s="24"/>
    </row>
    <row r="16" spans="1:12" ht="15.75" customHeight="1">
      <c r="A16" s="127"/>
      <c r="B16" s="127"/>
      <c r="C16" s="127"/>
      <c r="D16" s="161" t="s">
        <v>158</v>
      </c>
      <c r="E16" s="24"/>
      <c r="G16" s="24"/>
    </row>
    <row r="17" spans="1:16" ht="15.75" customHeight="1">
      <c r="A17" s="106"/>
      <c r="B17" s="106"/>
      <c r="C17" s="106"/>
      <c r="D17" s="162" t="s">
        <v>126</v>
      </c>
      <c r="E17" s="163">
        <v>264399.76</v>
      </c>
      <c r="G17" s="24"/>
    </row>
    <row r="18" spans="1:16" ht="13.2">
      <c r="A18" s="106"/>
      <c r="B18" s="106"/>
      <c r="C18" s="106"/>
      <c r="D18" s="162" t="s">
        <v>128</v>
      </c>
      <c r="E18" s="163">
        <v>0</v>
      </c>
      <c r="G18" s="24"/>
    </row>
    <row r="19" spans="1:16" ht="13.2">
      <c r="A19" s="106"/>
      <c r="B19" s="106"/>
      <c r="C19" s="106"/>
      <c r="D19" s="162" t="s">
        <v>130</v>
      </c>
      <c r="E19" s="163">
        <v>4725.79</v>
      </c>
      <c r="G19" s="24"/>
    </row>
    <row r="20" spans="1:16" ht="13.2">
      <c r="A20" s="106"/>
      <c r="B20" s="106"/>
      <c r="C20" s="106"/>
      <c r="D20" s="162" t="s">
        <v>132</v>
      </c>
      <c r="E20" s="164">
        <v>89519.45</v>
      </c>
      <c r="G20" s="24"/>
    </row>
    <row r="21" spans="1:16" ht="13.2">
      <c r="A21" s="127"/>
      <c r="B21" s="127"/>
      <c r="C21" s="127"/>
      <c r="D21" s="165" t="s">
        <v>159</v>
      </c>
      <c r="E21" s="166">
        <f>SUM(E17:E20)</f>
        <v>358645</v>
      </c>
    </row>
    <row r="22" spans="1:16" ht="13.2">
      <c r="D22" s="134"/>
    </row>
    <row r="23" spans="1:16" ht="13.2">
      <c r="A23" s="167"/>
      <c r="B23" s="158" t="s">
        <v>156</v>
      </c>
      <c r="C23" s="168">
        <f>C12</f>
        <v>3881608.0700000003</v>
      </c>
      <c r="D23" s="24"/>
      <c r="E23" s="24"/>
      <c r="F23" s="24"/>
      <c r="G23" s="24"/>
      <c r="H23" s="24"/>
      <c r="L23" s="24"/>
    </row>
    <row r="24" spans="1:16" ht="13.2">
      <c r="A24" s="23"/>
      <c r="B24" s="165" t="s">
        <v>159</v>
      </c>
      <c r="C24" s="169">
        <f>E21</f>
        <v>358645</v>
      </c>
    </row>
    <row r="25" spans="1:16" ht="34.799999999999997">
      <c r="A25" s="134"/>
      <c r="B25" s="170" t="s">
        <v>160</v>
      </c>
      <c r="C25" s="171">
        <f>SUM(C23:C24)</f>
        <v>4240253.07</v>
      </c>
    </row>
    <row r="26" spans="1:16" ht="13.2">
      <c r="A26" s="24"/>
      <c r="B26" s="24"/>
      <c r="C26" s="24"/>
      <c r="D26" s="24"/>
    </row>
    <row r="27" spans="1:16" ht="13.2">
      <c r="A27" s="24"/>
      <c r="B27" s="24"/>
      <c r="C27" s="24"/>
      <c r="D27" s="24"/>
    </row>
    <row r="28" spans="1:16" ht="13.2">
      <c r="A28" s="24"/>
      <c r="B28" s="24"/>
      <c r="C28" s="24"/>
      <c r="D28" s="24"/>
    </row>
    <row r="29" spans="1:16" ht="13.2">
      <c r="D29" s="24"/>
      <c r="F29" s="111"/>
      <c r="G29" s="24"/>
      <c r="H29" s="24"/>
      <c r="I29" s="24"/>
      <c r="J29" s="24"/>
      <c r="K29" s="24"/>
      <c r="L29" s="24"/>
      <c r="P29" s="24"/>
    </row>
    <row r="30" spans="1:16" ht="13.2">
      <c r="D30" s="24"/>
      <c r="F30" s="111"/>
      <c r="G30" s="24"/>
      <c r="H30" s="24"/>
      <c r="I30" s="24"/>
      <c r="J30" s="24"/>
      <c r="K30" s="24"/>
      <c r="L30" s="24"/>
      <c r="P30" s="24"/>
    </row>
    <row r="31" spans="1:16" ht="13.2">
      <c r="D31" s="24"/>
      <c r="F31" s="111"/>
      <c r="G31" s="24"/>
      <c r="H31" s="24"/>
      <c r="I31" s="24"/>
      <c r="J31" s="24"/>
      <c r="K31" s="24"/>
      <c r="L31" s="24"/>
      <c r="P31" s="24"/>
    </row>
    <row r="32" spans="1:16" ht="13.2">
      <c r="D32" s="24"/>
      <c r="F32" s="111"/>
      <c r="G32" s="24"/>
      <c r="H32" s="24"/>
      <c r="I32" s="24"/>
      <c r="J32" s="24"/>
      <c r="K32" s="24"/>
      <c r="L32" s="24"/>
      <c r="P32" s="24"/>
    </row>
    <row r="33" spans="4:16" ht="13.2">
      <c r="D33" s="24"/>
      <c r="F33" s="111"/>
      <c r="G33" s="24"/>
      <c r="H33" s="24"/>
      <c r="I33" s="24"/>
      <c r="J33" s="24"/>
      <c r="K33" s="24"/>
      <c r="L33" s="24"/>
      <c r="P33" s="24"/>
    </row>
    <row r="34" spans="4:16" ht="13.2">
      <c r="D34" s="24"/>
      <c r="F34" s="111"/>
      <c r="G34" s="24"/>
      <c r="H34" s="24"/>
      <c r="I34" s="24"/>
      <c r="J34" s="24"/>
      <c r="K34" s="24"/>
      <c r="L34" s="24"/>
      <c r="P34" s="24"/>
    </row>
    <row r="35" spans="4:16" ht="13.2">
      <c r="D35" s="24"/>
      <c r="F35" s="111"/>
      <c r="G35" s="24"/>
      <c r="H35" s="24"/>
      <c r="I35" s="24"/>
      <c r="J35" s="24"/>
      <c r="K35" s="24"/>
      <c r="L35" s="24"/>
      <c r="P35" s="24"/>
    </row>
    <row r="36" spans="4:16" ht="13.2">
      <c r="D36" s="24"/>
      <c r="F36" s="111"/>
      <c r="G36" s="24"/>
      <c r="H36" s="24"/>
      <c r="I36" s="24"/>
      <c r="J36" s="24"/>
      <c r="K36" s="24"/>
      <c r="L36" s="24"/>
      <c r="P36" s="24"/>
    </row>
    <row r="37" spans="4:16" ht="13.2">
      <c r="D37" s="24"/>
      <c r="F37" s="111"/>
      <c r="G37" s="24"/>
      <c r="H37" s="24"/>
      <c r="I37" s="24"/>
      <c r="J37" s="24"/>
      <c r="K37" s="24"/>
      <c r="L37" s="24"/>
      <c r="P37" s="24"/>
    </row>
    <row r="38" spans="4:16" ht="13.2">
      <c r="D38" s="24"/>
      <c r="F38" s="111"/>
      <c r="G38" s="24"/>
      <c r="H38" s="24"/>
      <c r="I38" s="24"/>
      <c r="J38" s="24"/>
      <c r="K38" s="24"/>
      <c r="L38" s="24"/>
      <c r="P38" s="24"/>
    </row>
    <row r="39" spans="4:16" ht="13.2">
      <c r="D39" s="24"/>
      <c r="F39" s="111"/>
      <c r="G39" s="24"/>
      <c r="H39" s="24"/>
      <c r="I39" s="24"/>
      <c r="J39" s="24"/>
      <c r="K39" s="24"/>
      <c r="L39" s="24"/>
      <c r="P39" s="24"/>
    </row>
    <row r="40" spans="4:16" ht="13.2">
      <c r="D40" s="24"/>
      <c r="F40" s="111"/>
      <c r="G40" s="24"/>
      <c r="H40" s="24"/>
      <c r="I40" s="24"/>
      <c r="J40" s="24"/>
      <c r="K40" s="24"/>
      <c r="L40" s="24"/>
      <c r="P40" s="24"/>
    </row>
    <row r="41" spans="4:16" ht="13.2">
      <c r="D41" s="24"/>
      <c r="F41" s="111"/>
      <c r="G41" s="24"/>
      <c r="H41" s="24"/>
      <c r="I41" s="24"/>
      <c r="J41" s="24"/>
      <c r="K41" s="24"/>
      <c r="L41" s="24"/>
      <c r="P41" s="24"/>
    </row>
    <row r="42" spans="4:16" ht="13.2">
      <c r="D42" s="24"/>
      <c r="F42" s="111"/>
      <c r="G42" s="24"/>
      <c r="H42" s="24"/>
      <c r="I42" s="24"/>
      <c r="J42" s="24"/>
      <c r="K42" s="24"/>
      <c r="L42" s="24"/>
      <c r="P42" s="24"/>
    </row>
    <row r="43" spans="4:16" ht="13.2">
      <c r="D43" s="24"/>
      <c r="F43" s="111"/>
      <c r="G43" s="24"/>
      <c r="H43" s="24"/>
      <c r="I43" s="24"/>
      <c r="J43" s="24"/>
      <c r="K43" s="24"/>
      <c r="L43" s="24"/>
      <c r="P43" s="24"/>
    </row>
    <row r="44" spans="4:16" ht="13.2">
      <c r="D44" s="24"/>
      <c r="F44" s="111"/>
      <c r="G44" s="24"/>
      <c r="H44" s="24"/>
      <c r="I44" s="24"/>
      <c r="J44" s="24"/>
      <c r="K44" s="24"/>
      <c r="L44" s="24"/>
      <c r="P44" s="24"/>
    </row>
    <row r="45" spans="4:16" ht="13.2">
      <c r="D45" s="24"/>
      <c r="F45" s="111"/>
      <c r="G45" s="24"/>
      <c r="H45" s="24"/>
      <c r="I45" s="24"/>
      <c r="J45" s="24"/>
      <c r="K45" s="24"/>
      <c r="L45" s="24"/>
      <c r="P45" s="24"/>
    </row>
    <row r="46" spans="4:16" ht="13.2">
      <c r="D46" s="24"/>
      <c r="F46" s="111"/>
      <c r="G46" s="24"/>
      <c r="H46" s="24"/>
      <c r="I46" s="24"/>
      <c r="J46" s="24"/>
      <c r="K46" s="24"/>
      <c r="L46" s="24"/>
      <c r="P46" s="24"/>
    </row>
    <row r="47" spans="4:16" ht="13.2">
      <c r="D47" s="24"/>
      <c r="F47" s="111"/>
      <c r="G47" s="24"/>
      <c r="H47" s="24"/>
      <c r="I47" s="24"/>
      <c r="J47" s="24"/>
      <c r="K47" s="24"/>
      <c r="L47" s="24"/>
      <c r="P47" s="24"/>
    </row>
    <row r="48" spans="4:16" ht="13.2">
      <c r="D48" s="24"/>
      <c r="F48" s="111"/>
      <c r="G48" s="24"/>
      <c r="H48" s="24"/>
      <c r="I48" s="24"/>
      <c r="J48" s="24"/>
      <c r="K48" s="24"/>
      <c r="L48" s="24"/>
      <c r="P48" s="24"/>
    </row>
    <row r="49" spans="4:16" ht="13.2">
      <c r="D49" s="24"/>
      <c r="F49" s="111"/>
      <c r="G49" s="24"/>
      <c r="H49" s="24"/>
      <c r="I49" s="24"/>
      <c r="J49" s="24"/>
      <c r="K49" s="24"/>
      <c r="L49" s="24"/>
      <c r="P49" s="24"/>
    </row>
    <row r="50" spans="4:16" ht="13.2">
      <c r="D50" s="24"/>
      <c r="F50" s="111"/>
      <c r="G50" s="24"/>
      <c r="H50" s="24"/>
      <c r="I50" s="24"/>
      <c r="J50" s="24"/>
      <c r="K50" s="24"/>
      <c r="L50" s="24"/>
      <c r="P50" s="24"/>
    </row>
    <row r="51" spans="4:16" ht="13.2">
      <c r="D51" s="24"/>
      <c r="F51" s="111"/>
      <c r="G51" s="24"/>
      <c r="H51" s="24"/>
      <c r="I51" s="24"/>
      <c r="J51" s="24"/>
      <c r="K51" s="24"/>
      <c r="L51" s="24"/>
      <c r="P51" s="24"/>
    </row>
    <row r="52" spans="4:16" ht="13.2">
      <c r="D52" s="24"/>
      <c r="F52" s="111"/>
      <c r="G52" s="24"/>
      <c r="H52" s="24"/>
      <c r="I52" s="24"/>
      <c r="J52" s="24"/>
      <c r="K52" s="24"/>
      <c r="L52" s="24"/>
      <c r="P52" s="24"/>
    </row>
    <row r="53" spans="4:16" ht="13.2">
      <c r="D53" s="24"/>
      <c r="F53" s="111"/>
      <c r="G53" s="24"/>
      <c r="H53" s="24"/>
      <c r="I53" s="24"/>
      <c r="J53" s="24"/>
      <c r="K53" s="24"/>
      <c r="L53" s="24"/>
      <c r="P53" s="24"/>
    </row>
    <row r="54" spans="4:16" ht="13.2">
      <c r="D54" s="24"/>
      <c r="F54" s="111"/>
      <c r="G54" s="24"/>
      <c r="H54" s="24"/>
      <c r="I54" s="24"/>
      <c r="J54" s="24"/>
      <c r="K54" s="24"/>
      <c r="L54" s="24"/>
      <c r="P54" s="24"/>
    </row>
    <row r="55" spans="4:16" ht="13.2">
      <c r="D55" s="24"/>
      <c r="F55" s="111"/>
      <c r="G55" s="24"/>
      <c r="H55" s="24"/>
      <c r="I55" s="24"/>
      <c r="J55" s="24"/>
      <c r="K55" s="24"/>
      <c r="L55" s="24"/>
      <c r="P55" s="24"/>
    </row>
    <row r="56" spans="4:16" ht="13.2">
      <c r="D56" s="24"/>
      <c r="F56" s="111"/>
      <c r="G56" s="24"/>
      <c r="H56" s="24"/>
      <c r="I56" s="24"/>
      <c r="J56" s="24"/>
      <c r="K56" s="24"/>
      <c r="L56" s="24"/>
      <c r="P56" s="24"/>
    </row>
    <row r="57" spans="4:16" ht="13.2">
      <c r="D57" s="24"/>
      <c r="F57" s="111"/>
      <c r="G57" s="24"/>
      <c r="H57" s="24"/>
      <c r="I57" s="24"/>
      <c r="J57" s="24"/>
      <c r="K57" s="24"/>
      <c r="L57" s="24"/>
      <c r="P57" s="24"/>
    </row>
    <row r="58" spans="4:16" ht="13.2">
      <c r="D58" s="24"/>
      <c r="F58" s="111"/>
      <c r="G58" s="24"/>
      <c r="H58" s="24"/>
      <c r="I58" s="24"/>
      <c r="J58" s="24"/>
      <c r="K58" s="24"/>
      <c r="L58" s="24"/>
      <c r="P58" s="24"/>
    </row>
    <row r="59" spans="4:16" ht="13.2">
      <c r="D59" s="24"/>
      <c r="F59" s="111"/>
      <c r="G59" s="24"/>
      <c r="H59" s="24"/>
      <c r="I59" s="24"/>
      <c r="J59" s="24"/>
      <c r="K59" s="24"/>
      <c r="L59" s="24"/>
      <c r="P59" s="24"/>
    </row>
    <row r="60" spans="4:16" ht="13.2">
      <c r="D60" s="24"/>
      <c r="F60" s="111"/>
      <c r="G60" s="24"/>
      <c r="H60" s="24"/>
      <c r="I60" s="24"/>
      <c r="J60" s="24"/>
      <c r="K60" s="24"/>
      <c r="L60" s="24"/>
      <c r="P60" s="24"/>
    </row>
    <row r="61" spans="4:16" ht="13.2">
      <c r="D61" s="24"/>
      <c r="F61" s="111"/>
      <c r="G61" s="24"/>
      <c r="H61" s="24"/>
      <c r="I61" s="24"/>
      <c r="J61" s="24"/>
      <c r="K61" s="24"/>
      <c r="L61" s="24"/>
      <c r="P61" s="24"/>
    </row>
    <row r="62" spans="4:16" ht="13.2">
      <c r="D62" s="24"/>
      <c r="F62" s="111"/>
      <c r="G62" s="24"/>
      <c r="H62" s="24"/>
      <c r="I62" s="24"/>
      <c r="J62" s="24"/>
      <c r="K62" s="24"/>
      <c r="L62" s="24"/>
      <c r="P62" s="24"/>
    </row>
    <row r="63" spans="4:16" ht="13.2">
      <c r="D63" s="24"/>
      <c r="F63" s="111"/>
      <c r="G63" s="24"/>
      <c r="H63" s="24"/>
      <c r="I63" s="24"/>
      <c r="J63" s="24"/>
      <c r="K63" s="24"/>
      <c r="L63" s="24"/>
      <c r="P63" s="24"/>
    </row>
    <row r="64" spans="4:16" ht="13.2">
      <c r="D64" s="24"/>
      <c r="F64" s="111"/>
      <c r="G64" s="24"/>
      <c r="H64" s="24"/>
      <c r="I64" s="24"/>
      <c r="J64" s="24"/>
      <c r="K64" s="24"/>
      <c r="L64" s="24"/>
      <c r="P64" s="24"/>
    </row>
    <row r="65" spans="4:16" ht="13.2">
      <c r="D65" s="24"/>
      <c r="F65" s="111"/>
      <c r="G65" s="24"/>
      <c r="H65" s="24"/>
      <c r="I65" s="24"/>
      <c r="J65" s="24"/>
      <c r="K65" s="24"/>
      <c r="L65" s="24"/>
      <c r="P65" s="24"/>
    </row>
    <row r="66" spans="4:16" ht="13.2">
      <c r="D66" s="24"/>
      <c r="F66" s="111"/>
      <c r="G66" s="24"/>
      <c r="H66" s="24"/>
      <c r="I66" s="24"/>
      <c r="J66" s="24"/>
      <c r="K66" s="24"/>
      <c r="L66" s="24"/>
      <c r="P66" s="24"/>
    </row>
    <row r="67" spans="4:16" ht="13.2">
      <c r="D67" s="24"/>
      <c r="F67" s="111"/>
      <c r="G67" s="24"/>
      <c r="H67" s="24"/>
      <c r="I67" s="24"/>
      <c r="J67" s="24"/>
      <c r="K67" s="24"/>
      <c r="L67" s="24"/>
      <c r="P67" s="24"/>
    </row>
    <row r="68" spans="4:16" ht="13.2">
      <c r="D68" s="24"/>
      <c r="F68" s="111"/>
      <c r="G68" s="24"/>
      <c r="H68" s="24"/>
      <c r="I68" s="24"/>
      <c r="J68" s="24"/>
      <c r="K68" s="24"/>
      <c r="L68" s="24"/>
      <c r="P68" s="24"/>
    </row>
    <row r="69" spans="4:16" ht="13.2">
      <c r="D69" s="24"/>
      <c r="F69" s="111"/>
      <c r="G69" s="24"/>
      <c r="H69" s="24"/>
      <c r="I69" s="24"/>
      <c r="J69" s="24"/>
      <c r="K69" s="24"/>
      <c r="L69" s="24"/>
      <c r="P69" s="24"/>
    </row>
    <row r="70" spans="4:16" ht="13.2">
      <c r="D70" s="24"/>
      <c r="F70" s="111"/>
      <c r="G70" s="24"/>
      <c r="H70" s="24"/>
      <c r="I70" s="24"/>
      <c r="J70" s="24"/>
      <c r="K70" s="24"/>
      <c r="L70" s="24"/>
      <c r="P70" s="24"/>
    </row>
    <row r="71" spans="4:16" ht="13.2">
      <c r="D71" s="24"/>
      <c r="F71" s="111"/>
      <c r="G71" s="24"/>
      <c r="H71" s="24"/>
      <c r="I71" s="24"/>
      <c r="J71" s="24"/>
      <c r="K71" s="24"/>
      <c r="L71" s="24"/>
      <c r="P71" s="24"/>
    </row>
    <row r="72" spans="4:16" ht="13.2">
      <c r="D72" s="24"/>
      <c r="F72" s="111"/>
      <c r="G72" s="24"/>
      <c r="H72" s="24"/>
      <c r="I72" s="24"/>
      <c r="J72" s="24"/>
      <c r="K72" s="24"/>
      <c r="L72" s="24"/>
      <c r="P72" s="24"/>
    </row>
    <row r="73" spans="4:16" ht="13.2">
      <c r="D73" s="24"/>
      <c r="F73" s="111"/>
      <c r="G73" s="24"/>
      <c r="H73" s="24"/>
      <c r="I73" s="24"/>
      <c r="J73" s="24"/>
      <c r="K73" s="24"/>
      <c r="L73" s="24"/>
      <c r="P73" s="24"/>
    </row>
    <row r="74" spans="4:16" ht="13.2">
      <c r="D74" s="24"/>
      <c r="F74" s="111"/>
      <c r="G74" s="24"/>
      <c r="H74" s="24"/>
      <c r="I74" s="24"/>
      <c r="J74" s="24"/>
      <c r="K74" s="24"/>
      <c r="L74" s="24"/>
      <c r="P74" s="24"/>
    </row>
    <row r="75" spans="4:16" ht="13.2">
      <c r="D75" s="24"/>
      <c r="F75" s="111"/>
      <c r="G75" s="24"/>
      <c r="H75" s="24"/>
      <c r="I75" s="24"/>
      <c r="J75" s="24"/>
      <c r="K75" s="24"/>
      <c r="L75" s="24"/>
      <c r="P75" s="24"/>
    </row>
    <row r="76" spans="4:16" ht="13.2">
      <c r="D76" s="24"/>
      <c r="F76" s="111"/>
      <c r="G76" s="24"/>
      <c r="H76" s="24"/>
      <c r="I76" s="24"/>
      <c r="J76" s="24"/>
      <c r="K76" s="24"/>
      <c r="L76" s="24"/>
      <c r="P76" s="24"/>
    </row>
    <row r="77" spans="4:16" ht="13.2">
      <c r="D77" s="24"/>
      <c r="F77" s="111"/>
      <c r="G77" s="24"/>
      <c r="H77" s="24"/>
      <c r="I77" s="24"/>
      <c r="J77" s="24"/>
      <c r="K77" s="24"/>
      <c r="L77" s="24"/>
      <c r="P77" s="24"/>
    </row>
    <row r="78" spans="4:16" ht="13.2">
      <c r="D78" s="24"/>
      <c r="F78" s="111"/>
      <c r="G78" s="24"/>
      <c r="H78" s="24"/>
      <c r="I78" s="24"/>
      <c r="J78" s="24"/>
      <c r="K78" s="24"/>
      <c r="L78" s="24"/>
      <c r="P78" s="24"/>
    </row>
    <row r="79" spans="4:16" ht="13.2">
      <c r="D79" s="24"/>
      <c r="F79" s="111"/>
      <c r="G79" s="24"/>
      <c r="H79" s="24"/>
      <c r="I79" s="24"/>
      <c r="J79" s="24"/>
      <c r="K79" s="24"/>
      <c r="L79" s="24"/>
      <c r="P79" s="24"/>
    </row>
    <row r="80" spans="4:16" ht="13.2">
      <c r="D80" s="24"/>
      <c r="F80" s="111"/>
      <c r="G80" s="24"/>
      <c r="H80" s="24"/>
      <c r="I80" s="24"/>
      <c r="J80" s="24"/>
      <c r="K80" s="24"/>
      <c r="L80" s="24"/>
      <c r="P80" s="24"/>
    </row>
    <row r="81" spans="4:16" ht="13.2">
      <c r="D81" s="24"/>
      <c r="F81" s="111"/>
      <c r="G81" s="24"/>
      <c r="H81" s="24"/>
      <c r="I81" s="24"/>
      <c r="J81" s="24"/>
      <c r="K81" s="24"/>
      <c r="L81" s="24"/>
      <c r="P81" s="24"/>
    </row>
    <row r="82" spans="4:16" ht="13.2">
      <c r="D82" s="24"/>
      <c r="F82" s="111"/>
      <c r="G82" s="24"/>
      <c r="H82" s="24"/>
      <c r="I82" s="24"/>
      <c r="J82" s="24"/>
      <c r="K82" s="24"/>
      <c r="L82" s="24"/>
      <c r="P82" s="24"/>
    </row>
    <row r="83" spans="4:16" ht="13.2">
      <c r="D83" s="24"/>
      <c r="F83" s="111"/>
      <c r="G83" s="24"/>
      <c r="H83" s="24"/>
      <c r="I83" s="24"/>
      <c r="J83" s="24"/>
      <c r="K83" s="24"/>
      <c r="L83" s="24"/>
      <c r="P83" s="24"/>
    </row>
    <row r="84" spans="4:16" ht="13.2">
      <c r="D84" s="24"/>
      <c r="F84" s="111"/>
      <c r="G84" s="24"/>
      <c r="H84" s="24"/>
      <c r="I84" s="24"/>
      <c r="J84" s="24"/>
      <c r="K84" s="24"/>
      <c r="L84" s="24"/>
      <c r="P84" s="24"/>
    </row>
    <row r="85" spans="4:16" ht="13.2">
      <c r="D85" s="24"/>
      <c r="F85" s="111"/>
      <c r="G85" s="24"/>
      <c r="H85" s="24"/>
      <c r="I85" s="24"/>
      <c r="J85" s="24"/>
      <c r="K85" s="24"/>
      <c r="L85" s="24"/>
      <c r="P85" s="24"/>
    </row>
    <row r="86" spans="4:16" ht="13.2">
      <c r="D86" s="24"/>
      <c r="F86" s="111"/>
      <c r="G86" s="24"/>
      <c r="H86" s="24"/>
      <c r="I86" s="24"/>
      <c r="J86" s="24"/>
      <c r="K86" s="24"/>
      <c r="L86" s="24"/>
      <c r="P86" s="24"/>
    </row>
    <row r="87" spans="4:16" ht="13.2">
      <c r="D87" s="24"/>
      <c r="F87" s="111"/>
      <c r="G87" s="24"/>
      <c r="H87" s="24"/>
      <c r="I87" s="24"/>
      <c r="J87" s="24"/>
      <c r="K87" s="24"/>
      <c r="L87" s="24"/>
      <c r="P87" s="24"/>
    </row>
    <row r="88" spans="4:16" ht="13.2">
      <c r="D88" s="24"/>
      <c r="F88" s="111"/>
      <c r="G88" s="24"/>
      <c r="H88" s="24"/>
      <c r="I88" s="24"/>
      <c r="J88" s="24"/>
      <c r="K88" s="24"/>
      <c r="L88" s="24"/>
      <c r="P88" s="24"/>
    </row>
    <row r="89" spans="4:16" ht="13.2">
      <c r="D89" s="24"/>
      <c r="F89" s="111"/>
      <c r="G89" s="24"/>
      <c r="H89" s="24"/>
      <c r="I89" s="24"/>
      <c r="J89" s="24"/>
      <c r="K89" s="24"/>
      <c r="L89" s="24"/>
      <c r="P89" s="24"/>
    </row>
    <row r="90" spans="4:16" ht="13.2">
      <c r="D90" s="24"/>
      <c r="F90" s="111"/>
      <c r="G90" s="24"/>
      <c r="H90" s="24"/>
      <c r="I90" s="24"/>
      <c r="J90" s="24"/>
      <c r="K90" s="24"/>
      <c r="L90" s="24"/>
      <c r="P90" s="24"/>
    </row>
    <row r="91" spans="4:16" ht="13.2">
      <c r="D91" s="24"/>
      <c r="F91" s="111"/>
      <c r="G91" s="24"/>
      <c r="H91" s="24"/>
      <c r="I91" s="24"/>
      <c r="J91" s="24"/>
      <c r="K91" s="24"/>
      <c r="L91" s="24"/>
      <c r="P91" s="24"/>
    </row>
    <row r="92" spans="4:16" ht="13.2">
      <c r="D92" s="24"/>
      <c r="F92" s="111"/>
      <c r="G92" s="24"/>
      <c r="H92" s="24"/>
      <c r="I92" s="24"/>
      <c r="J92" s="24"/>
      <c r="K92" s="24"/>
      <c r="L92" s="24"/>
      <c r="P92" s="24"/>
    </row>
    <row r="93" spans="4:16" ht="13.2">
      <c r="D93" s="24"/>
      <c r="F93" s="111"/>
      <c r="G93" s="24"/>
      <c r="H93" s="24"/>
      <c r="I93" s="24"/>
      <c r="J93" s="24"/>
      <c r="K93" s="24"/>
      <c r="L93" s="24"/>
      <c r="P93" s="24"/>
    </row>
    <row r="94" spans="4:16" ht="13.2">
      <c r="D94" s="24"/>
      <c r="F94" s="111"/>
      <c r="G94" s="24"/>
      <c r="H94" s="24"/>
      <c r="I94" s="24"/>
      <c r="J94" s="24"/>
      <c r="K94" s="24"/>
      <c r="L94" s="24"/>
      <c r="P94" s="24"/>
    </row>
    <row r="95" spans="4:16" ht="13.2">
      <c r="D95" s="24"/>
      <c r="F95" s="111"/>
      <c r="G95" s="24"/>
      <c r="H95" s="24"/>
      <c r="I95" s="24"/>
      <c r="J95" s="24"/>
      <c r="K95" s="24"/>
      <c r="L95" s="24"/>
      <c r="P95" s="24"/>
    </row>
    <row r="96" spans="4:16" ht="13.2">
      <c r="D96" s="24"/>
      <c r="F96" s="111"/>
      <c r="G96" s="24"/>
      <c r="H96" s="24"/>
      <c r="I96" s="24"/>
      <c r="J96" s="24"/>
      <c r="K96" s="24"/>
      <c r="L96" s="24"/>
      <c r="P96" s="24"/>
    </row>
    <row r="97" spans="4:16" ht="13.2">
      <c r="D97" s="24"/>
      <c r="F97" s="111"/>
      <c r="G97" s="24"/>
      <c r="H97" s="24"/>
      <c r="I97" s="24"/>
      <c r="J97" s="24"/>
      <c r="K97" s="24"/>
      <c r="L97" s="24"/>
      <c r="P97" s="24"/>
    </row>
    <row r="98" spans="4:16" ht="13.2">
      <c r="D98" s="24"/>
      <c r="F98" s="111"/>
      <c r="G98" s="24"/>
      <c r="H98" s="24"/>
      <c r="I98" s="24"/>
      <c r="J98" s="24"/>
      <c r="K98" s="24"/>
      <c r="L98" s="24"/>
      <c r="P98" s="24"/>
    </row>
    <row r="99" spans="4:16" ht="13.2">
      <c r="D99" s="24"/>
      <c r="F99" s="111"/>
      <c r="G99" s="24"/>
      <c r="H99" s="24"/>
      <c r="I99" s="24"/>
      <c r="J99" s="24"/>
      <c r="K99" s="24"/>
      <c r="L99" s="24"/>
      <c r="P99" s="24"/>
    </row>
    <row r="100" spans="4:16" ht="13.2">
      <c r="D100" s="24"/>
      <c r="F100" s="111"/>
      <c r="G100" s="24"/>
      <c r="H100" s="24"/>
      <c r="I100" s="24"/>
      <c r="J100" s="24"/>
      <c r="K100" s="24"/>
      <c r="L100" s="24"/>
      <c r="P100" s="24"/>
    </row>
    <row r="101" spans="4:16" ht="13.2">
      <c r="D101" s="24"/>
      <c r="F101" s="111"/>
      <c r="G101" s="24"/>
      <c r="H101" s="24"/>
      <c r="I101" s="24"/>
      <c r="J101" s="24"/>
      <c r="K101" s="24"/>
      <c r="L101" s="24"/>
      <c r="P101" s="24"/>
    </row>
    <row r="102" spans="4:16" ht="13.2">
      <c r="D102" s="24"/>
      <c r="F102" s="111"/>
      <c r="G102" s="24"/>
      <c r="H102" s="24"/>
      <c r="I102" s="24"/>
      <c r="J102" s="24"/>
      <c r="K102" s="24"/>
      <c r="L102" s="24"/>
      <c r="P102" s="24"/>
    </row>
    <row r="103" spans="4:16" ht="13.2">
      <c r="D103" s="24"/>
      <c r="F103" s="111"/>
      <c r="G103" s="24"/>
      <c r="H103" s="24"/>
      <c r="I103" s="24"/>
      <c r="J103" s="24"/>
      <c r="K103" s="24"/>
      <c r="L103" s="24"/>
      <c r="P103" s="24"/>
    </row>
    <row r="104" spans="4:16" ht="13.2">
      <c r="D104" s="24"/>
      <c r="F104" s="111"/>
      <c r="G104" s="24"/>
      <c r="H104" s="24"/>
      <c r="I104" s="24"/>
      <c r="J104" s="24"/>
      <c r="K104" s="24"/>
      <c r="L104" s="24"/>
      <c r="P104" s="24"/>
    </row>
    <row r="105" spans="4:16" ht="13.2">
      <c r="D105" s="24"/>
      <c r="F105" s="111"/>
      <c r="G105" s="24"/>
      <c r="H105" s="24"/>
      <c r="I105" s="24"/>
      <c r="J105" s="24"/>
      <c r="K105" s="24"/>
      <c r="L105" s="24"/>
      <c r="P105" s="24"/>
    </row>
    <row r="106" spans="4:16" ht="13.2">
      <c r="D106" s="24"/>
      <c r="F106" s="111"/>
      <c r="G106" s="24"/>
      <c r="H106" s="24"/>
      <c r="I106" s="24"/>
      <c r="J106" s="24"/>
      <c r="K106" s="24"/>
      <c r="L106" s="24"/>
      <c r="P106" s="24"/>
    </row>
    <row r="107" spans="4:16" ht="13.2">
      <c r="D107" s="24"/>
      <c r="F107" s="111"/>
      <c r="G107" s="24"/>
      <c r="H107" s="24"/>
      <c r="I107" s="24"/>
      <c r="J107" s="24"/>
      <c r="K107" s="24"/>
      <c r="L107" s="24"/>
      <c r="P107" s="24"/>
    </row>
    <row r="108" spans="4:16" ht="13.2">
      <c r="D108" s="24"/>
      <c r="F108" s="111"/>
      <c r="G108" s="24"/>
      <c r="H108" s="24"/>
      <c r="I108" s="24"/>
      <c r="J108" s="24"/>
      <c r="K108" s="24"/>
      <c r="L108" s="24"/>
      <c r="P108" s="24"/>
    </row>
    <row r="109" spans="4:16" ht="13.2">
      <c r="D109" s="24"/>
      <c r="F109" s="111"/>
      <c r="G109" s="24"/>
      <c r="H109" s="24"/>
      <c r="I109" s="24"/>
      <c r="J109" s="24"/>
      <c r="K109" s="24"/>
      <c r="L109" s="24"/>
      <c r="P109" s="24"/>
    </row>
    <row r="110" spans="4:16" ht="13.2">
      <c r="D110" s="24"/>
      <c r="F110" s="111"/>
      <c r="G110" s="24"/>
      <c r="H110" s="24"/>
      <c r="I110" s="24"/>
      <c r="J110" s="24"/>
      <c r="K110" s="24"/>
      <c r="L110" s="24"/>
      <c r="P110" s="24"/>
    </row>
    <row r="111" spans="4:16" ht="13.2">
      <c r="D111" s="24"/>
      <c r="F111" s="111"/>
      <c r="G111" s="24"/>
      <c r="H111" s="24"/>
      <c r="I111" s="24"/>
      <c r="J111" s="24"/>
      <c r="K111" s="24"/>
      <c r="L111" s="24"/>
      <c r="P111" s="24"/>
    </row>
    <row r="112" spans="4:16" ht="13.2">
      <c r="D112" s="24"/>
      <c r="F112" s="111"/>
      <c r="G112" s="24"/>
      <c r="H112" s="24"/>
      <c r="I112" s="24"/>
      <c r="J112" s="24"/>
      <c r="K112" s="24"/>
      <c r="L112" s="24"/>
      <c r="P112" s="24"/>
    </row>
    <row r="113" spans="4:16" ht="13.2">
      <c r="D113" s="24"/>
      <c r="F113" s="111"/>
      <c r="G113" s="24"/>
      <c r="H113" s="24"/>
      <c r="I113" s="24"/>
      <c r="J113" s="24"/>
      <c r="K113" s="24"/>
      <c r="L113" s="24"/>
      <c r="P113" s="24"/>
    </row>
    <row r="114" spans="4:16" ht="13.2">
      <c r="D114" s="24"/>
      <c r="F114" s="111"/>
      <c r="G114" s="24"/>
      <c r="H114" s="24"/>
      <c r="I114" s="24"/>
      <c r="J114" s="24"/>
      <c r="K114" s="24"/>
      <c r="L114" s="24"/>
      <c r="P114" s="24"/>
    </row>
    <row r="115" spans="4:16" ht="13.2">
      <c r="D115" s="24"/>
      <c r="F115" s="111"/>
      <c r="G115" s="24"/>
      <c r="H115" s="24"/>
      <c r="I115" s="24"/>
      <c r="J115" s="24"/>
      <c r="K115" s="24"/>
      <c r="L115" s="24"/>
      <c r="P115" s="24"/>
    </row>
    <row r="116" spans="4:16" ht="13.2">
      <c r="D116" s="24"/>
      <c r="F116" s="111"/>
      <c r="G116" s="24"/>
      <c r="H116" s="24"/>
      <c r="I116" s="24"/>
      <c r="J116" s="24"/>
      <c r="K116" s="24"/>
      <c r="L116" s="24"/>
      <c r="P116" s="24"/>
    </row>
    <row r="117" spans="4:16" ht="13.2">
      <c r="D117" s="24"/>
      <c r="F117" s="111"/>
      <c r="G117" s="24"/>
      <c r="H117" s="24"/>
      <c r="I117" s="24"/>
      <c r="J117" s="24"/>
      <c r="K117" s="24"/>
      <c r="L117" s="24"/>
      <c r="P117" s="24"/>
    </row>
    <row r="118" spans="4:16" ht="13.2">
      <c r="D118" s="24"/>
      <c r="F118" s="111"/>
      <c r="G118" s="24"/>
      <c r="H118" s="24"/>
      <c r="I118" s="24"/>
      <c r="J118" s="24"/>
      <c r="K118" s="24"/>
      <c r="L118" s="24"/>
      <c r="P118" s="24"/>
    </row>
    <row r="119" spans="4:16" ht="13.2">
      <c r="D119" s="24"/>
      <c r="F119" s="111"/>
      <c r="G119" s="24"/>
      <c r="H119" s="24"/>
      <c r="I119" s="24"/>
      <c r="J119" s="24"/>
      <c r="K119" s="24"/>
      <c r="L119" s="24"/>
      <c r="P119" s="24"/>
    </row>
    <row r="120" spans="4:16" ht="13.2">
      <c r="D120" s="24"/>
      <c r="F120" s="111"/>
      <c r="G120" s="24"/>
      <c r="H120" s="24"/>
      <c r="I120" s="24"/>
      <c r="J120" s="24"/>
      <c r="K120" s="24"/>
      <c r="L120" s="24"/>
      <c r="P120" s="24"/>
    </row>
    <row r="121" spans="4:16" ht="13.2">
      <c r="D121" s="24"/>
      <c r="F121" s="111"/>
      <c r="G121" s="24"/>
      <c r="H121" s="24"/>
      <c r="I121" s="24"/>
      <c r="J121" s="24"/>
      <c r="K121" s="24"/>
      <c r="L121" s="24"/>
      <c r="P121" s="24"/>
    </row>
    <row r="122" spans="4:16" ht="13.2">
      <c r="D122" s="24"/>
      <c r="F122" s="111"/>
      <c r="G122" s="24"/>
      <c r="H122" s="24"/>
      <c r="I122" s="24"/>
      <c r="J122" s="24"/>
      <c r="K122" s="24"/>
      <c r="L122" s="24"/>
      <c r="P122" s="24"/>
    </row>
    <row r="123" spans="4:16" ht="13.2">
      <c r="D123" s="24"/>
      <c r="F123" s="111"/>
      <c r="G123" s="24"/>
      <c r="H123" s="24"/>
      <c r="I123" s="24"/>
      <c r="J123" s="24"/>
      <c r="K123" s="24"/>
      <c r="L123" s="24"/>
      <c r="P123" s="24"/>
    </row>
    <row r="124" spans="4:16" ht="13.2">
      <c r="D124" s="24"/>
      <c r="F124" s="111"/>
      <c r="G124" s="24"/>
      <c r="H124" s="24"/>
      <c r="I124" s="24"/>
      <c r="J124" s="24"/>
      <c r="K124" s="24"/>
      <c r="L124" s="24"/>
      <c r="P124" s="24"/>
    </row>
    <row r="125" spans="4:16" ht="13.2">
      <c r="D125" s="24"/>
      <c r="F125" s="111"/>
      <c r="G125" s="24"/>
      <c r="H125" s="24"/>
      <c r="I125" s="24"/>
      <c r="J125" s="24"/>
      <c r="K125" s="24"/>
      <c r="L125" s="24"/>
      <c r="P125" s="24"/>
    </row>
    <row r="126" spans="4:16" ht="13.2">
      <c r="D126" s="24"/>
      <c r="F126" s="111"/>
      <c r="G126" s="24"/>
      <c r="H126" s="24"/>
      <c r="I126" s="24"/>
      <c r="J126" s="24"/>
      <c r="K126" s="24"/>
      <c r="L126" s="24"/>
      <c r="P126" s="24"/>
    </row>
    <row r="127" spans="4:16" ht="13.2">
      <c r="D127" s="24"/>
      <c r="F127" s="111"/>
      <c r="G127" s="24"/>
      <c r="H127" s="24"/>
      <c r="I127" s="24"/>
      <c r="J127" s="24"/>
      <c r="K127" s="24"/>
      <c r="L127" s="24"/>
      <c r="P127" s="24"/>
    </row>
    <row r="128" spans="4:16" ht="13.2">
      <c r="D128" s="24"/>
      <c r="F128" s="111"/>
      <c r="G128" s="24"/>
      <c r="H128" s="24"/>
      <c r="I128" s="24"/>
      <c r="J128" s="24"/>
      <c r="K128" s="24"/>
      <c r="L128" s="24"/>
      <c r="P128" s="24"/>
    </row>
    <row r="129" spans="4:16" ht="13.2">
      <c r="D129" s="24"/>
      <c r="F129" s="111"/>
      <c r="G129" s="24"/>
      <c r="H129" s="24"/>
      <c r="I129" s="24"/>
      <c r="J129" s="24"/>
      <c r="K129" s="24"/>
      <c r="L129" s="24"/>
      <c r="P129" s="24"/>
    </row>
    <row r="130" spans="4:16" ht="13.2">
      <c r="D130" s="24"/>
      <c r="F130" s="111"/>
      <c r="G130" s="24"/>
      <c r="H130" s="24"/>
      <c r="I130" s="24"/>
      <c r="J130" s="24"/>
      <c r="K130" s="24"/>
      <c r="L130" s="24"/>
      <c r="P130" s="24"/>
    </row>
    <row r="131" spans="4:16" ht="13.2">
      <c r="D131" s="24"/>
      <c r="F131" s="111"/>
      <c r="G131" s="24"/>
      <c r="H131" s="24"/>
      <c r="I131" s="24"/>
      <c r="J131" s="24"/>
      <c r="K131" s="24"/>
      <c r="L131" s="24"/>
      <c r="P131" s="24"/>
    </row>
    <row r="132" spans="4:16" ht="13.2">
      <c r="D132" s="24"/>
      <c r="F132" s="111"/>
      <c r="G132" s="24"/>
      <c r="H132" s="24"/>
      <c r="I132" s="24"/>
      <c r="J132" s="24"/>
      <c r="K132" s="24"/>
      <c r="L132" s="24"/>
      <c r="P132" s="24"/>
    </row>
    <row r="133" spans="4:16" ht="13.2">
      <c r="D133" s="24"/>
      <c r="F133" s="111"/>
      <c r="G133" s="24"/>
      <c r="H133" s="24"/>
      <c r="I133" s="24"/>
      <c r="J133" s="24"/>
      <c r="K133" s="24"/>
      <c r="L133" s="24"/>
      <c r="P133" s="24"/>
    </row>
    <row r="134" spans="4:16" ht="13.2">
      <c r="D134" s="24"/>
      <c r="F134" s="111"/>
      <c r="G134" s="24"/>
      <c r="H134" s="24"/>
      <c r="I134" s="24"/>
      <c r="J134" s="24"/>
      <c r="K134" s="24"/>
      <c r="L134" s="24"/>
      <c r="P134" s="24"/>
    </row>
    <row r="135" spans="4:16" ht="13.2">
      <c r="D135" s="24"/>
      <c r="F135" s="111"/>
      <c r="G135" s="24"/>
      <c r="H135" s="24"/>
      <c r="I135" s="24"/>
      <c r="J135" s="24"/>
      <c r="K135" s="24"/>
      <c r="L135" s="24"/>
      <c r="P135" s="24"/>
    </row>
    <row r="136" spans="4:16" ht="13.2">
      <c r="D136" s="24"/>
      <c r="F136" s="111"/>
      <c r="G136" s="24"/>
      <c r="H136" s="24"/>
      <c r="I136" s="24"/>
      <c r="J136" s="24"/>
      <c r="K136" s="24"/>
      <c r="L136" s="24"/>
      <c r="P136" s="24"/>
    </row>
    <row r="137" spans="4:16" ht="13.2">
      <c r="D137" s="24"/>
      <c r="F137" s="111"/>
      <c r="G137" s="24"/>
      <c r="H137" s="24"/>
      <c r="I137" s="24"/>
      <c r="J137" s="24"/>
      <c r="K137" s="24"/>
      <c r="L137" s="24"/>
      <c r="P137" s="24"/>
    </row>
    <row r="138" spans="4:16" ht="13.2">
      <c r="D138" s="24"/>
      <c r="F138" s="111"/>
      <c r="G138" s="24"/>
      <c r="H138" s="24"/>
      <c r="I138" s="24"/>
      <c r="J138" s="24"/>
      <c r="K138" s="24"/>
      <c r="L138" s="24"/>
      <c r="P138" s="24"/>
    </row>
    <row r="139" spans="4:16" ht="13.2">
      <c r="D139" s="24"/>
      <c r="F139" s="111"/>
      <c r="G139" s="24"/>
      <c r="H139" s="24"/>
      <c r="I139" s="24"/>
      <c r="J139" s="24"/>
      <c r="K139" s="24"/>
      <c r="L139" s="24"/>
      <c r="P139" s="24"/>
    </row>
    <row r="140" spans="4:16" ht="13.2">
      <c r="D140" s="24"/>
      <c r="F140" s="111"/>
      <c r="G140" s="24"/>
      <c r="H140" s="24"/>
      <c r="I140" s="24"/>
      <c r="J140" s="24"/>
      <c r="K140" s="24"/>
      <c r="L140" s="24"/>
      <c r="P140" s="24"/>
    </row>
    <row r="141" spans="4:16" ht="13.2">
      <c r="D141" s="24"/>
      <c r="F141" s="111"/>
      <c r="G141" s="24"/>
      <c r="H141" s="24"/>
      <c r="I141" s="24"/>
      <c r="J141" s="24"/>
      <c r="K141" s="24"/>
      <c r="L141" s="24"/>
      <c r="P141" s="24"/>
    </row>
    <row r="142" spans="4:16" ht="13.2">
      <c r="D142" s="24"/>
      <c r="F142" s="111"/>
      <c r="G142" s="24"/>
      <c r="H142" s="24"/>
      <c r="I142" s="24"/>
      <c r="J142" s="24"/>
      <c r="K142" s="24"/>
      <c r="L142" s="24"/>
      <c r="P142" s="24"/>
    </row>
    <row r="143" spans="4:16" ht="13.2">
      <c r="D143" s="24"/>
      <c r="F143" s="111"/>
      <c r="G143" s="24"/>
      <c r="H143" s="24"/>
      <c r="I143" s="24"/>
      <c r="J143" s="24"/>
      <c r="K143" s="24"/>
      <c r="L143" s="24"/>
      <c r="P143" s="24"/>
    </row>
    <row r="144" spans="4:16" ht="13.2">
      <c r="D144" s="24"/>
      <c r="F144" s="111"/>
      <c r="G144" s="24"/>
      <c r="H144" s="24"/>
      <c r="I144" s="24"/>
      <c r="J144" s="24"/>
      <c r="K144" s="24"/>
      <c r="L144" s="24"/>
      <c r="P144" s="24"/>
    </row>
    <row r="145" spans="4:16" ht="13.2">
      <c r="D145" s="24"/>
      <c r="F145" s="111"/>
      <c r="G145" s="24"/>
      <c r="H145" s="24"/>
      <c r="I145" s="24"/>
      <c r="J145" s="24"/>
      <c r="K145" s="24"/>
      <c r="L145" s="24"/>
      <c r="P145" s="24"/>
    </row>
    <row r="146" spans="4:16" ht="13.2">
      <c r="D146" s="24"/>
      <c r="F146" s="111"/>
      <c r="G146" s="24"/>
      <c r="H146" s="24"/>
      <c r="I146" s="24"/>
      <c r="J146" s="24"/>
      <c r="K146" s="24"/>
      <c r="L146" s="24"/>
      <c r="P146" s="24"/>
    </row>
    <row r="147" spans="4:16" ht="13.2">
      <c r="D147" s="24"/>
      <c r="F147" s="111"/>
      <c r="G147" s="24"/>
      <c r="H147" s="24"/>
      <c r="I147" s="24"/>
      <c r="J147" s="24"/>
      <c r="K147" s="24"/>
      <c r="L147" s="24"/>
      <c r="P147" s="24"/>
    </row>
    <row r="148" spans="4:16" ht="13.2">
      <c r="D148" s="24"/>
      <c r="F148" s="111"/>
      <c r="G148" s="24"/>
      <c r="H148" s="24"/>
      <c r="I148" s="24"/>
      <c r="J148" s="24"/>
      <c r="K148" s="24"/>
      <c r="L148" s="24"/>
      <c r="P148" s="24"/>
    </row>
    <row r="149" spans="4:16" ht="13.2">
      <c r="D149" s="24"/>
      <c r="F149" s="111"/>
      <c r="G149" s="24"/>
      <c r="H149" s="24"/>
      <c r="I149" s="24"/>
      <c r="J149" s="24"/>
      <c r="K149" s="24"/>
      <c r="L149" s="24"/>
      <c r="P149" s="24"/>
    </row>
    <row r="150" spans="4:16" ht="13.2">
      <c r="D150" s="24"/>
      <c r="F150" s="111"/>
      <c r="G150" s="24"/>
      <c r="H150" s="24"/>
      <c r="I150" s="24"/>
      <c r="J150" s="24"/>
      <c r="K150" s="24"/>
      <c r="L150" s="24"/>
      <c r="P150" s="24"/>
    </row>
    <row r="151" spans="4:16" ht="13.2">
      <c r="D151" s="24"/>
      <c r="F151" s="111"/>
      <c r="G151" s="24"/>
      <c r="H151" s="24"/>
      <c r="I151" s="24"/>
      <c r="J151" s="24"/>
      <c r="K151" s="24"/>
      <c r="L151" s="24"/>
      <c r="P151" s="24"/>
    </row>
    <row r="152" spans="4:16" ht="13.2">
      <c r="D152" s="24"/>
      <c r="F152" s="111"/>
      <c r="G152" s="24"/>
      <c r="H152" s="24"/>
      <c r="I152" s="24"/>
      <c r="J152" s="24"/>
      <c r="K152" s="24"/>
      <c r="L152" s="24"/>
      <c r="P152" s="24"/>
    </row>
    <row r="153" spans="4:16" ht="13.2">
      <c r="D153" s="24"/>
      <c r="F153" s="111"/>
      <c r="G153" s="24"/>
      <c r="H153" s="24"/>
      <c r="I153" s="24"/>
      <c r="J153" s="24"/>
      <c r="K153" s="24"/>
      <c r="L153" s="24"/>
      <c r="P153" s="24"/>
    </row>
    <row r="154" spans="4:16" ht="13.2">
      <c r="D154" s="24"/>
      <c r="F154" s="111"/>
      <c r="G154" s="24"/>
      <c r="H154" s="24"/>
      <c r="I154" s="24"/>
      <c r="J154" s="24"/>
      <c r="K154" s="24"/>
      <c r="L154" s="24"/>
      <c r="P154" s="24"/>
    </row>
    <row r="155" spans="4:16" ht="13.2">
      <c r="D155" s="24"/>
      <c r="F155" s="111"/>
      <c r="G155" s="24"/>
      <c r="H155" s="24"/>
      <c r="I155" s="24"/>
      <c r="J155" s="24"/>
      <c r="K155" s="24"/>
      <c r="L155" s="24"/>
      <c r="P155" s="24"/>
    </row>
    <row r="156" spans="4:16" ht="13.2">
      <c r="D156" s="24"/>
      <c r="F156" s="111"/>
      <c r="G156" s="24"/>
      <c r="H156" s="24"/>
      <c r="I156" s="24"/>
      <c r="J156" s="24"/>
      <c r="K156" s="24"/>
      <c r="L156" s="24"/>
      <c r="P156" s="24"/>
    </row>
    <row r="157" spans="4:16" ht="13.2">
      <c r="D157" s="24"/>
      <c r="F157" s="111"/>
      <c r="G157" s="24"/>
      <c r="H157" s="24"/>
      <c r="I157" s="24"/>
      <c r="J157" s="24"/>
      <c r="K157" s="24"/>
      <c r="L157" s="24"/>
      <c r="P157" s="24"/>
    </row>
    <row r="158" spans="4:16" ht="13.2">
      <c r="D158" s="24"/>
      <c r="F158" s="111"/>
      <c r="G158" s="24"/>
      <c r="H158" s="24"/>
      <c r="I158" s="24"/>
      <c r="J158" s="24"/>
      <c r="K158" s="24"/>
      <c r="L158" s="24"/>
      <c r="P158" s="24"/>
    </row>
    <row r="159" spans="4:16" ht="13.2">
      <c r="D159" s="24"/>
      <c r="F159" s="111"/>
      <c r="G159" s="24"/>
      <c r="H159" s="24"/>
      <c r="I159" s="24"/>
      <c r="J159" s="24"/>
      <c r="K159" s="24"/>
      <c r="L159" s="24"/>
      <c r="P159" s="24"/>
    </row>
    <row r="160" spans="4:16" ht="13.2">
      <c r="D160" s="24"/>
      <c r="F160" s="111"/>
      <c r="G160" s="24"/>
      <c r="H160" s="24"/>
      <c r="I160" s="24"/>
      <c r="J160" s="24"/>
      <c r="K160" s="24"/>
      <c r="L160" s="24"/>
      <c r="P160" s="24"/>
    </row>
    <row r="161" spans="4:16" ht="13.2">
      <c r="D161" s="24"/>
      <c r="F161" s="111"/>
      <c r="G161" s="24"/>
      <c r="H161" s="24"/>
      <c r="I161" s="24"/>
      <c r="J161" s="24"/>
      <c r="K161" s="24"/>
      <c r="L161" s="24"/>
      <c r="P161" s="24"/>
    </row>
    <row r="162" spans="4:16" ht="13.2">
      <c r="D162" s="24"/>
      <c r="F162" s="111"/>
      <c r="G162" s="24"/>
      <c r="H162" s="24"/>
      <c r="I162" s="24"/>
      <c r="J162" s="24"/>
      <c r="K162" s="24"/>
      <c r="L162" s="24"/>
      <c r="P162" s="24"/>
    </row>
    <row r="163" spans="4:16" ht="13.2">
      <c r="D163" s="24"/>
      <c r="F163" s="111"/>
      <c r="G163" s="24"/>
      <c r="H163" s="24"/>
      <c r="I163" s="24"/>
      <c r="J163" s="24"/>
      <c r="K163" s="24"/>
      <c r="L163" s="24"/>
      <c r="P163" s="24"/>
    </row>
    <row r="164" spans="4:16" ht="13.2">
      <c r="D164" s="24"/>
      <c r="F164" s="111"/>
      <c r="G164" s="24"/>
      <c r="H164" s="24"/>
      <c r="I164" s="24"/>
      <c r="J164" s="24"/>
      <c r="K164" s="24"/>
      <c r="L164" s="24"/>
      <c r="P164" s="24"/>
    </row>
    <row r="165" spans="4:16" ht="13.2">
      <c r="D165" s="24"/>
      <c r="F165" s="111"/>
      <c r="G165" s="24"/>
      <c r="H165" s="24"/>
      <c r="I165" s="24"/>
      <c r="J165" s="24"/>
      <c r="K165" s="24"/>
      <c r="L165" s="24"/>
      <c r="P165" s="24"/>
    </row>
    <row r="166" spans="4:16" ht="13.2">
      <c r="D166" s="24"/>
      <c r="F166" s="111"/>
      <c r="G166" s="24"/>
      <c r="H166" s="24"/>
      <c r="I166" s="24"/>
      <c r="J166" s="24"/>
      <c r="K166" s="24"/>
      <c r="L166" s="24"/>
      <c r="P166" s="24"/>
    </row>
    <row r="167" spans="4:16" ht="13.2">
      <c r="D167" s="24"/>
      <c r="F167" s="111"/>
      <c r="G167" s="24"/>
      <c r="H167" s="24"/>
      <c r="I167" s="24"/>
      <c r="J167" s="24"/>
      <c r="K167" s="24"/>
      <c r="L167" s="24"/>
      <c r="P167" s="24"/>
    </row>
    <row r="168" spans="4:16" ht="13.2">
      <c r="D168" s="24"/>
      <c r="F168" s="111"/>
      <c r="G168" s="24"/>
      <c r="H168" s="24"/>
      <c r="I168" s="24"/>
      <c r="J168" s="24"/>
      <c r="K168" s="24"/>
      <c r="L168" s="24"/>
      <c r="P168" s="24"/>
    </row>
    <row r="169" spans="4:16" ht="13.2">
      <c r="D169" s="24"/>
      <c r="F169" s="111"/>
      <c r="G169" s="24"/>
      <c r="H169" s="24"/>
      <c r="I169" s="24"/>
      <c r="J169" s="24"/>
      <c r="K169" s="24"/>
      <c r="L169" s="24"/>
      <c r="P169" s="24"/>
    </row>
    <row r="170" spans="4:16" ht="13.2">
      <c r="D170" s="24"/>
      <c r="F170" s="111"/>
      <c r="G170" s="24"/>
      <c r="H170" s="24"/>
      <c r="I170" s="24"/>
      <c r="J170" s="24"/>
      <c r="K170" s="24"/>
      <c r="L170" s="24"/>
      <c r="P170" s="24"/>
    </row>
    <row r="171" spans="4:16" ht="13.2">
      <c r="D171" s="24"/>
      <c r="F171" s="111"/>
      <c r="G171" s="24"/>
      <c r="H171" s="24"/>
      <c r="I171" s="24"/>
      <c r="J171" s="24"/>
      <c r="K171" s="24"/>
      <c r="L171" s="24"/>
      <c r="P171" s="24"/>
    </row>
    <row r="172" spans="4:16" ht="13.2">
      <c r="D172" s="24"/>
      <c r="F172" s="111"/>
      <c r="G172" s="24"/>
      <c r="H172" s="24"/>
      <c r="I172" s="24"/>
      <c r="J172" s="24"/>
      <c r="K172" s="24"/>
      <c r="L172" s="24"/>
      <c r="P172" s="24"/>
    </row>
    <row r="173" spans="4:16" ht="13.2">
      <c r="D173" s="24"/>
      <c r="F173" s="111"/>
      <c r="G173" s="24"/>
      <c r="H173" s="24"/>
      <c r="I173" s="24"/>
      <c r="J173" s="24"/>
      <c r="K173" s="24"/>
      <c r="L173" s="24"/>
      <c r="P173" s="24"/>
    </row>
    <row r="174" spans="4:16" ht="13.2">
      <c r="D174" s="24"/>
      <c r="F174" s="111"/>
      <c r="G174" s="24"/>
      <c r="H174" s="24"/>
      <c r="I174" s="24"/>
      <c r="J174" s="24"/>
      <c r="K174" s="24"/>
      <c r="L174" s="24"/>
      <c r="P174" s="24"/>
    </row>
    <row r="175" spans="4:16" ht="13.2">
      <c r="D175" s="24"/>
      <c r="F175" s="111"/>
      <c r="G175" s="24"/>
      <c r="H175" s="24"/>
      <c r="I175" s="24"/>
      <c r="J175" s="24"/>
      <c r="K175" s="24"/>
      <c r="L175" s="24"/>
      <c r="P175" s="24"/>
    </row>
    <row r="176" spans="4:16" ht="13.2">
      <c r="D176" s="24"/>
      <c r="F176" s="111"/>
      <c r="G176" s="24"/>
      <c r="H176" s="24"/>
      <c r="I176" s="24"/>
      <c r="J176" s="24"/>
      <c r="K176" s="24"/>
      <c r="L176" s="24"/>
      <c r="P176" s="24"/>
    </row>
    <row r="177" spans="4:16" ht="13.2">
      <c r="D177" s="24"/>
      <c r="F177" s="111"/>
      <c r="G177" s="24"/>
      <c r="H177" s="24"/>
      <c r="I177" s="24"/>
      <c r="J177" s="24"/>
      <c r="K177" s="24"/>
      <c r="L177" s="24"/>
      <c r="P177" s="24"/>
    </row>
    <row r="178" spans="4:16" ht="13.2">
      <c r="D178" s="24"/>
      <c r="F178" s="111"/>
      <c r="G178" s="24"/>
      <c r="H178" s="24"/>
      <c r="I178" s="24"/>
      <c r="J178" s="24"/>
      <c r="K178" s="24"/>
      <c r="L178" s="24"/>
      <c r="P178" s="24"/>
    </row>
    <row r="179" spans="4:16" ht="13.2">
      <c r="D179" s="24"/>
      <c r="F179" s="111"/>
      <c r="G179" s="24"/>
      <c r="H179" s="24"/>
      <c r="I179" s="24"/>
      <c r="J179" s="24"/>
      <c r="K179" s="24"/>
      <c r="L179" s="24"/>
      <c r="P179" s="24"/>
    </row>
    <row r="180" spans="4:16" ht="13.2">
      <c r="D180" s="24"/>
      <c r="F180" s="111"/>
      <c r="G180" s="24"/>
      <c r="H180" s="24"/>
      <c r="I180" s="24"/>
      <c r="J180" s="24"/>
      <c r="K180" s="24"/>
      <c r="L180" s="24"/>
      <c r="P180" s="24"/>
    </row>
    <row r="181" spans="4:16" ht="13.2">
      <c r="D181" s="24"/>
      <c r="F181" s="111"/>
      <c r="G181" s="24"/>
      <c r="H181" s="24"/>
      <c r="I181" s="24"/>
      <c r="J181" s="24"/>
      <c r="K181" s="24"/>
      <c r="L181" s="24"/>
      <c r="P181" s="24"/>
    </row>
    <row r="182" spans="4:16" ht="13.2">
      <c r="D182" s="24"/>
      <c r="F182" s="111"/>
      <c r="G182" s="24"/>
      <c r="H182" s="24"/>
      <c r="I182" s="24"/>
      <c r="J182" s="24"/>
      <c r="K182" s="24"/>
      <c r="L182" s="24"/>
      <c r="P182" s="24"/>
    </row>
    <row r="183" spans="4:16" ht="13.2">
      <c r="D183" s="24"/>
      <c r="F183" s="111"/>
      <c r="G183" s="24"/>
      <c r="H183" s="24"/>
      <c r="I183" s="24"/>
      <c r="J183" s="24"/>
      <c r="K183" s="24"/>
      <c r="L183" s="24"/>
      <c r="P183" s="24"/>
    </row>
    <row r="184" spans="4:16" ht="13.2">
      <c r="D184" s="24"/>
      <c r="F184" s="111"/>
      <c r="G184" s="24"/>
      <c r="H184" s="24"/>
      <c r="I184" s="24"/>
      <c r="J184" s="24"/>
      <c r="K184" s="24"/>
      <c r="L184" s="24"/>
      <c r="P184" s="24"/>
    </row>
    <row r="185" spans="4:16" ht="13.2">
      <c r="D185" s="24"/>
      <c r="F185" s="111"/>
      <c r="G185" s="24"/>
      <c r="H185" s="24"/>
      <c r="I185" s="24"/>
      <c r="J185" s="24"/>
      <c r="K185" s="24"/>
      <c r="L185" s="24"/>
      <c r="P185" s="24"/>
    </row>
    <row r="186" spans="4:16" ht="13.2">
      <c r="D186" s="24"/>
      <c r="F186" s="111"/>
      <c r="G186" s="24"/>
      <c r="H186" s="24"/>
      <c r="I186" s="24"/>
      <c r="J186" s="24"/>
      <c r="K186" s="24"/>
      <c r="L186" s="24"/>
      <c r="P186" s="24"/>
    </row>
    <row r="187" spans="4:16" ht="13.2">
      <c r="D187" s="24"/>
      <c r="F187" s="111"/>
      <c r="G187" s="24"/>
      <c r="H187" s="24"/>
      <c r="I187" s="24"/>
      <c r="J187" s="24"/>
      <c r="K187" s="24"/>
      <c r="L187" s="24"/>
      <c r="P187" s="24"/>
    </row>
    <row r="188" spans="4:16" ht="13.2">
      <c r="D188" s="24"/>
      <c r="F188" s="111"/>
      <c r="G188" s="24"/>
      <c r="H188" s="24"/>
      <c r="I188" s="24"/>
      <c r="J188" s="24"/>
      <c r="K188" s="24"/>
      <c r="L188" s="24"/>
      <c r="P188" s="24"/>
    </row>
    <row r="189" spans="4:16" ht="13.2">
      <c r="D189" s="24"/>
      <c r="F189" s="111"/>
      <c r="G189" s="24"/>
      <c r="H189" s="24"/>
      <c r="I189" s="24"/>
      <c r="J189" s="24"/>
      <c r="K189" s="24"/>
      <c r="L189" s="24"/>
      <c r="P189" s="24"/>
    </row>
    <row r="190" spans="4:16" ht="13.2">
      <c r="D190" s="24"/>
      <c r="F190" s="111"/>
      <c r="G190" s="24"/>
      <c r="H190" s="24"/>
      <c r="I190" s="24"/>
      <c r="J190" s="24"/>
      <c r="K190" s="24"/>
      <c r="L190" s="24"/>
      <c r="P190" s="24"/>
    </row>
    <row r="191" spans="4:16" ht="13.2">
      <c r="D191" s="24"/>
      <c r="F191" s="111"/>
      <c r="G191" s="24"/>
      <c r="H191" s="24"/>
      <c r="I191" s="24"/>
      <c r="J191" s="24"/>
      <c r="K191" s="24"/>
      <c r="L191" s="24"/>
      <c r="P191" s="24"/>
    </row>
    <row r="192" spans="4:16" ht="13.2">
      <c r="D192" s="24"/>
      <c r="F192" s="111"/>
      <c r="G192" s="24"/>
      <c r="H192" s="24"/>
      <c r="I192" s="24"/>
      <c r="J192" s="24"/>
      <c r="K192" s="24"/>
      <c r="L192" s="24"/>
      <c r="P192" s="24"/>
    </row>
    <row r="193" spans="4:16" ht="13.2">
      <c r="D193" s="24"/>
      <c r="F193" s="111"/>
      <c r="G193" s="24"/>
      <c r="H193" s="24"/>
      <c r="I193" s="24"/>
      <c r="J193" s="24"/>
      <c r="K193" s="24"/>
      <c r="L193" s="24"/>
      <c r="P193" s="24"/>
    </row>
    <row r="194" spans="4:16" ht="13.2">
      <c r="D194" s="24"/>
      <c r="F194" s="111"/>
      <c r="G194" s="24"/>
      <c r="H194" s="24"/>
      <c r="I194" s="24"/>
      <c r="J194" s="24"/>
      <c r="K194" s="24"/>
      <c r="L194" s="24"/>
      <c r="P194" s="24"/>
    </row>
    <row r="195" spans="4:16" ht="13.2">
      <c r="D195" s="24"/>
      <c r="F195" s="111"/>
      <c r="G195" s="24"/>
      <c r="H195" s="24"/>
      <c r="I195" s="24"/>
      <c r="J195" s="24"/>
      <c r="K195" s="24"/>
      <c r="L195" s="24"/>
      <c r="P195" s="24"/>
    </row>
    <row r="196" spans="4:16" ht="13.2">
      <c r="D196" s="24"/>
      <c r="F196" s="111"/>
      <c r="G196" s="24"/>
      <c r="H196" s="24"/>
      <c r="I196" s="24"/>
      <c r="J196" s="24"/>
      <c r="K196" s="24"/>
      <c r="L196" s="24"/>
      <c r="P196" s="24"/>
    </row>
    <row r="197" spans="4:16" ht="13.2">
      <c r="D197" s="24"/>
      <c r="F197" s="111"/>
      <c r="G197" s="24"/>
      <c r="H197" s="24"/>
      <c r="I197" s="24"/>
      <c r="J197" s="24"/>
      <c r="K197" s="24"/>
      <c r="L197" s="24"/>
      <c r="P197" s="24"/>
    </row>
    <row r="198" spans="4:16" ht="13.2">
      <c r="D198" s="24"/>
      <c r="F198" s="111"/>
      <c r="G198" s="24"/>
      <c r="H198" s="24"/>
      <c r="I198" s="24"/>
      <c r="J198" s="24"/>
      <c r="K198" s="24"/>
      <c r="L198" s="24"/>
      <c r="P198" s="24"/>
    </row>
    <row r="199" spans="4:16" ht="13.2">
      <c r="D199" s="24"/>
      <c r="F199" s="111"/>
      <c r="G199" s="24"/>
      <c r="H199" s="24"/>
      <c r="I199" s="24"/>
      <c r="J199" s="24"/>
      <c r="K199" s="24"/>
      <c r="L199" s="24"/>
      <c r="P199" s="24"/>
    </row>
    <row r="200" spans="4:16" ht="13.2">
      <c r="D200" s="24"/>
      <c r="F200" s="111"/>
      <c r="G200" s="24"/>
      <c r="H200" s="24"/>
      <c r="I200" s="24"/>
      <c r="J200" s="24"/>
      <c r="K200" s="24"/>
      <c r="L200" s="24"/>
      <c r="P200" s="24"/>
    </row>
    <row r="201" spans="4:16" ht="13.2">
      <c r="D201" s="24"/>
      <c r="F201" s="111"/>
      <c r="G201" s="24"/>
      <c r="H201" s="24"/>
      <c r="I201" s="24"/>
      <c r="J201" s="24"/>
      <c r="K201" s="24"/>
      <c r="L201" s="24"/>
      <c r="P201" s="24"/>
    </row>
    <row r="202" spans="4:16" ht="13.2">
      <c r="D202" s="24"/>
      <c r="F202" s="111"/>
      <c r="G202" s="24"/>
      <c r="H202" s="24"/>
      <c r="I202" s="24"/>
      <c r="J202" s="24"/>
      <c r="K202" s="24"/>
      <c r="L202" s="24"/>
      <c r="P202" s="24"/>
    </row>
    <row r="203" spans="4:16" ht="13.2">
      <c r="D203" s="24"/>
      <c r="F203" s="111"/>
      <c r="G203" s="24"/>
      <c r="H203" s="24"/>
      <c r="I203" s="24"/>
      <c r="J203" s="24"/>
      <c r="K203" s="24"/>
      <c r="L203" s="24"/>
      <c r="P203" s="24"/>
    </row>
    <row r="204" spans="4:16" ht="13.2">
      <c r="D204" s="24"/>
      <c r="F204" s="111"/>
      <c r="G204" s="24"/>
      <c r="H204" s="24"/>
      <c r="I204" s="24"/>
      <c r="J204" s="24"/>
      <c r="K204" s="24"/>
      <c r="L204" s="24"/>
      <c r="P204" s="24"/>
    </row>
    <row r="205" spans="4:16" ht="13.2">
      <c r="D205" s="24"/>
      <c r="F205" s="111"/>
      <c r="G205" s="24"/>
      <c r="H205" s="24"/>
      <c r="I205" s="24"/>
      <c r="J205" s="24"/>
      <c r="K205" s="24"/>
      <c r="L205" s="24"/>
      <c r="P205" s="24"/>
    </row>
    <row r="206" spans="4:16" ht="13.2">
      <c r="D206" s="24"/>
      <c r="F206" s="111"/>
      <c r="G206" s="24"/>
      <c r="H206" s="24"/>
      <c r="I206" s="24"/>
      <c r="J206" s="24"/>
      <c r="K206" s="24"/>
      <c r="L206" s="24"/>
      <c r="P206" s="24"/>
    </row>
    <row r="207" spans="4:16" ht="13.2">
      <c r="D207" s="24"/>
      <c r="F207" s="111"/>
      <c r="G207" s="24"/>
      <c r="H207" s="24"/>
      <c r="I207" s="24"/>
      <c r="J207" s="24"/>
      <c r="K207" s="24"/>
      <c r="L207" s="24"/>
      <c r="P207" s="24"/>
    </row>
    <row r="208" spans="4:16" ht="13.2">
      <c r="D208" s="24"/>
      <c r="F208" s="111"/>
      <c r="G208" s="24"/>
      <c r="H208" s="24"/>
      <c r="I208" s="24"/>
      <c r="J208" s="24"/>
      <c r="K208" s="24"/>
      <c r="L208" s="24"/>
      <c r="P208" s="24"/>
    </row>
    <row r="209" spans="4:16" ht="13.2">
      <c r="D209" s="24"/>
      <c r="F209" s="111"/>
      <c r="G209" s="24"/>
      <c r="H209" s="24"/>
      <c r="I209" s="24"/>
      <c r="J209" s="24"/>
      <c r="K209" s="24"/>
      <c r="L209" s="24"/>
      <c r="P209" s="24"/>
    </row>
    <row r="210" spans="4:16" ht="13.2">
      <c r="D210" s="24"/>
      <c r="F210" s="111"/>
      <c r="G210" s="24"/>
      <c r="H210" s="24"/>
      <c r="I210" s="24"/>
      <c r="J210" s="24"/>
      <c r="K210" s="24"/>
      <c r="L210" s="24"/>
      <c r="P210" s="24"/>
    </row>
    <row r="211" spans="4:16" ht="13.2">
      <c r="D211" s="24"/>
      <c r="F211" s="111"/>
      <c r="G211" s="24"/>
      <c r="H211" s="24"/>
      <c r="I211" s="24"/>
      <c r="J211" s="24"/>
      <c r="K211" s="24"/>
      <c r="L211" s="24"/>
      <c r="P211" s="24"/>
    </row>
    <row r="212" spans="4:16" ht="13.2">
      <c r="D212" s="24"/>
      <c r="F212" s="111"/>
      <c r="G212" s="24"/>
      <c r="H212" s="24"/>
      <c r="I212" s="24"/>
      <c r="J212" s="24"/>
      <c r="K212" s="24"/>
      <c r="L212" s="24"/>
      <c r="P212" s="24"/>
    </row>
    <row r="213" spans="4:16" ht="13.2">
      <c r="D213" s="24"/>
      <c r="F213" s="111"/>
      <c r="G213" s="24"/>
      <c r="H213" s="24"/>
      <c r="I213" s="24"/>
      <c r="J213" s="24"/>
      <c r="K213" s="24"/>
      <c r="L213" s="24"/>
      <c r="P213" s="24"/>
    </row>
    <row r="214" spans="4:16" ht="13.2">
      <c r="D214" s="24"/>
      <c r="F214" s="111"/>
      <c r="G214" s="24"/>
      <c r="H214" s="24"/>
      <c r="I214" s="24"/>
      <c r="J214" s="24"/>
      <c r="K214" s="24"/>
      <c r="L214" s="24"/>
      <c r="P214" s="24"/>
    </row>
    <row r="215" spans="4:16" ht="13.2">
      <c r="D215" s="24"/>
      <c r="F215" s="111"/>
      <c r="G215" s="24"/>
      <c r="H215" s="24"/>
      <c r="I215" s="24"/>
      <c r="J215" s="24"/>
      <c r="K215" s="24"/>
      <c r="L215" s="24"/>
      <c r="P215" s="24"/>
    </row>
    <row r="216" spans="4:16" ht="13.2">
      <c r="D216" s="24"/>
      <c r="F216" s="111"/>
      <c r="G216" s="24"/>
      <c r="H216" s="24"/>
      <c r="I216" s="24"/>
      <c r="J216" s="24"/>
      <c r="K216" s="24"/>
      <c r="L216" s="24"/>
      <c r="P216" s="24"/>
    </row>
    <row r="217" spans="4:16" ht="13.2">
      <c r="D217" s="24"/>
      <c r="F217" s="111"/>
      <c r="G217" s="24"/>
      <c r="H217" s="24"/>
      <c r="I217" s="24"/>
      <c r="J217" s="24"/>
      <c r="K217" s="24"/>
      <c r="L217" s="24"/>
      <c r="P217" s="24"/>
    </row>
    <row r="218" spans="4:16" ht="13.2">
      <c r="D218" s="24"/>
      <c r="F218" s="111"/>
      <c r="G218" s="24"/>
      <c r="H218" s="24"/>
      <c r="I218" s="24"/>
      <c r="J218" s="24"/>
      <c r="K218" s="24"/>
      <c r="L218" s="24"/>
      <c r="P218" s="24"/>
    </row>
    <row r="219" spans="4:16" ht="13.2">
      <c r="D219" s="24"/>
      <c r="F219" s="111"/>
      <c r="G219" s="24"/>
      <c r="H219" s="24"/>
      <c r="I219" s="24"/>
      <c r="J219" s="24"/>
      <c r="K219" s="24"/>
      <c r="L219" s="24"/>
      <c r="P219" s="24"/>
    </row>
    <row r="220" spans="4:16" ht="13.2">
      <c r="D220" s="24"/>
      <c r="F220" s="111"/>
      <c r="G220" s="24"/>
      <c r="H220" s="24"/>
      <c r="I220" s="24"/>
      <c r="J220" s="24"/>
      <c r="K220" s="24"/>
      <c r="L220" s="24"/>
      <c r="P220" s="24"/>
    </row>
    <row r="221" spans="4:16" ht="13.2">
      <c r="D221" s="24"/>
      <c r="F221" s="111"/>
      <c r="G221" s="24"/>
      <c r="H221" s="24"/>
      <c r="I221" s="24"/>
      <c r="J221" s="24"/>
      <c r="K221" s="24"/>
      <c r="L221" s="24"/>
      <c r="P221" s="24"/>
    </row>
    <row r="222" spans="4:16" ht="13.2">
      <c r="D222" s="24"/>
      <c r="F222" s="111"/>
      <c r="G222" s="24"/>
      <c r="H222" s="24"/>
      <c r="I222" s="24"/>
      <c r="J222" s="24"/>
      <c r="K222" s="24"/>
      <c r="L222" s="24"/>
      <c r="P222" s="24"/>
    </row>
    <row r="223" spans="4:16" ht="13.2">
      <c r="D223" s="24"/>
      <c r="F223" s="111"/>
      <c r="G223" s="24"/>
      <c r="H223" s="24"/>
      <c r="I223" s="24"/>
      <c r="J223" s="24"/>
      <c r="K223" s="24"/>
      <c r="L223" s="24"/>
      <c r="P223" s="24"/>
    </row>
    <row r="224" spans="4:16" ht="13.2">
      <c r="D224" s="24"/>
      <c r="F224" s="111"/>
      <c r="G224" s="24"/>
      <c r="H224" s="24"/>
      <c r="I224" s="24"/>
      <c r="J224" s="24"/>
      <c r="K224" s="24"/>
      <c r="L224" s="24"/>
      <c r="P224" s="24"/>
    </row>
    <row r="225" spans="4:16" ht="13.2">
      <c r="D225" s="24"/>
      <c r="F225" s="111"/>
      <c r="G225" s="24"/>
      <c r="H225" s="24"/>
      <c r="I225" s="24"/>
      <c r="J225" s="24"/>
      <c r="K225" s="24"/>
      <c r="L225" s="24"/>
      <c r="P225" s="24"/>
    </row>
    <row r="226" spans="4:16" ht="13.2">
      <c r="D226" s="24"/>
      <c r="F226" s="111"/>
      <c r="G226" s="24"/>
      <c r="H226" s="24"/>
      <c r="I226" s="24"/>
      <c r="J226" s="24"/>
      <c r="K226" s="24"/>
      <c r="L226" s="24"/>
      <c r="P226" s="24"/>
    </row>
    <row r="227" spans="4:16" ht="13.2">
      <c r="D227" s="24"/>
      <c r="F227" s="111"/>
      <c r="G227" s="24"/>
      <c r="H227" s="24"/>
      <c r="I227" s="24"/>
      <c r="J227" s="24"/>
      <c r="K227" s="24"/>
      <c r="L227" s="24"/>
      <c r="P227" s="24"/>
    </row>
    <row r="228" spans="4:16" ht="13.2">
      <c r="D228" s="24"/>
      <c r="F228" s="111"/>
      <c r="G228" s="24"/>
      <c r="H228" s="24"/>
      <c r="I228" s="24"/>
      <c r="J228" s="24"/>
      <c r="K228" s="24"/>
      <c r="L228" s="24"/>
      <c r="P228" s="24"/>
    </row>
    <row r="229" spans="4:16" ht="13.2">
      <c r="D229" s="24"/>
      <c r="F229" s="111"/>
      <c r="G229" s="24"/>
      <c r="H229" s="24"/>
      <c r="I229" s="24"/>
      <c r="J229" s="24"/>
      <c r="K229" s="24"/>
      <c r="L229" s="24"/>
      <c r="P229" s="24"/>
    </row>
    <row r="230" spans="4:16" ht="13.2">
      <c r="D230" s="24"/>
      <c r="F230" s="111"/>
      <c r="G230" s="24"/>
      <c r="H230" s="24"/>
      <c r="I230" s="24"/>
      <c r="J230" s="24"/>
      <c r="K230" s="24"/>
      <c r="L230" s="24"/>
      <c r="P230" s="24"/>
    </row>
    <row r="231" spans="4:16" ht="13.2">
      <c r="D231" s="24"/>
      <c r="F231" s="111"/>
      <c r="G231" s="24"/>
      <c r="H231" s="24"/>
      <c r="I231" s="24"/>
      <c r="J231" s="24"/>
      <c r="K231" s="24"/>
      <c r="L231" s="24"/>
      <c r="P231" s="24"/>
    </row>
    <row r="232" spans="4:16" ht="13.2">
      <c r="D232" s="24"/>
      <c r="F232" s="111"/>
      <c r="G232" s="24"/>
      <c r="H232" s="24"/>
      <c r="I232" s="24"/>
      <c r="J232" s="24"/>
      <c r="K232" s="24"/>
      <c r="L232" s="24"/>
      <c r="P232" s="24"/>
    </row>
    <row r="233" spans="4:16" ht="13.2">
      <c r="D233" s="24"/>
      <c r="F233" s="111"/>
      <c r="G233" s="24"/>
      <c r="H233" s="24"/>
      <c r="I233" s="24"/>
      <c r="J233" s="24"/>
      <c r="K233" s="24"/>
      <c r="L233" s="24"/>
      <c r="P233" s="24"/>
    </row>
    <row r="234" spans="4:16" ht="13.2">
      <c r="D234" s="24"/>
      <c r="F234" s="111"/>
      <c r="G234" s="24"/>
      <c r="H234" s="24"/>
      <c r="I234" s="24"/>
      <c r="J234" s="24"/>
      <c r="K234" s="24"/>
      <c r="L234" s="24"/>
      <c r="P234" s="24"/>
    </row>
    <row r="235" spans="4:16" ht="13.2">
      <c r="D235" s="24"/>
      <c r="F235" s="111"/>
      <c r="G235" s="24"/>
      <c r="H235" s="24"/>
      <c r="I235" s="24"/>
      <c r="J235" s="24"/>
      <c r="K235" s="24"/>
      <c r="L235" s="24"/>
      <c r="P235" s="24"/>
    </row>
    <row r="236" spans="4:16" ht="13.2">
      <c r="D236" s="24"/>
      <c r="F236" s="111"/>
      <c r="G236" s="24"/>
      <c r="H236" s="24"/>
      <c r="I236" s="24"/>
      <c r="J236" s="24"/>
      <c r="K236" s="24"/>
      <c r="L236" s="24"/>
      <c r="P236" s="24"/>
    </row>
    <row r="237" spans="4:16" ht="13.2">
      <c r="D237" s="24"/>
      <c r="F237" s="111"/>
      <c r="G237" s="24"/>
      <c r="H237" s="24"/>
      <c r="I237" s="24"/>
      <c r="J237" s="24"/>
      <c r="K237" s="24"/>
      <c r="L237" s="24"/>
      <c r="P237" s="24"/>
    </row>
    <row r="238" spans="4:16" ht="13.2">
      <c r="D238" s="24"/>
      <c r="F238" s="111"/>
      <c r="G238" s="24"/>
      <c r="H238" s="24"/>
      <c r="I238" s="24"/>
      <c r="J238" s="24"/>
      <c r="K238" s="24"/>
      <c r="L238" s="24"/>
      <c r="P238" s="24"/>
    </row>
    <row r="239" spans="4:16" ht="13.2">
      <c r="D239" s="24"/>
      <c r="F239" s="111"/>
      <c r="G239" s="24"/>
      <c r="H239" s="24"/>
      <c r="I239" s="24"/>
      <c r="J239" s="24"/>
      <c r="K239" s="24"/>
      <c r="L239" s="24"/>
      <c r="P239" s="24"/>
    </row>
    <row r="240" spans="4:16" ht="13.2">
      <c r="D240" s="24"/>
      <c r="F240" s="111"/>
      <c r="G240" s="24"/>
      <c r="H240" s="24"/>
      <c r="I240" s="24"/>
      <c r="J240" s="24"/>
      <c r="K240" s="24"/>
      <c r="L240" s="24"/>
      <c r="P240" s="24"/>
    </row>
    <row r="241" spans="4:16" ht="13.2">
      <c r="D241" s="24"/>
      <c r="F241" s="111"/>
      <c r="G241" s="24"/>
      <c r="H241" s="24"/>
      <c r="I241" s="24"/>
      <c r="J241" s="24"/>
      <c r="K241" s="24"/>
      <c r="L241" s="24"/>
      <c r="P241" s="24"/>
    </row>
    <row r="242" spans="4:16" ht="13.2">
      <c r="D242" s="24"/>
      <c r="F242" s="111"/>
      <c r="G242" s="24"/>
      <c r="H242" s="24"/>
      <c r="I242" s="24"/>
      <c r="J242" s="24"/>
      <c r="K242" s="24"/>
      <c r="L242" s="24"/>
      <c r="P242" s="24"/>
    </row>
    <row r="243" spans="4:16" ht="13.2">
      <c r="D243" s="24"/>
      <c r="F243" s="111"/>
      <c r="G243" s="24"/>
      <c r="H243" s="24"/>
      <c r="I243" s="24"/>
      <c r="J243" s="24"/>
      <c r="K243" s="24"/>
      <c r="L243" s="24"/>
      <c r="P243" s="24"/>
    </row>
    <row r="244" spans="4:16" ht="13.2">
      <c r="D244" s="24"/>
      <c r="F244" s="111"/>
      <c r="G244" s="24"/>
      <c r="H244" s="24"/>
      <c r="I244" s="24"/>
      <c r="J244" s="24"/>
      <c r="K244" s="24"/>
      <c r="L244" s="24"/>
      <c r="P244" s="24"/>
    </row>
    <row r="245" spans="4:16" ht="13.2">
      <c r="D245" s="24"/>
      <c r="F245" s="111"/>
      <c r="G245" s="24"/>
      <c r="H245" s="24"/>
      <c r="I245" s="24"/>
      <c r="J245" s="24"/>
      <c r="K245" s="24"/>
      <c r="L245" s="24"/>
      <c r="P245" s="24"/>
    </row>
    <row r="246" spans="4:16" ht="13.2">
      <c r="D246" s="24"/>
      <c r="F246" s="111"/>
      <c r="G246" s="24"/>
      <c r="H246" s="24"/>
      <c r="I246" s="24"/>
      <c r="J246" s="24"/>
      <c r="K246" s="24"/>
      <c r="L246" s="24"/>
      <c r="P246" s="24"/>
    </row>
    <row r="247" spans="4:16" ht="13.2">
      <c r="D247" s="24"/>
      <c r="F247" s="111"/>
      <c r="G247" s="24"/>
      <c r="H247" s="24"/>
      <c r="I247" s="24"/>
      <c r="J247" s="24"/>
      <c r="K247" s="24"/>
      <c r="L247" s="24"/>
      <c r="P247" s="24"/>
    </row>
    <row r="248" spans="4:16" ht="13.2">
      <c r="D248" s="24"/>
      <c r="F248" s="111"/>
      <c r="G248" s="24"/>
      <c r="H248" s="24"/>
      <c r="I248" s="24"/>
      <c r="J248" s="24"/>
      <c r="K248" s="24"/>
      <c r="L248" s="24"/>
      <c r="P248" s="24"/>
    </row>
    <row r="249" spans="4:16" ht="13.2">
      <c r="D249" s="24"/>
      <c r="F249" s="111"/>
      <c r="G249" s="24"/>
      <c r="H249" s="24"/>
      <c r="I249" s="24"/>
      <c r="J249" s="24"/>
      <c r="K249" s="24"/>
      <c r="L249" s="24"/>
      <c r="P249" s="24"/>
    </row>
    <row r="250" spans="4:16" ht="13.2">
      <c r="D250" s="24"/>
      <c r="F250" s="111"/>
      <c r="G250" s="24"/>
      <c r="H250" s="24"/>
      <c r="I250" s="24"/>
      <c r="J250" s="24"/>
      <c r="K250" s="24"/>
      <c r="L250" s="24"/>
      <c r="P250" s="24"/>
    </row>
    <row r="251" spans="4:16" ht="13.2">
      <c r="D251" s="24"/>
      <c r="F251" s="111"/>
      <c r="G251" s="24"/>
      <c r="H251" s="24"/>
      <c r="I251" s="24"/>
      <c r="J251" s="24"/>
      <c r="K251" s="24"/>
      <c r="L251" s="24"/>
      <c r="P251" s="24"/>
    </row>
    <row r="252" spans="4:16" ht="13.2">
      <c r="D252" s="24"/>
      <c r="F252" s="111"/>
      <c r="G252" s="24"/>
      <c r="H252" s="24"/>
      <c r="I252" s="24"/>
      <c r="J252" s="24"/>
      <c r="K252" s="24"/>
      <c r="L252" s="24"/>
      <c r="P252" s="24"/>
    </row>
    <row r="253" spans="4:16" ht="13.2">
      <c r="D253" s="24"/>
      <c r="F253" s="111"/>
      <c r="G253" s="24"/>
      <c r="H253" s="24"/>
      <c r="I253" s="24"/>
      <c r="J253" s="24"/>
      <c r="K253" s="24"/>
      <c r="L253" s="24"/>
      <c r="P253" s="24"/>
    </row>
    <row r="254" spans="4:16" ht="13.2">
      <c r="D254" s="24"/>
      <c r="F254" s="111"/>
      <c r="G254" s="24"/>
      <c r="H254" s="24"/>
      <c r="I254" s="24"/>
      <c r="J254" s="24"/>
      <c r="K254" s="24"/>
      <c r="L254" s="24"/>
      <c r="P254" s="24"/>
    </row>
    <row r="255" spans="4:16" ht="13.2">
      <c r="D255" s="24"/>
      <c r="F255" s="111"/>
      <c r="G255" s="24"/>
      <c r="H255" s="24"/>
      <c r="I255" s="24"/>
      <c r="J255" s="24"/>
      <c r="K255" s="24"/>
      <c r="L255" s="24"/>
      <c r="P255" s="24"/>
    </row>
    <row r="256" spans="4:16" ht="13.2">
      <c r="D256" s="24"/>
      <c r="F256" s="111"/>
      <c r="G256" s="24"/>
      <c r="H256" s="24"/>
      <c r="I256" s="24"/>
      <c r="J256" s="24"/>
      <c r="K256" s="24"/>
      <c r="L256" s="24"/>
      <c r="P256" s="24"/>
    </row>
    <row r="257" spans="4:16" ht="13.2">
      <c r="D257" s="24"/>
      <c r="F257" s="111"/>
      <c r="G257" s="24"/>
      <c r="H257" s="24"/>
      <c r="I257" s="24"/>
      <c r="J257" s="24"/>
      <c r="K257" s="24"/>
      <c r="L257" s="24"/>
      <c r="P257" s="24"/>
    </row>
    <row r="258" spans="4:16" ht="13.2">
      <c r="D258" s="24"/>
      <c r="F258" s="111"/>
      <c r="G258" s="24"/>
      <c r="H258" s="24"/>
      <c r="I258" s="24"/>
      <c r="J258" s="24"/>
      <c r="K258" s="24"/>
      <c r="L258" s="24"/>
      <c r="P258" s="24"/>
    </row>
    <row r="259" spans="4:16" ht="13.2">
      <c r="D259" s="24"/>
      <c r="F259" s="111"/>
      <c r="G259" s="24"/>
      <c r="H259" s="24"/>
      <c r="I259" s="24"/>
      <c r="J259" s="24"/>
      <c r="K259" s="24"/>
      <c r="L259" s="24"/>
      <c r="P259" s="24"/>
    </row>
    <row r="260" spans="4:16" ht="13.2">
      <c r="D260" s="24"/>
      <c r="F260" s="111"/>
      <c r="G260" s="24"/>
      <c r="H260" s="24"/>
      <c r="I260" s="24"/>
      <c r="J260" s="24"/>
      <c r="K260" s="24"/>
      <c r="L260" s="24"/>
      <c r="P260" s="24"/>
    </row>
    <row r="261" spans="4:16" ht="13.2">
      <c r="D261" s="24"/>
      <c r="F261" s="111"/>
      <c r="G261" s="24"/>
      <c r="H261" s="24"/>
      <c r="I261" s="24"/>
      <c r="J261" s="24"/>
      <c r="K261" s="24"/>
      <c r="L261" s="24"/>
      <c r="P261" s="24"/>
    </row>
    <row r="262" spans="4:16" ht="13.2">
      <c r="D262" s="24"/>
      <c r="F262" s="111"/>
      <c r="G262" s="24"/>
      <c r="H262" s="24"/>
      <c r="I262" s="24"/>
      <c r="J262" s="24"/>
      <c r="K262" s="24"/>
      <c r="L262" s="24"/>
      <c r="P262" s="24"/>
    </row>
    <row r="263" spans="4:16" ht="13.2">
      <c r="D263" s="24"/>
      <c r="F263" s="111"/>
      <c r="G263" s="24"/>
      <c r="H263" s="24"/>
      <c r="I263" s="24"/>
      <c r="J263" s="24"/>
      <c r="K263" s="24"/>
      <c r="L263" s="24"/>
      <c r="P263" s="24"/>
    </row>
    <row r="264" spans="4:16" ht="13.2">
      <c r="D264" s="24"/>
      <c r="F264" s="111"/>
      <c r="G264" s="24"/>
      <c r="H264" s="24"/>
      <c r="I264" s="24"/>
      <c r="J264" s="24"/>
      <c r="K264" s="24"/>
      <c r="L264" s="24"/>
      <c r="P264" s="24"/>
    </row>
    <row r="265" spans="4:16" ht="13.2">
      <c r="D265" s="24"/>
      <c r="F265" s="111"/>
      <c r="G265" s="24"/>
      <c r="H265" s="24"/>
      <c r="I265" s="24"/>
      <c r="J265" s="24"/>
      <c r="K265" s="24"/>
      <c r="L265" s="24"/>
      <c r="P265" s="24"/>
    </row>
    <row r="266" spans="4:16" ht="13.2">
      <c r="D266" s="24"/>
      <c r="F266" s="111"/>
      <c r="G266" s="24"/>
      <c r="H266" s="24"/>
      <c r="I266" s="24"/>
      <c r="J266" s="24"/>
      <c r="K266" s="24"/>
      <c r="L266" s="24"/>
      <c r="P266" s="24"/>
    </row>
    <row r="267" spans="4:16" ht="13.2">
      <c r="D267" s="24"/>
      <c r="F267" s="111"/>
      <c r="G267" s="24"/>
      <c r="H267" s="24"/>
      <c r="I267" s="24"/>
      <c r="J267" s="24"/>
      <c r="K267" s="24"/>
      <c r="L267" s="24"/>
      <c r="P267" s="24"/>
    </row>
    <row r="268" spans="4:16" ht="13.2">
      <c r="D268" s="24"/>
      <c r="F268" s="111"/>
      <c r="G268" s="24"/>
      <c r="H268" s="24"/>
      <c r="I268" s="24"/>
      <c r="J268" s="24"/>
      <c r="K268" s="24"/>
      <c r="L268" s="24"/>
      <c r="P268" s="24"/>
    </row>
    <row r="269" spans="4:16" ht="13.2">
      <c r="D269" s="24"/>
      <c r="F269" s="111"/>
      <c r="G269" s="24"/>
      <c r="H269" s="24"/>
      <c r="I269" s="24"/>
      <c r="J269" s="24"/>
      <c r="K269" s="24"/>
      <c r="L269" s="24"/>
      <c r="P269" s="24"/>
    </row>
    <row r="270" spans="4:16" ht="13.2">
      <c r="D270" s="24"/>
      <c r="F270" s="111"/>
      <c r="G270" s="24"/>
      <c r="H270" s="24"/>
      <c r="I270" s="24"/>
      <c r="J270" s="24"/>
      <c r="K270" s="24"/>
      <c r="L270" s="24"/>
      <c r="P270" s="24"/>
    </row>
    <row r="271" spans="4:16" ht="13.2">
      <c r="D271" s="24"/>
      <c r="F271" s="111"/>
      <c r="G271" s="24"/>
      <c r="H271" s="24"/>
      <c r="I271" s="24"/>
      <c r="J271" s="24"/>
      <c r="K271" s="24"/>
      <c r="L271" s="24"/>
      <c r="P271" s="24"/>
    </row>
    <row r="272" spans="4:16" ht="13.2">
      <c r="D272" s="24"/>
      <c r="F272" s="111"/>
      <c r="G272" s="24"/>
      <c r="H272" s="24"/>
      <c r="I272" s="24"/>
      <c r="J272" s="24"/>
      <c r="K272" s="24"/>
      <c r="L272" s="24"/>
      <c r="P272" s="24"/>
    </row>
    <row r="273" spans="4:16" ht="13.2">
      <c r="D273" s="24"/>
      <c r="F273" s="111"/>
      <c r="G273" s="24"/>
      <c r="H273" s="24"/>
      <c r="I273" s="24"/>
      <c r="J273" s="24"/>
      <c r="K273" s="24"/>
      <c r="L273" s="24"/>
      <c r="P273" s="24"/>
    </row>
    <row r="274" spans="4:16" ht="13.2">
      <c r="D274" s="24"/>
      <c r="F274" s="111"/>
      <c r="G274" s="24"/>
      <c r="H274" s="24"/>
      <c r="I274" s="24"/>
      <c r="J274" s="24"/>
      <c r="K274" s="24"/>
      <c r="L274" s="24"/>
      <c r="P274" s="24"/>
    </row>
    <row r="275" spans="4:16" ht="13.2">
      <c r="D275" s="24"/>
      <c r="F275" s="111"/>
      <c r="G275" s="24"/>
      <c r="H275" s="24"/>
      <c r="I275" s="24"/>
      <c r="J275" s="24"/>
      <c r="K275" s="24"/>
      <c r="L275" s="24"/>
      <c r="P275" s="24"/>
    </row>
    <row r="276" spans="4:16" ht="13.2">
      <c r="D276" s="24"/>
      <c r="F276" s="111"/>
      <c r="G276" s="24"/>
      <c r="H276" s="24"/>
      <c r="I276" s="24"/>
      <c r="J276" s="24"/>
      <c r="K276" s="24"/>
      <c r="L276" s="24"/>
      <c r="P276" s="24"/>
    </row>
    <row r="277" spans="4:16" ht="13.2">
      <c r="D277" s="24"/>
      <c r="F277" s="111"/>
      <c r="G277" s="24"/>
      <c r="H277" s="24"/>
      <c r="I277" s="24"/>
      <c r="J277" s="24"/>
      <c r="K277" s="24"/>
      <c r="L277" s="24"/>
      <c r="P277" s="24"/>
    </row>
    <row r="278" spans="4:16" ht="13.2">
      <c r="D278" s="24"/>
      <c r="F278" s="111"/>
      <c r="G278" s="24"/>
      <c r="H278" s="24"/>
      <c r="I278" s="24"/>
      <c r="J278" s="24"/>
      <c r="K278" s="24"/>
      <c r="L278" s="24"/>
      <c r="P278" s="24"/>
    </row>
    <row r="279" spans="4:16" ht="13.2">
      <c r="D279" s="24"/>
      <c r="F279" s="111"/>
      <c r="G279" s="24"/>
      <c r="H279" s="24"/>
      <c r="I279" s="24"/>
      <c r="J279" s="24"/>
      <c r="K279" s="24"/>
      <c r="L279" s="24"/>
      <c r="P279" s="24"/>
    </row>
    <row r="280" spans="4:16" ht="13.2">
      <c r="D280" s="24"/>
      <c r="F280" s="111"/>
      <c r="G280" s="24"/>
      <c r="H280" s="24"/>
      <c r="I280" s="24"/>
      <c r="J280" s="24"/>
      <c r="K280" s="24"/>
      <c r="L280" s="24"/>
      <c r="P280" s="24"/>
    </row>
    <row r="281" spans="4:16" ht="13.2">
      <c r="D281" s="24"/>
      <c r="F281" s="111"/>
      <c r="G281" s="24"/>
      <c r="H281" s="24"/>
      <c r="I281" s="24"/>
      <c r="J281" s="24"/>
      <c r="K281" s="24"/>
      <c r="L281" s="24"/>
      <c r="P281" s="24"/>
    </row>
    <row r="282" spans="4:16" ht="13.2">
      <c r="D282" s="24"/>
      <c r="F282" s="111"/>
      <c r="G282" s="24"/>
      <c r="H282" s="24"/>
      <c r="I282" s="24"/>
      <c r="J282" s="24"/>
      <c r="K282" s="24"/>
      <c r="L282" s="24"/>
      <c r="P282" s="24"/>
    </row>
    <row r="283" spans="4:16" ht="13.2">
      <c r="D283" s="24"/>
      <c r="F283" s="111"/>
      <c r="G283" s="24"/>
      <c r="H283" s="24"/>
      <c r="I283" s="24"/>
      <c r="J283" s="24"/>
      <c r="K283" s="24"/>
      <c r="L283" s="24"/>
      <c r="P283" s="24"/>
    </row>
    <row r="284" spans="4:16" ht="13.2">
      <c r="D284" s="24"/>
      <c r="F284" s="111"/>
      <c r="G284" s="24"/>
      <c r="H284" s="24"/>
      <c r="I284" s="24"/>
      <c r="J284" s="24"/>
      <c r="K284" s="24"/>
      <c r="L284" s="24"/>
      <c r="P284" s="24"/>
    </row>
    <row r="285" spans="4:16" ht="13.2">
      <c r="D285" s="24"/>
      <c r="F285" s="111"/>
      <c r="G285" s="24"/>
      <c r="H285" s="24"/>
      <c r="I285" s="24"/>
      <c r="J285" s="24"/>
      <c r="K285" s="24"/>
      <c r="L285" s="24"/>
      <c r="P285" s="24"/>
    </row>
    <row r="286" spans="4:16" ht="13.2">
      <c r="D286" s="24"/>
      <c r="F286" s="111"/>
      <c r="G286" s="24"/>
      <c r="H286" s="24"/>
      <c r="I286" s="24"/>
      <c r="J286" s="24"/>
      <c r="K286" s="24"/>
      <c r="L286" s="24"/>
      <c r="P286" s="24"/>
    </row>
    <row r="287" spans="4:16" ht="13.2">
      <c r="D287" s="24"/>
      <c r="F287" s="111"/>
      <c r="G287" s="24"/>
      <c r="H287" s="24"/>
      <c r="I287" s="24"/>
      <c r="J287" s="24"/>
      <c r="K287" s="24"/>
      <c r="L287" s="24"/>
      <c r="P287" s="24"/>
    </row>
    <row r="288" spans="4:16" ht="13.2">
      <c r="D288" s="24"/>
      <c r="F288" s="111"/>
      <c r="G288" s="24"/>
      <c r="H288" s="24"/>
      <c r="I288" s="24"/>
      <c r="J288" s="24"/>
      <c r="K288" s="24"/>
      <c r="L288" s="24"/>
      <c r="P288" s="24"/>
    </row>
    <row r="289" spans="4:16" ht="13.2">
      <c r="D289" s="24"/>
      <c r="F289" s="111"/>
      <c r="G289" s="24"/>
      <c r="H289" s="24"/>
      <c r="I289" s="24"/>
      <c r="J289" s="24"/>
      <c r="K289" s="24"/>
      <c r="L289" s="24"/>
      <c r="P289" s="24"/>
    </row>
    <row r="290" spans="4:16" ht="13.2">
      <c r="D290" s="24"/>
      <c r="F290" s="111"/>
      <c r="G290" s="24"/>
      <c r="H290" s="24"/>
      <c r="I290" s="24"/>
      <c r="J290" s="24"/>
      <c r="K290" s="24"/>
      <c r="L290" s="24"/>
      <c r="P290" s="24"/>
    </row>
    <row r="291" spans="4:16" ht="13.2">
      <c r="D291" s="24"/>
      <c r="F291" s="111"/>
      <c r="G291" s="24"/>
      <c r="H291" s="24"/>
      <c r="I291" s="24"/>
      <c r="J291" s="24"/>
      <c r="K291" s="24"/>
      <c r="L291" s="24"/>
      <c r="P291" s="24"/>
    </row>
    <row r="292" spans="4:16" ht="13.2">
      <c r="D292" s="24"/>
      <c r="F292" s="111"/>
      <c r="G292" s="24"/>
      <c r="H292" s="24"/>
      <c r="I292" s="24"/>
      <c r="J292" s="24"/>
      <c r="K292" s="24"/>
      <c r="L292" s="24"/>
      <c r="P292" s="24"/>
    </row>
    <row r="293" spans="4:16" ht="13.2">
      <c r="D293" s="24"/>
      <c r="F293" s="111"/>
      <c r="G293" s="24"/>
      <c r="H293" s="24"/>
      <c r="I293" s="24"/>
      <c r="J293" s="24"/>
      <c r="K293" s="24"/>
      <c r="L293" s="24"/>
      <c r="P293" s="24"/>
    </row>
    <row r="294" spans="4:16" ht="13.2">
      <c r="D294" s="24"/>
      <c r="F294" s="111"/>
      <c r="G294" s="24"/>
      <c r="H294" s="24"/>
      <c r="I294" s="24"/>
      <c r="J294" s="24"/>
      <c r="K294" s="24"/>
      <c r="L294" s="24"/>
      <c r="P294" s="24"/>
    </row>
    <row r="295" spans="4:16" ht="13.2">
      <c r="D295" s="24"/>
      <c r="F295" s="111"/>
      <c r="G295" s="24"/>
      <c r="H295" s="24"/>
      <c r="I295" s="24"/>
      <c r="J295" s="24"/>
      <c r="K295" s="24"/>
      <c r="L295" s="24"/>
      <c r="P295" s="24"/>
    </row>
    <row r="296" spans="4:16" ht="13.2">
      <c r="D296" s="24"/>
      <c r="F296" s="111"/>
      <c r="G296" s="24"/>
      <c r="H296" s="24"/>
      <c r="I296" s="24"/>
      <c r="J296" s="24"/>
      <c r="K296" s="24"/>
      <c r="L296" s="24"/>
      <c r="P296" s="24"/>
    </row>
    <row r="297" spans="4:16" ht="13.2">
      <c r="D297" s="24"/>
      <c r="F297" s="111"/>
      <c r="G297" s="24"/>
      <c r="H297" s="24"/>
      <c r="I297" s="24"/>
      <c r="J297" s="24"/>
      <c r="K297" s="24"/>
      <c r="L297" s="24"/>
      <c r="P297" s="24"/>
    </row>
    <row r="298" spans="4:16" ht="13.2">
      <c r="D298" s="24"/>
      <c r="F298" s="111"/>
      <c r="G298" s="24"/>
      <c r="H298" s="24"/>
      <c r="I298" s="24"/>
      <c r="J298" s="24"/>
      <c r="K298" s="24"/>
      <c r="L298" s="24"/>
      <c r="P298" s="24"/>
    </row>
    <row r="299" spans="4:16" ht="13.2">
      <c r="D299" s="24"/>
      <c r="F299" s="111"/>
      <c r="G299" s="24"/>
      <c r="H299" s="24"/>
      <c r="I299" s="24"/>
      <c r="J299" s="24"/>
      <c r="K299" s="24"/>
      <c r="L299" s="24"/>
      <c r="P299" s="24"/>
    </row>
    <row r="300" spans="4:16" ht="13.2">
      <c r="D300" s="24"/>
      <c r="F300" s="111"/>
      <c r="G300" s="24"/>
      <c r="H300" s="24"/>
      <c r="I300" s="24"/>
      <c r="J300" s="24"/>
      <c r="K300" s="24"/>
      <c r="L300" s="24"/>
      <c r="P300" s="24"/>
    </row>
    <row r="301" spans="4:16" ht="13.2">
      <c r="D301" s="24"/>
      <c r="F301" s="111"/>
      <c r="G301" s="24"/>
      <c r="H301" s="24"/>
      <c r="I301" s="24"/>
      <c r="J301" s="24"/>
      <c r="K301" s="24"/>
      <c r="L301" s="24"/>
      <c r="P301" s="24"/>
    </row>
    <row r="302" spans="4:16" ht="13.2">
      <c r="D302" s="24"/>
      <c r="F302" s="111"/>
      <c r="G302" s="24"/>
      <c r="H302" s="24"/>
      <c r="I302" s="24"/>
      <c r="J302" s="24"/>
      <c r="K302" s="24"/>
      <c r="L302" s="24"/>
      <c r="P302" s="24"/>
    </row>
    <row r="303" spans="4:16" ht="13.2">
      <c r="D303" s="24"/>
      <c r="F303" s="111"/>
      <c r="G303" s="24"/>
      <c r="H303" s="24"/>
      <c r="I303" s="24"/>
      <c r="J303" s="24"/>
      <c r="K303" s="24"/>
      <c r="L303" s="24"/>
      <c r="P303" s="24"/>
    </row>
    <row r="304" spans="4:16" ht="13.2">
      <c r="D304" s="24"/>
      <c r="F304" s="111"/>
      <c r="G304" s="24"/>
      <c r="H304" s="24"/>
      <c r="I304" s="24"/>
      <c r="J304" s="24"/>
      <c r="K304" s="24"/>
      <c r="L304" s="24"/>
      <c r="P304" s="24"/>
    </row>
    <row r="305" spans="4:16" ht="13.2">
      <c r="D305" s="24"/>
      <c r="F305" s="111"/>
      <c r="G305" s="24"/>
      <c r="H305" s="24"/>
      <c r="I305" s="24"/>
      <c r="J305" s="24"/>
      <c r="K305" s="24"/>
      <c r="L305" s="24"/>
      <c r="P305" s="24"/>
    </row>
    <row r="306" spans="4:16" ht="13.2">
      <c r="D306" s="24"/>
      <c r="F306" s="111"/>
      <c r="G306" s="24"/>
      <c r="H306" s="24"/>
      <c r="I306" s="24"/>
      <c r="J306" s="24"/>
      <c r="K306" s="24"/>
      <c r="L306" s="24"/>
      <c r="P306" s="24"/>
    </row>
    <row r="307" spans="4:16" ht="13.2">
      <c r="D307" s="24"/>
      <c r="F307" s="111"/>
      <c r="G307" s="24"/>
      <c r="H307" s="24"/>
      <c r="I307" s="24"/>
      <c r="J307" s="24"/>
      <c r="K307" s="24"/>
      <c r="L307" s="24"/>
      <c r="P307" s="24"/>
    </row>
    <row r="308" spans="4:16" ht="13.2">
      <c r="D308" s="24"/>
      <c r="F308" s="111"/>
      <c r="G308" s="24"/>
      <c r="H308" s="24"/>
      <c r="I308" s="24"/>
      <c r="J308" s="24"/>
      <c r="K308" s="24"/>
      <c r="L308" s="24"/>
      <c r="P308" s="24"/>
    </row>
    <row r="309" spans="4:16" ht="13.2">
      <c r="D309" s="24"/>
      <c r="F309" s="111"/>
      <c r="G309" s="24"/>
      <c r="H309" s="24"/>
      <c r="I309" s="24"/>
      <c r="J309" s="24"/>
      <c r="K309" s="24"/>
      <c r="L309" s="24"/>
      <c r="P309" s="24"/>
    </row>
    <row r="310" spans="4:16" ht="13.2">
      <c r="D310" s="24"/>
      <c r="F310" s="111"/>
      <c r="G310" s="24"/>
      <c r="H310" s="24"/>
      <c r="I310" s="24"/>
      <c r="J310" s="24"/>
      <c r="K310" s="24"/>
      <c r="L310" s="24"/>
      <c r="P310" s="24"/>
    </row>
    <row r="311" spans="4:16" ht="13.2">
      <c r="D311" s="24"/>
      <c r="F311" s="111"/>
      <c r="G311" s="24"/>
      <c r="H311" s="24"/>
      <c r="I311" s="24"/>
      <c r="J311" s="24"/>
      <c r="K311" s="24"/>
      <c r="L311" s="24"/>
      <c r="P311" s="24"/>
    </row>
    <row r="312" spans="4:16" ht="13.2">
      <c r="D312" s="24"/>
      <c r="F312" s="111"/>
      <c r="G312" s="24"/>
      <c r="H312" s="24"/>
      <c r="I312" s="24"/>
      <c r="J312" s="24"/>
      <c r="K312" s="24"/>
      <c r="L312" s="24"/>
      <c r="P312" s="24"/>
    </row>
    <row r="313" spans="4:16" ht="13.2">
      <c r="D313" s="24"/>
      <c r="F313" s="111"/>
      <c r="G313" s="24"/>
      <c r="H313" s="24"/>
      <c r="I313" s="24"/>
      <c r="J313" s="24"/>
      <c r="K313" s="24"/>
      <c r="L313" s="24"/>
      <c r="P313" s="24"/>
    </row>
    <row r="314" spans="4:16" ht="13.2">
      <c r="D314" s="24"/>
      <c r="F314" s="111"/>
      <c r="G314" s="24"/>
      <c r="H314" s="24"/>
      <c r="I314" s="24"/>
      <c r="J314" s="24"/>
      <c r="K314" s="24"/>
      <c r="L314" s="24"/>
      <c r="P314" s="24"/>
    </row>
    <row r="315" spans="4:16" ht="13.2">
      <c r="D315" s="24"/>
      <c r="F315" s="111"/>
      <c r="G315" s="24"/>
      <c r="H315" s="24"/>
      <c r="I315" s="24"/>
      <c r="J315" s="24"/>
      <c r="K315" s="24"/>
      <c r="L315" s="24"/>
      <c r="P315" s="24"/>
    </row>
    <row r="316" spans="4:16" ht="13.2">
      <c r="D316" s="24"/>
      <c r="F316" s="111"/>
      <c r="G316" s="24"/>
      <c r="H316" s="24"/>
      <c r="I316" s="24"/>
      <c r="J316" s="24"/>
      <c r="K316" s="24"/>
      <c r="L316" s="24"/>
      <c r="P316" s="24"/>
    </row>
    <row r="317" spans="4:16" ht="13.2">
      <c r="D317" s="24"/>
      <c r="F317" s="111"/>
      <c r="G317" s="24"/>
      <c r="H317" s="24"/>
      <c r="I317" s="24"/>
      <c r="J317" s="24"/>
      <c r="K317" s="24"/>
      <c r="L317" s="24"/>
      <c r="P317" s="24"/>
    </row>
    <row r="318" spans="4:16" ht="13.2">
      <c r="D318" s="24"/>
      <c r="F318" s="111"/>
      <c r="G318" s="24"/>
      <c r="H318" s="24"/>
      <c r="I318" s="24"/>
      <c r="J318" s="24"/>
      <c r="K318" s="24"/>
      <c r="L318" s="24"/>
      <c r="P318" s="24"/>
    </row>
    <row r="319" spans="4:16" ht="13.2">
      <c r="D319" s="24"/>
      <c r="F319" s="111"/>
      <c r="G319" s="24"/>
      <c r="H319" s="24"/>
      <c r="I319" s="24"/>
      <c r="J319" s="24"/>
      <c r="K319" s="24"/>
      <c r="L319" s="24"/>
      <c r="P319" s="24"/>
    </row>
    <row r="320" spans="4:16" ht="13.2">
      <c r="D320" s="24"/>
      <c r="F320" s="111"/>
      <c r="G320" s="24"/>
      <c r="H320" s="24"/>
      <c r="I320" s="24"/>
      <c r="J320" s="24"/>
      <c r="K320" s="24"/>
      <c r="L320" s="24"/>
      <c r="P320" s="24"/>
    </row>
    <row r="321" spans="4:16" ht="13.2">
      <c r="D321" s="24"/>
      <c r="F321" s="111"/>
      <c r="G321" s="24"/>
      <c r="H321" s="24"/>
      <c r="I321" s="24"/>
      <c r="J321" s="24"/>
      <c r="K321" s="24"/>
      <c r="L321" s="24"/>
      <c r="P321" s="24"/>
    </row>
    <row r="322" spans="4:16" ht="13.2">
      <c r="D322" s="24"/>
      <c r="F322" s="111"/>
      <c r="G322" s="24"/>
      <c r="H322" s="24"/>
      <c r="I322" s="24"/>
      <c r="J322" s="24"/>
      <c r="K322" s="24"/>
      <c r="L322" s="24"/>
      <c r="P322" s="24"/>
    </row>
    <row r="323" spans="4:16" ht="13.2">
      <c r="D323" s="24"/>
      <c r="F323" s="111"/>
      <c r="G323" s="24"/>
      <c r="H323" s="24"/>
      <c r="I323" s="24"/>
      <c r="J323" s="24"/>
      <c r="K323" s="24"/>
      <c r="L323" s="24"/>
      <c r="P323" s="24"/>
    </row>
    <row r="324" spans="4:16" ht="13.2">
      <c r="D324" s="24"/>
      <c r="F324" s="111"/>
      <c r="G324" s="24"/>
      <c r="H324" s="24"/>
      <c r="I324" s="24"/>
      <c r="J324" s="24"/>
      <c r="K324" s="24"/>
      <c r="L324" s="24"/>
      <c r="P324" s="24"/>
    </row>
    <row r="325" spans="4:16" ht="13.2">
      <c r="D325" s="24"/>
      <c r="F325" s="111"/>
      <c r="G325" s="24"/>
      <c r="H325" s="24"/>
      <c r="I325" s="24"/>
      <c r="J325" s="24"/>
      <c r="K325" s="24"/>
      <c r="L325" s="24"/>
      <c r="P325" s="24"/>
    </row>
    <row r="326" spans="4:16" ht="13.2">
      <c r="D326" s="24"/>
      <c r="F326" s="111"/>
      <c r="G326" s="24"/>
      <c r="H326" s="24"/>
      <c r="I326" s="24"/>
      <c r="J326" s="24"/>
      <c r="K326" s="24"/>
      <c r="L326" s="24"/>
      <c r="P326" s="24"/>
    </row>
    <row r="327" spans="4:16" ht="13.2">
      <c r="D327" s="24"/>
      <c r="F327" s="111"/>
      <c r="G327" s="24"/>
      <c r="H327" s="24"/>
      <c r="I327" s="24"/>
      <c r="J327" s="24"/>
      <c r="K327" s="24"/>
      <c r="L327" s="24"/>
      <c r="P327" s="24"/>
    </row>
    <row r="328" spans="4:16" ht="13.2">
      <c r="D328" s="24"/>
      <c r="F328" s="111"/>
      <c r="G328" s="24"/>
      <c r="H328" s="24"/>
      <c r="I328" s="24"/>
      <c r="J328" s="24"/>
      <c r="K328" s="24"/>
      <c r="L328" s="24"/>
      <c r="P328" s="24"/>
    </row>
    <row r="329" spans="4:16" ht="13.2">
      <c r="D329" s="24"/>
      <c r="F329" s="111"/>
      <c r="G329" s="24"/>
      <c r="H329" s="24"/>
      <c r="I329" s="24"/>
      <c r="J329" s="24"/>
      <c r="K329" s="24"/>
      <c r="L329" s="24"/>
      <c r="P329" s="24"/>
    </row>
    <row r="330" spans="4:16" ht="13.2">
      <c r="D330" s="24"/>
      <c r="F330" s="111"/>
      <c r="G330" s="24"/>
      <c r="H330" s="24"/>
      <c r="I330" s="24"/>
      <c r="J330" s="24"/>
      <c r="K330" s="24"/>
      <c r="L330" s="24"/>
      <c r="P330" s="24"/>
    </row>
    <row r="331" spans="4:16" ht="13.2">
      <c r="D331" s="24"/>
      <c r="F331" s="111"/>
      <c r="G331" s="24"/>
      <c r="H331" s="24"/>
      <c r="I331" s="24"/>
      <c r="J331" s="24"/>
      <c r="K331" s="24"/>
      <c r="L331" s="24"/>
      <c r="P331" s="24"/>
    </row>
    <row r="332" spans="4:16" ht="13.2">
      <c r="D332" s="24"/>
      <c r="F332" s="111"/>
      <c r="G332" s="24"/>
      <c r="H332" s="24"/>
      <c r="I332" s="24"/>
      <c r="J332" s="24"/>
      <c r="K332" s="24"/>
      <c r="L332" s="24"/>
      <c r="P332" s="24"/>
    </row>
    <row r="333" spans="4:16" ht="13.2">
      <c r="D333" s="24"/>
      <c r="F333" s="111"/>
      <c r="G333" s="24"/>
      <c r="H333" s="24"/>
      <c r="I333" s="24"/>
      <c r="J333" s="24"/>
      <c r="K333" s="24"/>
      <c r="L333" s="24"/>
      <c r="P333" s="24"/>
    </row>
    <row r="334" spans="4:16" ht="13.2">
      <c r="D334" s="24"/>
      <c r="F334" s="111"/>
      <c r="G334" s="24"/>
      <c r="H334" s="24"/>
      <c r="I334" s="24"/>
      <c r="J334" s="24"/>
      <c r="K334" s="24"/>
      <c r="L334" s="24"/>
      <c r="P334" s="24"/>
    </row>
    <row r="335" spans="4:16" ht="13.2">
      <c r="D335" s="24"/>
      <c r="F335" s="111"/>
      <c r="G335" s="24"/>
      <c r="H335" s="24"/>
      <c r="I335" s="24"/>
      <c r="J335" s="24"/>
      <c r="K335" s="24"/>
      <c r="L335" s="24"/>
      <c r="P335" s="24"/>
    </row>
    <row r="336" spans="4:16" ht="13.2">
      <c r="D336" s="24"/>
      <c r="F336" s="111"/>
      <c r="G336" s="24"/>
      <c r="H336" s="24"/>
      <c r="I336" s="24"/>
      <c r="J336" s="24"/>
      <c r="K336" s="24"/>
      <c r="L336" s="24"/>
      <c r="P336" s="24"/>
    </row>
    <row r="337" spans="4:16" ht="13.2">
      <c r="D337" s="24"/>
      <c r="F337" s="111"/>
      <c r="G337" s="24"/>
      <c r="H337" s="24"/>
      <c r="I337" s="24"/>
      <c r="J337" s="24"/>
      <c r="K337" s="24"/>
      <c r="L337" s="24"/>
      <c r="P337" s="24"/>
    </row>
    <row r="338" spans="4:16" ht="13.2">
      <c r="D338" s="24"/>
      <c r="F338" s="111"/>
      <c r="G338" s="24"/>
      <c r="H338" s="24"/>
      <c r="I338" s="24"/>
      <c r="J338" s="24"/>
      <c r="K338" s="24"/>
      <c r="L338" s="24"/>
      <c r="P338" s="24"/>
    </row>
    <row r="339" spans="4:16" ht="13.2">
      <c r="D339" s="24"/>
      <c r="F339" s="111"/>
      <c r="G339" s="24"/>
      <c r="H339" s="24"/>
      <c r="I339" s="24"/>
      <c r="J339" s="24"/>
      <c r="K339" s="24"/>
      <c r="L339" s="24"/>
      <c r="P339" s="24"/>
    </row>
    <row r="340" spans="4:16" ht="13.2">
      <c r="D340" s="24"/>
      <c r="F340" s="111"/>
      <c r="G340" s="24"/>
      <c r="H340" s="24"/>
      <c r="I340" s="24"/>
      <c r="J340" s="24"/>
      <c r="K340" s="24"/>
      <c r="L340" s="24"/>
      <c r="P340" s="24"/>
    </row>
    <row r="341" spans="4:16" ht="13.2">
      <c r="D341" s="24"/>
      <c r="F341" s="111"/>
      <c r="G341" s="24"/>
      <c r="H341" s="24"/>
      <c r="I341" s="24"/>
      <c r="J341" s="24"/>
      <c r="K341" s="24"/>
      <c r="L341" s="24"/>
      <c r="P341" s="24"/>
    </row>
    <row r="342" spans="4:16" ht="13.2">
      <c r="D342" s="24"/>
      <c r="F342" s="111"/>
      <c r="G342" s="24"/>
      <c r="H342" s="24"/>
      <c r="I342" s="24"/>
      <c r="J342" s="24"/>
      <c r="K342" s="24"/>
      <c r="L342" s="24"/>
      <c r="P342" s="24"/>
    </row>
    <row r="343" spans="4:16" ht="13.2">
      <c r="D343" s="24"/>
      <c r="F343" s="111"/>
      <c r="G343" s="24"/>
      <c r="H343" s="24"/>
      <c r="I343" s="24"/>
      <c r="J343" s="24"/>
      <c r="K343" s="24"/>
      <c r="L343" s="24"/>
      <c r="P343" s="24"/>
    </row>
    <row r="344" spans="4:16" ht="13.2">
      <c r="D344" s="24"/>
      <c r="F344" s="111"/>
      <c r="G344" s="24"/>
      <c r="H344" s="24"/>
      <c r="I344" s="24"/>
      <c r="J344" s="24"/>
      <c r="K344" s="24"/>
      <c r="L344" s="24"/>
      <c r="P344" s="24"/>
    </row>
    <row r="345" spans="4:16" ht="13.2">
      <c r="D345" s="24"/>
      <c r="F345" s="111"/>
      <c r="G345" s="24"/>
      <c r="H345" s="24"/>
      <c r="I345" s="24"/>
      <c r="J345" s="24"/>
      <c r="K345" s="24"/>
      <c r="L345" s="24"/>
      <c r="P345" s="24"/>
    </row>
    <row r="346" spans="4:16" ht="13.2">
      <c r="D346" s="24"/>
      <c r="F346" s="111"/>
      <c r="G346" s="24"/>
      <c r="H346" s="24"/>
      <c r="I346" s="24"/>
      <c r="J346" s="24"/>
      <c r="K346" s="24"/>
      <c r="L346" s="24"/>
      <c r="P346" s="24"/>
    </row>
    <row r="347" spans="4:16" ht="13.2">
      <c r="D347" s="24"/>
      <c r="F347" s="111"/>
      <c r="G347" s="24"/>
      <c r="H347" s="24"/>
      <c r="I347" s="24"/>
      <c r="J347" s="24"/>
      <c r="K347" s="24"/>
      <c r="L347" s="24"/>
      <c r="P347" s="24"/>
    </row>
    <row r="348" spans="4:16" ht="13.2">
      <c r="D348" s="24"/>
      <c r="F348" s="111"/>
      <c r="G348" s="24"/>
      <c r="H348" s="24"/>
      <c r="I348" s="24"/>
      <c r="J348" s="24"/>
      <c r="K348" s="24"/>
      <c r="L348" s="24"/>
      <c r="P348" s="24"/>
    </row>
    <row r="349" spans="4:16" ht="13.2">
      <c r="D349" s="24"/>
      <c r="F349" s="111"/>
      <c r="G349" s="24"/>
      <c r="H349" s="24"/>
      <c r="I349" s="24"/>
      <c r="J349" s="24"/>
      <c r="K349" s="24"/>
      <c r="L349" s="24"/>
      <c r="P349" s="24"/>
    </row>
    <row r="350" spans="4:16" ht="13.2">
      <c r="D350" s="24"/>
      <c r="F350" s="111"/>
      <c r="G350" s="24"/>
      <c r="H350" s="24"/>
      <c r="I350" s="24"/>
      <c r="J350" s="24"/>
      <c r="K350" s="24"/>
      <c r="L350" s="24"/>
      <c r="P350" s="24"/>
    </row>
    <row r="351" spans="4:16" ht="13.2">
      <c r="D351" s="24"/>
      <c r="F351" s="111"/>
      <c r="G351" s="24"/>
      <c r="H351" s="24"/>
      <c r="I351" s="24"/>
      <c r="J351" s="24"/>
      <c r="K351" s="24"/>
      <c r="L351" s="24"/>
      <c r="P351" s="24"/>
    </row>
    <row r="352" spans="4:16" ht="13.2">
      <c r="D352" s="24"/>
      <c r="F352" s="111"/>
      <c r="G352" s="24"/>
      <c r="H352" s="24"/>
      <c r="I352" s="24"/>
      <c r="J352" s="24"/>
      <c r="K352" s="24"/>
      <c r="L352" s="24"/>
      <c r="P352" s="24"/>
    </row>
    <row r="353" spans="4:16" ht="13.2">
      <c r="D353" s="24"/>
      <c r="F353" s="111"/>
      <c r="G353" s="24"/>
      <c r="H353" s="24"/>
      <c r="I353" s="24"/>
      <c r="J353" s="24"/>
      <c r="K353" s="24"/>
      <c r="L353" s="24"/>
      <c r="P353" s="24"/>
    </row>
    <row r="354" spans="4:16" ht="13.2">
      <c r="D354" s="24"/>
      <c r="F354" s="111"/>
      <c r="G354" s="24"/>
      <c r="H354" s="24"/>
      <c r="I354" s="24"/>
      <c r="J354" s="24"/>
      <c r="K354" s="24"/>
      <c r="L354" s="24"/>
      <c r="P354" s="24"/>
    </row>
    <row r="355" spans="4:16" ht="13.2">
      <c r="D355" s="24"/>
      <c r="F355" s="111"/>
      <c r="G355" s="24"/>
      <c r="H355" s="24"/>
      <c r="I355" s="24"/>
      <c r="J355" s="24"/>
      <c r="K355" s="24"/>
      <c r="L355" s="24"/>
      <c r="P355" s="24"/>
    </row>
    <row r="356" spans="4:16" ht="13.2">
      <c r="D356" s="24"/>
      <c r="F356" s="111"/>
      <c r="G356" s="24"/>
      <c r="H356" s="24"/>
      <c r="I356" s="24"/>
      <c r="J356" s="24"/>
      <c r="K356" s="24"/>
      <c r="L356" s="24"/>
      <c r="P356" s="24"/>
    </row>
    <row r="357" spans="4:16" ht="13.2">
      <c r="D357" s="24"/>
      <c r="F357" s="111"/>
      <c r="G357" s="24"/>
      <c r="H357" s="24"/>
      <c r="I357" s="24"/>
      <c r="J357" s="24"/>
      <c r="K357" s="24"/>
      <c r="L357" s="24"/>
      <c r="P357" s="24"/>
    </row>
    <row r="358" spans="4:16" ht="13.2">
      <c r="D358" s="24"/>
      <c r="F358" s="111"/>
      <c r="G358" s="24"/>
      <c r="H358" s="24"/>
      <c r="I358" s="24"/>
      <c r="J358" s="24"/>
      <c r="K358" s="24"/>
      <c r="L358" s="24"/>
      <c r="P358" s="24"/>
    </row>
    <row r="359" spans="4:16" ht="13.2">
      <c r="D359" s="24"/>
      <c r="F359" s="111"/>
      <c r="G359" s="24"/>
      <c r="H359" s="24"/>
      <c r="I359" s="24"/>
      <c r="J359" s="24"/>
      <c r="K359" s="24"/>
      <c r="L359" s="24"/>
      <c r="P359" s="24"/>
    </row>
    <row r="360" spans="4:16" ht="13.2">
      <c r="D360" s="24"/>
      <c r="F360" s="111"/>
      <c r="G360" s="24"/>
      <c r="H360" s="24"/>
      <c r="I360" s="24"/>
      <c r="J360" s="24"/>
      <c r="K360" s="24"/>
      <c r="L360" s="24"/>
      <c r="P360" s="24"/>
    </row>
    <row r="361" spans="4:16" ht="13.2">
      <c r="D361" s="24"/>
      <c r="F361" s="111"/>
      <c r="G361" s="24"/>
      <c r="H361" s="24"/>
      <c r="I361" s="24"/>
      <c r="J361" s="24"/>
      <c r="K361" s="24"/>
      <c r="L361" s="24"/>
      <c r="P361" s="24"/>
    </row>
    <row r="362" spans="4:16" ht="13.2">
      <c r="D362" s="24"/>
      <c r="F362" s="111"/>
      <c r="G362" s="24"/>
      <c r="H362" s="24"/>
      <c r="I362" s="24"/>
      <c r="J362" s="24"/>
      <c r="K362" s="24"/>
      <c r="L362" s="24"/>
      <c r="P362" s="24"/>
    </row>
    <row r="363" spans="4:16" ht="13.2">
      <c r="D363" s="24"/>
      <c r="F363" s="111"/>
      <c r="G363" s="24"/>
      <c r="H363" s="24"/>
      <c r="I363" s="24"/>
      <c r="J363" s="24"/>
      <c r="K363" s="24"/>
      <c r="L363" s="24"/>
      <c r="P363" s="24"/>
    </row>
    <row r="364" spans="4:16" ht="13.2">
      <c r="D364" s="24"/>
      <c r="F364" s="111"/>
      <c r="G364" s="24"/>
      <c r="H364" s="24"/>
      <c r="I364" s="24"/>
      <c r="J364" s="24"/>
      <c r="K364" s="24"/>
      <c r="L364" s="24"/>
      <c r="P364" s="24"/>
    </row>
    <row r="365" spans="4:16" ht="13.2">
      <c r="D365" s="24"/>
      <c r="F365" s="111"/>
      <c r="G365" s="24"/>
      <c r="H365" s="24"/>
      <c r="I365" s="24"/>
      <c r="J365" s="24"/>
      <c r="K365" s="24"/>
      <c r="L365" s="24"/>
      <c r="P365" s="24"/>
    </row>
    <row r="366" spans="4:16" ht="13.2">
      <c r="D366" s="24"/>
      <c r="F366" s="111"/>
      <c r="G366" s="24"/>
      <c r="H366" s="24"/>
      <c r="I366" s="24"/>
      <c r="J366" s="24"/>
      <c r="K366" s="24"/>
      <c r="L366" s="24"/>
      <c r="P366" s="24"/>
    </row>
    <row r="367" spans="4:16" ht="13.2">
      <c r="D367" s="24"/>
      <c r="F367" s="111"/>
      <c r="G367" s="24"/>
      <c r="H367" s="24"/>
      <c r="I367" s="24"/>
      <c r="J367" s="24"/>
      <c r="K367" s="24"/>
      <c r="L367" s="24"/>
      <c r="P367" s="24"/>
    </row>
    <row r="368" spans="4:16" ht="13.2">
      <c r="D368" s="24"/>
      <c r="F368" s="111"/>
      <c r="G368" s="24"/>
      <c r="H368" s="24"/>
      <c r="I368" s="24"/>
      <c r="J368" s="24"/>
      <c r="K368" s="24"/>
      <c r="L368" s="24"/>
      <c r="P368" s="24"/>
    </row>
    <row r="369" spans="4:16" ht="13.2">
      <c r="D369" s="24"/>
      <c r="F369" s="111"/>
      <c r="G369" s="24"/>
      <c r="H369" s="24"/>
      <c r="I369" s="24"/>
      <c r="J369" s="24"/>
      <c r="K369" s="24"/>
      <c r="L369" s="24"/>
      <c r="P369" s="24"/>
    </row>
    <row r="370" spans="4:16" ht="13.2">
      <c r="D370" s="24"/>
      <c r="F370" s="111"/>
      <c r="G370" s="24"/>
      <c r="H370" s="24"/>
      <c r="I370" s="24"/>
      <c r="J370" s="24"/>
      <c r="K370" s="24"/>
      <c r="L370" s="24"/>
      <c r="P370" s="24"/>
    </row>
    <row r="371" spans="4:16" ht="13.2">
      <c r="D371" s="24"/>
      <c r="F371" s="111"/>
      <c r="G371" s="24"/>
      <c r="H371" s="24"/>
      <c r="I371" s="24"/>
      <c r="J371" s="24"/>
      <c r="K371" s="24"/>
      <c r="L371" s="24"/>
      <c r="P371" s="24"/>
    </row>
    <row r="372" spans="4:16" ht="13.2">
      <c r="D372" s="24"/>
      <c r="F372" s="111"/>
      <c r="G372" s="24"/>
      <c r="H372" s="24"/>
      <c r="I372" s="24"/>
      <c r="J372" s="24"/>
      <c r="K372" s="24"/>
      <c r="L372" s="24"/>
      <c r="P372" s="24"/>
    </row>
    <row r="373" spans="4:16" ht="13.2">
      <c r="D373" s="24"/>
      <c r="F373" s="111"/>
      <c r="G373" s="24"/>
      <c r="H373" s="24"/>
      <c r="I373" s="24"/>
      <c r="J373" s="24"/>
      <c r="K373" s="24"/>
      <c r="L373" s="24"/>
      <c r="P373" s="24"/>
    </row>
    <row r="374" spans="4:16" ht="13.2">
      <c r="D374" s="24"/>
      <c r="F374" s="111"/>
      <c r="G374" s="24"/>
      <c r="H374" s="24"/>
      <c r="I374" s="24"/>
      <c r="J374" s="24"/>
      <c r="K374" s="24"/>
      <c r="L374" s="24"/>
      <c r="P374" s="24"/>
    </row>
    <row r="375" spans="4:16" ht="13.2">
      <c r="D375" s="24"/>
      <c r="F375" s="111"/>
      <c r="G375" s="24"/>
      <c r="H375" s="24"/>
      <c r="I375" s="24"/>
      <c r="J375" s="24"/>
      <c r="K375" s="24"/>
      <c r="L375" s="24"/>
      <c r="P375" s="24"/>
    </row>
    <row r="376" spans="4:16" ht="13.2">
      <c r="D376" s="24"/>
      <c r="F376" s="111"/>
      <c r="G376" s="24"/>
      <c r="H376" s="24"/>
      <c r="I376" s="24"/>
      <c r="J376" s="24"/>
      <c r="K376" s="24"/>
      <c r="L376" s="24"/>
      <c r="P376" s="24"/>
    </row>
    <row r="377" spans="4:16" ht="13.2">
      <c r="D377" s="24"/>
      <c r="F377" s="111"/>
      <c r="G377" s="24"/>
      <c r="H377" s="24"/>
      <c r="I377" s="24"/>
      <c r="J377" s="24"/>
      <c r="K377" s="24"/>
      <c r="L377" s="24"/>
      <c r="P377" s="24"/>
    </row>
    <row r="378" spans="4:16" ht="13.2">
      <c r="D378" s="24"/>
      <c r="F378" s="111"/>
      <c r="G378" s="24"/>
      <c r="H378" s="24"/>
      <c r="I378" s="24"/>
      <c r="J378" s="24"/>
      <c r="K378" s="24"/>
      <c r="L378" s="24"/>
      <c r="P378" s="24"/>
    </row>
    <row r="379" spans="4:16" ht="13.2">
      <c r="D379" s="24"/>
      <c r="F379" s="111"/>
      <c r="G379" s="24"/>
      <c r="H379" s="24"/>
      <c r="I379" s="24"/>
      <c r="J379" s="24"/>
      <c r="K379" s="24"/>
      <c r="L379" s="24"/>
      <c r="P379" s="24"/>
    </row>
    <row r="380" spans="4:16" ht="13.2">
      <c r="D380" s="24"/>
      <c r="F380" s="111"/>
      <c r="G380" s="24"/>
      <c r="H380" s="24"/>
      <c r="I380" s="24"/>
      <c r="J380" s="24"/>
      <c r="K380" s="24"/>
      <c r="L380" s="24"/>
      <c r="P380" s="24"/>
    </row>
    <row r="381" spans="4:16" ht="13.2">
      <c r="D381" s="24"/>
      <c r="F381" s="111"/>
      <c r="G381" s="24"/>
      <c r="H381" s="24"/>
      <c r="I381" s="24"/>
      <c r="J381" s="24"/>
      <c r="K381" s="24"/>
      <c r="L381" s="24"/>
      <c r="P381" s="24"/>
    </row>
    <row r="382" spans="4:16" ht="13.2">
      <c r="D382" s="24"/>
      <c r="F382" s="111"/>
      <c r="G382" s="24"/>
      <c r="H382" s="24"/>
      <c r="I382" s="24"/>
      <c r="J382" s="24"/>
      <c r="K382" s="24"/>
      <c r="L382" s="24"/>
      <c r="P382" s="24"/>
    </row>
    <row r="383" spans="4:16" ht="13.2">
      <c r="D383" s="24"/>
      <c r="F383" s="111"/>
      <c r="G383" s="24"/>
      <c r="H383" s="24"/>
      <c r="I383" s="24"/>
      <c r="J383" s="24"/>
      <c r="K383" s="24"/>
      <c r="L383" s="24"/>
      <c r="P383" s="24"/>
    </row>
    <row r="384" spans="4:16" ht="13.2">
      <c r="D384" s="24"/>
      <c r="F384" s="111"/>
      <c r="G384" s="24"/>
      <c r="H384" s="24"/>
      <c r="I384" s="24"/>
      <c r="J384" s="24"/>
      <c r="K384" s="24"/>
      <c r="L384" s="24"/>
      <c r="P384" s="24"/>
    </row>
    <row r="385" spans="4:16" ht="13.2">
      <c r="D385" s="24"/>
      <c r="F385" s="111"/>
      <c r="G385" s="24"/>
      <c r="H385" s="24"/>
      <c r="I385" s="24"/>
      <c r="J385" s="24"/>
      <c r="K385" s="24"/>
      <c r="L385" s="24"/>
      <c r="P385" s="24"/>
    </row>
    <row r="386" spans="4:16" ht="13.2">
      <c r="D386" s="24"/>
      <c r="F386" s="111"/>
      <c r="G386" s="24"/>
      <c r="H386" s="24"/>
      <c r="I386" s="24"/>
      <c r="J386" s="24"/>
      <c r="K386" s="24"/>
      <c r="L386" s="24"/>
      <c r="P386" s="24"/>
    </row>
    <row r="387" spans="4:16" ht="13.2">
      <c r="D387" s="24"/>
      <c r="F387" s="111"/>
      <c r="G387" s="24"/>
      <c r="H387" s="24"/>
      <c r="I387" s="24"/>
      <c r="J387" s="24"/>
      <c r="K387" s="24"/>
      <c r="L387" s="24"/>
      <c r="P387" s="24"/>
    </row>
    <row r="388" spans="4:16" ht="13.2">
      <c r="D388" s="24"/>
      <c r="F388" s="111"/>
      <c r="G388" s="24"/>
      <c r="H388" s="24"/>
      <c r="I388" s="24"/>
      <c r="J388" s="24"/>
      <c r="K388" s="24"/>
      <c r="L388" s="24"/>
      <c r="P388" s="24"/>
    </row>
    <row r="389" spans="4:16" ht="13.2">
      <c r="D389" s="24"/>
      <c r="F389" s="111"/>
      <c r="G389" s="24"/>
      <c r="H389" s="24"/>
      <c r="I389" s="24"/>
      <c r="J389" s="24"/>
      <c r="K389" s="24"/>
      <c r="L389" s="24"/>
      <c r="P389" s="24"/>
    </row>
    <row r="390" spans="4:16" ht="13.2">
      <c r="D390" s="24"/>
      <c r="F390" s="111"/>
      <c r="G390" s="24"/>
      <c r="H390" s="24"/>
      <c r="I390" s="24"/>
      <c r="J390" s="24"/>
      <c r="K390" s="24"/>
      <c r="L390" s="24"/>
      <c r="P390" s="24"/>
    </row>
    <row r="391" spans="4:16" ht="13.2">
      <c r="D391" s="24"/>
      <c r="F391" s="111"/>
      <c r="G391" s="24"/>
      <c r="H391" s="24"/>
      <c r="I391" s="24"/>
      <c r="J391" s="24"/>
      <c r="K391" s="24"/>
      <c r="L391" s="24"/>
      <c r="P391" s="24"/>
    </row>
    <row r="392" spans="4:16" ht="13.2">
      <c r="D392" s="24"/>
      <c r="F392" s="111"/>
      <c r="G392" s="24"/>
      <c r="H392" s="24"/>
      <c r="I392" s="24"/>
      <c r="J392" s="24"/>
      <c r="K392" s="24"/>
      <c r="L392" s="24"/>
      <c r="P392" s="24"/>
    </row>
    <row r="393" spans="4:16" ht="13.2">
      <c r="D393" s="24"/>
      <c r="F393" s="111"/>
      <c r="G393" s="24"/>
      <c r="H393" s="24"/>
      <c r="I393" s="24"/>
      <c r="J393" s="24"/>
      <c r="K393" s="24"/>
      <c r="L393" s="24"/>
      <c r="P393" s="24"/>
    </row>
    <row r="394" spans="4:16" ht="13.2">
      <c r="D394" s="24"/>
      <c r="F394" s="111"/>
      <c r="G394" s="24"/>
      <c r="H394" s="24"/>
      <c r="I394" s="24"/>
      <c r="J394" s="24"/>
      <c r="K394" s="24"/>
      <c r="L394" s="24"/>
      <c r="P394" s="24"/>
    </row>
    <row r="395" spans="4:16" ht="13.2">
      <c r="D395" s="24"/>
      <c r="F395" s="111"/>
      <c r="G395" s="24"/>
      <c r="H395" s="24"/>
      <c r="I395" s="24"/>
      <c r="J395" s="24"/>
      <c r="K395" s="24"/>
      <c r="L395" s="24"/>
      <c r="P395" s="24"/>
    </row>
    <row r="396" spans="4:16" ht="13.2">
      <c r="D396" s="24"/>
      <c r="F396" s="111"/>
      <c r="G396" s="24"/>
      <c r="H396" s="24"/>
      <c r="I396" s="24"/>
      <c r="J396" s="24"/>
      <c r="K396" s="24"/>
      <c r="L396" s="24"/>
      <c r="P396" s="24"/>
    </row>
    <row r="397" spans="4:16" ht="13.2">
      <c r="D397" s="24"/>
      <c r="F397" s="111"/>
      <c r="G397" s="24"/>
      <c r="H397" s="24"/>
      <c r="I397" s="24"/>
      <c r="J397" s="24"/>
      <c r="K397" s="24"/>
      <c r="L397" s="24"/>
      <c r="P397" s="24"/>
    </row>
    <row r="398" spans="4:16" ht="13.2">
      <c r="D398" s="24"/>
      <c r="F398" s="111"/>
      <c r="G398" s="24"/>
      <c r="H398" s="24"/>
      <c r="I398" s="24"/>
      <c r="J398" s="24"/>
      <c r="K398" s="24"/>
      <c r="L398" s="24"/>
      <c r="P398" s="24"/>
    </row>
    <row r="399" spans="4:16" ht="13.2">
      <c r="D399" s="24"/>
      <c r="F399" s="111"/>
      <c r="G399" s="24"/>
      <c r="H399" s="24"/>
      <c r="I399" s="24"/>
      <c r="J399" s="24"/>
      <c r="K399" s="24"/>
      <c r="L399" s="24"/>
      <c r="P399" s="24"/>
    </row>
    <row r="400" spans="4:16" ht="13.2">
      <c r="D400" s="24"/>
      <c r="F400" s="111"/>
      <c r="G400" s="24"/>
      <c r="H400" s="24"/>
      <c r="I400" s="24"/>
      <c r="J400" s="24"/>
      <c r="K400" s="24"/>
      <c r="L400" s="24"/>
      <c r="P400" s="24"/>
    </row>
    <row r="401" spans="4:16" ht="13.2">
      <c r="D401" s="24"/>
      <c r="F401" s="111"/>
      <c r="G401" s="24"/>
      <c r="H401" s="24"/>
      <c r="I401" s="24"/>
      <c r="J401" s="24"/>
      <c r="K401" s="24"/>
      <c r="L401" s="24"/>
      <c r="P401" s="24"/>
    </row>
    <row r="402" spans="4:16" ht="13.2">
      <c r="D402" s="24"/>
      <c r="F402" s="111"/>
      <c r="G402" s="24"/>
      <c r="H402" s="24"/>
      <c r="I402" s="24"/>
      <c r="J402" s="24"/>
      <c r="K402" s="24"/>
      <c r="L402" s="24"/>
      <c r="P402" s="24"/>
    </row>
    <row r="403" spans="4:16" ht="13.2">
      <c r="D403" s="24"/>
      <c r="F403" s="111"/>
      <c r="G403" s="24"/>
      <c r="H403" s="24"/>
      <c r="I403" s="24"/>
      <c r="J403" s="24"/>
      <c r="K403" s="24"/>
      <c r="L403" s="24"/>
      <c r="P403" s="24"/>
    </row>
    <row r="404" spans="4:16" ht="13.2">
      <c r="D404" s="24"/>
      <c r="F404" s="111"/>
      <c r="G404" s="24"/>
      <c r="H404" s="24"/>
      <c r="I404" s="24"/>
      <c r="J404" s="24"/>
      <c r="K404" s="24"/>
      <c r="L404" s="24"/>
      <c r="P404" s="24"/>
    </row>
    <row r="405" spans="4:16" ht="13.2">
      <c r="D405" s="24"/>
      <c r="F405" s="111"/>
      <c r="G405" s="24"/>
      <c r="H405" s="24"/>
      <c r="I405" s="24"/>
      <c r="J405" s="24"/>
      <c r="K405" s="24"/>
      <c r="L405" s="24"/>
      <c r="P405" s="24"/>
    </row>
    <row r="406" spans="4:16" ht="13.2">
      <c r="D406" s="24"/>
      <c r="F406" s="111"/>
      <c r="G406" s="24"/>
      <c r="H406" s="24"/>
      <c r="I406" s="24"/>
      <c r="J406" s="24"/>
      <c r="K406" s="24"/>
      <c r="L406" s="24"/>
      <c r="P406" s="24"/>
    </row>
    <row r="407" spans="4:16" ht="13.2">
      <c r="D407" s="24"/>
      <c r="F407" s="111"/>
      <c r="G407" s="24"/>
      <c r="H407" s="24"/>
      <c r="I407" s="24"/>
      <c r="J407" s="24"/>
      <c r="K407" s="24"/>
      <c r="L407" s="24"/>
      <c r="P407" s="24"/>
    </row>
    <row r="408" spans="4:16" ht="13.2">
      <c r="D408" s="24"/>
      <c r="F408" s="111"/>
      <c r="G408" s="24"/>
      <c r="H408" s="24"/>
      <c r="I408" s="24"/>
      <c r="J408" s="24"/>
      <c r="K408" s="24"/>
      <c r="L408" s="24"/>
      <c r="P408" s="24"/>
    </row>
    <row r="409" spans="4:16" ht="13.2">
      <c r="D409" s="24"/>
      <c r="F409" s="111"/>
      <c r="G409" s="24"/>
      <c r="H409" s="24"/>
      <c r="I409" s="24"/>
      <c r="J409" s="24"/>
      <c r="K409" s="24"/>
      <c r="L409" s="24"/>
      <c r="P409" s="24"/>
    </row>
    <row r="410" spans="4:16" ht="13.2">
      <c r="D410" s="24"/>
      <c r="F410" s="111"/>
      <c r="G410" s="24"/>
      <c r="H410" s="24"/>
      <c r="I410" s="24"/>
      <c r="J410" s="24"/>
      <c r="K410" s="24"/>
      <c r="L410" s="24"/>
      <c r="P410" s="24"/>
    </row>
    <row r="411" spans="4:16" ht="13.2">
      <c r="D411" s="24"/>
      <c r="F411" s="111"/>
      <c r="G411" s="24"/>
      <c r="H411" s="24"/>
      <c r="I411" s="24"/>
      <c r="J411" s="24"/>
      <c r="K411" s="24"/>
      <c r="L411" s="24"/>
      <c r="P411" s="24"/>
    </row>
    <row r="412" spans="4:16" ht="13.2">
      <c r="D412" s="24"/>
      <c r="F412" s="111"/>
      <c r="G412" s="24"/>
      <c r="H412" s="24"/>
      <c r="I412" s="24"/>
      <c r="J412" s="24"/>
      <c r="K412" s="24"/>
      <c r="L412" s="24"/>
      <c r="P412" s="24"/>
    </row>
    <row r="413" spans="4:16" ht="13.2">
      <c r="D413" s="24"/>
      <c r="F413" s="111"/>
      <c r="G413" s="24"/>
      <c r="H413" s="24"/>
      <c r="I413" s="24"/>
      <c r="J413" s="24"/>
      <c r="K413" s="24"/>
      <c r="L413" s="24"/>
      <c r="P413" s="24"/>
    </row>
    <row r="414" spans="4:16" ht="13.2">
      <c r="D414" s="24"/>
      <c r="F414" s="111"/>
      <c r="G414" s="24"/>
      <c r="H414" s="24"/>
      <c r="I414" s="24"/>
      <c r="J414" s="24"/>
      <c r="K414" s="24"/>
      <c r="L414" s="24"/>
      <c r="P414" s="24"/>
    </row>
    <row r="415" spans="4:16" ht="13.2">
      <c r="D415" s="24"/>
      <c r="F415" s="111"/>
      <c r="G415" s="24"/>
      <c r="H415" s="24"/>
      <c r="I415" s="24"/>
      <c r="J415" s="24"/>
      <c r="K415" s="24"/>
      <c r="L415" s="24"/>
      <c r="P415" s="24"/>
    </row>
    <row r="416" spans="4:16" ht="13.2">
      <c r="D416" s="24"/>
      <c r="F416" s="111"/>
      <c r="G416" s="24"/>
      <c r="H416" s="24"/>
      <c r="I416" s="24"/>
      <c r="J416" s="24"/>
      <c r="K416" s="24"/>
      <c r="L416" s="24"/>
      <c r="P416" s="24"/>
    </row>
    <row r="417" spans="4:16" ht="13.2">
      <c r="D417" s="24"/>
      <c r="F417" s="111"/>
      <c r="G417" s="24"/>
      <c r="H417" s="24"/>
      <c r="I417" s="24"/>
      <c r="J417" s="24"/>
      <c r="K417" s="24"/>
      <c r="L417" s="24"/>
      <c r="P417" s="24"/>
    </row>
    <row r="418" spans="4:16" ht="13.2">
      <c r="D418" s="24"/>
      <c r="F418" s="111"/>
      <c r="G418" s="24"/>
      <c r="H418" s="24"/>
      <c r="I418" s="24"/>
      <c r="J418" s="24"/>
      <c r="K418" s="24"/>
      <c r="L418" s="24"/>
      <c r="P418" s="24"/>
    </row>
    <row r="419" spans="4:16" ht="13.2">
      <c r="D419" s="24"/>
      <c r="F419" s="111"/>
      <c r="G419" s="24"/>
      <c r="H419" s="24"/>
      <c r="I419" s="24"/>
      <c r="J419" s="24"/>
      <c r="K419" s="24"/>
      <c r="L419" s="24"/>
      <c r="P419" s="24"/>
    </row>
    <row r="420" spans="4:16" ht="13.2">
      <c r="D420" s="24"/>
      <c r="F420" s="111"/>
      <c r="G420" s="24"/>
      <c r="H420" s="24"/>
      <c r="I420" s="24"/>
      <c r="J420" s="24"/>
      <c r="K420" s="24"/>
      <c r="L420" s="24"/>
      <c r="P420" s="24"/>
    </row>
    <row r="421" spans="4:16" ht="13.2">
      <c r="D421" s="24"/>
      <c r="F421" s="111"/>
      <c r="G421" s="24"/>
      <c r="H421" s="24"/>
      <c r="I421" s="24"/>
      <c r="J421" s="24"/>
      <c r="K421" s="24"/>
      <c r="L421" s="24"/>
      <c r="P421" s="24"/>
    </row>
    <row r="422" spans="4:16" ht="13.2">
      <c r="D422" s="24"/>
      <c r="F422" s="111"/>
      <c r="G422" s="24"/>
      <c r="H422" s="24"/>
      <c r="I422" s="24"/>
      <c r="J422" s="24"/>
      <c r="K422" s="24"/>
      <c r="L422" s="24"/>
      <c r="P422" s="24"/>
    </row>
    <row r="423" spans="4:16" ht="13.2">
      <c r="D423" s="24"/>
      <c r="F423" s="111"/>
      <c r="G423" s="24"/>
      <c r="H423" s="24"/>
      <c r="I423" s="24"/>
      <c r="J423" s="24"/>
      <c r="K423" s="24"/>
      <c r="L423" s="24"/>
      <c r="P423" s="24"/>
    </row>
    <row r="424" spans="4:16" ht="13.2">
      <c r="D424" s="24"/>
      <c r="F424" s="111"/>
      <c r="G424" s="24"/>
      <c r="H424" s="24"/>
      <c r="I424" s="24"/>
      <c r="J424" s="24"/>
      <c r="K424" s="24"/>
      <c r="L424" s="24"/>
      <c r="P424" s="24"/>
    </row>
    <row r="425" spans="4:16" ht="13.2">
      <c r="D425" s="24"/>
      <c r="F425" s="111"/>
      <c r="G425" s="24"/>
      <c r="H425" s="24"/>
      <c r="I425" s="24"/>
      <c r="J425" s="24"/>
      <c r="K425" s="24"/>
      <c r="L425" s="24"/>
      <c r="P425" s="24"/>
    </row>
    <row r="426" spans="4:16" ht="13.2">
      <c r="D426" s="24"/>
      <c r="F426" s="111"/>
      <c r="G426" s="24"/>
      <c r="H426" s="24"/>
      <c r="I426" s="24"/>
      <c r="J426" s="24"/>
      <c r="K426" s="24"/>
      <c r="L426" s="24"/>
      <c r="P426" s="24"/>
    </row>
    <row r="427" spans="4:16" ht="13.2">
      <c r="D427" s="24"/>
      <c r="F427" s="111"/>
      <c r="G427" s="24"/>
      <c r="H427" s="24"/>
      <c r="I427" s="24"/>
      <c r="J427" s="24"/>
      <c r="K427" s="24"/>
      <c r="L427" s="24"/>
      <c r="P427" s="24"/>
    </row>
    <row r="428" spans="4:16" ht="13.2">
      <c r="D428" s="24"/>
      <c r="F428" s="111"/>
      <c r="G428" s="24"/>
      <c r="H428" s="24"/>
      <c r="I428" s="24"/>
      <c r="J428" s="24"/>
      <c r="K428" s="24"/>
      <c r="L428" s="24"/>
      <c r="P428" s="24"/>
    </row>
    <row r="429" spans="4:16" ht="13.2">
      <c r="D429" s="24"/>
      <c r="F429" s="111"/>
      <c r="G429" s="24"/>
      <c r="H429" s="24"/>
      <c r="I429" s="24"/>
      <c r="J429" s="24"/>
      <c r="K429" s="24"/>
      <c r="L429" s="24"/>
      <c r="P429" s="24"/>
    </row>
    <row r="430" spans="4:16" ht="13.2">
      <c r="D430" s="24"/>
      <c r="F430" s="111"/>
      <c r="G430" s="24"/>
      <c r="H430" s="24"/>
      <c r="I430" s="24"/>
      <c r="J430" s="24"/>
      <c r="K430" s="24"/>
      <c r="L430" s="24"/>
      <c r="P430" s="24"/>
    </row>
    <row r="431" spans="4:16" ht="13.2">
      <c r="D431" s="24"/>
      <c r="F431" s="111"/>
      <c r="G431" s="24"/>
      <c r="H431" s="24"/>
      <c r="I431" s="24"/>
      <c r="J431" s="24"/>
      <c r="K431" s="24"/>
      <c r="L431" s="24"/>
      <c r="P431" s="24"/>
    </row>
    <row r="432" spans="4:16" ht="13.2">
      <c r="D432" s="24"/>
      <c r="F432" s="111"/>
      <c r="G432" s="24"/>
      <c r="H432" s="24"/>
      <c r="I432" s="24"/>
      <c r="J432" s="24"/>
      <c r="K432" s="24"/>
      <c r="L432" s="24"/>
      <c r="P432" s="24"/>
    </row>
    <row r="433" spans="4:16" ht="13.2">
      <c r="D433" s="24"/>
      <c r="F433" s="111"/>
      <c r="G433" s="24"/>
      <c r="H433" s="24"/>
      <c r="I433" s="24"/>
      <c r="J433" s="24"/>
      <c r="K433" s="24"/>
      <c r="L433" s="24"/>
      <c r="P433" s="24"/>
    </row>
    <row r="434" spans="4:16" ht="13.2">
      <c r="D434" s="24"/>
      <c r="F434" s="111"/>
      <c r="G434" s="24"/>
      <c r="H434" s="24"/>
      <c r="I434" s="24"/>
      <c r="J434" s="24"/>
      <c r="K434" s="24"/>
      <c r="L434" s="24"/>
      <c r="P434" s="24"/>
    </row>
    <row r="435" spans="4:16" ht="13.2">
      <c r="D435" s="24"/>
      <c r="F435" s="111"/>
      <c r="G435" s="24"/>
      <c r="H435" s="24"/>
      <c r="I435" s="24"/>
      <c r="J435" s="24"/>
      <c r="K435" s="24"/>
      <c r="L435" s="24"/>
      <c r="P435" s="24"/>
    </row>
    <row r="436" spans="4:16" ht="13.2">
      <c r="D436" s="24"/>
      <c r="F436" s="111"/>
      <c r="G436" s="24"/>
      <c r="H436" s="24"/>
      <c r="I436" s="24"/>
      <c r="J436" s="24"/>
      <c r="K436" s="24"/>
      <c r="L436" s="24"/>
      <c r="P436" s="24"/>
    </row>
    <row r="437" spans="4:16" ht="13.2">
      <c r="D437" s="24"/>
      <c r="F437" s="111"/>
      <c r="G437" s="24"/>
      <c r="H437" s="24"/>
      <c r="I437" s="24"/>
      <c r="J437" s="24"/>
      <c r="K437" s="24"/>
      <c r="L437" s="24"/>
      <c r="P437" s="24"/>
    </row>
    <row r="438" spans="4:16" ht="13.2">
      <c r="D438" s="24"/>
      <c r="F438" s="111"/>
      <c r="G438" s="24"/>
      <c r="H438" s="24"/>
      <c r="I438" s="24"/>
      <c r="J438" s="24"/>
      <c r="K438" s="24"/>
      <c r="L438" s="24"/>
      <c r="P438" s="24"/>
    </row>
    <row r="439" spans="4:16" ht="13.2">
      <c r="D439" s="24"/>
      <c r="F439" s="111"/>
      <c r="G439" s="24"/>
      <c r="H439" s="24"/>
      <c r="I439" s="24"/>
      <c r="J439" s="24"/>
      <c r="K439" s="24"/>
      <c r="L439" s="24"/>
      <c r="P439" s="24"/>
    </row>
    <row r="440" spans="4:16" ht="13.2">
      <c r="D440" s="24"/>
      <c r="F440" s="111"/>
      <c r="G440" s="24"/>
      <c r="H440" s="24"/>
      <c r="I440" s="24"/>
      <c r="J440" s="24"/>
      <c r="K440" s="24"/>
      <c r="L440" s="24"/>
      <c r="P440" s="24"/>
    </row>
    <row r="441" spans="4:16" ht="13.2">
      <c r="D441" s="24"/>
      <c r="F441" s="111"/>
      <c r="G441" s="24"/>
      <c r="H441" s="24"/>
      <c r="I441" s="24"/>
      <c r="J441" s="24"/>
      <c r="K441" s="24"/>
      <c r="L441" s="24"/>
      <c r="P441" s="24"/>
    </row>
    <row r="442" spans="4:16" ht="13.2">
      <c r="D442" s="24"/>
      <c r="F442" s="111"/>
      <c r="G442" s="24"/>
      <c r="H442" s="24"/>
      <c r="I442" s="24"/>
      <c r="J442" s="24"/>
      <c r="K442" s="24"/>
      <c r="L442" s="24"/>
      <c r="P442" s="24"/>
    </row>
    <row r="443" spans="4:16" ht="13.2">
      <c r="D443" s="24"/>
      <c r="F443" s="111"/>
      <c r="G443" s="24"/>
      <c r="H443" s="24"/>
      <c r="I443" s="24"/>
      <c r="J443" s="24"/>
      <c r="K443" s="24"/>
      <c r="L443" s="24"/>
      <c r="P443" s="24"/>
    </row>
    <row r="444" spans="4:16" ht="13.2">
      <c r="D444" s="24"/>
      <c r="F444" s="111"/>
      <c r="G444" s="24"/>
      <c r="H444" s="24"/>
      <c r="I444" s="24"/>
      <c r="J444" s="24"/>
      <c r="K444" s="24"/>
      <c r="L444" s="24"/>
      <c r="P444" s="24"/>
    </row>
    <row r="445" spans="4:16" ht="13.2">
      <c r="D445" s="24"/>
      <c r="F445" s="111"/>
      <c r="G445" s="24"/>
      <c r="H445" s="24"/>
      <c r="I445" s="24"/>
      <c r="J445" s="24"/>
      <c r="K445" s="24"/>
      <c r="L445" s="24"/>
      <c r="P445" s="24"/>
    </row>
    <row r="446" spans="4:16" ht="13.2">
      <c r="D446" s="24"/>
      <c r="F446" s="111"/>
      <c r="G446" s="24"/>
      <c r="H446" s="24"/>
      <c r="I446" s="24"/>
      <c r="J446" s="24"/>
      <c r="K446" s="24"/>
      <c r="L446" s="24"/>
      <c r="P446" s="24"/>
    </row>
    <row r="447" spans="4:16" ht="13.2">
      <c r="D447" s="24"/>
      <c r="F447" s="111"/>
      <c r="G447" s="24"/>
      <c r="H447" s="24"/>
      <c r="I447" s="24"/>
      <c r="J447" s="24"/>
      <c r="K447" s="24"/>
      <c r="L447" s="24"/>
      <c r="P447" s="24"/>
    </row>
    <row r="448" spans="4:16" ht="13.2">
      <c r="D448" s="24"/>
      <c r="F448" s="111"/>
      <c r="G448" s="24"/>
      <c r="H448" s="24"/>
      <c r="I448" s="24"/>
      <c r="J448" s="24"/>
      <c r="K448" s="24"/>
      <c r="L448" s="24"/>
      <c r="P448" s="24"/>
    </row>
    <row r="449" spans="4:16" ht="13.2">
      <c r="D449" s="24"/>
      <c r="F449" s="111"/>
      <c r="G449" s="24"/>
      <c r="H449" s="24"/>
      <c r="I449" s="24"/>
      <c r="J449" s="24"/>
      <c r="K449" s="24"/>
      <c r="L449" s="24"/>
      <c r="P449" s="24"/>
    </row>
    <row r="450" spans="4:16" ht="13.2">
      <c r="D450" s="24"/>
      <c r="F450" s="111"/>
      <c r="G450" s="24"/>
      <c r="H450" s="24"/>
      <c r="I450" s="24"/>
      <c r="J450" s="24"/>
      <c r="K450" s="24"/>
      <c r="L450" s="24"/>
      <c r="P450" s="24"/>
    </row>
    <row r="451" spans="4:16" ht="13.2">
      <c r="D451" s="24"/>
      <c r="F451" s="111"/>
      <c r="G451" s="24"/>
      <c r="H451" s="24"/>
      <c r="I451" s="24"/>
      <c r="J451" s="24"/>
      <c r="K451" s="24"/>
      <c r="L451" s="24"/>
      <c r="P451" s="24"/>
    </row>
    <row r="452" spans="4:16" ht="13.2">
      <c r="D452" s="24"/>
      <c r="F452" s="111"/>
      <c r="G452" s="24"/>
      <c r="H452" s="24"/>
      <c r="I452" s="24"/>
      <c r="J452" s="24"/>
      <c r="K452" s="24"/>
      <c r="L452" s="24"/>
      <c r="P452" s="24"/>
    </row>
    <row r="453" spans="4:16" ht="13.2">
      <c r="D453" s="24"/>
      <c r="F453" s="111"/>
      <c r="G453" s="24"/>
      <c r="H453" s="24"/>
      <c r="I453" s="24"/>
      <c r="J453" s="24"/>
      <c r="K453" s="24"/>
      <c r="L453" s="24"/>
      <c r="P453" s="24"/>
    </row>
    <row r="454" spans="4:16" ht="13.2">
      <c r="D454" s="24"/>
      <c r="F454" s="111"/>
      <c r="G454" s="24"/>
      <c r="H454" s="24"/>
      <c r="I454" s="24"/>
      <c r="J454" s="24"/>
      <c r="K454" s="24"/>
      <c r="L454" s="24"/>
      <c r="P454" s="24"/>
    </row>
    <row r="455" spans="4:16" ht="13.2">
      <c r="D455" s="24"/>
      <c r="F455" s="111"/>
      <c r="G455" s="24"/>
      <c r="H455" s="24"/>
      <c r="I455" s="24"/>
      <c r="J455" s="24"/>
      <c r="K455" s="24"/>
      <c r="L455" s="24"/>
      <c r="P455" s="24"/>
    </row>
    <row r="456" spans="4:16" ht="13.2">
      <c r="D456" s="24"/>
      <c r="F456" s="111"/>
      <c r="G456" s="24"/>
      <c r="H456" s="24"/>
      <c r="I456" s="24"/>
      <c r="J456" s="24"/>
      <c r="K456" s="24"/>
      <c r="L456" s="24"/>
      <c r="P456" s="24"/>
    </row>
    <row r="457" spans="4:16" ht="13.2">
      <c r="D457" s="24"/>
      <c r="F457" s="111"/>
      <c r="G457" s="24"/>
      <c r="H457" s="24"/>
      <c r="I457" s="24"/>
      <c r="J457" s="24"/>
      <c r="K457" s="24"/>
      <c r="L457" s="24"/>
      <c r="P457" s="24"/>
    </row>
    <row r="458" spans="4:16" ht="13.2">
      <c r="D458" s="24"/>
      <c r="F458" s="111"/>
      <c r="G458" s="24"/>
      <c r="H458" s="24"/>
      <c r="I458" s="24"/>
      <c r="J458" s="24"/>
      <c r="K458" s="24"/>
      <c r="L458" s="24"/>
      <c r="P458" s="24"/>
    </row>
    <row r="459" spans="4:16" ht="13.2">
      <c r="D459" s="24"/>
      <c r="F459" s="111"/>
      <c r="G459" s="24"/>
      <c r="H459" s="24"/>
      <c r="I459" s="24"/>
      <c r="J459" s="24"/>
      <c r="K459" s="24"/>
      <c r="L459" s="24"/>
      <c r="P459" s="24"/>
    </row>
    <row r="460" spans="4:16" ht="13.2">
      <c r="D460" s="24"/>
      <c r="F460" s="111"/>
      <c r="G460" s="24"/>
      <c r="H460" s="24"/>
      <c r="I460" s="24"/>
      <c r="J460" s="24"/>
      <c r="K460" s="24"/>
      <c r="L460" s="24"/>
      <c r="P460" s="24"/>
    </row>
    <row r="461" spans="4:16" ht="13.2">
      <c r="D461" s="24"/>
      <c r="F461" s="111"/>
      <c r="G461" s="24"/>
      <c r="H461" s="24"/>
      <c r="I461" s="24"/>
      <c r="J461" s="24"/>
      <c r="K461" s="24"/>
      <c r="L461" s="24"/>
      <c r="P461" s="24"/>
    </row>
    <row r="462" spans="4:16" ht="13.2">
      <c r="D462" s="24"/>
      <c r="F462" s="111"/>
      <c r="G462" s="24"/>
      <c r="H462" s="24"/>
      <c r="I462" s="24"/>
      <c r="J462" s="24"/>
      <c r="K462" s="24"/>
      <c r="L462" s="24"/>
      <c r="P462" s="24"/>
    </row>
    <row r="463" spans="4:16" ht="13.2">
      <c r="D463" s="24"/>
      <c r="F463" s="111"/>
      <c r="G463" s="24"/>
      <c r="H463" s="24"/>
      <c r="I463" s="24"/>
      <c r="J463" s="24"/>
      <c r="K463" s="24"/>
      <c r="L463" s="24"/>
      <c r="P463" s="24"/>
    </row>
    <row r="464" spans="4:16" ht="13.2">
      <c r="D464" s="24"/>
      <c r="F464" s="111"/>
      <c r="G464" s="24"/>
      <c r="H464" s="24"/>
      <c r="I464" s="24"/>
      <c r="J464" s="24"/>
      <c r="K464" s="24"/>
      <c r="L464" s="24"/>
      <c r="P464" s="24"/>
    </row>
    <row r="465" spans="4:16" ht="13.2">
      <c r="D465" s="24"/>
      <c r="F465" s="111"/>
      <c r="G465" s="24"/>
      <c r="H465" s="24"/>
      <c r="I465" s="24"/>
      <c r="J465" s="24"/>
      <c r="K465" s="24"/>
      <c r="L465" s="24"/>
      <c r="P465" s="24"/>
    </row>
    <row r="466" spans="4:16" ht="13.2">
      <c r="D466" s="24"/>
      <c r="F466" s="111"/>
      <c r="G466" s="24"/>
      <c r="H466" s="24"/>
      <c r="I466" s="24"/>
      <c r="J466" s="24"/>
      <c r="K466" s="24"/>
      <c r="L466" s="24"/>
      <c r="P466" s="24"/>
    </row>
    <row r="467" spans="4:16" ht="13.2">
      <c r="D467" s="24"/>
      <c r="F467" s="111"/>
      <c r="G467" s="24"/>
      <c r="H467" s="24"/>
      <c r="I467" s="24"/>
      <c r="J467" s="24"/>
      <c r="K467" s="24"/>
      <c r="L467" s="24"/>
      <c r="P467" s="24"/>
    </row>
    <row r="468" spans="4:16" ht="13.2">
      <c r="D468" s="24"/>
      <c r="F468" s="111"/>
      <c r="G468" s="24"/>
      <c r="H468" s="24"/>
      <c r="I468" s="24"/>
      <c r="J468" s="24"/>
      <c r="K468" s="24"/>
      <c r="L468" s="24"/>
      <c r="P468" s="24"/>
    </row>
    <row r="469" spans="4:16" ht="13.2">
      <c r="D469" s="24"/>
      <c r="F469" s="111"/>
      <c r="G469" s="24"/>
      <c r="H469" s="24"/>
      <c r="I469" s="24"/>
      <c r="J469" s="24"/>
      <c r="K469" s="24"/>
      <c r="L469" s="24"/>
      <c r="P469" s="24"/>
    </row>
    <row r="470" spans="4:16" ht="13.2">
      <c r="D470" s="24"/>
      <c r="F470" s="111"/>
      <c r="G470" s="24"/>
      <c r="H470" s="24"/>
      <c r="I470" s="24"/>
      <c r="J470" s="24"/>
      <c r="K470" s="24"/>
      <c r="L470" s="24"/>
      <c r="P470" s="24"/>
    </row>
    <row r="471" spans="4:16" ht="13.2">
      <c r="D471" s="24"/>
      <c r="F471" s="111"/>
      <c r="G471" s="24"/>
      <c r="H471" s="24"/>
      <c r="I471" s="24"/>
      <c r="J471" s="24"/>
      <c r="K471" s="24"/>
      <c r="L471" s="24"/>
      <c r="P471" s="24"/>
    </row>
    <row r="472" spans="4:16" ht="13.2">
      <c r="D472" s="24"/>
      <c r="F472" s="111"/>
      <c r="G472" s="24"/>
      <c r="H472" s="24"/>
      <c r="I472" s="24"/>
      <c r="J472" s="24"/>
      <c r="K472" s="24"/>
      <c r="L472" s="24"/>
      <c r="P472" s="24"/>
    </row>
    <row r="473" spans="4:16" ht="13.2">
      <c r="D473" s="24"/>
      <c r="F473" s="111"/>
      <c r="G473" s="24"/>
      <c r="H473" s="24"/>
      <c r="I473" s="24"/>
      <c r="J473" s="24"/>
      <c r="K473" s="24"/>
      <c r="L473" s="24"/>
      <c r="P473" s="24"/>
    </row>
    <row r="474" spans="4:16" ht="13.2">
      <c r="D474" s="24"/>
      <c r="F474" s="111"/>
      <c r="G474" s="24"/>
      <c r="H474" s="24"/>
      <c r="I474" s="24"/>
      <c r="J474" s="24"/>
      <c r="K474" s="24"/>
      <c r="L474" s="24"/>
      <c r="P474" s="24"/>
    </row>
    <row r="475" spans="4:16" ht="13.2">
      <c r="D475" s="24"/>
      <c r="F475" s="111"/>
      <c r="G475" s="24"/>
      <c r="H475" s="24"/>
      <c r="I475" s="24"/>
      <c r="J475" s="24"/>
      <c r="K475" s="24"/>
      <c r="L475" s="24"/>
      <c r="P475" s="24"/>
    </row>
    <row r="476" spans="4:16" ht="13.2">
      <c r="D476" s="24"/>
      <c r="F476" s="111"/>
      <c r="G476" s="24"/>
      <c r="H476" s="24"/>
      <c r="I476" s="24"/>
      <c r="J476" s="24"/>
      <c r="K476" s="24"/>
      <c r="L476" s="24"/>
      <c r="P476" s="24"/>
    </row>
    <row r="477" spans="4:16" ht="13.2">
      <c r="D477" s="24"/>
      <c r="F477" s="111"/>
      <c r="G477" s="24"/>
      <c r="H477" s="24"/>
      <c r="I477" s="24"/>
      <c r="J477" s="24"/>
      <c r="K477" s="24"/>
      <c r="L477" s="24"/>
      <c r="P477" s="24"/>
    </row>
    <row r="478" spans="4:16" ht="13.2">
      <c r="D478" s="24"/>
      <c r="F478" s="111"/>
      <c r="G478" s="24"/>
      <c r="H478" s="24"/>
      <c r="I478" s="24"/>
      <c r="J478" s="24"/>
      <c r="K478" s="24"/>
      <c r="L478" s="24"/>
      <c r="P478" s="24"/>
    </row>
    <row r="479" spans="4:16" ht="13.2">
      <c r="D479" s="24"/>
      <c r="F479" s="111"/>
      <c r="G479" s="24"/>
      <c r="H479" s="24"/>
      <c r="I479" s="24"/>
      <c r="J479" s="24"/>
      <c r="K479" s="24"/>
      <c r="L479" s="24"/>
      <c r="P479" s="24"/>
    </row>
    <row r="480" spans="4:16" ht="13.2">
      <c r="D480" s="24"/>
      <c r="F480" s="111"/>
      <c r="G480" s="24"/>
      <c r="H480" s="24"/>
      <c r="I480" s="24"/>
      <c r="J480" s="24"/>
      <c r="K480" s="24"/>
      <c r="L480" s="24"/>
      <c r="P480" s="24"/>
    </row>
    <row r="481" spans="4:16" ht="13.2">
      <c r="D481" s="24"/>
      <c r="F481" s="111"/>
      <c r="G481" s="24"/>
      <c r="H481" s="24"/>
      <c r="I481" s="24"/>
      <c r="J481" s="24"/>
      <c r="K481" s="24"/>
      <c r="L481" s="24"/>
      <c r="P481" s="24"/>
    </row>
    <row r="482" spans="4:16" ht="13.2">
      <c r="D482" s="24"/>
      <c r="F482" s="111"/>
      <c r="G482" s="24"/>
      <c r="H482" s="24"/>
      <c r="I482" s="24"/>
      <c r="J482" s="24"/>
      <c r="K482" s="24"/>
      <c r="L482" s="24"/>
      <c r="P482" s="24"/>
    </row>
    <row r="483" spans="4:16" ht="13.2">
      <c r="D483" s="24"/>
      <c r="F483" s="111"/>
      <c r="G483" s="24"/>
      <c r="H483" s="24"/>
      <c r="I483" s="24"/>
      <c r="J483" s="24"/>
      <c r="K483" s="24"/>
      <c r="L483" s="24"/>
      <c r="P483" s="24"/>
    </row>
    <row r="484" spans="4:16" ht="13.2">
      <c r="D484" s="24"/>
      <c r="F484" s="111"/>
      <c r="G484" s="24"/>
      <c r="H484" s="24"/>
      <c r="I484" s="24"/>
      <c r="J484" s="24"/>
      <c r="K484" s="24"/>
      <c r="L484" s="24"/>
      <c r="P484" s="24"/>
    </row>
    <row r="485" spans="4:16" ht="13.2">
      <c r="D485" s="24"/>
      <c r="F485" s="111"/>
      <c r="G485" s="24"/>
      <c r="H485" s="24"/>
      <c r="I485" s="24"/>
      <c r="J485" s="24"/>
      <c r="K485" s="24"/>
      <c r="L485" s="24"/>
      <c r="P485" s="24"/>
    </row>
    <row r="486" spans="4:16" ht="13.2">
      <c r="D486" s="24"/>
      <c r="F486" s="111"/>
      <c r="G486" s="24"/>
      <c r="H486" s="24"/>
      <c r="I486" s="24"/>
      <c r="J486" s="24"/>
      <c r="K486" s="24"/>
      <c r="L486" s="24"/>
      <c r="P486" s="24"/>
    </row>
    <row r="487" spans="4:16" ht="13.2">
      <c r="D487" s="24"/>
      <c r="F487" s="111"/>
      <c r="G487" s="24"/>
      <c r="H487" s="24"/>
      <c r="I487" s="24"/>
      <c r="J487" s="24"/>
      <c r="K487" s="24"/>
      <c r="L487" s="24"/>
      <c r="P487" s="24"/>
    </row>
    <row r="488" spans="4:16" ht="13.2">
      <c r="D488" s="24"/>
      <c r="F488" s="111"/>
      <c r="G488" s="24"/>
      <c r="H488" s="24"/>
      <c r="I488" s="24"/>
      <c r="J488" s="24"/>
      <c r="K488" s="24"/>
      <c r="L488" s="24"/>
      <c r="P488" s="24"/>
    </row>
    <row r="489" spans="4:16" ht="13.2">
      <c r="D489" s="24"/>
      <c r="F489" s="111"/>
      <c r="G489" s="24"/>
      <c r="H489" s="24"/>
      <c r="I489" s="24"/>
      <c r="J489" s="24"/>
      <c r="K489" s="24"/>
      <c r="L489" s="24"/>
      <c r="P489" s="24"/>
    </row>
    <row r="490" spans="4:16" ht="13.2">
      <c r="D490" s="24"/>
      <c r="F490" s="111"/>
      <c r="G490" s="24"/>
      <c r="H490" s="24"/>
      <c r="I490" s="24"/>
      <c r="J490" s="24"/>
      <c r="K490" s="24"/>
      <c r="L490" s="24"/>
      <c r="P490" s="24"/>
    </row>
    <row r="491" spans="4:16" ht="13.2">
      <c r="D491" s="24"/>
      <c r="F491" s="111"/>
      <c r="G491" s="24"/>
      <c r="H491" s="24"/>
      <c r="I491" s="24"/>
      <c r="J491" s="24"/>
      <c r="K491" s="24"/>
      <c r="L491" s="24"/>
      <c r="P491" s="24"/>
    </row>
    <row r="492" spans="4:16" ht="13.2">
      <c r="D492" s="24"/>
      <c r="F492" s="111"/>
      <c r="G492" s="24"/>
      <c r="H492" s="24"/>
      <c r="I492" s="24"/>
      <c r="J492" s="24"/>
      <c r="K492" s="24"/>
      <c r="L492" s="24"/>
      <c r="P492" s="24"/>
    </row>
    <row r="493" spans="4:16" ht="13.2">
      <c r="D493" s="24"/>
      <c r="F493" s="111"/>
      <c r="G493" s="24"/>
      <c r="H493" s="24"/>
      <c r="I493" s="24"/>
      <c r="J493" s="24"/>
      <c r="K493" s="24"/>
      <c r="L493" s="24"/>
      <c r="P493" s="24"/>
    </row>
    <row r="494" spans="4:16" ht="13.2">
      <c r="D494" s="24"/>
      <c r="F494" s="111"/>
      <c r="G494" s="24"/>
      <c r="H494" s="24"/>
      <c r="I494" s="24"/>
      <c r="J494" s="24"/>
      <c r="K494" s="24"/>
      <c r="L494" s="24"/>
      <c r="P494" s="24"/>
    </row>
    <row r="495" spans="4:16" ht="13.2">
      <c r="D495" s="24"/>
      <c r="F495" s="111"/>
      <c r="G495" s="24"/>
      <c r="H495" s="24"/>
      <c r="I495" s="24"/>
      <c r="J495" s="24"/>
      <c r="K495" s="24"/>
      <c r="L495" s="24"/>
      <c r="P495" s="24"/>
    </row>
    <row r="496" spans="4:16" ht="13.2">
      <c r="D496" s="24"/>
      <c r="F496" s="111"/>
      <c r="G496" s="24"/>
      <c r="H496" s="24"/>
      <c r="I496" s="24"/>
      <c r="J496" s="24"/>
      <c r="K496" s="24"/>
      <c r="L496" s="24"/>
      <c r="P496" s="24"/>
    </row>
    <row r="497" spans="4:16" ht="13.2">
      <c r="D497" s="24"/>
      <c r="F497" s="111"/>
      <c r="G497" s="24"/>
      <c r="H497" s="24"/>
      <c r="I497" s="24"/>
      <c r="J497" s="24"/>
      <c r="K497" s="24"/>
      <c r="L497" s="24"/>
      <c r="P497" s="24"/>
    </row>
    <row r="498" spans="4:16" ht="13.2">
      <c r="D498" s="24"/>
      <c r="F498" s="111"/>
      <c r="G498" s="24"/>
      <c r="H498" s="24"/>
      <c r="I498" s="24"/>
      <c r="J498" s="24"/>
      <c r="K498" s="24"/>
      <c r="L498" s="24"/>
      <c r="P498" s="24"/>
    </row>
    <row r="499" spans="4:16" ht="13.2">
      <c r="D499" s="24"/>
      <c r="F499" s="111"/>
      <c r="G499" s="24"/>
      <c r="H499" s="24"/>
      <c r="I499" s="24"/>
      <c r="J499" s="24"/>
      <c r="K499" s="24"/>
      <c r="L499" s="24"/>
      <c r="P499" s="24"/>
    </row>
    <row r="500" spans="4:16" ht="13.2">
      <c r="D500" s="24"/>
      <c r="F500" s="111"/>
      <c r="G500" s="24"/>
      <c r="H500" s="24"/>
      <c r="I500" s="24"/>
      <c r="J500" s="24"/>
      <c r="K500" s="24"/>
      <c r="L500" s="24"/>
      <c r="P500" s="24"/>
    </row>
    <row r="501" spans="4:16" ht="13.2">
      <c r="D501" s="24"/>
      <c r="F501" s="111"/>
      <c r="G501" s="24"/>
      <c r="H501" s="24"/>
      <c r="I501" s="24"/>
      <c r="J501" s="24"/>
      <c r="K501" s="24"/>
      <c r="L501" s="24"/>
      <c r="P501" s="24"/>
    </row>
    <row r="502" spans="4:16" ht="13.2">
      <c r="D502" s="24"/>
      <c r="F502" s="111"/>
      <c r="G502" s="24"/>
      <c r="H502" s="24"/>
      <c r="I502" s="24"/>
      <c r="J502" s="24"/>
      <c r="K502" s="24"/>
      <c r="L502" s="24"/>
      <c r="P502" s="24"/>
    </row>
    <row r="503" spans="4:16" ht="13.2">
      <c r="D503" s="24"/>
      <c r="F503" s="111"/>
      <c r="G503" s="24"/>
      <c r="H503" s="24"/>
      <c r="I503" s="24"/>
      <c r="J503" s="24"/>
      <c r="K503" s="24"/>
      <c r="L503" s="24"/>
      <c r="P503" s="24"/>
    </row>
    <row r="504" spans="4:16" ht="13.2">
      <c r="D504" s="24"/>
      <c r="F504" s="111"/>
      <c r="G504" s="24"/>
      <c r="H504" s="24"/>
      <c r="I504" s="24"/>
      <c r="J504" s="24"/>
      <c r="K504" s="24"/>
      <c r="L504" s="24"/>
      <c r="P504" s="24"/>
    </row>
    <row r="505" spans="4:16" ht="13.2">
      <c r="D505" s="24"/>
      <c r="F505" s="111"/>
      <c r="G505" s="24"/>
      <c r="H505" s="24"/>
      <c r="I505" s="24"/>
      <c r="J505" s="24"/>
      <c r="K505" s="24"/>
      <c r="L505" s="24"/>
      <c r="P505" s="24"/>
    </row>
    <row r="506" spans="4:16" ht="13.2">
      <c r="D506" s="24"/>
      <c r="F506" s="111"/>
      <c r="G506" s="24"/>
      <c r="H506" s="24"/>
      <c r="I506" s="24"/>
      <c r="J506" s="24"/>
      <c r="K506" s="24"/>
      <c r="L506" s="24"/>
      <c r="P506" s="24"/>
    </row>
    <row r="507" spans="4:16" ht="13.2">
      <c r="D507" s="24"/>
      <c r="F507" s="111"/>
      <c r="G507" s="24"/>
      <c r="H507" s="24"/>
      <c r="I507" s="24"/>
      <c r="J507" s="24"/>
      <c r="K507" s="24"/>
      <c r="L507" s="24"/>
      <c r="P507" s="24"/>
    </row>
    <row r="508" spans="4:16" ht="13.2">
      <c r="D508" s="24"/>
      <c r="F508" s="111"/>
      <c r="G508" s="24"/>
      <c r="H508" s="24"/>
      <c r="I508" s="24"/>
      <c r="J508" s="24"/>
      <c r="K508" s="24"/>
      <c r="L508" s="24"/>
      <c r="P508" s="24"/>
    </row>
    <row r="509" spans="4:16" ht="13.2">
      <c r="D509" s="24"/>
      <c r="F509" s="111"/>
      <c r="G509" s="24"/>
      <c r="H509" s="24"/>
      <c r="I509" s="24"/>
      <c r="J509" s="24"/>
      <c r="K509" s="24"/>
      <c r="L509" s="24"/>
      <c r="P509" s="24"/>
    </row>
    <row r="510" spans="4:16" ht="13.2">
      <c r="D510" s="24"/>
      <c r="F510" s="111"/>
      <c r="G510" s="24"/>
      <c r="H510" s="24"/>
      <c r="I510" s="24"/>
      <c r="J510" s="24"/>
      <c r="K510" s="24"/>
      <c r="L510" s="24"/>
      <c r="P510" s="24"/>
    </row>
    <row r="511" spans="4:16" ht="13.2">
      <c r="D511" s="24"/>
      <c r="F511" s="111"/>
      <c r="G511" s="24"/>
      <c r="H511" s="24"/>
      <c r="I511" s="24"/>
      <c r="J511" s="24"/>
      <c r="K511" s="24"/>
      <c r="L511" s="24"/>
      <c r="P511" s="24"/>
    </row>
    <row r="512" spans="4:16" ht="13.2">
      <c r="D512" s="24"/>
      <c r="F512" s="111"/>
      <c r="G512" s="24"/>
      <c r="H512" s="24"/>
      <c r="I512" s="24"/>
      <c r="J512" s="24"/>
      <c r="K512" s="24"/>
      <c r="L512" s="24"/>
      <c r="P512" s="24"/>
    </row>
    <row r="513" spans="4:16" ht="13.2">
      <c r="D513" s="24"/>
      <c r="F513" s="111"/>
      <c r="G513" s="24"/>
      <c r="H513" s="24"/>
      <c r="I513" s="24"/>
      <c r="J513" s="24"/>
      <c r="K513" s="24"/>
      <c r="L513" s="24"/>
      <c r="P513" s="24"/>
    </row>
    <row r="514" spans="4:16" ht="13.2">
      <c r="D514" s="24"/>
      <c r="F514" s="111"/>
      <c r="G514" s="24"/>
      <c r="H514" s="24"/>
      <c r="I514" s="24"/>
      <c r="J514" s="24"/>
      <c r="K514" s="24"/>
      <c r="L514" s="24"/>
      <c r="P514" s="24"/>
    </row>
    <row r="515" spans="4:16" ht="13.2">
      <c r="D515" s="24"/>
      <c r="F515" s="111"/>
      <c r="G515" s="24"/>
      <c r="H515" s="24"/>
      <c r="I515" s="24"/>
      <c r="J515" s="24"/>
      <c r="K515" s="24"/>
      <c r="L515" s="24"/>
      <c r="P515" s="24"/>
    </row>
    <row r="516" spans="4:16" ht="13.2">
      <c r="D516" s="24"/>
      <c r="F516" s="111"/>
      <c r="G516" s="24"/>
      <c r="H516" s="24"/>
      <c r="I516" s="24"/>
      <c r="J516" s="24"/>
      <c r="K516" s="24"/>
      <c r="L516" s="24"/>
      <c r="P516" s="24"/>
    </row>
    <row r="517" spans="4:16" ht="13.2">
      <c r="D517" s="24"/>
      <c r="F517" s="111"/>
      <c r="G517" s="24"/>
      <c r="H517" s="24"/>
      <c r="I517" s="24"/>
      <c r="J517" s="24"/>
      <c r="K517" s="24"/>
      <c r="L517" s="24"/>
      <c r="P517" s="24"/>
    </row>
    <row r="518" spans="4:16" ht="13.2">
      <c r="D518" s="24"/>
      <c r="F518" s="111"/>
      <c r="G518" s="24"/>
      <c r="H518" s="24"/>
      <c r="I518" s="24"/>
      <c r="J518" s="24"/>
      <c r="K518" s="24"/>
      <c r="L518" s="24"/>
      <c r="P518" s="24"/>
    </row>
    <row r="519" spans="4:16" ht="13.2">
      <c r="D519" s="24"/>
      <c r="F519" s="111"/>
      <c r="G519" s="24"/>
      <c r="H519" s="24"/>
      <c r="I519" s="24"/>
      <c r="J519" s="24"/>
      <c r="K519" s="24"/>
      <c r="L519" s="24"/>
      <c r="P519" s="24"/>
    </row>
    <row r="520" spans="4:16" ht="13.2">
      <c r="D520" s="24"/>
      <c r="F520" s="111"/>
      <c r="G520" s="24"/>
      <c r="H520" s="24"/>
      <c r="I520" s="24"/>
      <c r="J520" s="24"/>
      <c r="K520" s="24"/>
      <c r="L520" s="24"/>
      <c r="P520" s="24"/>
    </row>
    <row r="521" spans="4:16" ht="13.2">
      <c r="D521" s="24"/>
      <c r="F521" s="111"/>
      <c r="G521" s="24"/>
      <c r="H521" s="24"/>
      <c r="I521" s="24"/>
      <c r="J521" s="24"/>
      <c r="K521" s="24"/>
      <c r="L521" s="24"/>
      <c r="P521" s="24"/>
    </row>
    <row r="522" spans="4:16" ht="13.2">
      <c r="D522" s="24"/>
      <c r="F522" s="111"/>
      <c r="G522" s="24"/>
      <c r="H522" s="24"/>
      <c r="I522" s="24"/>
      <c r="J522" s="24"/>
      <c r="K522" s="24"/>
      <c r="L522" s="24"/>
      <c r="P522" s="24"/>
    </row>
    <row r="523" spans="4:16" ht="13.2">
      <c r="D523" s="24"/>
      <c r="F523" s="111"/>
      <c r="G523" s="24"/>
      <c r="H523" s="24"/>
      <c r="I523" s="24"/>
      <c r="J523" s="24"/>
      <c r="K523" s="24"/>
      <c r="L523" s="24"/>
      <c r="P523" s="24"/>
    </row>
    <row r="524" spans="4:16" ht="13.2">
      <c r="D524" s="24"/>
      <c r="F524" s="111"/>
      <c r="G524" s="24"/>
      <c r="H524" s="24"/>
      <c r="I524" s="24"/>
      <c r="J524" s="24"/>
      <c r="K524" s="24"/>
      <c r="L524" s="24"/>
      <c r="P524" s="24"/>
    </row>
    <row r="525" spans="4:16" ht="13.2">
      <c r="D525" s="24"/>
      <c r="F525" s="111"/>
      <c r="G525" s="24"/>
      <c r="H525" s="24"/>
      <c r="I525" s="24"/>
      <c r="J525" s="24"/>
      <c r="K525" s="24"/>
      <c r="L525" s="24"/>
      <c r="P525" s="24"/>
    </row>
    <row r="526" spans="4:16" ht="13.2">
      <c r="D526" s="24"/>
      <c r="F526" s="111"/>
      <c r="G526" s="24"/>
      <c r="H526" s="24"/>
      <c r="I526" s="24"/>
      <c r="J526" s="24"/>
      <c r="K526" s="24"/>
      <c r="L526" s="24"/>
      <c r="P526" s="24"/>
    </row>
    <row r="527" spans="4:16" ht="13.2">
      <c r="D527" s="24"/>
      <c r="F527" s="111"/>
      <c r="G527" s="24"/>
      <c r="H527" s="24"/>
      <c r="I527" s="24"/>
      <c r="J527" s="24"/>
      <c r="K527" s="24"/>
      <c r="L527" s="24"/>
      <c r="P527" s="24"/>
    </row>
    <row r="528" spans="4:16" ht="13.2">
      <c r="D528" s="24"/>
      <c r="F528" s="111"/>
      <c r="G528" s="24"/>
      <c r="H528" s="24"/>
      <c r="I528" s="24"/>
      <c r="J528" s="24"/>
      <c r="K528" s="24"/>
      <c r="L528" s="24"/>
      <c r="P528" s="24"/>
    </row>
    <row r="529" spans="4:16" ht="13.2">
      <c r="D529" s="24"/>
      <c r="F529" s="111"/>
      <c r="G529" s="24"/>
      <c r="H529" s="24"/>
      <c r="I529" s="24"/>
      <c r="J529" s="24"/>
      <c r="K529" s="24"/>
      <c r="L529" s="24"/>
      <c r="P529" s="24"/>
    </row>
    <row r="530" spans="4:16" ht="13.2">
      <c r="D530" s="24"/>
      <c r="F530" s="111"/>
      <c r="G530" s="24"/>
      <c r="H530" s="24"/>
      <c r="I530" s="24"/>
      <c r="J530" s="24"/>
      <c r="K530" s="24"/>
      <c r="L530" s="24"/>
      <c r="P530" s="24"/>
    </row>
    <row r="531" spans="4:16" ht="13.2">
      <c r="D531" s="24"/>
      <c r="F531" s="111"/>
      <c r="G531" s="24"/>
      <c r="H531" s="24"/>
      <c r="I531" s="24"/>
      <c r="J531" s="24"/>
      <c r="K531" s="24"/>
      <c r="L531" s="24"/>
      <c r="P531" s="24"/>
    </row>
    <row r="532" spans="4:16" ht="13.2">
      <c r="D532" s="24"/>
      <c r="F532" s="111"/>
      <c r="G532" s="24"/>
      <c r="H532" s="24"/>
      <c r="I532" s="24"/>
      <c r="J532" s="24"/>
      <c r="K532" s="24"/>
      <c r="L532" s="24"/>
      <c r="P532" s="24"/>
    </row>
    <row r="533" spans="4:16" ht="13.2">
      <c r="D533" s="24"/>
      <c r="F533" s="111"/>
      <c r="G533" s="24"/>
      <c r="H533" s="24"/>
      <c r="I533" s="24"/>
      <c r="J533" s="24"/>
      <c r="K533" s="24"/>
      <c r="L533" s="24"/>
      <c r="P533" s="24"/>
    </row>
    <row r="534" spans="4:16" ht="13.2">
      <c r="D534" s="24"/>
      <c r="F534" s="111"/>
      <c r="G534" s="24"/>
      <c r="H534" s="24"/>
      <c r="I534" s="24"/>
      <c r="J534" s="24"/>
      <c r="K534" s="24"/>
      <c r="L534" s="24"/>
      <c r="P534" s="24"/>
    </row>
    <row r="535" spans="4:16" ht="13.2">
      <c r="D535" s="24"/>
      <c r="F535" s="111"/>
      <c r="G535" s="24"/>
      <c r="H535" s="24"/>
      <c r="I535" s="24"/>
      <c r="J535" s="24"/>
      <c r="K535" s="24"/>
      <c r="L535" s="24"/>
      <c r="P535" s="24"/>
    </row>
    <row r="536" spans="4:16" ht="13.2">
      <c r="D536" s="24"/>
      <c r="F536" s="111"/>
      <c r="G536" s="24"/>
      <c r="H536" s="24"/>
      <c r="I536" s="24"/>
      <c r="J536" s="24"/>
      <c r="K536" s="24"/>
      <c r="L536" s="24"/>
      <c r="P536" s="24"/>
    </row>
    <row r="537" spans="4:16" ht="13.2">
      <c r="D537" s="24"/>
      <c r="F537" s="111"/>
      <c r="G537" s="24"/>
      <c r="H537" s="24"/>
      <c r="I537" s="24"/>
      <c r="J537" s="24"/>
      <c r="K537" s="24"/>
      <c r="L537" s="24"/>
      <c r="P537" s="24"/>
    </row>
    <row r="538" spans="4:16" ht="13.2">
      <c r="D538" s="24"/>
      <c r="F538" s="111"/>
      <c r="G538" s="24"/>
      <c r="H538" s="24"/>
      <c r="I538" s="24"/>
      <c r="J538" s="24"/>
      <c r="K538" s="24"/>
      <c r="L538" s="24"/>
      <c r="P538" s="24"/>
    </row>
    <row r="539" spans="4:16" ht="13.2">
      <c r="D539" s="24"/>
      <c r="F539" s="111"/>
      <c r="G539" s="24"/>
      <c r="H539" s="24"/>
      <c r="I539" s="24"/>
      <c r="J539" s="24"/>
      <c r="K539" s="24"/>
      <c r="L539" s="24"/>
      <c r="P539" s="24"/>
    </row>
    <row r="540" spans="4:16" ht="13.2">
      <c r="D540" s="24"/>
      <c r="F540" s="111"/>
      <c r="G540" s="24"/>
      <c r="H540" s="24"/>
      <c r="I540" s="24"/>
      <c r="J540" s="24"/>
      <c r="K540" s="24"/>
      <c r="L540" s="24"/>
      <c r="P540" s="24"/>
    </row>
    <row r="541" spans="4:16" ht="13.2">
      <c r="D541" s="24"/>
      <c r="F541" s="111"/>
      <c r="G541" s="24"/>
      <c r="H541" s="24"/>
      <c r="I541" s="24"/>
      <c r="J541" s="24"/>
      <c r="K541" s="24"/>
      <c r="L541" s="24"/>
      <c r="P541" s="24"/>
    </row>
    <row r="542" spans="4:16" ht="13.2">
      <c r="D542" s="24"/>
      <c r="F542" s="111"/>
      <c r="G542" s="24"/>
      <c r="H542" s="24"/>
      <c r="I542" s="24"/>
      <c r="J542" s="24"/>
      <c r="K542" s="24"/>
      <c r="L542" s="24"/>
      <c r="P542" s="24"/>
    </row>
    <row r="543" spans="4:16" ht="13.2">
      <c r="D543" s="24"/>
      <c r="F543" s="111"/>
      <c r="G543" s="24"/>
      <c r="H543" s="24"/>
      <c r="I543" s="24"/>
      <c r="J543" s="24"/>
      <c r="K543" s="24"/>
      <c r="L543" s="24"/>
      <c r="P543" s="24"/>
    </row>
    <row r="544" spans="4:16" ht="13.2">
      <c r="D544" s="24"/>
      <c r="F544" s="111"/>
      <c r="G544" s="24"/>
      <c r="H544" s="24"/>
      <c r="I544" s="24"/>
      <c r="J544" s="24"/>
      <c r="K544" s="24"/>
      <c r="L544" s="24"/>
      <c r="P544" s="24"/>
    </row>
    <row r="545" spans="4:16" ht="13.2">
      <c r="D545" s="24"/>
      <c r="F545" s="111"/>
      <c r="G545" s="24"/>
      <c r="H545" s="24"/>
      <c r="I545" s="24"/>
      <c r="J545" s="24"/>
      <c r="K545" s="24"/>
      <c r="L545" s="24"/>
      <c r="P545" s="24"/>
    </row>
    <row r="546" spans="4:16" ht="13.2">
      <c r="D546" s="24"/>
      <c r="F546" s="111"/>
      <c r="G546" s="24"/>
      <c r="H546" s="24"/>
      <c r="I546" s="24"/>
      <c r="J546" s="24"/>
      <c r="K546" s="24"/>
      <c r="L546" s="24"/>
      <c r="P546" s="24"/>
    </row>
    <row r="547" spans="4:16" ht="13.2">
      <c r="D547" s="24"/>
      <c r="F547" s="111"/>
      <c r="G547" s="24"/>
      <c r="H547" s="24"/>
      <c r="I547" s="24"/>
      <c r="J547" s="24"/>
      <c r="K547" s="24"/>
      <c r="L547" s="24"/>
      <c r="P547" s="24"/>
    </row>
    <row r="548" spans="4:16" ht="13.2">
      <c r="D548" s="24"/>
      <c r="F548" s="111"/>
      <c r="G548" s="24"/>
      <c r="H548" s="24"/>
      <c r="I548" s="24"/>
      <c r="J548" s="24"/>
      <c r="K548" s="24"/>
      <c r="L548" s="24"/>
      <c r="P548" s="24"/>
    </row>
    <row r="549" spans="4:16" ht="13.2">
      <c r="D549" s="24"/>
      <c r="F549" s="111"/>
      <c r="G549" s="24"/>
      <c r="H549" s="24"/>
      <c r="I549" s="24"/>
      <c r="J549" s="24"/>
      <c r="K549" s="24"/>
      <c r="L549" s="24"/>
      <c r="P549" s="24"/>
    </row>
    <row r="550" spans="4:16" ht="13.2">
      <c r="D550" s="24"/>
      <c r="F550" s="111"/>
      <c r="G550" s="24"/>
      <c r="H550" s="24"/>
      <c r="I550" s="24"/>
      <c r="J550" s="24"/>
      <c r="K550" s="24"/>
      <c r="L550" s="24"/>
      <c r="P550" s="24"/>
    </row>
    <row r="551" spans="4:16" ht="13.2">
      <c r="D551" s="24"/>
      <c r="F551" s="111"/>
      <c r="G551" s="24"/>
      <c r="H551" s="24"/>
      <c r="I551" s="24"/>
      <c r="J551" s="24"/>
      <c r="K551" s="24"/>
      <c r="L551" s="24"/>
      <c r="P551" s="24"/>
    </row>
    <row r="552" spans="4:16" ht="13.2">
      <c r="D552" s="24"/>
      <c r="F552" s="111"/>
      <c r="G552" s="24"/>
      <c r="H552" s="24"/>
      <c r="I552" s="24"/>
      <c r="J552" s="24"/>
      <c r="K552" s="24"/>
      <c r="L552" s="24"/>
      <c r="P552" s="24"/>
    </row>
    <row r="553" spans="4:16" ht="13.2">
      <c r="D553" s="24"/>
      <c r="F553" s="111"/>
      <c r="G553" s="24"/>
      <c r="H553" s="24"/>
      <c r="I553" s="24"/>
      <c r="J553" s="24"/>
      <c r="K553" s="24"/>
      <c r="L553" s="24"/>
      <c r="P553" s="24"/>
    </row>
    <row r="554" spans="4:16" ht="13.2">
      <c r="D554" s="24"/>
      <c r="F554" s="111"/>
      <c r="G554" s="24"/>
      <c r="H554" s="24"/>
      <c r="I554" s="24"/>
      <c r="J554" s="24"/>
      <c r="K554" s="24"/>
      <c r="L554" s="24"/>
      <c r="P554" s="24"/>
    </row>
    <row r="555" spans="4:16" ht="13.2">
      <c r="D555" s="24"/>
      <c r="F555" s="111"/>
      <c r="G555" s="24"/>
      <c r="H555" s="24"/>
      <c r="I555" s="24"/>
      <c r="J555" s="24"/>
      <c r="K555" s="24"/>
      <c r="L555" s="24"/>
      <c r="P555" s="24"/>
    </row>
    <row r="556" spans="4:16" ht="13.2">
      <c r="D556" s="24"/>
      <c r="F556" s="111"/>
      <c r="G556" s="24"/>
      <c r="H556" s="24"/>
      <c r="I556" s="24"/>
      <c r="J556" s="24"/>
      <c r="K556" s="24"/>
      <c r="L556" s="24"/>
      <c r="P556" s="24"/>
    </row>
    <row r="557" spans="4:16" ht="13.2">
      <c r="D557" s="24"/>
      <c r="F557" s="111"/>
      <c r="G557" s="24"/>
      <c r="H557" s="24"/>
      <c r="I557" s="24"/>
      <c r="J557" s="24"/>
      <c r="K557" s="24"/>
      <c r="L557" s="24"/>
      <c r="P557" s="24"/>
    </row>
    <row r="558" spans="4:16" ht="13.2">
      <c r="D558" s="24"/>
      <c r="F558" s="111"/>
      <c r="G558" s="24"/>
      <c r="H558" s="24"/>
      <c r="I558" s="24"/>
      <c r="J558" s="24"/>
      <c r="K558" s="24"/>
      <c r="L558" s="24"/>
      <c r="P558" s="24"/>
    </row>
    <row r="559" spans="4:16" ht="13.2">
      <c r="D559" s="24"/>
      <c r="F559" s="111"/>
      <c r="G559" s="24"/>
      <c r="H559" s="24"/>
      <c r="I559" s="24"/>
      <c r="J559" s="24"/>
      <c r="K559" s="24"/>
      <c r="L559" s="24"/>
      <c r="P559" s="24"/>
    </row>
    <row r="560" spans="4:16" ht="13.2">
      <c r="D560" s="24"/>
      <c r="F560" s="111"/>
      <c r="G560" s="24"/>
      <c r="H560" s="24"/>
      <c r="I560" s="24"/>
      <c r="J560" s="24"/>
      <c r="K560" s="24"/>
      <c r="L560" s="24"/>
      <c r="P560" s="24"/>
    </row>
    <row r="561" spans="4:16" ht="13.2">
      <c r="D561" s="24"/>
      <c r="F561" s="111"/>
      <c r="G561" s="24"/>
      <c r="H561" s="24"/>
      <c r="I561" s="24"/>
      <c r="J561" s="24"/>
      <c r="K561" s="24"/>
      <c r="L561" s="24"/>
      <c r="P561" s="24"/>
    </row>
    <row r="562" spans="4:16" ht="13.2">
      <c r="D562" s="24"/>
      <c r="F562" s="111"/>
      <c r="G562" s="24"/>
      <c r="H562" s="24"/>
      <c r="I562" s="24"/>
      <c r="J562" s="24"/>
      <c r="K562" s="24"/>
      <c r="L562" s="24"/>
      <c r="P562" s="24"/>
    </row>
    <row r="563" spans="4:16" ht="13.2">
      <c r="D563" s="24"/>
      <c r="F563" s="111"/>
      <c r="G563" s="24"/>
      <c r="H563" s="24"/>
      <c r="I563" s="24"/>
      <c r="J563" s="24"/>
      <c r="K563" s="24"/>
      <c r="L563" s="24"/>
      <c r="P563" s="24"/>
    </row>
    <row r="564" spans="4:16" ht="13.2">
      <c r="D564" s="24"/>
      <c r="F564" s="111"/>
      <c r="G564" s="24"/>
      <c r="H564" s="24"/>
      <c r="I564" s="24"/>
      <c r="J564" s="24"/>
      <c r="K564" s="24"/>
      <c r="L564" s="24"/>
      <c r="P564" s="24"/>
    </row>
    <row r="565" spans="4:16" ht="13.2">
      <c r="D565" s="24"/>
      <c r="F565" s="111"/>
      <c r="G565" s="24"/>
      <c r="H565" s="24"/>
      <c r="I565" s="24"/>
      <c r="J565" s="24"/>
      <c r="K565" s="24"/>
      <c r="L565" s="24"/>
      <c r="P565" s="24"/>
    </row>
    <row r="566" spans="4:16" ht="13.2">
      <c r="D566" s="24"/>
      <c r="F566" s="111"/>
      <c r="G566" s="24"/>
      <c r="H566" s="24"/>
      <c r="I566" s="24"/>
      <c r="J566" s="24"/>
      <c r="K566" s="24"/>
      <c r="L566" s="24"/>
      <c r="P566" s="24"/>
    </row>
    <row r="567" spans="4:16" ht="13.2">
      <c r="D567" s="24"/>
      <c r="F567" s="111"/>
      <c r="G567" s="24"/>
      <c r="H567" s="24"/>
      <c r="I567" s="24"/>
      <c r="J567" s="24"/>
      <c r="K567" s="24"/>
      <c r="L567" s="24"/>
      <c r="P567" s="24"/>
    </row>
    <row r="568" spans="4:16" ht="13.2">
      <c r="D568" s="24"/>
      <c r="F568" s="111"/>
      <c r="G568" s="24"/>
      <c r="H568" s="24"/>
      <c r="I568" s="24"/>
      <c r="J568" s="24"/>
      <c r="K568" s="24"/>
      <c r="L568" s="24"/>
      <c r="P568" s="24"/>
    </row>
    <row r="569" spans="4:16" ht="13.2">
      <c r="D569" s="24"/>
      <c r="F569" s="111"/>
      <c r="G569" s="24"/>
      <c r="H569" s="24"/>
      <c r="I569" s="24"/>
      <c r="J569" s="24"/>
      <c r="K569" s="24"/>
      <c r="L569" s="24"/>
      <c r="P569" s="24"/>
    </row>
    <row r="570" spans="4:16" ht="13.2">
      <c r="D570" s="24"/>
      <c r="F570" s="111"/>
      <c r="G570" s="24"/>
      <c r="H570" s="24"/>
      <c r="I570" s="24"/>
      <c r="J570" s="24"/>
      <c r="K570" s="24"/>
      <c r="L570" s="24"/>
      <c r="P570" s="24"/>
    </row>
    <row r="571" spans="4:16" ht="13.2">
      <c r="D571" s="24"/>
      <c r="F571" s="111"/>
      <c r="G571" s="24"/>
      <c r="H571" s="24"/>
      <c r="I571" s="24"/>
      <c r="J571" s="24"/>
      <c r="K571" s="24"/>
      <c r="L571" s="24"/>
      <c r="P571" s="24"/>
    </row>
    <row r="572" spans="4:16" ht="13.2">
      <c r="D572" s="24"/>
      <c r="F572" s="111"/>
      <c r="G572" s="24"/>
      <c r="H572" s="24"/>
      <c r="I572" s="24"/>
      <c r="J572" s="24"/>
      <c r="K572" s="24"/>
      <c r="L572" s="24"/>
      <c r="P572" s="24"/>
    </row>
    <row r="573" spans="4:16" ht="13.2">
      <c r="D573" s="24"/>
      <c r="F573" s="111"/>
      <c r="G573" s="24"/>
      <c r="H573" s="24"/>
      <c r="I573" s="24"/>
      <c r="J573" s="24"/>
      <c r="K573" s="24"/>
      <c r="L573" s="24"/>
      <c r="P573" s="24"/>
    </row>
    <row r="574" spans="4:16" ht="13.2">
      <c r="D574" s="24"/>
      <c r="F574" s="111"/>
      <c r="G574" s="24"/>
      <c r="H574" s="24"/>
      <c r="I574" s="24"/>
      <c r="J574" s="24"/>
      <c r="K574" s="24"/>
      <c r="L574" s="24"/>
      <c r="P574" s="24"/>
    </row>
    <row r="575" spans="4:16" ht="13.2">
      <c r="D575" s="24"/>
      <c r="F575" s="111"/>
      <c r="G575" s="24"/>
      <c r="H575" s="24"/>
      <c r="I575" s="24"/>
      <c r="J575" s="24"/>
      <c r="K575" s="24"/>
      <c r="L575" s="24"/>
      <c r="P575" s="24"/>
    </row>
    <row r="576" spans="4:16" ht="13.2">
      <c r="D576" s="24"/>
      <c r="F576" s="111"/>
      <c r="G576" s="24"/>
      <c r="H576" s="24"/>
      <c r="I576" s="24"/>
      <c r="J576" s="24"/>
      <c r="K576" s="24"/>
      <c r="L576" s="24"/>
      <c r="P576" s="24"/>
    </row>
    <row r="577" spans="4:16" ht="13.2">
      <c r="D577" s="24"/>
      <c r="F577" s="111"/>
      <c r="G577" s="24"/>
      <c r="H577" s="24"/>
      <c r="I577" s="24"/>
      <c r="J577" s="24"/>
      <c r="K577" s="24"/>
      <c r="L577" s="24"/>
      <c r="P577" s="24"/>
    </row>
    <row r="578" spans="4:16" ht="13.2">
      <c r="D578" s="24"/>
      <c r="F578" s="111"/>
      <c r="G578" s="24"/>
      <c r="H578" s="24"/>
      <c r="I578" s="24"/>
      <c r="J578" s="24"/>
      <c r="K578" s="24"/>
      <c r="L578" s="24"/>
      <c r="P578" s="24"/>
    </row>
    <row r="579" spans="4:16" ht="13.2">
      <c r="D579" s="24"/>
      <c r="F579" s="111"/>
      <c r="G579" s="24"/>
      <c r="H579" s="24"/>
      <c r="I579" s="24"/>
      <c r="J579" s="24"/>
      <c r="K579" s="24"/>
      <c r="L579" s="24"/>
      <c r="P579" s="24"/>
    </row>
    <row r="580" spans="4:16" ht="13.2">
      <c r="D580" s="24"/>
      <c r="F580" s="111"/>
      <c r="G580" s="24"/>
      <c r="H580" s="24"/>
      <c r="I580" s="24"/>
      <c r="J580" s="24"/>
      <c r="K580" s="24"/>
      <c r="L580" s="24"/>
      <c r="P580" s="24"/>
    </row>
    <row r="581" spans="4:16" ht="13.2">
      <c r="D581" s="24"/>
      <c r="F581" s="111"/>
      <c r="G581" s="24"/>
      <c r="H581" s="24"/>
      <c r="I581" s="24"/>
      <c r="J581" s="24"/>
      <c r="K581" s="24"/>
      <c r="L581" s="24"/>
      <c r="P581" s="24"/>
    </row>
    <row r="582" spans="4:16" ht="13.2">
      <c r="D582" s="24"/>
      <c r="F582" s="111"/>
      <c r="G582" s="24"/>
      <c r="H582" s="24"/>
      <c r="I582" s="24"/>
      <c r="J582" s="24"/>
      <c r="K582" s="24"/>
      <c r="L582" s="24"/>
      <c r="P582" s="24"/>
    </row>
    <row r="583" spans="4:16" ht="13.2">
      <c r="D583" s="24"/>
      <c r="F583" s="111"/>
      <c r="G583" s="24"/>
      <c r="H583" s="24"/>
      <c r="I583" s="24"/>
      <c r="J583" s="24"/>
      <c r="K583" s="24"/>
      <c r="L583" s="24"/>
      <c r="P583" s="24"/>
    </row>
    <row r="584" spans="4:16" ht="13.2">
      <c r="D584" s="24"/>
      <c r="F584" s="111"/>
      <c r="G584" s="24"/>
      <c r="H584" s="24"/>
      <c r="I584" s="24"/>
      <c r="J584" s="24"/>
      <c r="K584" s="24"/>
      <c r="L584" s="24"/>
      <c r="P584" s="24"/>
    </row>
    <row r="585" spans="4:16" ht="13.2">
      <c r="D585" s="24"/>
      <c r="F585" s="111"/>
      <c r="G585" s="24"/>
      <c r="H585" s="24"/>
      <c r="I585" s="24"/>
      <c r="J585" s="24"/>
      <c r="K585" s="24"/>
      <c r="L585" s="24"/>
      <c r="P585" s="24"/>
    </row>
    <row r="586" spans="4:16" ht="13.2">
      <c r="D586" s="24"/>
      <c r="F586" s="111"/>
      <c r="G586" s="24"/>
      <c r="H586" s="24"/>
      <c r="I586" s="24"/>
      <c r="J586" s="24"/>
      <c r="K586" s="24"/>
      <c r="L586" s="24"/>
      <c r="P586" s="24"/>
    </row>
    <row r="587" spans="4:16" ht="13.2">
      <c r="D587" s="24"/>
      <c r="F587" s="111"/>
      <c r="G587" s="24"/>
      <c r="H587" s="24"/>
      <c r="I587" s="24"/>
      <c r="J587" s="24"/>
      <c r="K587" s="24"/>
      <c r="L587" s="24"/>
      <c r="P587" s="24"/>
    </row>
    <row r="588" spans="4:16" ht="13.2">
      <c r="D588" s="24"/>
      <c r="F588" s="111"/>
      <c r="G588" s="24"/>
      <c r="H588" s="24"/>
      <c r="I588" s="24"/>
      <c r="J588" s="24"/>
      <c r="K588" s="24"/>
      <c r="L588" s="24"/>
      <c r="P588" s="24"/>
    </row>
    <row r="589" spans="4:16" ht="13.2">
      <c r="D589" s="24"/>
      <c r="F589" s="111"/>
      <c r="G589" s="24"/>
      <c r="H589" s="24"/>
      <c r="I589" s="24"/>
      <c r="J589" s="24"/>
      <c r="K589" s="24"/>
      <c r="L589" s="24"/>
      <c r="P589" s="24"/>
    </row>
    <row r="590" spans="4:16" ht="13.2">
      <c r="D590" s="24"/>
      <c r="F590" s="111"/>
      <c r="G590" s="24"/>
      <c r="H590" s="24"/>
      <c r="I590" s="24"/>
      <c r="J590" s="24"/>
      <c r="K590" s="24"/>
      <c r="L590" s="24"/>
      <c r="P590" s="24"/>
    </row>
    <row r="591" spans="4:16" ht="13.2">
      <c r="D591" s="24"/>
      <c r="F591" s="111"/>
      <c r="G591" s="24"/>
      <c r="H591" s="24"/>
      <c r="I591" s="24"/>
      <c r="J591" s="24"/>
      <c r="K591" s="24"/>
      <c r="L591" s="24"/>
      <c r="P591" s="24"/>
    </row>
    <row r="592" spans="4:16" ht="13.2">
      <c r="D592" s="24"/>
      <c r="F592" s="111"/>
      <c r="G592" s="24"/>
      <c r="H592" s="24"/>
      <c r="I592" s="24"/>
      <c r="J592" s="24"/>
      <c r="K592" s="24"/>
      <c r="L592" s="24"/>
      <c r="P592" s="24"/>
    </row>
    <row r="593" spans="4:16" ht="13.2">
      <c r="D593" s="24"/>
      <c r="F593" s="111"/>
      <c r="G593" s="24"/>
      <c r="H593" s="24"/>
      <c r="I593" s="24"/>
      <c r="J593" s="24"/>
      <c r="K593" s="24"/>
      <c r="L593" s="24"/>
      <c r="P593" s="24"/>
    </row>
    <row r="594" spans="4:16" ht="13.2">
      <c r="D594" s="24"/>
      <c r="F594" s="111"/>
      <c r="G594" s="24"/>
      <c r="H594" s="24"/>
      <c r="I594" s="24"/>
      <c r="J594" s="24"/>
      <c r="K594" s="24"/>
      <c r="L594" s="24"/>
      <c r="P594" s="24"/>
    </row>
    <row r="595" spans="4:16" ht="13.2">
      <c r="D595" s="24"/>
      <c r="F595" s="111"/>
      <c r="G595" s="24"/>
      <c r="H595" s="24"/>
      <c r="I595" s="24"/>
      <c r="J595" s="24"/>
      <c r="K595" s="24"/>
      <c r="L595" s="24"/>
      <c r="P595" s="24"/>
    </row>
    <row r="596" spans="4:16" ht="13.2">
      <c r="D596" s="24"/>
      <c r="F596" s="111"/>
      <c r="G596" s="24"/>
      <c r="H596" s="24"/>
      <c r="I596" s="24"/>
      <c r="J596" s="24"/>
      <c r="K596" s="24"/>
      <c r="L596" s="24"/>
      <c r="P596" s="24"/>
    </row>
    <row r="597" spans="4:16" ht="13.2">
      <c r="D597" s="24"/>
      <c r="F597" s="111"/>
      <c r="G597" s="24"/>
      <c r="H597" s="24"/>
      <c r="I597" s="24"/>
      <c r="J597" s="24"/>
      <c r="K597" s="24"/>
      <c r="L597" s="24"/>
      <c r="P597" s="24"/>
    </row>
    <row r="598" spans="4:16" ht="13.2">
      <c r="D598" s="24"/>
      <c r="F598" s="111"/>
      <c r="G598" s="24"/>
      <c r="H598" s="24"/>
      <c r="I598" s="24"/>
      <c r="J598" s="24"/>
      <c r="K598" s="24"/>
      <c r="L598" s="24"/>
      <c r="P598" s="24"/>
    </row>
    <row r="599" spans="4:16" ht="13.2">
      <c r="D599" s="24"/>
      <c r="F599" s="111"/>
      <c r="G599" s="24"/>
      <c r="H599" s="24"/>
      <c r="I599" s="24"/>
      <c r="J599" s="24"/>
      <c r="K599" s="24"/>
      <c r="L599" s="24"/>
      <c r="P599" s="24"/>
    </row>
    <row r="600" spans="4:16" ht="13.2">
      <c r="D600" s="24"/>
      <c r="F600" s="111"/>
      <c r="G600" s="24"/>
      <c r="H600" s="24"/>
      <c r="I600" s="24"/>
      <c r="J600" s="24"/>
      <c r="K600" s="24"/>
      <c r="L600" s="24"/>
      <c r="P600" s="24"/>
    </row>
    <row r="601" spans="4:16" ht="13.2">
      <c r="D601" s="24"/>
      <c r="F601" s="111"/>
      <c r="G601" s="24"/>
      <c r="H601" s="24"/>
      <c r="I601" s="24"/>
      <c r="J601" s="24"/>
      <c r="K601" s="24"/>
      <c r="L601" s="24"/>
      <c r="P601" s="24"/>
    </row>
    <row r="602" spans="4:16" ht="13.2">
      <c r="D602" s="24"/>
      <c r="F602" s="111"/>
      <c r="G602" s="24"/>
      <c r="H602" s="24"/>
      <c r="I602" s="24"/>
      <c r="J602" s="24"/>
      <c r="K602" s="24"/>
      <c r="L602" s="24"/>
      <c r="P602" s="24"/>
    </row>
    <row r="603" spans="4:16" ht="13.2">
      <c r="D603" s="24"/>
      <c r="F603" s="111"/>
      <c r="G603" s="24"/>
      <c r="H603" s="24"/>
      <c r="I603" s="24"/>
      <c r="J603" s="24"/>
      <c r="K603" s="24"/>
      <c r="L603" s="24"/>
      <c r="P603" s="24"/>
    </row>
    <row r="604" spans="4:16" ht="13.2">
      <c r="D604" s="24"/>
      <c r="F604" s="111"/>
      <c r="G604" s="24"/>
      <c r="H604" s="24"/>
      <c r="I604" s="24"/>
      <c r="J604" s="24"/>
      <c r="K604" s="24"/>
      <c r="L604" s="24"/>
      <c r="P604" s="24"/>
    </row>
    <row r="605" spans="4:16" ht="13.2">
      <c r="D605" s="24"/>
      <c r="F605" s="111"/>
      <c r="G605" s="24"/>
      <c r="H605" s="24"/>
      <c r="I605" s="24"/>
      <c r="J605" s="24"/>
      <c r="K605" s="24"/>
      <c r="L605" s="24"/>
      <c r="P605" s="24"/>
    </row>
    <row r="606" spans="4:16" ht="13.2">
      <c r="D606" s="24"/>
      <c r="F606" s="111"/>
      <c r="G606" s="24"/>
      <c r="H606" s="24"/>
      <c r="I606" s="24"/>
      <c r="J606" s="24"/>
      <c r="K606" s="24"/>
      <c r="L606" s="24"/>
      <c r="P606" s="24"/>
    </row>
    <row r="607" spans="4:16" ht="13.2">
      <c r="D607" s="24"/>
      <c r="F607" s="111"/>
      <c r="G607" s="24"/>
      <c r="H607" s="24"/>
      <c r="I607" s="24"/>
      <c r="J607" s="24"/>
      <c r="K607" s="24"/>
      <c r="L607" s="24"/>
      <c r="P607" s="24"/>
    </row>
    <row r="608" spans="4:16" ht="13.2">
      <c r="D608" s="24"/>
      <c r="F608" s="111"/>
      <c r="G608" s="24"/>
      <c r="H608" s="24"/>
      <c r="I608" s="24"/>
      <c r="J608" s="24"/>
      <c r="K608" s="24"/>
      <c r="L608" s="24"/>
      <c r="P608" s="24"/>
    </row>
    <row r="609" spans="4:16" ht="13.2">
      <c r="D609" s="24"/>
      <c r="F609" s="111"/>
      <c r="G609" s="24"/>
      <c r="H609" s="24"/>
      <c r="I609" s="24"/>
      <c r="J609" s="24"/>
      <c r="K609" s="24"/>
      <c r="L609" s="24"/>
      <c r="P609" s="24"/>
    </row>
    <row r="610" spans="4:16" ht="13.2">
      <c r="D610" s="24"/>
      <c r="F610" s="111"/>
      <c r="G610" s="24"/>
      <c r="H610" s="24"/>
      <c r="I610" s="24"/>
      <c r="J610" s="24"/>
      <c r="K610" s="24"/>
      <c r="L610" s="24"/>
      <c r="P610" s="24"/>
    </row>
    <row r="611" spans="4:16" ht="13.2">
      <c r="D611" s="24"/>
      <c r="F611" s="111"/>
      <c r="G611" s="24"/>
      <c r="H611" s="24"/>
      <c r="I611" s="24"/>
      <c r="J611" s="24"/>
      <c r="K611" s="24"/>
      <c r="L611" s="24"/>
      <c r="P611" s="24"/>
    </row>
    <row r="612" spans="4:16" ht="13.2">
      <c r="D612" s="24"/>
      <c r="F612" s="111"/>
      <c r="G612" s="24"/>
      <c r="H612" s="24"/>
      <c r="I612" s="24"/>
      <c r="J612" s="24"/>
      <c r="K612" s="24"/>
      <c r="L612" s="24"/>
      <c r="P612" s="24"/>
    </row>
    <row r="613" spans="4:16" ht="13.2">
      <c r="D613" s="24"/>
      <c r="F613" s="111"/>
      <c r="G613" s="24"/>
      <c r="H613" s="24"/>
      <c r="I613" s="24"/>
      <c r="J613" s="24"/>
      <c r="K613" s="24"/>
      <c r="L613" s="24"/>
      <c r="P613" s="24"/>
    </row>
    <row r="614" spans="4:16" ht="13.2">
      <c r="D614" s="24"/>
      <c r="F614" s="111"/>
      <c r="G614" s="24"/>
      <c r="H614" s="24"/>
      <c r="I614" s="24"/>
      <c r="J614" s="24"/>
      <c r="K614" s="24"/>
      <c r="L614" s="24"/>
      <c r="P614" s="24"/>
    </row>
    <row r="615" spans="4:16" ht="13.2">
      <c r="D615" s="24"/>
      <c r="F615" s="111"/>
      <c r="G615" s="24"/>
      <c r="H615" s="24"/>
      <c r="I615" s="24"/>
      <c r="J615" s="24"/>
      <c r="K615" s="24"/>
      <c r="L615" s="24"/>
      <c r="P615" s="24"/>
    </row>
    <row r="616" spans="4:16" ht="13.2">
      <c r="D616" s="24"/>
      <c r="F616" s="111"/>
      <c r="G616" s="24"/>
      <c r="H616" s="24"/>
      <c r="I616" s="24"/>
      <c r="J616" s="24"/>
      <c r="K616" s="24"/>
      <c r="L616" s="24"/>
      <c r="P616" s="24"/>
    </row>
    <row r="617" spans="4:16" ht="13.2">
      <c r="D617" s="24"/>
      <c r="F617" s="111"/>
      <c r="G617" s="24"/>
      <c r="H617" s="24"/>
      <c r="I617" s="24"/>
      <c r="J617" s="24"/>
      <c r="K617" s="24"/>
      <c r="L617" s="24"/>
      <c r="P617" s="24"/>
    </row>
    <row r="618" spans="4:16" ht="13.2">
      <c r="D618" s="24"/>
      <c r="F618" s="111"/>
      <c r="G618" s="24"/>
      <c r="H618" s="24"/>
      <c r="I618" s="24"/>
      <c r="J618" s="24"/>
      <c r="K618" s="24"/>
      <c r="L618" s="24"/>
      <c r="P618" s="24"/>
    </row>
    <row r="619" spans="4:16" ht="13.2">
      <c r="D619" s="24"/>
      <c r="F619" s="111"/>
      <c r="G619" s="24"/>
      <c r="H619" s="24"/>
      <c r="I619" s="24"/>
      <c r="J619" s="24"/>
      <c r="K619" s="24"/>
      <c r="L619" s="24"/>
      <c r="P619" s="24"/>
    </row>
    <row r="620" spans="4:16" ht="13.2">
      <c r="D620" s="24"/>
      <c r="F620" s="111"/>
      <c r="G620" s="24"/>
      <c r="H620" s="24"/>
      <c r="I620" s="24"/>
      <c r="J620" s="24"/>
      <c r="K620" s="24"/>
      <c r="L620" s="24"/>
      <c r="P620" s="24"/>
    </row>
    <row r="621" spans="4:16" ht="13.2">
      <c r="D621" s="24"/>
      <c r="F621" s="111"/>
      <c r="G621" s="24"/>
      <c r="H621" s="24"/>
      <c r="I621" s="24"/>
      <c r="J621" s="24"/>
      <c r="K621" s="24"/>
      <c r="L621" s="24"/>
      <c r="P621" s="24"/>
    </row>
    <row r="622" spans="4:16" ht="13.2">
      <c r="D622" s="24"/>
      <c r="F622" s="111"/>
      <c r="G622" s="24"/>
      <c r="H622" s="24"/>
      <c r="I622" s="24"/>
      <c r="J622" s="24"/>
      <c r="K622" s="24"/>
      <c r="L622" s="24"/>
      <c r="P622" s="24"/>
    </row>
    <row r="623" spans="4:16" ht="13.2">
      <c r="D623" s="24"/>
      <c r="F623" s="111"/>
      <c r="G623" s="24"/>
      <c r="H623" s="24"/>
      <c r="I623" s="24"/>
      <c r="J623" s="24"/>
      <c r="K623" s="24"/>
      <c r="L623" s="24"/>
      <c r="P623" s="24"/>
    </row>
    <row r="624" spans="4:16" ht="13.2">
      <c r="D624" s="24"/>
      <c r="F624" s="111"/>
      <c r="G624" s="24"/>
      <c r="H624" s="24"/>
      <c r="I624" s="24"/>
      <c r="J624" s="24"/>
      <c r="K624" s="24"/>
      <c r="L624" s="24"/>
      <c r="P624" s="24"/>
    </row>
    <row r="625" spans="4:16" ht="13.2">
      <c r="D625" s="24"/>
      <c r="F625" s="111"/>
      <c r="G625" s="24"/>
      <c r="H625" s="24"/>
      <c r="I625" s="24"/>
      <c r="J625" s="24"/>
      <c r="K625" s="24"/>
      <c r="L625" s="24"/>
      <c r="P625" s="24"/>
    </row>
    <row r="626" spans="4:16" ht="13.2">
      <c r="D626" s="24"/>
      <c r="F626" s="111"/>
      <c r="G626" s="24"/>
      <c r="H626" s="24"/>
      <c r="I626" s="24"/>
      <c r="J626" s="24"/>
      <c r="K626" s="24"/>
      <c r="L626" s="24"/>
      <c r="P626" s="24"/>
    </row>
    <row r="627" spans="4:16" ht="13.2">
      <c r="D627" s="24"/>
      <c r="F627" s="111"/>
      <c r="G627" s="24"/>
      <c r="H627" s="24"/>
      <c r="I627" s="24"/>
      <c r="J627" s="24"/>
      <c r="K627" s="24"/>
      <c r="L627" s="24"/>
      <c r="P627" s="24"/>
    </row>
    <row r="628" spans="4:16" ht="13.2">
      <c r="D628" s="24"/>
      <c r="F628" s="111"/>
      <c r="G628" s="24"/>
      <c r="H628" s="24"/>
      <c r="I628" s="24"/>
      <c r="J628" s="24"/>
      <c r="K628" s="24"/>
      <c r="L628" s="24"/>
      <c r="P628" s="24"/>
    </row>
    <row r="629" spans="4:16" ht="13.2">
      <c r="D629" s="24"/>
      <c r="F629" s="111"/>
      <c r="G629" s="24"/>
      <c r="H629" s="24"/>
      <c r="I629" s="24"/>
      <c r="J629" s="24"/>
      <c r="K629" s="24"/>
      <c r="L629" s="24"/>
      <c r="P629" s="24"/>
    </row>
    <row r="630" spans="4:16" ht="13.2">
      <c r="D630" s="24"/>
      <c r="F630" s="111"/>
      <c r="G630" s="24"/>
      <c r="H630" s="24"/>
      <c r="I630" s="24"/>
      <c r="J630" s="24"/>
      <c r="K630" s="24"/>
      <c r="L630" s="24"/>
      <c r="P630" s="24"/>
    </row>
    <row r="631" spans="4:16" ht="13.2">
      <c r="D631" s="24"/>
      <c r="F631" s="111"/>
      <c r="G631" s="24"/>
      <c r="H631" s="24"/>
      <c r="I631" s="24"/>
      <c r="J631" s="24"/>
      <c r="K631" s="24"/>
      <c r="L631" s="24"/>
      <c r="P631" s="24"/>
    </row>
    <row r="632" spans="4:16" ht="13.2">
      <c r="D632" s="24"/>
      <c r="F632" s="111"/>
      <c r="G632" s="24"/>
      <c r="H632" s="24"/>
      <c r="I632" s="24"/>
      <c r="J632" s="24"/>
      <c r="K632" s="24"/>
      <c r="L632" s="24"/>
      <c r="P632" s="24"/>
    </row>
    <row r="633" spans="4:16" ht="13.2">
      <c r="D633" s="24"/>
      <c r="F633" s="111"/>
      <c r="G633" s="24"/>
      <c r="H633" s="24"/>
      <c r="I633" s="24"/>
      <c r="J633" s="24"/>
      <c r="K633" s="24"/>
      <c r="L633" s="24"/>
      <c r="P633" s="24"/>
    </row>
    <row r="634" spans="4:16" ht="13.2">
      <c r="D634" s="24"/>
      <c r="F634" s="111"/>
      <c r="G634" s="24"/>
      <c r="H634" s="24"/>
      <c r="I634" s="24"/>
      <c r="J634" s="24"/>
      <c r="K634" s="24"/>
      <c r="L634" s="24"/>
      <c r="P634" s="24"/>
    </row>
    <row r="635" spans="4:16" ht="13.2">
      <c r="D635" s="24"/>
      <c r="F635" s="111"/>
      <c r="G635" s="24"/>
      <c r="H635" s="24"/>
      <c r="I635" s="24"/>
      <c r="J635" s="24"/>
      <c r="K635" s="24"/>
      <c r="L635" s="24"/>
      <c r="P635" s="24"/>
    </row>
    <row r="636" spans="4:16" ht="13.2">
      <c r="D636" s="24"/>
      <c r="F636" s="111"/>
      <c r="G636" s="24"/>
      <c r="H636" s="24"/>
      <c r="I636" s="24"/>
      <c r="J636" s="24"/>
      <c r="K636" s="24"/>
      <c r="L636" s="24"/>
      <c r="P636" s="24"/>
    </row>
    <row r="637" spans="4:16" ht="13.2">
      <c r="D637" s="24"/>
      <c r="F637" s="111"/>
      <c r="G637" s="24"/>
      <c r="H637" s="24"/>
      <c r="I637" s="24"/>
      <c r="J637" s="24"/>
      <c r="K637" s="24"/>
      <c r="L637" s="24"/>
      <c r="P637" s="24"/>
    </row>
    <row r="638" spans="4:16" ht="13.2">
      <c r="D638" s="24"/>
      <c r="F638" s="111"/>
      <c r="G638" s="24"/>
      <c r="H638" s="24"/>
      <c r="I638" s="24"/>
      <c r="J638" s="24"/>
      <c r="K638" s="24"/>
      <c r="L638" s="24"/>
      <c r="P638" s="24"/>
    </row>
    <row r="639" spans="4:16" ht="13.2">
      <c r="D639" s="24"/>
      <c r="F639" s="111"/>
      <c r="G639" s="24"/>
      <c r="H639" s="24"/>
      <c r="I639" s="24"/>
      <c r="J639" s="24"/>
      <c r="K639" s="24"/>
      <c r="L639" s="24"/>
      <c r="P639" s="24"/>
    </row>
    <row r="640" spans="4:16" ht="13.2">
      <c r="D640" s="24"/>
      <c r="F640" s="111"/>
      <c r="G640" s="24"/>
      <c r="H640" s="24"/>
      <c r="I640" s="24"/>
      <c r="J640" s="24"/>
      <c r="K640" s="24"/>
      <c r="L640" s="24"/>
      <c r="P640" s="24"/>
    </row>
    <row r="641" spans="4:16" ht="13.2">
      <c r="D641" s="24"/>
      <c r="F641" s="111"/>
      <c r="G641" s="24"/>
      <c r="H641" s="24"/>
      <c r="I641" s="24"/>
      <c r="J641" s="24"/>
      <c r="K641" s="24"/>
      <c r="L641" s="24"/>
      <c r="P641" s="24"/>
    </row>
    <row r="642" spans="4:16" ht="13.2">
      <c r="D642" s="24"/>
      <c r="F642" s="111"/>
      <c r="G642" s="24"/>
      <c r="H642" s="24"/>
      <c r="I642" s="24"/>
      <c r="J642" s="24"/>
      <c r="K642" s="24"/>
      <c r="L642" s="24"/>
      <c r="P642" s="24"/>
    </row>
    <row r="643" spans="4:16" ht="13.2">
      <c r="D643" s="24"/>
      <c r="F643" s="111"/>
      <c r="G643" s="24"/>
      <c r="H643" s="24"/>
      <c r="I643" s="24"/>
      <c r="J643" s="24"/>
      <c r="K643" s="24"/>
      <c r="L643" s="24"/>
      <c r="P643" s="24"/>
    </row>
    <row r="644" spans="4:16" ht="13.2">
      <c r="D644" s="24"/>
      <c r="F644" s="111"/>
      <c r="G644" s="24"/>
      <c r="H644" s="24"/>
      <c r="I644" s="24"/>
      <c r="J644" s="24"/>
      <c r="K644" s="24"/>
      <c r="L644" s="24"/>
      <c r="P644" s="24"/>
    </row>
    <row r="645" spans="4:16" ht="13.2">
      <c r="D645" s="24"/>
      <c r="F645" s="111"/>
      <c r="G645" s="24"/>
      <c r="H645" s="24"/>
      <c r="I645" s="24"/>
      <c r="J645" s="24"/>
      <c r="K645" s="24"/>
      <c r="L645" s="24"/>
      <c r="P645" s="24"/>
    </row>
    <row r="646" spans="4:16" ht="13.2">
      <c r="D646" s="24"/>
      <c r="F646" s="111"/>
      <c r="G646" s="24"/>
      <c r="H646" s="24"/>
      <c r="I646" s="24"/>
      <c r="J646" s="24"/>
      <c r="K646" s="24"/>
      <c r="L646" s="24"/>
      <c r="P646" s="24"/>
    </row>
    <row r="647" spans="4:16" ht="13.2">
      <c r="D647" s="24"/>
      <c r="F647" s="111"/>
      <c r="G647" s="24"/>
      <c r="H647" s="24"/>
      <c r="I647" s="24"/>
      <c r="J647" s="24"/>
      <c r="K647" s="24"/>
      <c r="L647" s="24"/>
      <c r="P647" s="24"/>
    </row>
    <row r="648" spans="4:16" ht="13.2">
      <c r="D648" s="24"/>
      <c r="F648" s="111"/>
      <c r="G648" s="24"/>
      <c r="H648" s="24"/>
      <c r="I648" s="24"/>
      <c r="J648" s="24"/>
      <c r="K648" s="24"/>
      <c r="L648" s="24"/>
      <c r="P648" s="24"/>
    </row>
    <row r="649" spans="4:16" ht="13.2">
      <c r="D649" s="24"/>
      <c r="F649" s="111"/>
      <c r="G649" s="24"/>
      <c r="H649" s="24"/>
      <c r="I649" s="24"/>
      <c r="J649" s="24"/>
      <c r="K649" s="24"/>
      <c r="L649" s="24"/>
      <c r="P649" s="24"/>
    </row>
    <row r="650" spans="4:16" ht="13.2">
      <c r="D650" s="24"/>
      <c r="F650" s="111"/>
      <c r="G650" s="24"/>
      <c r="H650" s="24"/>
      <c r="I650" s="24"/>
      <c r="J650" s="24"/>
      <c r="K650" s="24"/>
      <c r="L650" s="24"/>
      <c r="P650" s="24"/>
    </row>
    <row r="651" spans="4:16" ht="13.2">
      <c r="D651" s="24"/>
      <c r="F651" s="111"/>
      <c r="G651" s="24"/>
      <c r="H651" s="24"/>
      <c r="I651" s="24"/>
      <c r="J651" s="24"/>
      <c r="K651" s="24"/>
      <c r="L651" s="24"/>
      <c r="P651" s="24"/>
    </row>
    <row r="652" spans="4:16" ht="13.2">
      <c r="D652" s="24"/>
      <c r="F652" s="111"/>
      <c r="G652" s="24"/>
      <c r="H652" s="24"/>
      <c r="I652" s="24"/>
      <c r="J652" s="24"/>
      <c r="K652" s="24"/>
      <c r="L652" s="24"/>
      <c r="P652" s="24"/>
    </row>
    <row r="653" spans="4:16" ht="13.2">
      <c r="D653" s="24"/>
      <c r="F653" s="111"/>
      <c r="G653" s="24"/>
      <c r="H653" s="24"/>
      <c r="I653" s="24"/>
      <c r="J653" s="24"/>
      <c r="K653" s="24"/>
      <c r="L653" s="24"/>
      <c r="P653" s="24"/>
    </row>
    <row r="654" spans="4:16" ht="13.2">
      <c r="D654" s="24"/>
      <c r="F654" s="111"/>
      <c r="G654" s="24"/>
      <c r="H654" s="24"/>
      <c r="I654" s="24"/>
      <c r="J654" s="24"/>
      <c r="K654" s="24"/>
      <c r="L654" s="24"/>
      <c r="P654" s="24"/>
    </row>
    <row r="655" spans="4:16" ht="13.2">
      <c r="D655" s="24"/>
      <c r="F655" s="111"/>
      <c r="G655" s="24"/>
      <c r="H655" s="24"/>
      <c r="I655" s="24"/>
      <c r="J655" s="24"/>
      <c r="K655" s="24"/>
      <c r="L655" s="24"/>
      <c r="P655" s="24"/>
    </row>
    <row r="656" spans="4:16" ht="13.2">
      <c r="D656" s="24"/>
      <c r="F656" s="111"/>
      <c r="G656" s="24"/>
      <c r="H656" s="24"/>
      <c r="I656" s="24"/>
      <c r="J656" s="24"/>
      <c r="K656" s="24"/>
      <c r="L656" s="24"/>
      <c r="P656" s="24"/>
    </row>
    <row r="657" spans="4:16" ht="13.2">
      <c r="D657" s="24"/>
      <c r="F657" s="111"/>
      <c r="G657" s="24"/>
      <c r="H657" s="24"/>
      <c r="I657" s="24"/>
      <c r="J657" s="24"/>
      <c r="K657" s="24"/>
      <c r="L657" s="24"/>
      <c r="P657" s="24"/>
    </row>
    <row r="658" spans="4:16" ht="13.2">
      <c r="D658" s="24"/>
      <c r="F658" s="111"/>
      <c r="G658" s="24"/>
      <c r="H658" s="24"/>
      <c r="I658" s="24"/>
      <c r="J658" s="24"/>
      <c r="K658" s="24"/>
      <c r="L658" s="24"/>
      <c r="P658" s="24"/>
    </row>
    <row r="659" spans="4:16" ht="13.2">
      <c r="D659" s="24"/>
      <c r="F659" s="111"/>
      <c r="G659" s="24"/>
      <c r="H659" s="24"/>
      <c r="I659" s="24"/>
      <c r="J659" s="24"/>
      <c r="K659" s="24"/>
      <c r="L659" s="24"/>
      <c r="P659" s="24"/>
    </row>
    <row r="660" spans="4:16" ht="13.2">
      <c r="D660" s="24"/>
      <c r="F660" s="111"/>
      <c r="G660" s="24"/>
      <c r="H660" s="24"/>
      <c r="I660" s="24"/>
      <c r="J660" s="24"/>
      <c r="K660" s="24"/>
      <c r="L660" s="24"/>
      <c r="P660" s="24"/>
    </row>
    <row r="661" spans="4:16" ht="13.2">
      <c r="D661" s="24"/>
      <c r="F661" s="111"/>
      <c r="G661" s="24"/>
      <c r="H661" s="24"/>
      <c r="I661" s="24"/>
      <c r="J661" s="24"/>
      <c r="K661" s="24"/>
      <c r="L661" s="24"/>
      <c r="P661" s="24"/>
    </row>
    <row r="662" spans="4:16" ht="13.2">
      <c r="D662" s="24"/>
      <c r="F662" s="111"/>
      <c r="G662" s="24"/>
      <c r="H662" s="24"/>
      <c r="I662" s="24"/>
      <c r="J662" s="24"/>
      <c r="K662" s="24"/>
      <c r="L662" s="24"/>
      <c r="P662" s="24"/>
    </row>
    <row r="663" spans="4:16" ht="13.2">
      <c r="D663" s="24"/>
      <c r="F663" s="111"/>
      <c r="G663" s="24"/>
      <c r="H663" s="24"/>
      <c r="I663" s="24"/>
      <c r="J663" s="24"/>
      <c r="K663" s="24"/>
      <c r="L663" s="24"/>
      <c r="P663" s="24"/>
    </row>
    <row r="664" spans="4:16" ht="13.2">
      <c r="D664" s="24"/>
      <c r="F664" s="111"/>
      <c r="G664" s="24"/>
      <c r="H664" s="24"/>
      <c r="I664" s="24"/>
      <c r="J664" s="24"/>
      <c r="K664" s="24"/>
      <c r="L664" s="24"/>
      <c r="P664" s="24"/>
    </row>
    <row r="665" spans="4:16" ht="13.2">
      <c r="D665" s="24"/>
      <c r="F665" s="111"/>
      <c r="G665" s="24"/>
      <c r="H665" s="24"/>
      <c r="I665" s="24"/>
      <c r="J665" s="24"/>
      <c r="K665" s="24"/>
      <c r="L665" s="24"/>
      <c r="P665" s="24"/>
    </row>
    <row r="666" spans="4:16" ht="13.2">
      <c r="D666" s="24"/>
      <c r="F666" s="111"/>
      <c r="G666" s="24"/>
      <c r="H666" s="24"/>
      <c r="I666" s="24"/>
      <c r="J666" s="24"/>
      <c r="K666" s="24"/>
      <c r="L666" s="24"/>
      <c r="P666" s="24"/>
    </row>
    <row r="667" spans="4:16" ht="13.2">
      <c r="D667" s="24"/>
      <c r="F667" s="111"/>
      <c r="G667" s="24"/>
      <c r="H667" s="24"/>
      <c r="I667" s="24"/>
      <c r="J667" s="24"/>
      <c r="K667" s="24"/>
      <c r="L667" s="24"/>
      <c r="P667" s="24"/>
    </row>
    <row r="668" spans="4:16" ht="13.2">
      <c r="D668" s="24"/>
      <c r="F668" s="111"/>
      <c r="G668" s="24"/>
      <c r="H668" s="24"/>
      <c r="I668" s="24"/>
      <c r="J668" s="24"/>
      <c r="K668" s="24"/>
      <c r="L668" s="24"/>
      <c r="P668" s="24"/>
    </row>
    <row r="669" spans="4:16" ht="13.2">
      <c r="D669" s="24"/>
      <c r="F669" s="111"/>
      <c r="G669" s="24"/>
      <c r="H669" s="24"/>
      <c r="I669" s="24"/>
      <c r="J669" s="24"/>
      <c r="K669" s="24"/>
      <c r="L669" s="24"/>
      <c r="P669" s="24"/>
    </row>
    <row r="670" spans="4:16" ht="13.2">
      <c r="D670" s="24"/>
      <c r="F670" s="111"/>
      <c r="G670" s="24"/>
      <c r="H670" s="24"/>
      <c r="I670" s="24"/>
      <c r="J670" s="24"/>
      <c r="K670" s="24"/>
      <c r="L670" s="24"/>
      <c r="P670" s="24"/>
    </row>
    <row r="671" spans="4:16" ht="13.2">
      <c r="D671" s="24"/>
      <c r="F671" s="111"/>
      <c r="G671" s="24"/>
      <c r="H671" s="24"/>
      <c r="I671" s="24"/>
      <c r="J671" s="24"/>
      <c r="K671" s="24"/>
      <c r="L671" s="24"/>
      <c r="P671" s="24"/>
    </row>
    <row r="672" spans="4:16" ht="13.2">
      <c r="D672" s="24"/>
      <c r="F672" s="111"/>
      <c r="G672" s="24"/>
      <c r="H672" s="24"/>
      <c r="I672" s="24"/>
      <c r="J672" s="24"/>
      <c r="K672" s="24"/>
      <c r="L672" s="24"/>
      <c r="P672" s="24"/>
    </row>
    <row r="673" spans="4:16" ht="13.2">
      <c r="D673" s="24"/>
      <c r="F673" s="111"/>
      <c r="G673" s="24"/>
      <c r="H673" s="24"/>
      <c r="I673" s="24"/>
      <c r="J673" s="24"/>
      <c r="K673" s="24"/>
      <c r="L673" s="24"/>
      <c r="P673" s="24"/>
    </row>
    <row r="674" spans="4:16" ht="13.2">
      <c r="D674" s="24"/>
      <c r="F674" s="111"/>
      <c r="G674" s="24"/>
      <c r="H674" s="24"/>
      <c r="I674" s="24"/>
      <c r="J674" s="24"/>
      <c r="K674" s="24"/>
      <c r="L674" s="24"/>
      <c r="P674" s="24"/>
    </row>
    <row r="675" spans="4:16" ht="13.2">
      <c r="D675" s="24"/>
      <c r="F675" s="111"/>
      <c r="G675" s="24"/>
      <c r="H675" s="24"/>
      <c r="I675" s="24"/>
      <c r="J675" s="24"/>
      <c r="K675" s="24"/>
      <c r="L675" s="24"/>
      <c r="P675" s="24"/>
    </row>
    <row r="676" spans="4:16" ht="13.2">
      <c r="D676" s="24"/>
      <c r="F676" s="111"/>
      <c r="G676" s="24"/>
      <c r="H676" s="24"/>
      <c r="I676" s="24"/>
      <c r="J676" s="24"/>
      <c r="K676" s="24"/>
      <c r="L676" s="24"/>
      <c r="P676" s="24"/>
    </row>
    <row r="677" spans="4:16" ht="13.2">
      <c r="D677" s="24"/>
      <c r="F677" s="111"/>
      <c r="G677" s="24"/>
      <c r="H677" s="24"/>
      <c r="I677" s="24"/>
      <c r="J677" s="24"/>
      <c r="K677" s="24"/>
      <c r="L677" s="24"/>
      <c r="P677" s="24"/>
    </row>
    <row r="678" spans="4:16" ht="13.2">
      <c r="D678" s="24"/>
      <c r="F678" s="111"/>
      <c r="G678" s="24"/>
      <c r="H678" s="24"/>
      <c r="I678" s="24"/>
      <c r="J678" s="24"/>
      <c r="K678" s="24"/>
      <c r="L678" s="24"/>
      <c r="P678" s="24"/>
    </row>
    <row r="679" spans="4:16" ht="13.2">
      <c r="D679" s="24"/>
      <c r="F679" s="111"/>
      <c r="G679" s="24"/>
      <c r="H679" s="24"/>
      <c r="I679" s="24"/>
      <c r="J679" s="24"/>
      <c r="K679" s="24"/>
      <c r="L679" s="24"/>
      <c r="P679" s="24"/>
    </row>
    <row r="680" spans="4:16" ht="13.2">
      <c r="D680" s="24"/>
      <c r="F680" s="111"/>
      <c r="G680" s="24"/>
      <c r="H680" s="24"/>
      <c r="I680" s="24"/>
      <c r="J680" s="24"/>
      <c r="K680" s="24"/>
      <c r="L680" s="24"/>
      <c r="P680" s="24"/>
    </row>
    <row r="681" spans="4:16" ht="13.2">
      <c r="D681" s="24"/>
      <c r="F681" s="111"/>
      <c r="G681" s="24"/>
      <c r="H681" s="24"/>
      <c r="I681" s="24"/>
      <c r="J681" s="24"/>
      <c r="K681" s="24"/>
      <c r="L681" s="24"/>
      <c r="P681" s="24"/>
    </row>
    <row r="682" spans="4:16" ht="13.2">
      <c r="D682" s="24"/>
      <c r="F682" s="111"/>
      <c r="G682" s="24"/>
      <c r="H682" s="24"/>
      <c r="I682" s="24"/>
      <c r="J682" s="24"/>
      <c r="K682" s="24"/>
      <c r="L682" s="24"/>
      <c r="P682" s="24"/>
    </row>
    <row r="683" spans="4:16" ht="13.2">
      <c r="D683" s="24"/>
      <c r="F683" s="111"/>
      <c r="G683" s="24"/>
      <c r="H683" s="24"/>
      <c r="I683" s="24"/>
      <c r="J683" s="24"/>
      <c r="K683" s="24"/>
      <c r="L683" s="24"/>
      <c r="P683" s="24"/>
    </row>
    <row r="684" spans="4:16" ht="13.2">
      <c r="D684" s="24"/>
      <c r="F684" s="111"/>
      <c r="G684" s="24"/>
      <c r="H684" s="24"/>
      <c r="I684" s="24"/>
      <c r="J684" s="24"/>
      <c r="K684" s="24"/>
      <c r="L684" s="24"/>
      <c r="P684" s="24"/>
    </row>
    <row r="685" spans="4:16" ht="13.2">
      <c r="D685" s="24"/>
      <c r="F685" s="111"/>
      <c r="G685" s="24"/>
      <c r="H685" s="24"/>
      <c r="I685" s="24"/>
      <c r="J685" s="24"/>
      <c r="K685" s="24"/>
      <c r="L685" s="24"/>
      <c r="P685" s="24"/>
    </row>
    <row r="686" spans="4:16" ht="13.2">
      <c r="D686" s="24"/>
      <c r="F686" s="111"/>
      <c r="G686" s="24"/>
      <c r="H686" s="24"/>
      <c r="I686" s="24"/>
      <c r="J686" s="24"/>
      <c r="K686" s="24"/>
      <c r="L686" s="24"/>
      <c r="P686" s="24"/>
    </row>
    <row r="687" spans="4:16" ht="13.2">
      <c r="D687" s="24"/>
      <c r="F687" s="111"/>
      <c r="G687" s="24"/>
      <c r="H687" s="24"/>
      <c r="I687" s="24"/>
      <c r="J687" s="24"/>
      <c r="K687" s="24"/>
      <c r="L687" s="24"/>
      <c r="P687" s="24"/>
    </row>
    <row r="688" spans="4:16" ht="13.2">
      <c r="D688" s="24"/>
      <c r="F688" s="111"/>
      <c r="G688" s="24"/>
      <c r="H688" s="24"/>
      <c r="I688" s="24"/>
      <c r="J688" s="24"/>
      <c r="K688" s="24"/>
      <c r="L688" s="24"/>
      <c r="P688" s="24"/>
    </row>
    <row r="689" spans="4:16" ht="13.2">
      <c r="D689" s="24"/>
      <c r="F689" s="111"/>
      <c r="G689" s="24"/>
      <c r="H689" s="24"/>
      <c r="I689" s="24"/>
      <c r="J689" s="24"/>
      <c r="K689" s="24"/>
      <c r="L689" s="24"/>
      <c r="P689" s="24"/>
    </row>
    <row r="690" spans="4:16" ht="13.2">
      <c r="D690" s="24"/>
      <c r="F690" s="111"/>
      <c r="G690" s="24"/>
      <c r="H690" s="24"/>
      <c r="I690" s="24"/>
      <c r="J690" s="24"/>
      <c r="K690" s="24"/>
      <c r="L690" s="24"/>
      <c r="P690" s="24"/>
    </row>
    <row r="691" spans="4:16" ht="13.2">
      <c r="D691" s="24"/>
      <c r="F691" s="111"/>
      <c r="G691" s="24"/>
      <c r="H691" s="24"/>
      <c r="I691" s="24"/>
      <c r="J691" s="24"/>
      <c r="K691" s="24"/>
      <c r="L691" s="24"/>
      <c r="P691" s="24"/>
    </row>
    <row r="692" spans="4:16" ht="13.2">
      <c r="D692" s="24"/>
      <c r="F692" s="111"/>
      <c r="G692" s="24"/>
      <c r="H692" s="24"/>
      <c r="I692" s="24"/>
      <c r="J692" s="24"/>
      <c r="K692" s="24"/>
      <c r="L692" s="24"/>
      <c r="P692" s="24"/>
    </row>
    <row r="693" spans="4:16" ht="13.2">
      <c r="D693" s="24"/>
      <c r="F693" s="111"/>
      <c r="G693" s="24"/>
      <c r="H693" s="24"/>
      <c r="I693" s="24"/>
      <c r="J693" s="24"/>
      <c r="K693" s="24"/>
      <c r="L693" s="24"/>
      <c r="P693" s="24"/>
    </row>
    <row r="694" spans="4:16" ht="13.2">
      <c r="D694" s="24"/>
      <c r="F694" s="111"/>
      <c r="G694" s="24"/>
      <c r="H694" s="24"/>
      <c r="I694" s="24"/>
      <c r="J694" s="24"/>
      <c r="K694" s="24"/>
      <c r="L694" s="24"/>
      <c r="P694" s="24"/>
    </row>
    <row r="695" spans="4:16" ht="13.2">
      <c r="D695" s="24"/>
      <c r="F695" s="111"/>
      <c r="G695" s="24"/>
      <c r="H695" s="24"/>
      <c r="I695" s="24"/>
      <c r="J695" s="24"/>
      <c r="K695" s="24"/>
      <c r="L695" s="24"/>
      <c r="P695" s="24"/>
    </row>
    <row r="696" spans="4:16" ht="13.2">
      <c r="D696" s="24"/>
      <c r="F696" s="111"/>
      <c r="G696" s="24"/>
      <c r="H696" s="24"/>
      <c r="I696" s="24"/>
      <c r="J696" s="24"/>
      <c r="K696" s="24"/>
      <c r="L696" s="24"/>
      <c r="P696" s="24"/>
    </row>
    <row r="697" spans="4:16" ht="13.2">
      <c r="D697" s="24"/>
      <c r="F697" s="111"/>
      <c r="G697" s="24"/>
      <c r="H697" s="24"/>
      <c r="I697" s="24"/>
      <c r="J697" s="24"/>
      <c r="K697" s="24"/>
      <c r="L697" s="24"/>
      <c r="P697" s="24"/>
    </row>
    <row r="698" spans="4:16" ht="13.2">
      <c r="D698" s="24"/>
      <c r="F698" s="111"/>
      <c r="G698" s="24"/>
      <c r="H698" s="24"/>
      <c r="I698" s="24"/>
      <c r="J698" s="24"/>
      <c r="K698" s="24"/>
      <c r="L698" s="24"/>
      <c r="P698" s="24"/>
    </row>
    <row r="699" spans="4:16" ht="13.2">
      <c r="D699" s="24"/>
      <c r="F699" s="111"/>
      <c r="G699" s="24"/>
      <c r="H699" s="24"/>
      <c r="I699" s="24"/>
      <c r="J699" s="24"/>
      <c r="K699" s="24"/>
      <c r="L699" s="24"/>
      <c r="P699" s="24"/>
    </row>
    <row r="700" spans="4:16" ht="13.2">
      <c r="D700" s="24"/>
      <c r="F700" s="111"/>
      <c r="G700" s="24"/>
      <c r="H700" s="24"/>
      <c r="I700" s="24"/>
      <c r="J700" s="24"/>
      <c r="K700" s="24"/>
      <c r="L700" s="24"/>
      <c r="P700" s="24"/>
    </row>
    <row r="701" spans="4:16" ht="13.2">
      <c r="D701" s="24"/>
      <c r="F701" s="111"/>
      <c r="G701" s="24"/>
      <c r="H701" s="24"/>
      <c r="I701" s="24"/>
      <c r="J701" s="24"/>
      <c r="K701" s="24"/>
      <c r="L701" s="24"/>
      <c r="P701" s="24"/>
    </row>
    <row r="702" spans="4:16" ht="13.2">
      <c r="D702" s="24"/>
      <c r="F702" s="111"/>
      <c r="G702" s="24"/>
      <c r="H702" s="24"/>
      <c r="I702" s="24"/>
      <c r="J702" s="24"/>
      <c r="K702" s="24"/>
      <c r="L702" s="24"/>
      <c r="P702" s="24"/>
    </row>
    <row r="703" spans="4:16" ht="13.2">
      <c r="D703" s="24"/>
      <c r="F703" s="111"/>
      <c r="G703" s="24"/>
      <c r="H703" s="24"/>
      <c r="I703" s="24"/>
      <c r="J703" s="24"/>
      <c r="K703" s="24"/>
      <c r="L703" s="24"/>
      <c r="P703" s="24"/>
    </row>
    <row r="704" spans="4:16" ht="13.2">
      <c r="D704" s="24"/>
      <c r="F704" s="111"/>
      <c r="G704" s="24"/>
      <c r="H704" s="24"/>
      <c r="I704" s="24"/>
      <c r="J704" s="24"/>
      <c r="K704" s="24"/>
      <c r="L704" s="24"/>
      <c r="P704" s="24"/>
    </row>
    <row r="705" spans="4:16" ht="13.2">
      <c r="D705" s="24"/>
      <c r="F705" s="111"/>
      <c r="G705" s="24"/>
      <c r="H705" s="24"/>
      <c r="I705" s="24"/>
      <c r="J705" s="24"/>
      <c r="K705" s="24"/>
      <c r="L705" s="24"/>
      <c r="P705" s="24"/>
    </row>
    <row r="706" spans="4:16" ht="13.2">
      <c r="D706" s="24"/>
      <c r="F706" s="111"/>
      <c r="G706" s="24"/>
      <c r="H706" s="24"/>
      <c r="I706" s="24"/>
      <c r="J706" s="24"/>
      <c r="K706" s="24"/>
      <c r="L706" s="24"/>
      <c r="P706" s="24"/>
    </row>
    <row r="707" spans="4:16" ht="13.2">
      <c r="D707" s="24"/>
      <c r="F707" s="111"/>
      <c r="G707" s="24"/>
      <c r="H707" s="24"/>
      <c r="I707" s="24"/>
      <c r="J707" s="24"/>
      <c r="K707" s="24"/>
      <c r="L707" s="24"/>
      <c r="P707" s="24"/>
    </row>
    <row r="708" spans="4:16" ht="13.2">
      <c r="D708" s="24"/>
      <c r="F708" s="111"/>
      <c r="G708" s="24"/>
      <c r="H708" s="24"/>
      <c r="I708" s="24"/>
      <c r="J708" s="24"/>
      <c r="K708" s="24"/>
      <c r="L708" s="24"/>
      <c r="P708" s="24"/>
    </row>
    <row r="709" spans="4:16" ht="13.2">
      <c r="D709" s="24"/>
      <c r="F709" s="111"/>
      <c r="G709" s="24"/>
      <c r="H709" s="24"/>
      <c r="I709" s="24"/>
      <c r="J709" s="24"/>
      <c r="K709" s="24"/>
      <c r="L709" s="24"/>
      <c r="P709" s="24"/>
    </row>
    <row r="710" spans="4:16" ht="13.2">
      <c r="D710" s="24"/>
      <c r="F710" s="111"/>
      <c r="G710" s="24"/>
      <c r="H710" s="24"/>
      <c r="I710" s="24"/>
      <c r="J710" s="24"/>
      <c r="K710" s="24"/>
      <c r="L710" s="24"/>
      <c r="P710" s="24"/>
    </row>
    <row r="711" spans="4:16" ht="13.2">
      <c r="D711" s="24"/>
      <c r="F711" s="111"/>
      <c r="G711" s="24"/>
      <c r="H711" s="24"/>
      <c r="I711" s="24"/>
      <c r="J711" s="24"/>
      <c r="K711" s="24"/>
      <c r="L711" s="24"/>
      <c r="P711" s="24"/>
    </row>
    <row r="712" spans="4:16" ht="13.2">
      <c r="D712" s="24"/>
      <c r="F712" s="111"/>
      <c r="G712" s="24"/>
      <c r="H712" s="24"/>
      <c r="I712" s="24"/>
      <c r="J712" s="24"/>
      <c r="K712" s="24"/>
      <c r="L712" s="24"/>
      <c r="P712" s="24"/>
    </row>
    <row r="713" spans="4:16" ht="13.2">
      <c r="D713" s="24"/>
      <c r="F713" s="111"/>
      <c r="G713" s="24"/>
      <c r="H713" s="24"/>
      <c r="I713" s="24"/>
      <c r="J713" s="24"/>
      <c r="K713" s="24"/>
      <c r="L713" s="24"/>
      <c r="P713" s="24"/>
    </row>
    <row r="714" spans="4:16" ht="13.2">
      <c r="D714" s="24"/>
      <c r="F714" s="111"/>
      <c r="G714" s="24"/>
      <c r="H714" s="24"/>
      <c r="I714" s="24"/>
      <c r="J714" s="24"/>
      <c r="K714" s="24"/>
      <c r="L714" s="24"/>
      <c r="P714" s="24"/>
    </row>
    <row r="715" spans="4:16" ht="13.2">
      <c r="D715" s="24"/>
      <c r="F715" s="111"/>
      <c r="G715" s="24"/>
      <c r="H715" s="24"/>
      <c r="I715" s="24"/>
      <c r="J715" s="24"/>
      <c r="K715" s="24"/>
      <c r="L715" s="24"/>
      <c r="P715" s="24"/>
    </row>
    <row r="716" spans="4:16" ht="13.2">
      <c r="D716" s="24"/>
      <c r="F716" s="111"/>
      <c r="G716" s="24"/>
      <c r="H716" s="24"/>
      <c r="I716" s="24"/>
      <c r="J716" s="24"/>
      <c r="K716" s="24"/>
      <c r="L716" s="24"/>
      <c r="P716" s="24"/>
    </row>
    <row r="717" spans="4:16" ht="13.2">
      <c r="D717" s="24"/>
      <c r="F717" s="111"/>
      <c r="G717" s="24"/>
      <c r="H717" s="24"/>
      <c r="I717" s="24"/>
      <c r="J717" s="24"/>
      <c r="K717" s="24"/>
      <c r="L717" s="24"/>
      <c r="P717" s="24"/>
    </row>
    <row r="718" spans="4:16" ht="13.2">
      <c r="D718" s="24"/>
      <c r="F718" s="111"/>
      <c r="G718" s="24"/>
      <c r="H718" s="24"/>
      <c r="I718" s="24"/>
      <c r="J718" s="24"/>
      <c r="K718" s="24"/>
      <c r="L718" s="24"/>
      <c r="P718" s="24"/>
    </row>
    <row r="719" spans="4:16" ht="13.2">
      <c r="D719" s="24"/>
      <c r="F719" s="111"/>
      <c r="G719" s="24"/>
      <c r="H719" s="24"/>
      <c r="I719" s="24"/>
      <c r="J719" s="24"/>
      <c r="K719" s="24"/>
      <c r="L719" s="24"/>
      <c r="P719" s="24"/>
    </row>
    <row r="720" spans="4:16" ht="13.2">
      <c r="D720" s="24"/>
      <c r="F720" s="111"/>
      <c r="G720" s="24"/>
      <c r="H720" s="24"/>
      <c r="I720" s="24"/>
      <c r="J720" s="24"/>
      <c r="K720" s="24"/>
      <c r="L720" s="24"/>
      <c r="P720" s="24"/>
    </row>
    <row r="721" spans="4:16" ht="13.2">
      <c r="D721" s="24"/>
      <c r="F721" s="111"/>
      <c r="G721" s="24"/>
      <c r="H721" s="24"/>
      <c r="I721" s="24"/>
      <c r="J721" s="24"/>
      <c r="K721" s="24"/>
      <c r="L721" s="24"/>
      <c r="P721" s="24"/>
    </row>
    <row r="722" spans="4:16" ht="13.2">
      <c r="D722" s="24"/>
      <c r="F722" s="111"/>
      <c r="G722" s="24"/>
      <c r="H722" s="24"/>
      <c r="I722" s="24"/>
      <c r="J722" s="24"/>
      <c r="K722" s="24"/>
      <c r="L722" s="24"/>
      <c r="P722" s="24"/>
    </row>
    <row r="723" spans="4:16" ht="13.2">
      <c r="D723" s="24"/>
      <c r="F723" s="111"/>
      <c r="G723" s="24"/>
      <c r="H723" s="24"/>
      <c r="I723" s="24"/>
      <c r="J723" s="24"/>
      <c r="K723" s="24"/>
      <c r="L723" s="24"/>
      <c r="P723" s="24"/>
    </row>
    <row r="724" spans="4:16" ht="13.2">
      <c r="D724" s="24"/>
      <c r="F724" s="111"/>
      <c r="G724" s="24"/>
      <c r="H724" s="24"/>
      <c r="I724" s="24"/>
      <c r="J724" s="24"/>
      <c r="K724" s="24"/>
      <c r="L724" s="24"/>
      <c r="P724" s="24"/>
    </row>
    <row r="725" spans="4:16" ht="13.2">
      <c r="D725" s="24"/>
      <c r="F725" s="111"/>
      <c r="G725" s="24"/>
      <c r="H725" s="24"/>
      <c r="I725" s="24"/>
      <c r="J725" s="24"/>
      <c r="K725" s="24"/>
      <c r="L725" s="24"/>
      <c r="P725" s="24"/>
    </row>
    <row r="726" spans="4:16" ht="13.2">
      <c r="D726" s="24"/>
      <c r="F726" s="111"/>
      <c r="G726" s="24"/>
      <c r="H726" s="24"/>
      <c r="I726" s="24"/>
      <c r="J726" s="24"/>
      <c r="K726" s="24"/>
      <c r="L726" s="24"/>
      <c r="P726" s="24"/>
    </row>
    <row r="727" spans="4:16" ht="13.2">
      <c r="D727" s="24"/>
      <c r="F727" s="111"/>
      <c r="G727" s="24"/>
      <c r="H727" s="24"/>
      <c r="I727" s="24"/>
      <c r="J727" s="24"/>
      <c r="K727" s="24"/>
      <c r="L727" s="24"/>
      <c r="P727" s="24"/>
    </row>
    <row r="728" spans="4:16" ht="13.2">
      <c r="D728" s="24"/>
      <c r="F728" s="111"/>
      <c r="G728" s="24"/>
      <c r="H728" s="24"/>
      <c r="I728" s="24"/>
      <c r="J728" s="24"/>
      <c r="K728" s="24"/>
      <c r="L728" s="24"/>
      <c r="P728" s="24"/>
    </row>
    <row r="729" spans="4:16" ht="13.2">
      <c r="D729" s="24"/>
      <c r="F729" s="111"/>
      <c r="G729" s="24"/>
      <c r="H729" s="24"/>
      <c r="I729" s="24"/>
      <c r="J729" s="24"/>
      <c r="K729" s="24"/>
      <c r="L729" s="24"/>
      <c r="P729" s="24"/>
    </row>
    <row r="730" spans="4:16" ht="13.2">
      <c r="D730" s="24"/>
      <c r="F730" s="111"/>
      <c r="G730" s="24"/>
      <c r="H730" s="24"/>
      <c r="I730" s="24"/>
      <c r="J730" s="24"/>
      <c r="K730" s="24"/>
      <c r="L730" s="24"/>
      <c r="P730" s="24"/>
    </row>
    <row r="731" spans="4:16" ht="13.2">
      <c r="D731" s="24"/>
      <c r="F731" s="111"/>
      <c r="G731" s="24"/>
      <c r="H731" s="24"/>
      <c r="I731" s="24"/>
      <c r="J731" s="24"/>
      <c r="K731" s="24"/>
      <c r="L731" s="24"/>
      <c r="P731" s="24"/>
    </row>
    <row r="732" spans="4:16" ht="13.2">
      <c r="D732" s="24"/>
      <c r="F732" s="111"/>
      <c r="G732" s="24"/>
      <c r="H732" s="24"/>
      <c r="I732" s="24"/>
      <c r="J732" s="24"/>
      <c r="K732" s="24"/>
      <c r="L732" s="24"/>
      <c r="P732" s="24"/>
    </row>
    <row r="733" spans="4:16" ht="13.2">
      <c r="D733" s="24"/>
      <c r="F733" s="111"/>
      <c r="G733" s="24"/>
      <c r="H733" s="24"/>
      <c r="I733" s="24"/>
      <c r="J733" s="24"/>
      <c r="K733" s="24"/>
      <c r="L733" s="24"/>
      <c r="P733" s="24"/>
    </row>
    <row r="734" spans="4:16" ht="13.2">
      <c r="D734" s="24"/>
      <c r="F734" s="111"/>
      <c r="G734" s="24"/>
      <c r="H734" s="24"/>
      <c r="I734" s="24"/>
      <c r="J734" s="24"/>
      <c r="K734" s="24"/>
      <c r="L734" s="24"/>
      <c r="P734" s="24"/>
    </row>
    <row r="735" spans="4:16" ht="13.2">
      <c r="D735" s="24"/>
      <c r="F735" s="111"/>
      <c r="G735" s="24"/>
      <c r="H735" s="24"/>
      <c r="I735" s="24"/>
      <c r="J735" s="24"/>
      <c r="K735" s="24"/>
      <c r="L735" s="24"/>
      <c r="P735" s="24"/>
    </row>
    <row r="736" spans="4:16" ht="13.2">
      <c r="D736" s="24"/>
      <c r="F736" s="111"/>
      <c r="G736" s="24"/>
      <c r="H736" s="24"/>
      <c r="I736" s="24"/>
      <c r="J736" s="24"/>
      <c r="K736" s="24"/>
      <c r="L736" s="24"/>
      <c r="P736" s="24"/>
    </row>
    <row r="737" spans="4:16" ht="13.2">
      <c r="D737" s="24"/>
      <c r="F737" s="111"/>
      <c r="G737" s="24"/>
      <c r="H737" s="24"/>
      <c r="I737" s="24"/>
      <c r="J737" s="24"/>
      <c r="K737" s="24"/>
      <c r="L737" s="24"/>
      <c r="P737" s="24"/>
    </row>
    <row r="738" spans="4:16" ht="13.2">
      <c r="D738" s="24"/>
      <c r="F738" s="111"/>
      <c r="G738" s="24"/>
      <c r="H738" s="24"/>
      <c r="I738" s="24"/>
      <c r="J738" s="24"/>
      <c r="K738" s="24"/>
      <c r="L738" s="24"/>
      <c r="P738" s="24"/>
    </row>
    <row r="739" spans="4:16" ht="13.2">
      <c r="D739" s="24"/>
      <c r="F739" s="111"/>
      <c r="G739" s="24"/>
      <c r="H739" s="24"/>
      <c r="I739" s="24"/>
      <c r="J739" s="24"/>
      <c r="K739" s="24"/>
      <c r="L739" s="24"/>
      <c r="P739" s="24"/>
    </row>
    <row r="740" spans="4:16" ht="13.2">
      <c r="D740" s="24"/>
      <c r="F740" s="111"/>
      <c r="G740" s="24"/>
      <c r="H740" s="24"/>
      <c r="I740" s="24"/>
      <c r="J740" s="24"/>
      <c r="K740" s="24"/>
      <c r="L740" s="24"/>
      <c r="P740" s="24"/>
    </row>
    <row r="741" spans="4:16" ht="13.2">
      <c r="D741" s="24"/>
      <c r="F741" s="111"/>
      <c r="G741" s="24"/>
      <c r="H741" s="24"/>
      <c r="I741" s="24"/>
      <c r="J741" s="24"/>
      <c r="K741" s="24"/>
      <c r="L741" s="24"/>
      <c r="P741" s="24"/>
    </row>
    <row r="742" spans="4:16" ht="13.2">
      <c r="D742" s="24"/>
      <c r="F742" s="111"/>
      <c r="G742" s="24"/>
      <c r="H742" s="24"/>
      <c r="I742" s="24"/>
      <c r="J742" s="24"/>
      <c r="K742" s="24"/>
      <c r="L742" s="24"/>
      <c r="P742" s="24"/>
    </row>
    <row r="743" spans="4:16" ht="13.2">
      <c r="D743" s="24"/>
      <c r="F743" s="111"/>
      <c r="G743" s="24"/>
      <c r="H743" s="24"/>
      <c r="I743" s="24"/>
      <c r="J743" s="24"/>
      <c r="K743" s="24"/>
      <c r="L743" s="24"/>
      <c r="P743" s="24"/>
    </row>
    <row r="744" spans="4:16" ht="13.2">
      <c r="D744" s="24"/>
      <c r="F744" s="111"/>
      <c r="G744" s="24"/>
      <c r="H744" s="24"/>
      <c r="I744" s="24"/>
      <c r="J744" s="24"/>
      <c r="K744" s="24"/>
      <c r="L744" s="24"/>
      <c r="P744" s="24"/>
    </row>
    <row r="745" spans="4:16" ht="13.2">
      <c r="D745" s="24"/>
      <c r="F745" s="111"/>
      <c r="G745" s="24"/>
      <c r="H745" s="24"/>
      <c r="I745" s="24"/>
      <c r="J745" s="24"/>
      <c r="K745" s="24"/>
      <c r="L745" s="24"/>
      <c r="P745" s="24"/>
    </row>
    <row r="746" spans="4:16" ht="13.2">
      <c r="D746" s="24"/>
      <c r="F746" s="111"/>
      <c r="G746" s="24"/>
      <c r="H746" s="24"/>
      <c r="I746" s="24"/>
      <c r="J746" s="24"/>
      <c r="K746" s="24"/>
      <c r="L746" s="24"/>
      <c r="P746" s="24"/>
    </row>
    <row r="747" spans="4:16" ht="13.2">
      <c r="D747" s="24"/>
      <c r="F747" s="111"/>
      <c r="G747" s="24"/>
      <c r="H747" s="24"/>
      <c r="I747" s="24"/>
      <c r="J747" s="24"/>
      <c r="K747" s="24"/>
      <c r="L747" s="24"/>
      <c r="P747" s="24"/>
    </row>
    <row r="748" spans="4:16" ht="13.2">
      <c r="D748" s="24"/>
      <c r="F748" s="111"/>
      <c r="G748" s="24"/>
      <c r="H748" s="24"/>
      <c r="I748" s="24"/>
      <c r="J748" s="24"/>
      <c r="K748" s="24"/>
      <c r="L748" s="24"/>
      <c r="P748" s="24"/>
    </row>
    <row r="749" spans="4:16" ht="13.2">
      <c r="D749" s="24"/>
      <c r="F749" s="111"/>
      <c r="G749" s="24"/>
      <c r="H749" s="24"/>
      <c r="I749" s="24"/>
      <c r="J749" s="24"/>
      <c r="K749" s="24"/>
      <c r="L749" s="24"/>
      <c r="P749" s="24"/>
    </row>
    <row r="750" spans="4:16" ht="13.2">
      <c r="D750" s="24"/>
      <c r="F750" s="111"/>
      <c r="G750" s="24"/>
      <c r="H750" s="24"/>
      <c r="I750" s="24"/>
      <c r="J750" s="24"/>
      <c r="K750" s="24"/>
      <c r="L750" s="24"/>
      <c r="P750" s="24"/>
    </row>
    <row r="751" spans="4:16" ht="13.2">
      <c r="D751" s="24"/>
      <c r="F751" s="111"/>
      <c r="G751" s="24"/>
      <c r="H751" s="24"/>
      <c r="I751" s="24"/>
      <c r="J751" s="24"/>
      <c r="K751" s="24"/>
      <c r="L751" s="24"/>
      <c r="P751" s="24"/>
    </row>
    <row r="752" spans="4:16" ht="13.2">
      <c r="D752" s="24"/>
      <c r="F752" s="111"/>
      <c r="G752" s="24"/>
      <c r="H752" s="24"/>
      <c r="I752" s="24"/>
      <c r="J752" s="24"/>
      <c r="K752" s="24"/>
      <c r="L752" s="24"/>
      <c r="P752" s="24"/>
    </row>
    <row r="753" spans="4:16" ht="13.2">
      <c r="D753" s="24"/>
      <c r="F753" s="111"/>
      <c r="G753" s="24"/>
      <c r="H753" s="24"/>
      <c r="I753" s="24"/>
      <c r="J753" s="24"/>
      <c r="K753" s="24"/>
      <c r="L753" s="24"/>
      <c r="P753" s="24"/>
    </row>
    <row r="754" spans="4:16" ht="13.2">
      <c r="D754" s="24"/>
      <c r="F754" s="111"/>
      <c r="G754" s="24"/>
      <c r="H754" s="24"/>
      <c r="I754" s="24"/>
      <c r="J754" s="24"/>
      <c r="K754" s="24"/>
      <c r="L754" s="24"/>
      <c r="P754" s="24"/>
    </row>
    <row r="755" spans="4:16" ht="13.2">
      <c r="D755" s="24"/>
      <c r="F755" s="111"/>
      <c r="G755" s="24"/>
      <c r="H755" s="24"/>
      <c r="I755" s="24"/>
      <c r="J755" s="24"/>
      <c r="K755" s="24"/>
      <c r="L755" s="24"/>
      <c r="P755" s="24"/>
    </row>
    <row r="756" spans="4:16" ht="13.2">
      <c r="D756" s="24"/>
      <c r="F756" s="111"/>
      <c r="G756" s="24"/>
      <c r="H756" s="24"/>
      <c r="I756" s="24"/>
      <c r="J756" s="24"/>
      <c r="K756" s="24"/>
      <c r="L756" s="24"/>
      <c r="P756" s="24"/>
    </row>
    <row r="757" spans="4:16" ht="13.2">
      <c r="D757" s="24"/>
      <c r="F757" s="111"/>
      <c r="G757" s="24"/>
      <c r="H757" s="24"/>
      <c r="I757" s="24"/>
      <c r="J757" s="24"/>
      <c r="K757" s="24"/>
      <c r="L757" s="24"/>
      <c r="P757" s="24"/>
    </row>
    <row r="758" spans="4:16" ht="13.2">
      <c r="D758" s="24"/>
      <c r="F758" s="111"/>
      <c r="G758" s="24"/>
      <c r="H758" s="24"/>
      <c r="I758" s="24"/>
      <c r="J758" s="24"/>
      <c r="K758" s="24"/>
      <c r="L758" s="24"/>
      <c r="P758" s="24"/>
    </row>
    <row r="759" spans="4:16" ht="13.2">
      <c r="D759" s="24"/>
      <c r="F759" s="111"/>
      <c r="G759" s="24"/>
      <c r="H759" s="24"/>
      <c r="I759" s="24"/>
      <c r="J759" s="24"/>
      <c r="K759" s="24"/>
      <c r="L759" s="24"/>
      <c r="P759" s="24"/>
    </row>
    <row r="760" spans="4:16" ht="13.2">
      <c r="D760" s="24"/>
      <c r="F760" s="111"/>
      <c r="G760" s="24"/>
      <c r="H760" s="24"/>
      <c r="I760" s="24"/>
      <c r="J760" s="24"/>
      <c r="K760" s="24"/>
      <c r="L760" s="24"/>
      <c r="P760" s="24"/>
    </row>
    <row r="761" spans="4:16" ht="13.2">
      <c r="D761" s="24"/>
      <c r="F761" s="111"/>
      <c r="G761" s="24"/>
      <c r="H761" s="24"/>
      <c r="I761" s="24"/>
      <c r="J761" s="24"/>
      <c r="K761" s="24"/>
      <c r="L761" s="24"/>
      <c r="P761" s="24"/>
    </row>
    <row r="762" spans="4:16" ht="13.2">
      <c r="D762" s="24"/>
      <c r="F762" s="111"/>
      <c r="G762" s="24"/>
      <c r="H762" s="24"/>
      <c r="I762" s="24"/>
      <c r="J762" s="24"/>
      <c r="K762" s="24"/>
      <c r="L762" s="24"/>
      <c r="P762" s="24"/>
    </row>
    <row r="763" spans="4:16" ht="13.2">
      <c r="D763" s="24"/>
      <c r="F763" s="111"/>
      <c r="G763" s="24"/>
      <c r="H763" s="24"/>
      <c r="I763" s="24"/>
      <c r="J763" s="24"/>
      <c r="K763" s="24"/>
      <c r="L763" s="24"/>
      <c r="P763" s="24"/>
    </row>
    <row r="764" spans="4:16" ht="13.2">
      <c r="D764" s="24"/>
      <c r="F764" s="111"/>
      <c r="G764" s="24"/>
      <c r="H764" s="24"/>
      <c r="I764" s="24"/>
      <c r="J764" s="24"/>
      <c r="K764" s="24"/>
      <c r="L764" s="24"/>
      <c r="P764" s="24"/>
    </row>
    <row r="765" spans="4:16" ht="13.2">
      <c r="D765" s="24"/>
      <c r="F765" s="111"/>
      <c r="G765" s="24"/>
      <c r="H765" s="24"/>
      <c r="I765" s="24"/>
      <c r="J765" s="24"/>
      <c r="K765" s="24"/>
      <c r="L765" s="24"/>
      <c r="P765" s="24"/>
    </row>
    <row r="766" spans="4:16" ht="13.2">
      <c r="D766" s="24"/>
      <c r="F766" s="111"/>
      <c r="G766" s="24"/>
      <c r="H766" s="24"/>
      <c r="I766" s="24"/>
      <c r="J766" s="24"/>
      <c r="K766" s="24"/>
      <c r="L766" s="24"/>
      <c r="P766" s="24"/>
    </row>
    <row r="767" spans="4:16" ht="13.2">
      <c r="D767" s="24"/>
      <c r="F767" s="111"/>
      <c r="G767" s="24"/>
      <c r="H767" s="24"/>
      <c r="I767" s="24"/>
      <c r="J767" s="24"/>
      <c r="K767" s="24"/>
      <c r="L767" s="24"/>
      <c r="P767" s="24"/>
    </row>
    <row r="768" spans="4:16" ht="13.2">
      <c r="D768" s="24"/>
      <c r="F768" s="111"/>
      <c r="G768" s="24"/>
      <c r="H768" s="24"/>
      <c r="I768" s="24"/>
      <c r="J768" s="24"/>
      <c r="K768" s="24"/>
      <c r="L768" s="24"/>
      <c r="P768" s="24"/>
    </row>
    <row r="769" spans="4:16" ht="13.2">
      <c r="D769" s="24"/>
      <c r="F769" s="111"/>
      <c r="G769" s="24"/>
      <c r="H769" s="24"/>
      <c r="I769" s="24"/>
      <c r="J769" s="24"/>
      <c r="K769" s="24"/>
      <c r="L769" s="24"/>
      <c r="P769" s="24"/>
    </row>
    <row r="770" spans="4:16" ht="13.2">
      <c r="D770" s="24"/>
      <c r="F770" s="111"/>
      <c r="G770" s="24"/>
      <c r="H770" s="24"/>
      <c r="I770" s="24"/>
      <c r="J770" s="24"/>
      <c r="K770" s="24"/>
      <c r="L770" s="24"/>
      <c r="P770" s="24"/>
    </row>
    <row r="771" spans="4:16" ht="13.2">
      <c r="D771" s="24"/>
      <c r="F771" s="111"/>
      <c r="G771" s="24"/>
      <c r="H771" s="24"/>
      <c r="I771" s="24"/>
      <c r="J771" s="24"/>
      <c r="K771" s="24"/>
      <c r="L771" s="24"/>
      <c r="P771" s="24"/>
    </row>
    <row r="772" spans="4:16" ht="13.2">
      <c r="D772" s="24"/>
      <c r="F772" s="111"/>
      <c r="G772" s="24"/>
      <c r="H772" s="24"/>
      <c r="I772" s="24"/>
      <c r="J772" s="24"/>
      <c r="K772" s="24"/>
      <c r="L772" s="24"/>
      <c r="P772" s="24"/>
    </row>
    <row r="773" spans="4:16" ht="13.2">
      <c r="D773" s="24"/>
      <c r="F773" s="111"/>
      <c r="G773" s="24"/>
      <c r="H773" s="24"/>
      <c r="I773" s="24"/>
      <c r="J773" s="24"/>
      <c r="K773" s="24"/>
      <c r="L773" s="24"/>
      <c r="P773" s="24"/>
    </row>
    <row r="774" spans="4:16" ht="13.2">
      <c r="D774" s="24"/>
      <c r="F774" s="111"/>
      <c r="G774" s="24"/>
      <c r="H774" s="24"/>
      <c r="I774" s="24"/>
      <c r="J774" s="24"/>
      <c r="K774" s="24"/>
      <c r="L774" s="24"/>
      <c r="P774" s="24"/>
    </row>
    <row r="775" spans="4:16" ht="13.2">
      <c r="D775" s="24"/>
      <c r="F775" s="111"/>
      <c r="G775" s="24"/>
      <c r="H775" s="24"/>
      <c r="I775" s="24"/>
      <c r="J775" s="24"/>
      <c r="K775" s="24"/>
      <c r="L775" s="24"/>
      <c r="P775" s="24"/>
    </row>
    <row r="776" spans="4:16" ht="13.2">
      <c r="D776" s="24"/>
      <c r="F776" s="111"/>
      <c r="G776" s="24"/>
      <c r="H776" s="24"/>
      <c r="I776" s="24"/>
      <c r="J776" s="24"/>
      <c r="K776" s="24"/>
      <c r="L776" s="24"/>
      <c r="P776" s="24"/>
    </row>
    <row r="777" spans="4:16" ht="13.2">
      <c r="D777" s="24"/>
      <c r="F777" s="111"/>
      <c r="G777" s="24"/>
      <c r="H777" s="24"/>
      <c r="I777" s="24"/>
      <c r="J777" s="24"/>
      <c r="K777" s="24"/>
      <c r="L777" s="24"/>
      <c r="P777" s="24"/>
    </row>
    <row r="778" spans="4:16" ht="13.2">
      <c r="D778" s="24"/>
      <c r="F778" s="111"/>
      <c r="G778" s="24"/>
      <c r="H778" s="24"/>
      <c r="I778" s="24"/>
      <c r="J778" s="24"/>
      <c r="K778" s="24"/>
      <c r="L778" s="24"/>
      <c r="P778" s="24"/>
    </row>
    <row r="779" spans="4:16" ht="13.2">
      <c r="D779" s="24"/>
      <c r="F779" s="111"/>
      <c r="G779" s="24"/>
      <c r="H779" s="24"/>
      <c r="I779" s="24"/>
      <c r="J779" s="24"/>
      <c r="K779" s="24"/>
      <c r="L779" s="24"/>
      <c r="P779" s="24"/>
    </row>
    <row r="780" spans="4:16" ht="13.2">
      <c r="D780" s="24"/>
      <c r="F780" s="111"/>
      <c r="G780" s="24"/>
      <c r="H780" s="24"/>
      <c r="I780" s="24"/>
      <c r="J780" s="24"/>
      <c r="K780" s="24"/>
      <c r="L780" s="24"/>
      <c r="P780" s="24"/>
    </row>
    <row r="781" spans="4:16" ht="13.2">
      <c r="D781" s="24"/>
      <c r="F781" s="111"/>
      <c r="G781" s="24"/>
      <c r="H781" s="24"/>
      <c r="I781" s="24"/>
      <c r="J781" s="24"/>
      <c r="K781" s="24"/>
      <c r="L781" s="24"/>
      <c r="P781" s="24"/>
    </row>
    <row r="782" spans="4:16" ht="13.2">
      <c r="D782" s="24"/>
      <c r="F782" s="111"/>
      <c r="G782" s="24"/>
      <c r="H782" s="24"/>
      <c r="I782" s="24"/>
      <c r="J782" s="24"/>
      <c r="K782" s="24"/>
      <c r="L782" s="24"/>
      <c r="P782" s="24"/>
    </row>
    <row r="783" spans="4:16" ht="13.2">
      <c r="D783" s="24"/>
      <c r="F783" s="111"/>
      <c r="G783" s="24"/>
      <c r="H783" s="24"/>
      <c r="I783" s="24"/>
      <c r="J783" s="24"/>
      <c r="K783" s="24"/>
      <c r="L783" s="24"/>
      <c r="P783" s="24"/>
    </row>
    <row r="784" spans="4:16" ht="13.2">
      <c r="D784" s="24"/>
      <c r="F784" s="111"/>
      <c r="G784" s="24"/>
      <c r="H784" s="24"/>
      <c r="I784" s="24"/>
      <c r="J784" s="24"/>
      <c r="K784" s="24"/>
      <c r="L784" s="24"/>
      <c r="P784" s="24"/>
    </row>
    <row r="785" spans="4:16" ht="13.2">
      <c r="D785" s="24"/>
      <c r="F785" s="111"/>
      <c r="G785" s="24"/>
      <c r="H785" s="24"/>
      <c r="I785" s="24"/>
      <c r="J785" s="24"/>
      <c r="K785" s="24"/>
      <c r="L785" s="24"/>
      <c r="P785" s="24"/>
    </row>
    <row r="786" spans="4:16" ht="13.2">
      <c r="D786" s="24"/>
      <c r="F786" s="111"/>
      <c r="G786" s="24"/>
      <c r="H786" s="24"/>
      <c r="I786" s="24"/>
      <c r="J786" s="24"/>
      <c r="K786" s="24"/>
      <c r="L786" s="24"/>
      <c r="P786" s="24"/>
    </row>
    <row r="787" spans="4:16" ht="13.2">
      <c r="D787" s="24"/>
      <c r="F787" s="111"/>
      <c r="G787" s="24"/>
      <c r="H787" s="24"/>
      <c r="I787" s="24"/>
      <c r="J787" s="24"/>
      <c r="K787" s="24"/>
      <c r="L787" s="24"/>
      <c r="P787" s="24"/>
    </row>
    <row r="788" spans="4:16" ht="13.2">
      <c r="D788" s="24"/>
      <c r="F788" s="111"/>
      <c r="G788" s="24"/>
      <c r="H788" s="24"/>
      <c r="I788" s="24"/>
      <c r="J788" s="24"/>
      <c r="K788" s="24"/>
      <c r="L788" s="24"/>
      <c r="P788" s="24"/>
    </row>
    <row r="789" spans="4:16" ht="13.2">
      <c r="D789" s="24"/>
      <c r="F789" s="111"/>
      <c r="G789" s="24"/>
      <c r="H789" s="24"/>
      <c r="I789" s="24"/>
      <c r="J789" s="24"/>
      <c r="K789" s="24"/>
      <c r="L789" s="24"/>
      <c r="P789" s="24"/>
    </row>
    <row r="790" spans="4:16" ht="13.2">
      <c r="D790" s="24"/>
      <c r="F790" s="111"/>
      <c r="G790" s="24"/>
      <c r="H790" s="24"/>
      <c r="I790" s="24"/>
      <c r="J790" s="24"/>
      <c r="K790" s="24"/>
      <c r="L790" s="24"/>
      <c r="P790" s="24"/>
    </row>
    <row r="791" spans="4:16" ht="13.2">
      <c r="D791" s="24"/>
      <c r="F791" s="111"/>
      <c r="G791" s="24"/>
      <c r="H791" s="24"/>
      <c r="I791" s="24"/>
      <c r="J791" s="24"/>
      <c r="K791" s="24"/>
      <c r="L791" s="24"/>
      <c r="P791" s="24"/>
    </row>
    <row r="792" spans="4:16" ht="13.2">
      <c r="D792" s="24"/>
      <c r="F792" s="111"/>
      <c r="G792" s="24"/>
      <c r="H792" s="24"/>
      <c r="I792" s="24"/>
      <c r="J792" s="24"/>
      <c r="K792" s="24"/>
      <c r="L792" s="24"/>
      <c r="P792" s="24"/>
    </row>
    <row r="793" spans="4:16" ht="13.2">
      <c r="D793" s="24"/>
      <c r="F793" s="111"/>
      <c r="G793" s="24"/>
      <c r="H793" s="24"/>
      <c r="I793" s="24"/>
      <c r="J793" s="24"/>
      <c r="K793" s="24"/>
      <c r="L793" s="24"/>
      <c r="P793" s="24"/>
    </row>
    <row r="794" spans="4:16" ht="13.2">
      <c r="D794" s="24"/>
      <c r="F794" s="111"/>
      <c r="G794" s="24"/>
      <c r="H794" s="24"/>
      <c r="I794" s="24"/>
      <c r="J794" s="24"/>
      <c r="K794" s="24"/>
      <c r="L794" s="24"/>
      <c r="P794" s="24"/>
    </row>
    <row r="795" spans="4:16" ht="13.2">
      <c r="D795" s="24"/>
      <c r="F795" s="111"/>
      <c r="G795" s="24"/>
      <c r="H795" s="24"/>
      <c r="I795" s="24"/>
      <c r="J795" s="24"/>
      <c r="K795" s="24"/>
      <c r="L795" s="24"/>
      <c r="P795" s="24"/>
    </row>
    <row r="796" spans="4:16" ht="13.2">
      <c r="D796" s="24"/>
      <c r="F796" s="111"/>
      <c r="G796" s="24"/>
      <c r="H796" s="24"/>
      <c r="I796" s="24"/>
      <c r="J796" s="24"/>
      <c r="K796" s="24"/>
      <c r="L796" s="24"/>
      <c r="P796" s="24"/>
    </row>
    <row r="797" spans="4:16" ht="13.2">
      <c r="D797" s="24"/>
      <c r="F797" s="111"/>
      <c r="G797" s="24"/>
      <c r="H797" s="24"/>
      <c r="I797" s="24"/>
      <c r="J797" s="24"/>
      <c r="K797" s="24"/>
      <c r="L797" s="24"/>
      <c r="P797" s="24"/>
    </row>
    <row r="798" spans="4:16" ht="13.2">
      <c r="D798" s="24"/>
      <c r="F798" s="111"/>
      <c r="G798" s="24"/>
      <c r="H798" s="24"/>
      <c r="I798" s="24"/>
      <c r="J798" s="24"/>
      <c r="K798" s="24"/>
      <c r="L798" s="24"/>
      <c r="P798" s="24"/>
    </row>
    <row r="799" spans="4:16" ht="13.2">
      <c r="D799" s="24"/>
      <c r="F799" s="111"/>
      <c r="G799" s="24"/>
      <c r="H799" s="24"/>
      <c r="I799" s="24"/>
      <c r="J799" s="24"/>
      <c r="K799" s="24"/>
      <c r="L799" s="24"/>
      <c r="P799" s="24"/>
    </row>
    <row r="800" spans="4:16" ht="13.2">
      <c r="D800" s="24"/>
      <c r="F800" s="111"/>
      <c r="G800" s="24"/>
      <c r="H800" s="24"/>
      <c r="I800" s="24"/>
      <c r="J800" s="24"/>
      <c r="K800" s="24"/>
      <c r="L800" s="24"/>
      <c r="P800" s="24"/>
    </row>
    <row r="801" spans="4:16" ht="13.2">
      <c r="D801" s="24"/>
      <c r="F801" s="111"/>
      <c r="G801" s="24"/>
      <c r="H801" s="24"/>
      <c r="I801" s="24"/>
      <c r="J801" s="24"/>
      <c r="K801" s="24"/>
      <c r="L801" s="24"/>
      <c r="P801" s="24"/>
    </row>
    <row r="802" spans="4:16" ht="13.2">
      <c r="D802" s="24"/>
      <c r="F802" s="111"/>
      <c r="G802" s="24"/>
      <c r="H802" s="24"/>
      <c r="I802" s="24"/>
      <c r="J802" s="24"/>
      <c r="K802" s="24"/>
      <c r="L802" s="24"/>
      <c r="P802" s="24"/>
    </row>
    <row r="803" spans="4:16" ht="13.2">
      <c r="D803" s="24"/>
      <c r="F803" s="111"/>
      <c r="G803" s="24"/>
      <c r="H803" s="24"/>
      <c r="I803" s="24"/>
      <c r="J803" s="24"/>
      <c r="K803" s="24"/>
      <c r="L803" s="24"/>
      <c r="P803" s="24"/>
    </row>
    <row r="804" spans="4:16" ht="13.2">
      <c r="D804" s="24"/>
      <c r="F804" s="111"/>
      <c r="G804" s="24"/>
      <c r="H804" s="24"/>
      <c r="I804" s="24"/>
      <c r="J804" s="24"/>
      <c r="K804" s="24"/>
      <c r="L804" s="24"/>
      <c r="P804" s="24"/>
    </row>
    <row r="805" spans="4:16" ht="13.2">
      <c r="D805" s="24"/>
      <c r="F805" s="111"/>
      <c r="G805" s="24"/>
      <c r="H805" s="24"/>
      <c r="I805" s="24"/>
      <c r="J805" s="24"/>
      <c r="K805" s="24"/>
      <c r="L805" s="24"/>
      <c r="P805" s="24"/>
    </row>
    <row r="806" spans="4:16" ht="13.2">
      <c r="D806" s="24"/>
      <c r="F806" s="111"/>
      <c r="G806" s="24"/>
      <c r="H806" s="24"/>
      <c r="I806" s="24"/>
      <c r="J806" s="24"/>
      <c r="K806" s="24"/>
      <c r="L806" s="24"/>
      <c r="P806" s="24"/>
    </row>
    <row r="807" spans="4:16" ht="13.2">
      <c r="D807" s="24"/>
      <c r="F807" s="111"/>
      <c r="G807" s="24"/>
      <c r="H807" s="24"/>
      <c r="I807" s="24"/>
      <c r="J807" s="24"/>
      <c r="K807" s="24"/>
      <c r="L807" s="24"/>
      <c r="P807" s="24"/>
    </row>
    <row r="808" spans="4:16" ht="13.2">
      <c r="D808" s="24"/>
      <c r="F808" s="111"/>
      <c r="G808" s="24"/>
      <c r="H808" s="24"/>
      <c r="I808" s="24"/>
      <c r="J808" s="24"/>
      <c r="K808" s="24"/>
      <c r="L808" s="24"/>
      <c r="P808" s="24"/>
    </row>
    <row r="809" spans="4:16" ht="13.2">
      <c r="D809" s="24"/>
      <c r="F809" s="111"/>
      <c r="G809" s="24"/>
      <c r="H809" s="24"/>
      <c r="I809" s="24"/>
      <c r="J809" s="24"/>
      <c r="K809" s="24"/>
      <c r="L809" s="24"/>
      <c r="P809" s="24"/>
    </row>
    <row r="810" spans="4:16" ht="13.2">
      <c r="D810" s="24"/>
      <c r="F810" s="111"/>
      <c r="G810" s="24"/>
      <c r="H810" s="24"/>
      <c r="I810" s="24"/>
      <c r="J810" s="24"/>
      <c r="K810" s="24"/>
      <c r="L810" s="24"/>
      <c r="P810" s="24"/>
    </row>
    <row r="811" spans="4:16" ht="13.2">
      <c r="D811" s="24"/>
      <c r="F811" s="111"/>
      <c r="G811" s="24"/>
      <c r="H811" s="24"/>
      <c r="I811" s="24"/>
      <c r="J811" s="24"/>
      <c r="K811" s="24"/>
      <c r="L811" s="24"/>
      <c r="P811" s="24"/>
    </row>
    <row r="812" spans="4:16" ht="13.2">
      <c r="D812" s="24"/>
      <c r="F812" s="111"/>
      <c r="G812" s="24"/>
      <c r="H812" s="24"/>
      <c r="I812" s="24"/>
      <c r="J812" s="24"/>
      <c r="K812" s="24"/>
      <c r="L812" s="24"/>
      <c r="P812" s="24"/>
    </row>
    <row r="813" spans="4:16" ht="13.2">
      <c r="D813" s="24"/>
      <c r="F813" s="111"/>
      <c r="G813" s="24"/>
      <c r="H813" s="24"/>
      <c r="I813" s="24"/>
      <c r="J813" s="24"/>
      <c r="K813" s="24"/>
      <c r="L813" s="24"/>
      <c r="P813" s="24"/>
    </row>
    <row r="814" spans="4:16" ht="13.2">
      <c r="D814" s="24"/>
      <c r="F814" s="111"/>
      <c r="G814" s="24"/>
      <c r="H814" s="24"/>
      <c r="I814" s="24"/>
      <c r="J814" s="24"/>
      <c r="K814" s="24"/>
      <c r="L814" s="24"/>
      <c r="P814" s="24"/>
    </row>
    <row r="815" spans="4:16" ht="13.2">
      <c r="D815" s="24"/>
      <c r="F815" s="111"/>
      <c r="G815" s="24"/>
      <c r="H815" s="24"/>
      <c r="I815" s="24"/>
      <c r="J815" s="24"/>
      <c r="K815" s="24"/>
      <c r="L815" s="24"/>
      <c r="P815" s="24"/>
    </row>
    <row r="816" spans="4:16" ht="13.2">
      <c r="D816" s="24"/>
      <c r="F816" s="111"/>
      <c r="G816" s="24"/>
      <c r="H816" s="24"/>
      <c r="I816" s="24"/>
      <c r="J816" s="24"/>
      <c r="K816" s="24"/>
      <c r="L816" s="24"/>
      <c r="P816" s="24"/>
    </row>
    <row r="817" spans="4:16" ht="13.2">
      <c r="D817" s="24"/>
      <c r="F817" s="111"/>
      <c r="G817" s="24"/>
      <c r="H817" s="24"/>
      <c r="I817" s="24"/>
      <c r="J817" s="24"/>
      <c r="K817" s="24"/>
      <c r="L817" s="24"/>
      <c r="P817" s="24"/>
    </row>
    <row r="818" spans="4:16" ht="13.2">
      <c r="D818" s="24"/>
      <c r="F818" s="111"/>
      <c r="G818" s="24"/>
      <c r="H818" s="24"/>
      <c r="I818" s="24"/>
      <c r="J818" s="24"/>
      <c r="K818" s="24"/>
      <c r="L818" s="24"/>
      <c r="P818" s="24"/>
    </row>
    <row r="819" spans="4:16" ht="13.2">
      <c r="D819" s="24"/>
      <c r="F819" s="111"/>
      <c r="G819" s="24"/>
      <c r="H819" s="24"/>
      <c r="I819" s="24"/>
      <c r="J819" s="24"/>
      <c r="K819" s="24"/>
      <c r="L819" s="24"/>
      <c r="P819" s="24"/>
    </row>
    <row r="820" spans="4:16" ht="13.2">
      <c r="D820" s="24"/>
      <c r="F820" s="111"/>
      <c r="G820" s="24"/>
      <c r="H820" s="24"/>
      <c r="I820" s="24"/>
      <c r="J820" s="24"/>
      <c r="K820" s="24"/>
      <c r="L820" s="24"/>
      <c r="P820" s="24"/>
    </row>
    <row r="821" spans="4:16" ht="13.2">
      <c r="D821" s="24"/>
      <c r="F821" s="111"/>
      <c r="G821" s="24"/>
      <c r="H821" s="24"/>
      <c r="I821" s="24"/>
      <c r="J821" s="24"/>
      <c r="K821" s="24"/>
      <c r="L821" s="24"/>
      <c r="P821" s="24"/>
    </row>
    <row r="822" spans="4:16" ht="13.2">
      <c r="D822" s="24"/>
      <c r="F822" s="111"/>
      <c r="G822" s="24"/>
      <c r="H822" s="24"/>
      <c r="I822" s="24"/>
      <c r="J822" s="24"/>
      <c r="K822" s="24"/>
      <c r="L822" s="24"/>
      <c r="P822" s="24"/>
    </row>
    <row r="823" spans="4:16" ht="13.2">
      <c r="D823" s="24"/>
      <c r="F823" s="111"/>
      <c r="G823" s="24"/>
      <c r="H823" s="24"/>
      <c r="I823" s="24"/>
      <c r="J823" s="24"/>
      <c r="K823" s="24"/>
      <c r="L823" s="24"/>
      <c r="P823" s="24"/>
    </row>
    <row r="824" spans="4:16" ht="13.2">
      <c r="D824" s="24"/>
      <c r="F824" s="111"/>
      <c r="G824" s="24"/>
      <c r="H824" s="24"/>
      <c r="I824" s="24"/>
      <c r="J824" s="24"/>
      <c r="K824" s="24"/>
      <c r="L824" s="24"/>
      <c r="P824" s="24"/>
    </row>
    <row r="825" spans="4:16" ht="13.2">
      <c r="D825" s="24"/>
      <c r="F825" s="111"/>
      <c r="G825" s="24"/>
      <c r="H825" s="24"/>
      <c r="I825" s="24"/>
      <c r="J825" s="24"/>
      <c r="K825" s="24"/>
      <c r="L825" s="24"/>
      <c r="P825" s="24"/>
    </row>
    <row r="826" spans="4:16" ht="13.2">
      <c r="D826" s="24"/>
      <c r="F826" s="111"/>
      <c r="G826" s="24"/>
      <c r="H826" s="24"/>
      <c r="I826" s="24"/>
      <c r="J826" s="24"/>
      <c r="K826" s="24"/>
      <c r="L826" s="24"/>
      <c r="P826" s="24"/>
    </row>
    <row r="827" spans="4:16" ht="13.2">
      <c r="D827" s="24"/>
      <c r="F827" s="111"/>
      <c r="G827" s="24"/>
      <c r="H827" s="24"/>
      <c r="I827" s="24"/>
      <c r="J827" s="24"/>
      <c r="K827" s="24"/>
      <c r="L827" s="24"/>
      <c r="P827" s="24"/>
    </row>
    <row r="828" spans="4:16" ht="13.2">
      <c r="D828" s="24"/>
      <c r="F828" s="111"/>
      <c r="G828" s="24"/>
      <c r="H828" s="24"/>
      <c r="I828" s="24"/>
      <c r="J828" s="24"/>
      <c r="K828" s="24"/>
      <c r="L828" s="24"/>
      <c r="P828" s="24"/>
    </row>
    <row r="829" spans="4:16" ht="13.2">
      <c r="D829" s="24"/>
      <c r="F829" s="111"/>
      <c r="G829" s="24"/>
      <c r="H829" s="24"/>
      <c r="I829" s="24"/>
      <c r="J829" s="24"/>
      <c r="K829" s="24"/>
      <c r="L829" s="24"/>
      <c r="P829" s="24"/>
    </row>
    <row r="830" spans="4:16" ht="13.2">
      <c r="D830" s="24"/>
      <c r="F830" s="111"/>
      <c r="G830" s="24"/>
      <c r="H830" s="24"/>
      <c r="I830" s="24"/>
      <c r="J830" s="24"/>
      <c r="K830" s="24"/>
      <c r="L830" s="24"/>
      <c r="P830" s="24"/>
    </row>
    <row r="831" spans="4:16" ht="13.2">
      <c r="D831" s="24"/>
      <c r="F831" s="111"/>
      <c r="G831" s="24"/>
      <c r="H831" s="24"/>
      <c r="I831" s="24"/>
      <c r="J831" s="24"/>
      <c r="K831" s="24"/>
      <c r="L831" s="24"/>
      <c r="P831" s="24"/>
    </row>
    <row r="832" spans="4:16" ht="13.2">
      <c r="D832" s="24"/>
      <c r="F832" s="111"/>
      <c r="G832" s="24"/>
      <c r="H832" s="24"/>
      <c r="I832" s="24"/>
      <c r="J832" s="24"/>
      <c r="K832" s="24"/>
      <c r="L832" s="24"/>
      <c r="P832" s="24"/>
    </row>
    <row r="833" spans="4:16" ht="13.2">
      <c r="D833" s="24"/>
      <c r="F833" s="111"/>
      <c r="G833" s="24"/>
      <c r="H833" s="24"/>
      <c r="I833" s="24"/>
      <c r="J833" s="24"/>
      <c r="K833" s="24"/>
      <c r="L833" s="24"/>
      <c r="P833" s="24"/>
    </row>
    <row r="834" spans="4:16" ht="13.2">
      <c r="D834" s="24"/>
      <c r="F834" s="111"/>
      <c r="G834" s="24"/>
      <c r="H834" s="24"/>
      <c r="I834" s="24"/>
      <c r="J834" s="24"/>
      <c r="K834" s="24"/>
      <c r="L834" s="24"/>
      <c r="P834" s="24"/>
    </row>
    <row r="835" spans="4:16" ht="13.2">
      <c r="D835" s="24"/>
      <c r="F835" s="111"/>
      <c r="G835" s="24"/>
      <c r="H835" s="24"/>
      <c r="I835" s="24"/>
      <c r="J835" s="24"/>
      <c r="K835" s="24"/>
      <c r="L835" s="24"/>
      <c r="P835" s="24"/>
    </row>
    <row r="836" spans="4:16" ht="13.2">
      <c r="D836" s="24"/>
      <c r="F836" s="111"/>
      <c r="G836" s="24"/>
      <c r="H836" s="24"/>
      <c r="I836" s="24"/>
      <c r="J836" s="24"/>
      <c r="K836" s="24"/>
      <c r="L836" s="24"/>
      <c r="P836" s="24"/>
    </row>
    <row r="837" spans="4:16" ht="13.2">
      <c r="D837" s="24"/>
      <c r="F837" s="111"/>
      <c r="G837" s="24"/>
      <c r="H837" s="24"/>
      <c r="I837" s="24"/>
      <c r="J837" s="24"/>
      <c r="K837" s="24"/>
      <c r="L837" s="24"/>
      <c r="P837" s="24"/>
    </row>
    <row r="838" spans="4:16" ht="13.2">
      <c r="D838" s="24"/>
      <c r="F838" s="111"/>
      <c r="G838" s="24"/>
      <c r="H838" s="24"/>
      <c r="I838" s="24"/>
      <c r="J838" s="24"/>
      <c r="K838" s="24"/>
      <c r="L838" s="24"/>
      <c r="P838" s="24"/>
    </row>
    <row r="839" spans="4:16" ht="13.2">
      <c r="D839" s="24"/>
      <c r="F839" s="111"/>
      <c r="G839" s="24"/>
      <c r="H839" s="24"/>
      <c r="I839" s="24"/>
      <c r="J839" s="24"/>
      <c r="K839" s="24"/>
      <c r="L839" s="24"/>
      <c r="P839" s="24"/>
    </row>
    <row r="840" spans="4:16" ht="13.2">
      <c r="D840" s="24"/>
      <c r="F840" s="111"/>
      <c r="G840" s="24"/>
      <c r="H840" s="24"/>
      <c r="I840" s="24"/>
      <c r="J840" s="24"/>
      <c r="K840" s="24"/>
      <c r="L840" s="24"/>
      <c r="P840" s="24"/>
    </row>
    <row r="841" spans="4:16" ht="13.2">
      <c r="D841" s="24"/>
      <c r="F841" s="111"/>
      <c r="G841" s="24"/>
      <c r="H841" s="24"/>
      <c r="I841" s="24"/>
      <c r="J841" s="24"/>
      <c r="K841" s="24"/>
      <c r="L841" s="24"/>
      <c r="P841" s="24"/>
    </row>
    <row r="842" spans="4:16" ht="13.2">
      <c r="D842" s="24"/>
      <c r="F842" s="111"/>
      <c r="G842" s="24"/>
      <c r="H842" s="24"/>
      <c r="I842" s="24"/>
      <c r="J842" s="24"/>
      <c r="K842" s="24"/>
      <c r="L842" s="24"/>
      <c r="P842" s="24"/>
    </row>
    <row r="843" spans="4:16" ht="13.2">
      <c r="D843" s="24"/>
      <c r="F843" s="111"/>
      <c r="G843" s="24"/>
      <c r="H843" s="24"/>
      <c r="I843" s="24"/>
      <c r="J843" s="24"/>
      <c r="K843" s="24"/>
      <c r="L843" s="24"/>
      <c r="P843" s="24"/>
    </row>
    <row r="844" spans="4:16" ht="13.2">
      <c r="D844" s="24"/>
      <c r="F844" s="111"/>
      <c r="G844" s="24"/>
      <c r="H844" s="24"/>
      <c r="I844" s="24"/>
      <c r="J844" s="24"/>
      <c r="K844" s="24"/>
      <c r="L844" s="24"/>
      <c r="P844" s="24"/>
    </row>
    <row r="845" spans="4:16" ht="13.2">
      <c r="D845" s="24"/>
      <c r="F845" s="111"/>
      <c r="G845" s="24"/>
      <c r="H845" s="24"/>
      <c r="I845" s="24"/>
      <c r="J845" s="24"/>
      <c r="K845" s="24"/>
      <c r="L845" s="24"/>
      <c r="P845" s="24"/>
    </row>
    <row r="846" spans="4:16" ht="13.2">
      <c r="D846" s="24"/>
      <c r="F846" s="111"/>
      <c r="G846" s="24"/>
      <c r="H846" s="24"/>
      <c r="I846" s="24"/>
      <c r="J846" s="24"/>
      <c r="K846" s="24"/>
      <c r="L846" s="24"/>
      <c r="P846" s="24"/>
    </row>
    <row r="847" spans="4:16" ht="13.2">
      <c r="D847" s="24"/>
      <c r="F847" s="111"/>
      <c r="G847" s="24"/>
      <c r="H847" s="24"/>
      <c r="I847" s="24"/>
      <c r="J847" s="24"/>
      <c r="K847" s="24"/>
      <c r="L847" s="24"/>
      <c r="P847" s="24"/>
    </row>
    <row r="848" spans="4:16" ht="13.2">
      <c r="D848" s="24"/>
      <c r="F848" s="111"/>
      <c r="G848" s="24"/>
      <c r="H848" s="24"/>
      <c r="I848" s="24"/>
      <c r="J848" s="24"/>
      <c r="K848" s="24"/>
      <c r="L848" s="24"/>
      <c r="P848" s="24"/>
    </row>
    <row r="849" spans="4:16" ht="13.2">
      <c r="D849" s="24"/>
      <c r="F849" s="111"/>
      <c r="G849" s="24"/>
      <c r="H849" s="24"/>
      <c r="I849" s="24"/>
      <c r="J849" s="24"/>
      <c r="K849" s="24"/>
      <c r="L849" s="24"/>
      <c r="P849" s="24"/>
    </row>
    <row r="850" spans="4:16" ht="13.2">
      <c r="D850" s="24"/>
      <c r="F850" s="111"/>
      <c r="G850" s="24"/>
      <c r="H850" s="24"/>
      <c r="I850" s="24"/>
      <c r="J850" s="24"/>
      <c r="K850" s="24"/>
      <c r="L850" s="24"/>
      <c r="P850" s="24"/>
    </row>
    <row r="851" spans="4:16" ht="13.2">
      <c r="D851" s="24"/>
      <c r="F851" s="111"/>
      <c r="G851" s="24"/>
      <c r="H851" s="24"/>
      <c r="I851" s="24"/>
      <c r="J851" s="24"/>
      <c r="K851" s="24"/>
      <c r="L851" s="24"/>
      <c r="P851" s="24"/>
    </row>
    <row r="852" spans="4:16" ht="13.2">
      <c r="D852" s="24"/>
      <c r="F852" s="111"/>
      <c r="G852" s="24"/>
      <c r="H852" s="24"/>
      <c r="I852" s="24"/>
      <c r="J852" s="24"/>
      <c r="K852" s="24"/>
      <c r="L852" s="24"/>
      <c r="P852" s="24"/>
    </row>
    <row r="853" spans="4:16" ht="13.2">
      <c r="D853" s="24"/>
      <c r="F853" s="111"/>
      <c r="G853" s="24"/>
      <c r="H853" s="24"/>
      <c r="I853" s="24"/>
      <c r="J853" s="24"/>
      <c r="K853" s="24"/>
      <c r="L853" s="24"/>
      <c r="P853" s="24"/>
    </row>
    <row r="854" spans="4:16" ht="13.2">
      <c r="D854" s="24"/>
      <c r="F854" s="111"/>
      <c r="G854" s="24"/>
      <c r="H854" s="24"/>
      <c r="I854" s="24"/>
      <c r="J854" s="24"/>
      <c r="K854" s="24"/>
      <c r="L854" s="24"/>
      <c r="P854" s="24"/>
    </row>
    <row r="855" spans="4:16" ht="13.2">
      <c r="D855" s="24"/>
      <c r="F855" s="111"/>
      <c r="G855" s="24"/>
      <c r="H855" s="24"/>
      <c r="I855" s="24"/>
      <c r="J855" s="24"/>
      <c r="K855" s="24"/>
      <c r="L855" s="24"/>
      <c r="P855" s="24"/>
    </row>
    <row r="856" spans="4:16" ht="13.2">
      <c r="D856" s="24"/>
      <c r="F856" s="111"/>
      <c r="G856" s="24"/>
      <c r="H856" s="24"/>
      <c r="I856" s="24"/>
      <c r="J856" s="24"/>
      <c r="K856" s="24"/>
      <c r="L856" s="24"/>
      <c r="P856" s="24"/>
    </row>
    <row r="857" spans="4:16" ht="13.2">
      <c r="D857" s="24"/>
      <c r="F857" s="111"/>
      <c r="G857" s="24"/>
      <c r="H857" s="24"/>
      <c r="I857" s="24"/>
      <c r="J857" s="24"/>
      <c r="K857" s="24"/>
      <c r="L857" s="24"/>
      <c r="P857" s="24"/>
    </row>
    <row r="858" spans="4:16" ht="13.2">
      <c r="D858" s="24"/>
      <c r="F858" s="111"/>
      <c r="G858" s="24"/>
      <c r="H858" s="24"/>
      <c r="I858" s="24"/>
      <c r="J858" s="24"/>
      <c r="K858" s="24"/>
      <c r="L858" s="24"/>
      <c r="P858" s="24"/>
    </row>
    <row r="859" spans="4:16" ht="13.2">
      <c r="D859" s="24"/>
      <c r="F859" s="111"/>
      <c r="G859" s="24"/>
      <c r="H859" s="24"/>
      <c r="I859" s="24"/>
      <c r="J859" s="24"/>
      <c r="K859" s="24"/>
      <c r="L859" s="24"/>
      <c r="P859" s="24"/>
    </row>
    <row r="860" spans="4:16" ht="13.2">
      <c r="D860" s="24"/>
      <c r="F860" s="111"/>
      <c r="G860" s="24"/>
      <c r="H860" s="24"/>
      <c r="I860" s="24"/>
      <c r="J860" s="24"/>
      <c r="K860" s="24"/>
      <c r="L860" s="24"/>
      <c r="P860" s="24"/>
    </row>
    <row r="861" spans="4:16" ht="13.2">
      <c r="D861" s="24"/>
      <c r="F861" s="111"/>
      <c r="G861" s="24"/>
      <c r="H861" s="24"/>
      <c r="I861" s="24"/>
      <c r="J861" s="24"/>
      <c r="K861" s="24"/>
      <c r="L861" s="24"/>
      <c r="P861" s="24"/>
    </row>
    <row r="862" spans="4:16" ht="13.2">
      <c r="D862" s="24"/>
      <c r="F862" s="111"/>
      <c r="G862" s="24"/>
      <c r="H862" s="24"/>
      <c r="I862" s="24"/>
      <c r="J862" s="24"/>
      <c r="K862" s="24"/>
      <c r="L862" s="24"/>
      <c r="P862" s="24"/>
    </row>
    <row r="863" spans="4:16" ht="13.2">
      <c r="D863" s="24"/>
      <c r="F863" s="111"/>
      <c r="G863" s="24"/>
      <c r="H863" s="24"/>
      <c r="I863" s="24"/>
      <c r="J863" s="24"/>
      <c r="K863" s="24"/>
      <c r="L863" s="24"/>
      <c r="P863" s="24"/>
    </row>
    <row r="864" spans="4:16" ht="13.2">
      <c r="D864" s="24"/>
      <c r="F864" s="111"/>
      <c r="G864" s="24"/>
      <c r="H864" s="24"/>
      <c r="I864" s="24"/>
      <c r="J864" s="24"/>
      <c r="K864" s="24"/>
      <c r="L864" s="24"/>
      <c r="P864" s="24"/>
    </row>
    <row r="865" spans="4:16" ht="13.2">
      <c r="D865" s="24"/>
      <c r="F865" s="111"/>
      <c r="G865" s="24"/>
      <c r="H865" s="24"/>
      <c r="I865" s="24"/>
      <c r="J865" s="24"/>
      <c r="K865" s="24"/>
      <c r="L865" s="24"/>
      <c r="P865" s="24"/>
    </row>
    <row r="866" spans="4:16" ht="13.2">
      <c r="D866" s="24"/>
      <c r="F866" s="111"/>
      <c r="G866" s="24"/>
      <c r="H866" s="24"/>
      <c r="I866" s="24"/>
      <c r="J866" s="24"/>
      <c r="K866" s="24"/>
      <c r="L866" s="24"/>
      <c r="P866" s="24"/>
    </row>
    <row r="867" spans="4:16" ht="13.2">
      <c r="D867" s="24"/>
      <c r="F867" s="111"/>
      <c r="G867" s="24"/>
      <c r="H867" s="24"/>
      <c r="I867" s="24"/>
      <c r="J867" s="24"/>
      <c r="K867" s="24"/>
      <c r="L867" s="24"/>
      <c r="P867" s="24"/>
    </row>
    <row r="868" spans="4:16" ht="13.2">
      <c r="D868" s="24"/>
      <c r="F868" s="111"/>
      <c r="G868" s="24"/>
      <c r="H868" s="24"/>
      <c r="I868" s="24"/>
      <c r="J868" s="24"/>
      <c r="K868" s="24"/>
      <c r="L868" s="24"/>
      <c r="P868" s="24"/>
    </row>
    <row r="869" spans="4:16" ht="13.2">
      <c r="D869" s="24"/>
      <c r="F869" s="111"/>
      <c r="G869" s="24"/>
      <c r="H869" s="24"/>
      <c r="I869" s="24"/>
      <c r="J869" s="24"/>
      <c r="K869" s="24"/>
      <c r="L869" s="24"/>
      <c r="P869" s="24"/>
    </row>
    <row r="870" spans="4:16" ht="13.2">
      <c r="D870" s="24"/>
      <c r="F870" s="111"/>
      <c r="G870" s="24"/>
      <c r="H870" s="24"/>
      <c r="I870" s="24"/>
      <c r="J870" s="24"/>
      <c r="K870" s="24"/>
      <c r="L870" s="24"/>
      <c r="P870" s="24"/>
    </row>
    <row r="871" spans="4:16" ht="13.2">
      <c r="D871" s="24"/>
      <c r="F871" s="111"/>
      <c r="G871" s="24"/>
      <c r="H871" s="24"/>
      <c r="I871" s="24"/>
      <c r="J871" s="24"/>
      <c r="K871" s="24"/>
      <c r="L871" s="24"/>
      <c r="P871" s="24"/>
    </row>
    <row r="872" spans="4:16" ht="13.2">
      <c r="D872" s="24"/>
      <c r="F872" s="111"/>
      <c r="G872" s="24"/>
      <c r="H872" s="24"/>
      <c r="I872" s="24"/>
      <c r="J872" s="24"/>
      <c r="K872" s="24"/>
      <c r="L872" s="24"/>
      <c r="P872" s="24"/>
    </row>
    <row r="873" spans="4:16" ht="13.2">
      <c r="D873" s="24"/>
      <c r="F873" s="111"/>
      <c r="G873" s="24"/>
      <c r="H873" s="24"/>
      <c r="I873" s="24"/>
      <c r="J873" s="24"/>
      <c r="K873" s="24"/>
      <c r="L873" s="24"/>
      <c r="P873" s="24"/>
    </row>
    <row r="874" spans="4:16" ht="13.2">
      <c r="D874" s="24"/>
      <c r="F874" s="111"/>
      <c r="G874" s="24"/>
      <c r="H874" s="24"/>
      <c r="I874" s="24"/>
      <c r="J874" s="24"/>
      <c r="K874" s="24"/>
      <c r="L874" s="24"/>
      <c r="P874" s="24"/>
    </row>
    <row r="875" spans="4:16" ht="13.2">
      <c r="D875" s="24"/>
      <c r="F875" s="111"/>
      <c r="G875" s="24"/>
      <c r="H875" s="24"/>
      <c r="I875" s="24"/>
      <c r="J875" s="24"/>
      <c r="K875" s="24"/>
      <c r="L875" s="24"/>
      <c r="P875" s="24"/>
    </row>
    <row r="876" spans="4:16" ht="13.2">
      <c r="D876" s="24"/>
      <c r="F876" s="111"/>
      <c r="G876" s="24"/>
      <c r="H876" s="24"/>
      <c r="I876" s="24"/>
      <c r="J876" s="24"/>
      <c r="K876" s="24"/>
      <c r="L876" s="24"/>
      <c r="P876" s="24"/>
    </row>
    <row r="877" spans="4:16" ht="13.2">
      <c r="D877" s="24"/>
      <c r="F877" s="111"/>
      <c r="G877" s="24"/>
      <c r="H877" s="24"/>
      <c r="I877" s="24"/>
      <c r="J877" s="24"/>
      <c r="K877" s="24"/>
      <c r="L877" s="24"/>
      <c r="P877" s="24"/>
    </row>
    <row r="878" spans="4:16" ht="13.2">
      <c r="D878" s="24"/>
      <c r="F878" s="111"/>
      <c r="G878" s="24"/>
      <c r="H878" s="24"/>
      <c r="I878" s="24"/>
      <c r="J878" s="24"/>
      <c r="K878" s="24"/>
      <c r="L878" s="24"/>
      <c r="P878" s="24"/>
    </row>
    <row r="879" spans="4:16" ht="13.2">
      <c r="D879" s="24"/>
      <c r="F879" s="111"/>
      <c r="G879" s="24"/>
      <c r="H879" s="24"/>
      <c r="I879" s="24"/>
      <c r="J879" s="24"/>
      <c r="K879" s="24"/>
      <c r="L879" s="24"/>
      <c r="P879" s="24"/>
    </row>
    <row r="880" spans="4:16" ht="13.2">
      <c r="D880" s="24"/>
      <c r="F880" s="111"/>
      <c r="G880" s="24"/>
      <c r="H880" s="24"/>
      <c r="I880" s="24"/>
      <c r="J880" s="24"/>
      <c r="K880" s="24"/>
      <c r="L880" s="24"/>
      <c r="P880" s="24"/>
    </row>
    <row r="881" spans="4:16" ht="13.2">
      <c r="D881" s="24"/>
      <c r="F881" s="111"/>
      <c r="G881" s="24"/>
      <c r="H881" s="24"/>
      <c r="I881" s="24"/>
      <c r="J881" s="24"/>
      <c r="K881" s="24"/>
      <c r="L881" s="24"/>
      <c r="P881" s="24"/>
    </row>
    <row r="882" spans="4:16" ht="13.2">
      <c r="D882" s="24"/>
      <c r="F882" s="111"/>
      <c r="G882" s="24"/>
      <c r="H882" s="24"/>
      <c r="I882" s="24"/>
      <c r="J882" s="24"/>
      <c r="K882" s="24"/>
      <c r="L882" s="24"/>
      <c r="P882" s="24"/>
    </row>
    <row r="883" spans="4:16" ht="13.2">
      <c r="D883" s="24"/>
      <c r="F883" s="111"/>
      <c r="G883" s="24"/>
      <c r="H883" s="24"/>
      <c r="I883" s="24"/>
      <c r="J883" s="24"/>
      <c r="K883" s="24"/>
      <c r="L883" s="24"/>
      <c r="P883" s="24"/>
    </row>
    <row r="884" spans="4:16" ht="13.2">
      <c r="D884" s="24"/>
      <c r="F884" s="111"/>
      <c r="G884" s="24"/>
      <c r="H884" s="24"/>
      <c r="I884" s="24"/>
      <c r="J884" s="24"/>
      <c r="K884" s="24"/>
      <c r="L884" s="24"/>
      <c r="P884" s="24"/>
    </row>
    <row r="885" spans="4:16" ht="13.2">
      <c r="D885" s="24"/>
      <c r="F885" s="111"/>
      <c r="G885" s="24"/>
      <c r="H885" s="24"/>
      <c r="I885" s="24"/>
      <c r="J885" s="24"/>
      <c r="K885" s="24"/>
      <c r="L885" s="24"/>
      <c r="P885" s="24"/>
    </row>
    <row r="886" spans="4:16" ht="13.2">
      <c r="D886" s="24"/>
      <c r="F886" s="111"/>
      <c r="G886" s="24"/>
      <c r="H886" s="24"/>
      <c r="I886" s="24"/>
      <c r="J886" s="24"/>
      <c r="K886" s="24"/>
      <c r="L886" s="24"/>
      <c r="P886" s="24"/>
    </row>
    <row r="887" spans="4:16" ht="13.2">
      <c r="D887" s="24"/>
      <c r="F887" s="111"/>
      <c r="G887" s="24"/>
      <c r="H887" s="24"/>
      <c r="I887" s="24"/>
      <c r="J887" s="24"/>
      <c r="K887" s="24"/>
      <c r="L887" s="24"/>
      <c r="P887" s="24"/>
    </row>
    <row r="888" spans="4:16" ht="13.2">
      <c r="D888" s="24"/>
      <c r="F888" s="111"/>
      <c r="G888" s="24"/>
      <c r="H888" s="24"/>
      <c r="I888" s="24"/>
      <c r="J888" s="24"/>
      <c r="K888" s="24"/>
      <c r="L888" s="24"/>
      <c r="P888" s="24"/>
    </row>
    <row r="889" spans="4:16" ht="13.2">
      <c r="D889" s="24"/>
      <c r="F889" s="111"/>
      <c r="G889" s="24"/>
      <c r="H889" s="24"/>
      <c r="I889" s="24"/>
      <c r="J889" s="24"/>
      <c r="K889" s="24"/>
      <c r="L889" s="24"/>
      <c r="P889" s="24"/>
    </row>
    <row r="890" spans="4:16" ht="13.2">
      <c r="D890" s="24"/>
      <c r="F890" s="111"/>
      <c r="G890" s="24"/>
      <c r="H890" s="24"/>
      <c r="I890" s="24"/>
      <c r="J890" s="24"/>
      <c r="K890" s="24"/>
      <c r="L890" s="24"/>
      <c r="P890" s="24"/>
    </row>
    <row r="891" spans="4:16" ht="13.2">
      <c r="D891" s="24"/>
      <c r="F891" s="111"/>
      <c r="G891" s="24"/>
      <c r="H891" s="24"/>
      <c r="I891" s="24"/>
      <c r="J891" s="24"/>
      <c r="K891" s="24"/>
      <c r="L891" s="24"/>
      <c r="P891" s="24"/>
    </row>
    <row r="892" spans="4:16" ht="13.2">
      <c r="D892" s="24"/>
      <c r="F892" s="111"/>
      <c r="G892" s="24"/>
      <c r="H892" s="24"/>
      <c r="I892" s="24"/>
      <c r="J892" s="24"/>
      <c r="K892" s="24"/>
      <c r="L892" s="24"/>
      <c r="P892" s="24"/>
    </row>
    <row r="893" spans="4:16" ht="13.2">
      <c r="D893" s="24"/>
      <c r="F893" s="111"/>
      <c r="G893" s="24"/>
      <c r="H893" s="24"/>
      <c r="I893" s="24"/>
      <c r="J893" s="24"/>
      <c r="K893" s="24"/>
      <c r="L893" s="24"/>
      <c r="P893" s="24"/>
    </row>
    <row r="894" spans="4:16" ht="13.2">
      <c r="D894" s="24"/>
      <c r="F894" s="111"/>
      <c r="G894" s="24"/>
      <c r="H894" s="24"/>
      <c r="I894" s="24"/>
      <c r="J894" s="24"/>
      <c r="K894" s="24"/>
      <c r="L894" s="24"/>
      <c r="P894" s="24"/>
    </row>
    <row r="895" spans="4:16" ht="13.2">
      <c r="D895" s="24"/>
      <c r="F895" s="111"/>
      <c r="G895" s="24"/>
      <c r="H895" s="24"/>
      <c r="I895" s="24"/>
      <c r="J895" s="24"/>
      <c r="K895" s="24"/>
      <c r="L895" s="24"/>
      <c r="P895" s="24"/>
    </row>
    <row r="896" spans="4:16" ht="13.2">
      <c r="D896" s="24"/>
      <c r="F896" s="111"/>
      <c r="G896" s="24"/>
      <c r="H896" s="24"/>
      <c r="I896" s="24"/>
      <c r="J896" s="24"/>
      <c r="K896" s="24"/>
      <c r="L896" s="24"/>
      <c r="P896" s="24"/>
    </row>
    <row r="897" spans="4:16" ht="13.2">
      <c r="D897" s="24"/>
      <c r="F897" s="111"/>
      <c r="G897" s="24"/>
      <c r="H897" s="24"/>
      <c r="I897" s="24"/>
      <c r="J897" s="24"/>
      <c r="K897" s="24"/>
      <c r="L897" s="24"/>
      <c r="P897" s="24"/>
    </row>
    <row r="898" spans="4:16" ht="13.2">
      <c r="D898" s="24"/>
      <c r="F898" s="111"/>
      <c r="G898" s="24"/>
      <c r="H898" s="24"/>
      <c r="I898" s="24"/>
      <c r="J898" s="24"/>
      <c r="K898" s="24"/>
      <c r="L898" s="24"/>
      <c r="P898" s="24"/>
    </row>
    <row r="899" spans="4:16" ht="13.2">
      <c r="D899" s="24"/>
      <c r="F899" s="111"/>
      <c r="G899" s="24"/>
      <c r="H899" s="24"/>
      <c r="I899" s="24"/>
      <c r="J899" s="24"/>
      <c r="K899" s="24"/>
      <c r="L899" s="24"/>
      <c r="P899" s="24"/>
    </row>
    <row r="900" spans="4:16" ht="13.2">
      <c r="D900" s="24"/>
      <c r="F900" s="111"/>
      <c r="G900" s="24"/>
      <c r="H900" s="24"/>
      <c r="I900" s="24"/>
      <c r="J900" s="24"/>
      <c r="K900" s="24"/>
      <c r="L900" s="24"/>
      <c r="P900" s="24"/>
    </row>
    <row r="901" spans="4:16" ht="13.2">
      <c r="D901" s="24"/>
      <c r="F901" s="111"/>
      <c r="G901" s="24"/>
      <c r="H901" s="24"/>
      <c r="I901" s="24"/>
      <c r="J901" s="24"/>
      <c r="K901" s="24"/>
      <c r="L901" s="24"/>
      <c r="P901" s="24"/>
    </row>
    <row r="902" spans="4:16" ht="13.2">
      <c r="D902" s="24"/>
      <c r="F902" s="111"/>
      <c r="G902" s="24"/>
      <c r="H902" s="24"/>
      <c r="I902" s="24"/>
      <c r="J902" s="24"/>
      <c r="K902" s="24"/>
      <c r="L902" s="24"/>
      <c r="P902" s="24"/>
    </row>
    <row r="903" spans="4:16" ht="13.2">
      <c r="D903" s="24"/>
      <c r="F903" s="111"/>
      <c r="G903" s="24"/>
      <c r="H903" s="24"/>
      <c r="I903" s="24"/>
      <c r="J903" s="24"/>
      <c r="K903" s="24"/>
      <c r="L903" s="24"/>
      <c r="P903" s="24"/>
    </row>
    <row r="904" spans="4:16" ht="13.2">
      <c r="D904" s="24"/>
      <c r="F904" s="111"/>
      <c r="G904" s="24"/>
      <c r="H904" s="24"/>
      <c r="I904" s="24"/>
      <c r="J904" s="24"/>
      <c r="K904" s="24"/>
      <c r="L904" s="24"/>
      <c r="P904" s="24"/>
    </row>
    <row r="905" spans="4:16" ht="13.2">
      <c r="D905" s="24"/>
      <c r="F905" s="111"/>
      <c r="G905" s="24"/>
      <c r="H905" s="24"/>
      <c r="I905" s="24"/>
      <c r="J905" s="24"/>
      <c r="K905" s="24"/>
      <c r="L905" s="24"/>
      <c r="P905" s="24"/>
    </row>
    <row r="906" spans="4:16" ht="13.2">
      <c r="D906" s="24"/>
      <c r="F906" s="111"/>
      <c r="G906" s="24"/>
      <c r="H906" s="24"/>
      <c r="I906" s="24"/>
      <c r="J906" s="24"/>
      <c r="K906" s="24"/>
      <c r="L906" s="24"/>
      <c r="P906" s="24"/>
    </row>
    <row r="907" spans="4:16" ht="13.2">
      <c r="D907" s="24"/>
      <c r="F907" s="111"/>
      <c r="G907" s="24"/>
      <c r="H907" s="24"/>
      <c r="I907" s="24"/>
      <c r="J907" s="24"/>
      <c r="K907" s="24"/>
      <c r="L907" s="24"/>
      <c r="P907" s="24"/>
    </row>
    <row r="908" spans="4:16" ht="13.2">
      <c r="D908" s="24"/>
      <c r="F908" s="111"/>
      <c r="G908" s="24"/>
      <c r="H908" s="24"/>
      <c r="I908" s="24"/>
      <c r="J908" s="24"/>
      <c r="K908" s="24"/>
      <c r="L908" s="24"/>
      <c r="P908" s="24"/>
    </row>
    <row r="909" spans="4:16" ht="13.2">
      <c r="D909" s="24"/>
      <c r="F909" s="111"/>
      <c r="G909" s="24"/>
      <c r="H909" s="24"/>
      <c r="I909" s="24"/>
      <c r="J909" s="24"/>
      <c r="K909" s="24"/>
      <c r="L909" s="24"/>
      <c r="P909" s="24"/>
    </row>
    <row r="910" spans="4:16" ht="13.2">
      <c r="D910" s="24"/>
      <c r="F910" s="111"/>
      <c r="G910" s="24"/>
      <c r="H910" s="24"/>
      <c r="I910" s="24"/>
      <c r="J910" s="24"/>
      <c r="K910" s="24"/>
      <c r="L910" s="24"/>
      <c r="P910" s="24"/>
    </row>
    <row r="911" spans="4:16" ht="13.2">
      <c r="D911" s="24"/>
      <c r="F911" s="111"/>
      <c r="G911" s="24"/>
      <c r="H911" s="24"/>
      <c r="I911" s="24"/>
      <c r="J911" s="24"/>
      <c r="K911" s="24"/>
      <c r="L911" s="24"/>
      <c r="P911" s="24"/>
    </row>
    <row r="912" spans="4:16" ht="13.2">
      <c r="D912" s="24"/>
      <c r="F912" s="111"/>
      <c r="G912" s="24"/>
      <c r="H912" s="24"/>
      <c r="I912" s="24"/>
      <c r="J912" s="24"/>
      <c r="K912" s="24"/>
      <c r="L912" s="24"/>
      <c r="P912" s="24"/>
    </row>
    <row r="913" spans="4:16" ht="13.2">
      <c r="D913" s="24"/>
      <c r="F913" s="111"/>
      <c r="G913" s="24"/>
      <c r="H913" s="24"/>
      <c r="I913" s="24"/>
      <c r="J913" s="24"/>
      <c r="K913" s="24"/>
      <c r="L913" s="24"/>
      <c r="P913" s="24"/>
    </row>
    <row r="914" spans="4:16" ht="13.2">
      <c r="D914" s="24"/>
      <c r="F914" s="111"/>
      <c r="G914" s="24"/>
      <c r="H914" s="24"/>
      <c r="I914" s="24"/>
      <c r="J914" s="24"/>
      <c r="K914" s="24"/>
      <c r="L914" s="24"/>
      <c r="P914" s="2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4140625" defaultRowHeight="15.75" customHeight="1"/>
  <cols>
    <col min="1" max="1" width="21.109375" customWidth="1"/>
    <col min="2" max="2" width="17.33203125" customWidth="1"/>
    <col min="3" max="8" width="14.6640625" customWidth="1"/>
    <col min="9" max="9" width="18.109375" customWidth="1"/>
    <col min="10" max="23" width="14.6640625" customWidth="1"/>
    <col min="24" max="26" width="8.6640625" customWidth="1"/>
  </cols>
  <sheetData>
    <row r="1" spans="1:26" ht="14.4">
      <c r="A1" s="263" t="s">
        <v>161</v>
      </c>
      <c r="B1" s="264"/>
      <c r="C1" s="264"/>
      <c r="D1" s="264"/>
      <c r="E1" s="264"/>
      <c r="F1" s="264"/>
      <c r="G1" s="264"/>
      <c r="H1" s="264"/>
      <c r="I1" s="265"/>
      <c r="J1" s="266" t="s">
        <v>162</v>
      </c>
      <c r="K1" s="264"/>
      <c r="L1" s="264"/>
      <c r="M1" s="264"/>
      <c r="N1" s="264"/>
      <c r="O1" s="264"/>
      <c r="P1" s="264"/>
      <c r="Q1" s="264"/>
      <c r="R1" s="265"/>
      <c r="S1" s="172"/>
      <c r="T1" s="173"/>
      <c r="U1" s="173"/>
      <c r="V1" s="173"/>
      <c r="W1" s="173"/>
      <c r="X1" s="53"/>
      <c r="Y1" s="53"/>
      <c r="Z1" s="53"/>
    </row>
    <row r="2" spans="1:26" ht="54.75" customHeight="1">
      <c r="A2" s="174"/>
      <c r="B2" s="269" t="s">
        <v>163</v>
      </c>
      <c r="C2" s="264"/>
      <c r="D2" s="264"/>
      <c r="E2" s="264"/>
      <c r="F2" s="264"/>
      <c r="G2" s="264"/>
      <c r="H2" s="264"/>
      <c r="I2" s="265"/>
      <c r="J2" s="266"/>
      <c r="K2" s="264"/>
      <c r="L2" s="264"/>
      <c r="M2" s="264"/>
      <c r="N2" s="264"/>
      <c r="O2" s="264"/>
      <c r="P2" s="264"/>
      <c r="Q2" s="264"/>
      <c r="R2" s="264"/>
      <c r="S2" s="264"/>
      <c r="T2" s="264"/>
      <c r="U2" s="264"/>
      <c r="V2" s="264"/>
      <c r="W2" s="265"/>
      <c r="X2" s="53"/>
      <c r="Y2" s="53"/>
      <c r="Z2" s="53"/>
    </row>
    <row r="3" spans="1:26" ht="93.75" customHeight="1">
      <c r="A3" s="175" t="s">
        <v>164</v>
      </c>
      <c r="B3" s="175" t="s">
        <v>165</v>
      </c>
      <c r="C3" s="176" t="s">
        <v>166</v>
      </c>
      <c r="D3" s="176" t="s">
        <v>167</v>
      </c>
      <c r="E3" s="176" t="s">
        <v>168</v>
      </c>
      <c r="F3" s="176" t="s">
        <v>169</v>
      </c>
      <c r="G3" s="176" t="s">
        <v>170</v>
      </c>
      <c r="H3" s="177" t="s">
        <v>171</v>
      </c>
      <c r="I3" s="178" t="s">
        <v>172</v>
      </c>
      <c r="J3" s="179" t="s">
        <v>173</v>
      </c>
      <c r="K3" s="179" t="s">
        <v>174</v>
      </c>
      <c r="L3" s="179" t="s">
        <v>175</v>
      </c>
      <c r="M3" s="179" t="s">
        <v>176</v>
      </c>
      <c r="N3" s="179" t="s">
        <v>177</v>
      </c>
      <c r="O3" s="179" t="s">
        <v>178</v>
      </c>
      <c r="P3" s="179" t="s">
        <v>179</v>
      </c>
      <c r="Q3" s="179" t="s">
        <v>180</v>
      </c>
      <c r="R3" s="179" t="s">
        <v>181</v>
      </c>
      <c r="S3" s="179" t="s">
        <v>182</v>
      </c>
      <c r="T3" s="179" t="s">
        <v>183</v>
      </c>
      <c r="U3" s="179" t="s">
        <v>184</v>
      </c>
      <c r="V3" s="179" t="s">
        <v>185</v>
      </c>
      <c r="W3" s="179" t="s">
        <v>186</v>
      </c>
      <c r="X3" s="43"/>
      <c r="Y3" s="43"/>
      <c r="Z3" s="43"/>
    </row>
    <row r="4" spans="1:26" ht="21.75" customHeight="1">
      <c r="A4" s="180" t="s">
        <v>187</v>
      </c>
      <c r="B4" s="181">
        <v>351028</v>
      </c>
      <c r="C4" s="181">
        <v>60387</v>
      </c>
      <c r="D4" s="181">
        <v>0</v>
      </c>
      <c r="E4" s="181">
        <v>0</v>
      </c>
      <c r="F4" s="181">
        <v>60387</v>
      </c>
      <c r="G4" s="182">
        <v>0</v>
      </c>
      <c r="H4" s="183">
        <v>60387</v>
      </c>
      <c r="I4" s="184">
        <v>0.17199999999999999</v>
      </c>
      <c r="J4" s="185">
        <v>0</v>
      </c>
      <c r="K4" s="185">
        <v>0</v>
      </c>
      <c r="L4" s="185">
        <v>0</v>
      </c>
      <c r="M4" s="185">
        <v>0</v>
      </c>
      <c r="N4" s="185">
        <v>0</v>
      </c>
      <c r="O4" s="185">
        <v>0</v>
      </c>
      <c r="P4" s="185">
        <v>0</v>
      </c>
      <c r="Q4" s="185">
        <v>0</v>
      </c>
      <c r="R4" s="185">
        <v>0</v>
      </c>
      <c r="S4" s="185">
        <v>0</v>
      </c>
      <c r="T4" s="186" t="s">
        <v>188</v>
      </c>
      <c r="U4" s="186">
        <v>0</v>
      </c>
      <c r="V4" s="186">
        <v>0</v>
      </c>
      <c r="W4" s="186">
        <v>60387</v>
      </c>
      <c r="X4" s="43"/>
      <c r="Y4" s="43"/>
      <c r="Z4" s="43"/>
    </row>
    <row r="5" spans="1:26" ht="21.75" customHeight="1">
      <c r="A5" s="180" t="s">
        <v>189</v>
      </c>
      <c r="B5" s="181">
        <v>956454.75000000012</v>
      </c>
      <c r="C5" s="181">
        <v>164537</v>
      </c>
      <c r="D5" s="181">
        <v>0</v>
      </c>
      <c r="E5" s="181">
        <v>0</v>
      </c>
      <c r="F5" s="181">
        <v>164537</v>
      </c>
      <c r="G5" s="182">
        <v>-6</v>
      </c>
      <c r="H5" s="183">
        <v>164531</v>
      </c>
      <c r="I5" s="184">
        <v>0.17199999999999999</v>
      </c>
      <c r="J5" s="185">
        <v>534467</v>
      </c>
      <c r="K5" s="185">
        <v>568164</v>
      </c>
      <c r="L5" s="185">
        <v>652082</v>
      </c>
      <c r="M5" s="185">
        <v>690028</v>
      </c>
      <c r="N5" s="185">
        <v>473581</v>
      </c>
      <c r="O5" s="185">
        <v>250473</v>
      </c>
      <c r="P5" s="185">
        <v>202879</v>
      </c>
      <c r="Q5" s="185">
        <v>202313</v>
      </c>
      <c r="R5" s="185">
        <v>208957</v>
      </c>
      <c r="S5" s="185">
        <v>424035</v>
      </c>
      <c r="T5" s="186">
        <v>263941</v>
      </c>
      <c r="U5" s="186">
        <v>259489</v>
      </c>
      <c r="V5" s="186">
        <v>187873</v>
      </c>
      <c r="W5" s="186">
        <v>164531</v>
      </c>
      <c r="X5" s="43"/>
      <c r="Y5" s="43"/>
      <c r="Z5" s="43"/>
    </row>
    <row r="6" spans="1:26" ht="21.75" customHeight="1">
      <c r="A6" s="180" t="s">
        <v>190</v>
      </c>
      <c r="B6" s="181">
        <v>145166.07999999999</v>
      </c>
      <c r="C6" s="181">
        <v>24973</v>
      </c>
      <c r="D6" s="181">
        <v>0</v>
      </c>
      <c r="E6" s="181">
        <v>0</v>
      </c>
      <c r="F6" s="181">
        <v>24973</v>
      </c>
      <c r="G6" s="182">
        <v>-1</v>
      </c>
      <c r="H6" s="183">
        <v>24972</v>
      </c>
      <c r="I6" s="184">
        <v>0.17199999999999999</v>
      </c>
      <c r="J6" s="185">
        <v>81176</v>
      </c>
      <c r="K6" s="185">
        <v>93233</v>
      </c>
      <c r="L6" s="185">
        <v>104766</v>
      </c>
      <c r="M6" s="185">
        <v>115634</v>
      </c>
      <c r="N6" s="185">
        <v>80036</v>
      </c>
      <c r="O6" s="185">
        <v>42394</v>
      </c>
      <c r="P6" s="185">
        <v>33437</v>
      </c>
      <c r="Q6" s="185">
        <v>32865</v>
      </c>
      <c r="R6" s="185">
        <v>32975</v>
      </c>
      <c r="S6" s="185">
        <v>64956</v>
      </c>
      <c r="T6" s="186">
        <v>38697</v>
      </c>
      <c r="U6" s="186">
        <v>37810</v>
      </c>
      <c r="V6" s="186">
        <v>28263</v>
      </c>
      <c r="W6" s="186">
        <v>24972</v>
      </c>
      <c r="X6" s="43"/>
      <c r="Y6" s="43"/>
      <c r="Z6" s="43"/>
    </row>
    <row r="7" spans="1:26" ht="21.75" customHeight="1">
      <c r="A7" s="180" t="s">
        <v>191</v>
      </c>
      <c r="B7" s="181">
        <v>0</v>
      </c>
      <c r="C7" s="181">
        <v>0</v>
      </c>
      <c r="D7" s="181">
        <v>0</v>
      </c>
      <c r="E7" s="181">
        <v>0</v>
      </c>
      <c r="F7" s="181">
        <v>0</v>
      </c>
      <c r="G7" s="182">
        <v>0</v>
      </c>
      <c r="H7" s="183">
        <v>0</v>
      </c>
      <c r="I7" s="184"/>
      <c r="J7" s="185">
        <v>0</v>
      </c>
      <c r="K7" s="185">
        <v>0</v>
      </c>
      <c r="L7" s="185">
        <v>0</v>
      </c>
      <c r="M7" s="185">
        <v>0</v>
      </c>
      <c r="N7" s="185">
        <v>0</v>
      </c>
      <c r="O7" s="185">
        <v>0</v>
      </c>
      <c r="P7" s="185">
        <v>0</v>
      </c>
      <c r="Q7" s="185">
        <v>0</v>
      </c>
      <c r="R7" s="185">
        <v>0</v>
      </c>
      <c r="S7" s="185">
        <v>0</v>
      </c>
      <c r="T7" s="186" t="s">
        <v>188</v>
      </c>
      <c r="U7" s="186">
        <v>0</v>
      </c>
      <c r="V7" s="186">
        <v>0</v>
      </c>
      <c r="W7" s="186">
        <v>0</v>
      </c>
      <c r="X7" s="43"/>
      <c r="Y7" s="43"/>
      <c r="Z7" s="43"/>
    </row>
    <row r="8" spans="1:26" ht="21.75" customHeight="1">
      <c r="A8" s="180" t="s">
        <v>192</v>
      </c>
      <c r="B8" s="181">
        <v>484062</v>
      </c>
      <c r="C8" s="181">
        <v>83272</v>
      </c>
      <c r="D8" s="181">
        <v>0</v>
      </c>
      <c r="E8" s="181">
        <v>0</v>
      </c>
      <c r="F8" s="181">
        <v>83272</v>
      </c>
      <c r="G8" s="182">
        <v>-3</v>
      </c>
      <c r="H8" s="183">
        <v>83269</v>
      </c>
      <c r="I8" s="184">
        <v>0.17199999999999999</v>
      </c>
      <c r="J8" s="185">
        <v>313190</v>
      </c>
      <c r="K8" s="185">
        <v>341504</v>
      </c>
      <c r="L8" s="185">
        <v>357829</v>
      </c>
      <c r="M8" s="185">
        <v>376554</v>
      </c>
      <c r="N8" s="185">
        <v>261826</v>
      </c>
      <c r="O8" s="185">
        <v>137993</v>
      </c>
      <c r="P8" s="185">
        <v>111783</v>
      </c>
      <c r="Q8" s="185">
        <v>112760</v>
      </c>
      <c r="R8" s="185">
        <v>116797</v>
      </c>
      <c r="S8" s="185">
        <v>230936</v>
      </c>
      <c r="T8" s="186">
        <v>140045</v>
      </c>
      <c r="U8" s="186">
        <v>134094</v>
      </c>
      <c r="V8" s="186">
        <v>96307</v>
      </c>
      <c r="W8" s="186">
        <v>83269</v>
      </c>
      <c r="X8" s="43"/>
      <c r="Y8" s="43"/>
      <c r="Z8" s="43"/>
    </row>
    <row r="9" spans="1:26" ht="21.75" customHeight="1">
      <c r="A9" s="180" t="s">
        <v>193</v>
      </c>
      <c r="B9" s="181">
        <v>0</v>
      </c>
      <c r="C9" s="181">
        <v>0</v>
      </c>
      <c r="D9" s="181">
        <v>0</v>
      </c>
      <c r="E9" s="181">
        <v>0</v>
      </c>
      <c r="F9" s="181">
        <v>0</v>
      </c>
      <c r="G9" s="182">
        <v>0</v>
      </c>
      <c r="H9" s="183">
        <v>0</v>
      </c>
      <c r="I9" s="184"/>
      <c r="J9" s="185">
        <v>0</v>
      </c>
      <c r="K9" s="185">
        <v>0</v>
      </c>
      <c r="L9" s="185">
        <v>0</v>
      </c>
      <c r="M9" s="185">
        <v>0</v>
      </c>
      <c r="N9" s="185">
        <v>0</v>
      </c>
      <c r="O9" s="185">
        <v>0</v>
      </c>
      <c r="P9" s="185">
        <v>0</v>
      </c>
      <c r="Q9" s="185">
        <v>0</v>
      </c>
      <c r="R9" s="185">
        <v>0</v>
      </c>
      <c r="S9" s="185">
        <v>0</v>
      </c>
      <c r="T9" s="186" t="s">
        <v>188</v>
      </c>
      <c r="U9" s="186">
        <v>0</v>
      </c>
      <c r="V9" s="186">
        <v>0</v>
      </c>
      <c r="W9" s="186">
        <v>0</v>
      </c>
      <c r="X9" s="43"/>
      <c r="Y9" s="43"/>
      <c r="Z9" s="43"/>
    </row>
    <row r="10" spans="1:26" ht="21.75" customHeight="1">
      <c r="A10" s="180" t="s">
        <v>194</v>
      </c>
      <c r="B10" s="181">
        <v>0</v>
      </c>
      <c r="C10" s="181">
        <v>0</v>
      </c>
      <c r="D10" s="181">
        <v>0</v>
      </c>
      <c r="E10" s="181">
        <v>0</v>
      </c>
      <c r="F10" s="181">
        <v>0</v>
      </c>
      <c r="G10" s="182">
        <v>0</v>
      </c>
      <c r="H10" s="183">
        <v>0</v>
      </c>
      <c r="I10" s="184"/>
      <c r="J10" s="185">
        <v>0</v>
      </c>
      <c r="K10" s="185">
        <v>0</v>
      </c>
      <c r="L10" s="185">
        <v>0</v>
      </c>
      <c r="M10" s="185">
        <v>0</v>
      </c>
      <c r="N10" s="185">
        <v>0</v>
      </c>
      <c r="O10" s="185">
        <v>0</v>
      </c>
      <c r="P10" s="185">
        <v>0</v>
      </c>
      <c r="Q10" s="185">
        <v>0</v>
      </c>
      <c r="R10" s="185">
        <v>0</v>
      </c>
      <c r="S10" s="185">
        <v>0</v>
      </c>
      <c r="T10" s="186" t="s">
        <v>188</v>
      </c>
      <c r="U10" s="186">
        <v>0</v>
      </c>
      <c r="V10" s="186">
        <v>0</v>
      </c>
      <c r="W10" s="186">
        <v>0</v>
      </c>
      <c r="X10" s="43"/>
      <c r="Y10" s="43"/>
      <c r="Z10" s="43"/>
    </row>
    <row r="11" spans="1:26" ht="21.75" customHeight="1">
      <c r="A11" s="180" t="s">
        <v>195</v>
      </c>
      <c r="B11" s="181">
        <v>1013472</v>
      </c>
      <c r="C11" s="181">
        <v>174346</v>
      </c>
      <c r="D11" s="181">
        <v>35314</v>
      </c>
      <c r="E11" s="181">
        <v>21379</v>
      </c>
      <c r="F11" s="181">
        <v>231039</v>
      </c>
      <c r="G11" s="182">
        <v>-316</v>
      </c>
      <c r="H11" s="183">
        <v>230723</v>
      </c>
      <c r="I11" s="184">
        <v>0.22800000000000001</v>
      </c>
      <c r="J11" s="185">
        <v>154264</v>
      </c>
      <c r="K11" s="185">
        <v>183797</v>
      </c>
      <c r="L11" s="185">
        <v>209271</v>
      </c>
      <c r="M11" s="185">
        <v>220612</v>
      </c>
      <c r="N11" s="185">
        <v>233919</v>
      </c>
      <c r="O11" s="185">
        <v>127684</v>
      </c>
      <c r="P11" s="185">
        <v>100919</v>
      </c>
      <c r="Q11" s="185">
        <v>106414</v>
      </c>
      <c r="R11" s="185">
        <v>109990</v>
      </c>
      <c r="S11" s="185">
        <v>222339</v>
      </c>
      <c r="T11" s="186">
        <v>138981</v>
      </c>
      <c r="U11" s="186">
        <v>365761</v>
      </c>
      <c r="V11" s="186">
        <v>265614</v>
      </c>
      <c r="W11" s="186">
        <v>230723</v>
      </c>
      <c r="X11" s="43"/>
      <c r="Y11" s="43"/>
      <c r="Z11" s="43"/>
    </row>
    <row r="12" spans="1:26" ht="21.75" customHeight="1">
      <c r="A12" s="180" t="s">
        <v>196</v>
      </c>
      <c r="B12" s="181">
        <v>0</v>
      </c>
      <c r="C12" s="181">
        <v>0</v>
      </c>
      <c r="D12" s="181">
        <v>0</v>
      </c>
      <c r="E12" s="181">
        <v>0</v>
      </c>
      <c r="F12" s="181">
        <v>0</v>
      </c>
      <c r="G12" s="182">
        <v>0</v>
      </c>
      <c r="H12" s="183">
        <v>0</v>
      </c>
      <c r="I12" s="184"/>
      <c r="J12" s="185">
        <v>0</v>
      </c>
      <c r="K12" s="185">
        <v>0</v>
      </c>
      <c r="L12" s="185">
        <v>0</v>
      </c>
      <c r="M12" s="185">
        <v>0</v>
      </c>
      <c r="N12" s="185">
        <v>0</v>
      </c>
      <c r="O12" s="185">
        <v>0</v>
      </c>
      <c r="P12" s="185">
        <v>0</v>
      </c>
      <c r="Q12" s="185">
        <v>0</v>
      </c>
      <c r="R12" s="185">
        <v>0</v>
      </c>
      <c r="S12" s="185">
        <v>0</v>
      </c>
      <c r="T12" s="186" t="s">
        <v>188</v>
      </c>
      <c r="U12" s="186">
        <v>0</v>
      </c>
      <c r="V12" s="186">
        <v>0</v>
      </c>
      <c r="W12" s="186">
        <v>0</v>
      </c>
      <c r="X12" s="43"/>
      <c r="Y12" s="43"/>
      <c r="Z12" s="43"/>
    </row>
    <row r="13" spans="1:26" ht="21.75" customHeight="1">
      <c r="A13" s="180" t="s">
        <v>197</v>
      </c>
      <c r="B13" s="181">
        <v>1354272</v>
      </c>
      <c r="C13" s="181">
        <v>232973</v>
      </c>
      <c r="D13" s="181">
        <v>0</v>
      </c>
      <c r="E13" s="181">
        <v>0</v>
      </c>
      <c r="F13" s="181">
        <v>232973</v>
      </c>
      <c r="G13" s="182">
        <v>-8</v>
      </c>
      <c r="H13" s="183">
        <v>232965</v>
      </c>
      <c r="I13" s="184">
        <v>0.17199999999999999</v>
      </c>
      <c r="J13" s="185">
        <v>0</v>
      </c>
      <c r="K13" s="185">
        <v>0</v>
      </c>
      <c r="L13" s="185">
        <v>0</v>
      </c>
      <c r="M13" s="185">
        <v>0</v>
      </c>
      <c r="N13" s="185">
        <v>0</v>
      </c>
      <c r="O13" s="185">
        <v>0</v>
      </c>
      <c r="P13" s="185">
        <v>0</v>
      </c>
      <c r="Q13" s="185">
        <v>0</v>
      </c>
      <c r="R13" s="185">
        <v>0</v>
      </c>
      <c r="S13" s="185">
        <v>0</v>
      </c>
      <c r="T13" s="186" t="s">
        <v>188</v>
      </c>
      <c r="U13" s="186">
        <v>0</v>
      </c>
      <c r="V13" s="186">
        <v>270433</v>
      </c>
      <c r="W13" s="186">
        <v>232965</v>
      </c>
      <c r="X13" s="43"/>
      <c r="Y13" s="43"/>
      <c r="Z13" s="43"/>
    </row>
    <row r="14" spans="1:26" ht="21.75" customHeight="1">
      <c r="A14" s="180" t="s">
        <v>198</v>
      </c>
      <c r="B14" s="181">
        <v>0</v>
      </c>
      <c r="C14" s="181">
        <v>0</v>
      </c>
      <c r="D14" s="181">
        <v>0</v>
      </c>
      <c r="E14" s="181">
        <v>0</v>
      </c>
      <c r="F14" s="181">
        <v>0</v>
      </c>
      <c r="G14" s="182">
        <v>0</v>
      </c>
      <c r="H14" s="183">
        <v>0</v>
      </c>
      <c r="I14" s="184"/>
      <c r="J14" s="185">
        <v>0</v>
      </c>
      <c r="K14" s="185">
        <v>0</v>
      </c>
      <c r="L14" s="185">
        <v>0</v>
      </c>
      <c r="M14" s="185">
        <v>0</v>
      </c>
      <c r="N14" s="185">
        <v>0</v>
      </c>
      <c r="O14" s="185">
        <v>0</v>
      </c>
      <c r="P14" s="185">
        <v>0</v>
      </c>
      <c r="Q14" s="185">
        <v>0</v>
      </c>
      <c r="R14" s="185">
        <v>0</v>
      </c>
      <c r="S14" s="185">
        <v>0</v>
      </c>
      <c r="T14" s="186" t="s">
        <v>188</v>
      </c>
      <c r="U14" s="186">
        <v>0</v>
      </c>
      <c r="V14" s="186">
        <v>0</v>
      </c>
      <c r="W14" s="186">
        <v>0</v>
      </c>
      <c r="X14" s="43"/>
      <c r="Y14" s="43"/>
      <c r="Z14" s="43"/>
    </row>
    <row r="15" spans="1:26" ht="21.75" customHeight="1">
      <c r="A15" s="180" t="s">
        <v>199</v>
      </c>
      <c r="B15" s="181">
        <v>0</v>
      </c>
      <c r="C15" s="181">
        <v>0</v>
      </c>
      <c r="D15" s="181">
        <v>0</v>
      </c>
      <c r="E15" s="181">
        <v>0</v>
      </c>
      <c r="F15" s="181">
        <v>0</v>
      </c>
      <c r="G15" s="182">
        <v>0</v>
      </c>
      <c r="H15" s="183">
        <v>0</v>
      </c>
      <c r="I15" s="184"/>
      <c r="J15" s="185">
        <v>0</v>
      </c>
      <c r="K15" s="185">
        <v>0</v>
      </c>
      <c r="L15" s="185">
        <v>0</v>
      </c>
      <c r="M15" s="185">
        <v>0</v>
      </c>
      <c r="N15" s="185">
        <v>0</v>
      </c>
      <c r="O15" s="185">
        <v>0</v>
      </c>
      <c r="P15" s="185">
        <v>0</v>
      </c>
      <c r="Q15" s="185">
        <v>0</v>
      </c>
      <c r="R15" s="185">
        <v>0</v>
      </c>
      <c r="S15" s="185">
        <v>0</v>
      </c>
      <c r="T15" s="186" t="s">
        <v>188</v>
      </c>
      <c r="U15" s="186">
        <v>0</v>
      </c>
      <c r="V15" s="186">
        <v>0</v>
      </c>
      <c r="W15" s="186">
        <v>0</v>
      </c>
      <c r="X15" s="43"/>
      <c r="Y15" s="43"/>
      <c r="Z15" s="43"/>
    </row>
    <row r="16" spans="1:26" ht="21.75" customHeight="1">
      <c r="A16" s="180" t="s">
        <v>200</v>
      </c>
      <c r="B16" s="181">
        <v>0</v>
      </c>
      <c r="C16" s="181">
        <v>0</v>
      </c>
      <c r="D16" s="181">
        <v>0</v>
      </c>
      <c r="E16" s="181">
        <v>0</v>
      </c>
      <c r="F16" s="181">
        <v>0</v>
      </c>
      <c r="G16" s="182">
        <v>0</v>
      </c>
      <c r="H16" s="183">
        <v>0</v>
      </c>
      <c r="I16" s="184"/>
      <c r="J16" s="185">
        <v>0</v>
      </c>
      <c r="K16" s="185">
        <v>0</v>
      </c>
      <c r="L16" s="185">
        <v>0</v>
      </c>
      <c r="M16" s="185">
        <v>0</v>
      </c>
      <c r="N16" s="185">
        <v>0</v>
      </c>
      <c r="O16" s="185">
        <v>0</v>
      </c>
      <c r="P16" s="185">
        <v>0</v>
      </c>
      <c r="Q16" s="185">
        <v>0</v>
      </c>
      <c r="R16" s="185">
        <v>0</v>
      </c>
      <c r="S16" s="185">
        <v>0</v>
      </c>
      <c r="T16" s="186" t="s">
        <v>188</v>
      </c>
      <c r="U16" s="186">
        <v>0</v>
      </c>
      <c r="V16" s="186">
        <v>0</v>
      </c>
      <c r="W16" s="186">
        <v>0</v>
      </c>
      <c r="X16" s="43"/>
      <c r="Y16" s="43"/>
      <c r="Z16" s="43"/>
    </row>
    <row r="17" spans="1:26" ht="21.75" customHeight="1">
      <c r="A17" s="180" t="s">
        <v>201</v>
      </c>
      <c r="B17" s="181">
        <v>903214.33</v>
      </c>
      <c r="C17" s="181">
        <v>155378</v>
      </c>
      <c r="D17" s="181">
        <v>25683</v>
      </c>
      <c r="E17" s="181">
        <v>15548</v>
      </c>
      <c r="F17" s="181">
        <v>196609</v>
      </c>
      <c r="G17" s="182">
        <v>-230</v>
      </c>
      <c r="H17" s="183">
        <v>196379</v>
      </c>
      <c r="I17" s="184">
        <v>0.2177</v>
      </c>
      <c r="J17" s="185">
        <v>499082</v>
      </c>
      <c r="K17" s="185">
        <v>568794</v>
      </c>
      <c r="L17" s="185">
        <v>644325</v>
      </c>
      <c r="M17" s="185">
        <v>668383</v>
      </c>
      <c r="N17" s="185">
        <v>523858</v>
      </c>
      <c r="O17" s="185">
        <v>294205</v>
      </c>
      <c r="P17" s="185">
        <v>231189</v>
      </c>
      <c r="Q17" s="185">
        <v>239117</v>
      </c>
      <c r="R17" s="185">
        <v>245452</v>
      </c>
      <c r="S17" s="185">
        <v>489834</v>
      </c>
      <c r="T17" s="186">
        <v>307361</v>
      </c>
      <c r="U17" s="186">
        <v>302282</v>
      </c>
      <c r="V17" s="186">
        <v>223121</v>
      </c>
      <c r="W17" s="186">
        <v>196379</v>
      </c>
      <c r="X17" s="43"/>
      <c r="Y17" s="43"/>
      <c r="Z17" s="43"/>
    </row>
    <row r="18" spans="1:26" ht="21.75" customHeight="1">
      <c r="A18" s="180" t="s">
        <v>202</v>
      </c>
      <c r="B18" s="181">
        <v>0</v>
      </c>
      <c r="C18" s="181">
        <v>0</v>
      </c>
      <c r="D18" s="181">
        <v>0</v>
      </c>
      <c r="E18" s="181">
        <v>0</v>
      </c>
      <c r="F18" s="181">
        <v>0</v>
      </c>
      <c r="G18" s="182">
        <v>0</v>
      </c>
      <c r="H18" s="183">
        <v>0</v>
      </c>
      <c r="I18" s="184"/>
      <c r="J18" s="185">
        <v>0</v>
      </c>
      <c r="K18" s="185">
        <v>0</v>
      </c>
      <c r="L18" s="185">
        <v>0</v>
      </c>
      <c r="M18" s="185">
        <v>0</v>
      </c>
      <c r="N18" s="185">
        <v>0</v>
      </c>
      <c r="O18" s="185">
        <v>0</v>
      </c>
      <c r="P18" s="185">
        <v>0</v>
      </c>
      <c r="Q18" s="185">
        <v>0</v>
      </c>
      <c r="R18" s="185">
        <v>0</v>
      </c>
      <c r="S18" s="185">
        <v>0</v>
      </c>
      <c r="T18" s="186" t="s">
        <v>188</v>
      </c>
      <c r="U18" s="186">
        <v>0</v>
      </c>
      <c r="V18" s="186">
        <v>0</v>
      </c>
      <c r="W18" s="186">
        <v>0</v>
      </c>
      <c r="X18" s="43"/>
      <c r="Y18" s="43"/>
      <c r="Z18" s="43"/>
    </row>
    <row r="19" spans="1:26" ht="21.75" customHeight="1">
      <c r="A19" s="180" t="s">
        <v>203</v>
      </c>
      <c r="B19" s="181">
        <v>0</v>
      </c>
      <c r="C19" s="181">
        <v>0</v>
      </c>
      <c r="D19" s="181">
        <v>0</v>
      </c>
      <c r="E19" s="181">
        <v>0</v>
      </c>
      <c r="F19" s="181">
        <v>0</v>
      </c>
      <c r="G19" s="182">
        <v>0</v>
      </c>
      <c r="H19" s="183">
        <v>0</v>
      </c>
      <c r="I19" s="184"/>
      <c r="J19" s="185">
        <v>0</v>
      </c>
      <c r="K19" s="185">
        <v>0</v>
      </c>
      <c r="L19" s="185">
        <v>0</v>
      </c>
      <c r="M19" s="185">
        <v>0</v>
      </c>
      <c r="N19" s="185">
        <v>0</v>
      </c>
      <c r="O19" s="185">
        <v>0</v>
      </c>
      <c r="P19" s="185">
        <v>0</v>
      </c>
      <c r="Q19" s="185">
        <v>0</v>
      </c>
      <c r="R19" s="185">
        <v>0</v>
      </c>
      <c r="S19" s="185">
        <v>0</v>
      </c>
      <c r="T19" s="186" t="s">
        <v>188</v>
      </c>
      <c r="U19" s="186">
        <v>0</v>
      </c>
      <c r="V19" s="186">
        <v>0</v>
      </c>
      <c r="W19" s="186">
        <v>0</v>
      </c>
      <c r="X19" s="43"/>
      <c r="Y19" s="43"/>
      <c r="Z19" s="43"/>
    </row>
    <row r="20" spans="1:26" ht="21.75" customHeight="1">
      <c r="A20" s="180" t="s">
        <v>204</v>
      </c>
      <c r="B20" s="181">
        <v>0</v>
      </c>
      <c r="C20" s="181">
        <v>0</v>
      </c>
      <c r="D20" s="181">
        <v>0</v>
      </c>
      <c r="E20" s="181">
        <v>0</v>
      </c>
      <c r="F20" s="181">
        <v>0</v>
      </c>
      <c r="G20" s="182">
        <v>0</v>
      </c>
      <c r="H20" s="183">
        <v>0</v>
      </c>
      <c r="I20" s="184"/>
      <c r="J20" s="185">
        <v>0</v>
      </c>
      <c r="K20" s="185">
        <v>0</v>
      </c>
      <c r="L20" s="185">
        <v>0</v>
      </c>
      <c r="M20" s="185">
        <v>0</v>
      </c>
      <c r="N20" s="185">
        <v>0</v>
      </c>
      <c r="O20" s="185">
        <v>0</v>
      </c>
      <c r="P20" s="185">
        <v>0</v>
      </c>
      <c r="Q20" s="185">
        <v>0</v>
      </c>
      <c r="R20" s="185">
        <v>0</v>
      </c>
      <c r="S20" s="185">
        <v>0</v>
      </c>
      <c r="T20" s="186" t="s">
        <v>188</v>
      </c>
      <c r="U20" s="186">
        <v>0</v>
      </c>
      <c r="V20" s="186">
        <v>0</v>
      </c>
      <c r="W20" s="186">
        <v>0</v>
      </c>
      <c r="X20" s="43"/>
      <c r="Y20" s="43"/>
      <c r="Z20" s="43"/>
    </row>
    <row r="21" spans="1:26" ht="21.75" customHeight="1">
      <c r="A21" s="180" t="s">
        <v>205</v>
      </c>
      <c r="B21" s="181">
        <v>0</v>
      </c>
      <c r="C21" s="181">
        <v>0</v>
      </c>
      <c r="D21" s="181">
        <v>0</v>
      </c>
      <c r="E21" s="181">
        <v>0</v>
      </c>
      <c r="F21" s="181">
        <v>0</v>
      </c>
      <c r="G21" s="182">
        <v>0</v>
      </c>
      <c r="H21" s="183">
        <v>0</v>
      </c>
      <c r="I21" s="184"/>
      <c r="J21" s="185">
        <v>0</v>
      </c>
      <c r="K21" s="185">
        <v>0</v>
      </c>
      <c r="L21" s="185">
        <v>0</v>
      </c>
      <c r="M21" s="185">
        <v>0</v>
      </c>
      <c r="N21" s="185">
        <v>0</v>
      </c>
      <c r="O21" s="185">
        <v>0</v>
      </c>
      <c r="P21" s="185">
        <v>0</v>
      </c>
      <c r="Q21" s="185">
        <v>0</v>
      </c>
      <c r="R21" s="185">
        <v>0</v>
      </c>
      <c r="S21" s="185">
        <v>0</v>
      </c>
      <c r="T21" s="186" t="s">
        <v>188</v>
      </c>
      <c r="U21" s="186">
        <v>0</v>
      </c>
      <c r="V21" s="186">
        <v>0</v>
      </c>
      <c r="W21" s="186">
        <v>0</v>
      </c>
      <c r="X21" s="43"/>
      <c r="Y21" s="43"/>
      <c r="Z21" s="43"/>
    </row>
    <row r="22" spans="1:26" ht="21.75" customHeight="1">
      <c r="A22" s="180" t="s">
        <v>206</v>
      </c>
      <c r="B22" s="181">
        <v>179431.65</v>
      </c>
      <c r="C22" s="181">
        <v>30867</v>
      </c>
      <c r="D22" s="181">
        <v>0</v>
      </c>
      <c r="E22" s="181">
        <v>0</v>
      </c>
      <c r="F22" s="181">
        <v>30867</v>
      </c>
      <c r="G22" s="182">
        <v>-1</v>
      </c>
      <c r="H22" s="183">
        <v>30866</v>
      </c>
      <c r="I22" s="184">
        <v>0.17199999999999999</v>
      </c>
      <c r="J22" s="185">
        <v>89962</v>
      </c>
      <c r="K22" s="185">
        <v>93534</v>
      </c>
      <c r="L22" s="185">
        <v>109333</v>
      </c>
      <c r="M22" s="185">
        <v>112353</v>
      </c>
      <c r="N22" s="185">
        <v>81911</v>
      </c>
      <c r="O22" s="185">
        <v>44151</v>
      </c>
      <c r="P22" s="185">
        <v>35100</v>
      </c>
      <c r="Q22" s="185">
        <v>35915</v>
      </c>
      <c r="R22" s="185">
        <v>38142</v>
      </c>
      <c r="S22" s="185">
        <v>77514</v>
      </c>
      <c r="T22" s="186">
        <v>48468</v>
      </c>
      <c r="U22" s="186">
        <v>48696</v>
      </c>
      <c r="V22" s="186">
        <v>35367</v>
      </c>
      <c r="W22" s="186">
        <v>30866</v>
      </c>
      <c r="X22" s="43"/>
      <c r="Y22" s="43"/>
      <c r="Z22" s="43"/>
    </row>
    <row r="23" spans="1:26" ht="21.75" customHeight="1">
      <c r="A23" s="180" t="s">
        <v>207</v>
      </c>
      <c r="B23" s="181">
        <v>3348602</v>
      </c>
      <c r="C23" s="181">
        <v>576054</v>
      </c>
      <c r="D23" s="181">
        <v>16052</v>
      </c>
      <c r="E23" s="181">
        <v>9718</v>
      </c>
      <c r="F23" s="181">
        <v>601824</v>
      </c>
      <c r="G23" s="182">
        <v>-162</v>
      </c>
      <c r="H23" s="183">
        <v>601662</v>
      </c>
      <c r="I23" s="184">
        <v>0.1797</v>
      </c>
      <c r="J23" s="185">
        <v>0</v>
      </c>
      <c r="K23" s="185">
        <v>2278621</v>
      </c>
      <c r="L23" s="185">
        <v>2359154</v>
      </c>
      <c r="M23" s="185">
        <v>2460379</v>
      </c>
      <c r="N23" s="185">
        <v>1765694</v>
      </c>
      <c r="O23" s="185">
        <v>949652</v>
      </c>
      <c r="P23" s="185">
        <v>760719</v>
      </c>
      <c r="Q23" s="185">
        <v>765460</v>
      </c>
      <c r="R23" s="185">
        <v>799154</v>
      </c>
      <c r="S23" s="185">
        <v>1606310</v>
      </c>
      <c r="T23" s="186">
        <v>997350</v>
      </c>
      <c r="U23" s="186">
        <v>968008</v>
      </c>
      <c r="V23" s="186">
        <v>696547</v>
      </c>
      <c r="W23" s="186">
        <v>601662</v>
      </c>
      <c r="X23" s="43"/>
      <c r="Y23" s="43"/>
      <c r="Z23" s="43"/>
    </row>
    <row r="24" spans="1:26" ht="21.75" customHeight="1">
      <c r="A24" s="180" t="s">
        <v>208</v>
      </c>
      <c r="B24" s="181">
        <v>0</v>
      </c>
      <c r="C24" s="181">
        <v>0</v>
      </c>
      <c r="D24" s="181">
        <v>0</v>
      </c>
      <c r="E24" s="181">
        <v>0</v>
      </c>
      <c r="F24" s="181">
        <v>0</v>
      </c>
      <c r="G24" s="182">
        <v>0</v>
      </c>
      <c r="H24" s="183">
        <v>0</v>
      </c>
      <c r="I24" s="184"/>
      <c r="J24" s="185">
        <v>0</v>
      </c>
      <c r="K24" s="185">
        <v>0</v>
      </c>
      <c r="L24" s="185">
        <v>0</v>
      </c>
      <c r="M24" s="185">
        <v>0</v>
      </c>
      <c r="N24" s="185">
        <v>0</v>
      </c>
      <c r="O24" s="185">
        <v>0</v>
      </c>
      <c r="P24" s="185">
        <v>0</v>
      </c>
      <c r="Q24" s="185">
        <v>0</v>
      </c>
      <c r="R24" s="185">
        <v>0</v>
      </c>
      <c r="S24" s="185">
        <v>0</v>
      </c>
      <c r="T24" s="186" t="s">
        <v>188</v>
      </c>
      <c r="U24" s="186">
        <v>0</v>
      </c>
      <c r="V24" s="186">
        <v>0</v>
      </c>
      <c r="W24" s="186">
        <v>0</v>
      </c>
      <c r="X24" s="43"/>
      <c r="Y24" s="43"/>
      <c r="Z24" s="43"/>
    </row>
    <row r="25" spans="1:26" ht="21.75" customHeight="1">
      <c r="A25" s="180" t="s">
        <v>209</v>
      </c>
      <c r="B25" s="181">
        <v>41686.899999999994</v>
      </c>
      <c r="C25" s="181">
        <v>7171</v>
      </c>
      <c r="D25" s="181">
        <v>0</v>
      </c>
      <c r="E25" s="181">
        <v>0</v>
      </c>
      <c r="F25" s="181">
        <v>7171</v>
      </c>
      <c r="G25" s="182">
        <v>-1</v>
      </c>
      <c r="H25" s="183">
        <v>7170</v>
      </c>
      <c r="I25" s="184">
        <v>0.17199999999999999</v>
      </c>
      <c r="J25" s="185">
        <v>0</v>
      </c>
      <c r="K25" s="185">
        <v>0</v>
      </c>
      <c r="L25" s="185">
        <v>0</v>
      </c>
      <c r="M25" s="185">
        <v>0</v>
      </c>
      <c r="N25" s="185">
        <v>0</v>
      </c>
      <c r="O25" s="185">
        <v>11779</v>
      </c>
      <c r="P25" s="185">
        <v>9588</v>
      </c>
      <c r="Q25" s="185">
        <v>13954</v>
      </c>
      <c r="R25" s="185">
        <v>15563</v>
      </c>
      <c r="S25" s="185">
        <v>21063</v>
      </c>
      <c r="T25" s="186">
        <v>12777</v>
      </c>
      <c r="U25" s="186">
        <v>12156</v>
      </c>
      <c r="V25" s="186">
        <v>8542</v>
      </c>
      <c r="W25" s="186">
        <v>7170</v>
      </c>
      <c r="X25" s="43"/>
      <c r="Y25" s="43"/>
      <c r="Z25" s="43"/>
    </row>
    <row r="26" spans="1:26" ht="21.75" customHeight="1">
      <c r="A26" s="180" t="s">
        <v>210</v>
      </c>
      <c r="B26" s="181">
        <v>1578162.6600000001</v>
      </c>
      <c r="C26" s="181">
        <v>271489</v>
      </c>
      <c r="D26" s="181">
        <v>19262</v>
      </c>
      <c r="E26" s="181">
        <v>11661</v>
      </c>
      <c r="F26" s="181">
        <v>302412</v>
      </c>
      <c r="G26" s="182">
        <v>-179</v>
      </c>
      <c r="H26" s="183">
        <v>302233</v>
      </c>
      <c r="I26" s="184">
        <v>0.19159999999999999</v>
      </c>
      <c r="J26" s="185">
        <v>870283</v>
      </c>
      <c r="K26" s="185">
        <v>918041</v>
      </c>
      <c r="L26" s="185">
        <v>963720</v>
      </c>
      <c r="M26" s="185">
        <v>1010047</v>
      </c>
      <c r="N26" s="185">
        <v>786328</v>
      </c>
      <c r="O26" s="185">
        <v>443486</v>
      </c>
      <c r="P26" s="185">
        <v>348491</v>
      </c>
      <c r="Q26" s="185">
        <v>356822</v>
      </c>
      <c r="R26" s="185">
        <v>379041</v>
      </c>
      <c r="S26" s="185">
        <v>759907</v>
      </c>
      <c r="T26" s="186">
        <v>482903</v>
      </c>
      <c r="U26" s="186">
        <v>471294</v>
      </c>
      <c r="V26" s="186">
        <v>324091</v>
      </c>
      <c r="W26" s="186">
        <v>302233</v>
      </c>
      <c r="X26" s="43"/>
      <c r="Y26" s="43"/>
      <c r="Z26" s="43"/>
    </row>
    <row r="27" spans="1:26" ht="21.75" customHeight="1">
      <c r="A27" s="180" t="s">
        <v>211</v>
      </c>
      <c r="B27" s="181">
        <v>229187.34</v>
      </c>
      <c r="C27" s="181">
        <v>39427</v>
      </c>
      <c r="D27" s="181">
        <v>0</v>
      </c>
      <c r="E27" s="181">
        <v>0</v>
      </c>
      <c r="F27" s="181">
        <v>39427</v>
      </c>
      <c r="G27" s="182">
        <v>-2</v>
      </c>
      <c r="H27" s="183">
        <v>39425</v>
      </c>
      <c r="I27" s="184">
        <v>0.17199999999999999</v>
      </c>
      <c r="J27" s="185">
        <v>0</v>
      </c>
      <c r="K27" s="185">
        <v>0</v>
      </c>
      <c r="L27" s="185">
        <v>144216</v>
      </c>
      <c r="M27" s="185">
        <v>159175</v>
      </c>
      <c r="N27" s="185">
        <v>115828</v>
      </c>
      <c r="O27" s="185">
        <v>63189</v>
      </c>
      <c r="P27" s="185">
        <v>49867</v>
      </c>
      <c r="Q27" s="185">
        <v>49991</v>
      </c>
      <c r="R27" s="185">
        <v>50862</v>
      </c>
      <c r="S27" s="185">
        <v>102377</v>
      </c>
      <c r="T27" s="186">
        <v>63690</v>
      </c>
      <c r="U27" s="186">
        <v>63204</v>
      </c>
      <c r="V27" s="186">
        <v>45135</v>
      </c>
      <c r="W27" s="186">
        <v>39425</v>
      </c>
      <c r="X27" s="43"/>
      <c r="Y27" s="43"/>
      <c r="Z27" s="43"/>
    </row>
    <row r="28" spans="1:26" ht="21.75" customHeight="1">
      <c r="A28" s="180" t="s">
        <v>212</v>
      </c>
      <c r="B28" s="181">
        <v>0</v>
      </c>
      <c r="C28" s="181">
        <v>0</v>
      </c>
      <c r="D28" s="181">
        <v>0</v>
      </c>
      <c r="E28" s="181">
        <v>0</v>
      </c>
      <c r="F28" s="181">
        <v>0</v>
      </c>
      <c r="G28" s="182">
        <v>0</v>
      </c>
      <c r="H28" s="183">
        <v>0</v>
      </c>
      <c r="I28" s="184"/>
      <c r="J28" s="185">
        <v>0</v>
      </c>
      <c r="K28" s="185">
        <v>0</v>
      </c>
      <c r="L28" s="185">
        <v>0</v>
      </c>
      <c r="M28" s="185">
        <v>0</v>
      </c>
      <c r="N28" s="185">
        <v>0</v>
      </c>
      <c r="O28" s="185">
        <v>0</v>
      </c>
      <c r="P28" s="185">
        <v>0</v>
      </c>
      <c r="Q28" s="185">
        <v>0</v>
      </c>
      <c r="R28" s="185">
        <v>0</v>
      </c>
      <c r="S28" s="185">
        <v>0</v>
      </c>
      <c r="T28" s="186" t="s">
        <v>188</v>
      </c>
      <c r="U28" s="186">
        <v>0</v>
      </c>
      <c r="V28" s="186">
        <v>0</v>
      </c>
      <c r="W28" s="186">
        <v>0</v>
      </c>
      <c r="X28" s="43"/>
      <c r="Y28" s="43"/>
      <c r="Z28" s="43"/>
    </row>
    <row r="29" spans="1:26" ht="21.75" customHeight="1">
      <c r="A29" s="180" t="s">
        <v>213</v>
      </c>
      <c r="B29" s="181">
        <v>1104275.2899999998</v>
      </c>
      <c r="C29" s="181">
        <v>189967</v>
      </c>
      <c r="D29" s="181">
        <v>0</v>
      </c>
      <c r="E29" s="181">
        <v>0</v>
      </c>
      <c r="F29" s="181">
        <v>189967</v>
      </c>
      <c r="G29" s="182">
        <v>-7</v>
      </c>
      <c r="H29" s="183">
        <v>189960</v>
      </c>
      <c r="I29" s="184">
        <v>0.17199999999999999</v>
      </c>
      <c r="J29" s="185">
        <v>0</v>
      </c>
      <c r="K29" s="185">
        <v>0</v>
      </c>
      <c r="L29" s="185">
        <v>0</v>
      </c>
      <c r="M29" s="185">
        <v>0</v>
      </c>
      <c r="N29" s="185">
        <v>0</v>
      </c>
      <c r="O29" s="185">
        <v>0</v>
      </c>
      <c r="P29" s="185">
        <v>0</v>
      </c>
      <c r="Q29" s="185">
        <v>0</v>
      </c>
      <c r="R29" s="185">
        <v>232884</v>
      </c>
      <c r="S29" s="185">
        <v>470418</v>
      </c>
      <c r="T29" s="186">
        <v>291615</v>
      </c>
      <c r="U29" s="186">
        <v>288337</v>
      </c>
      <c r="V29" s="186">
        <v>219502</v>
      </c>
      <c r="W29" s="186">
        <v>189960</v>
      </c>
      <c r="X29" s="43"/>
      <c r="Y29" s="43"/>
      <c r="Z29" s="43"/>
    </row>
    <row r="30" spans="1:26" ht="21.75" customHeight="1">
      <c r="A30" s="180" t="s">
        <v>214</v>
      </c>
      <c r="B30" s="181">
        <v>0</v>
      </c>
      <c r="C30" s="181">
        <v>0</v>
      </c>
      <c r="D30" s="181">
        <v>0</v>
      </c>
      <c r="E30" s="181">
        <v>0</v>
      </c>
      <c r="F30" s="181">
        <v>0</v>
      </c>
      <c r="G30" s="182">
        <v>0</v>
      </c>
      <c r="H30" s="183">
        <v>0</v>
      </c>
      <c r="I30" s="184"/>
      <c r="J30" s="185">
        <v>0</v>
      </c>
      <c r="K30" s="185">
        <v>0</v>
      </c>
      <c r="L30" s="185">
        <v>0</v>
      </c>
      <c r="M30" s="185">
        <v>0</v>
      </c>
      <c r="N30" s="185">
        <v>0</v>
      </c>
      <c r="O30" s="185">
        <v>0</v>
      </c>
      <c r="P30" s="185">
        <v>0</v>
      </c>
      <c r="Q30" s="185">
        <v>0</v>
      </c>
      <c r="R30" s="185">
        <v>0</v>
      </c>
      <c r="S30" s="185">
        <v>0</v>
      </c>
      <c r="T30" s="186" t="s">
        <v>188</v>
      </c>
      <c r="U30" s="186">
        <v>0</v>
      </c>
      <c r="V30" s="186">
        <v>0</v>
      </c>
      <c r="W30" s="186">
        <v>0</v>
      </c>
      <c r="X30" s="43"/>
      <c r="Y30" s="43"/>
      <c r="Z30" s="43"/>
    </row>
    <row r="31" spans="1:26" ht="21.75" customHeight="1">
      <c r="A31" s="180" t="s">
        <v>215</v>
      </c>
      <c r="B31" s="181">
        <v>0</v>
      </c>
      <c r="C31" s="181">
        <v>0</v>
      </c>
      <c r="D31" s="181">
        <v>0</v>
      </c>
      <c r="E31" s="181">
        <v>0</v>
      </c>
      <c r="F31" s="181">
        <v>0</v>
      </c>
      <c r="G31" s="182">
        <v>0</v>
      </c>
      <c r="H31" s="183">
        <v>0</v>
      </c>
      <c r="I31" s="184"/>
      <c r="J31" s="185">
        <v>0</v>
      </c>
      <c r="K31" s="185">
        <v>0</v>
      </c>
      <c r="L31" s="185">
        <v>0</v>
      </c>
      <c r="M31" s="185">
        <v>0</v>
      </c>
      <c r="N31" s="185">
        <v>0</v>
      </c>
      <c r="O31" s="185">
        <v>0</v>
      </c>
      <c r="P31" s="185">
        <v>0</v>
      </c>
      <c r="Q31" s="185">
        <v>0</v>
      </c>
      <c r="R31" s="185">
        <v>0</v>
      </c>
      <c r="S31" s="185">
        <v>0</v>
      </c>
      <c r="T31" s="186" t="s">
        <v>188</v>
      </c>
      <c r="U31" s="186">
        <v>0</v>
      </c>
      <c r="V31" s="186">
        <v>0</v>
      </c>
      <c r="W31" s="186">
        <v>0</v>
      </c>
      <c r="X31" s="43"/>
      <c r="Y31" s="43"/>
      <c r="Z31" s="43"/>
    </row>
    <row r="32" spans="1:26" ht="21.75" customHeight="1">
      <c r="A32" s="180" t="s">
        <v>216</v>
      </c>
      <c r="B32" s="181">
        <v>0</v>
      </c>
      <c r="C32" s="181">
        <v>0</v>
      </c>
      <c r="D32" s="181">
        <v>0</v>
      </c>
      <c r="E32" s="181">
        <v>0</v>
      </c>
      <c r="F32" s="181">
        <v>0</v>
      </c>
      <c r="G32" s="182">
        <v>0</v>
      </c>
      <c r="H32" s="183">
        <v>0</v>
      </c>
      <c r="I32" s="184"/>
      <c r="J32" s="185">
        <v>0</v>
      </c>
      <c r="K32" s="185">
        <v>0</v>
      </c>
      <c r="L32" s="185">
        <v>0</v>
      </c>
      <c r="M32" s="185">
        <v>0</v>
      </c>
      <c r="N32" s="185">
        <v>0</v>
      </c>
      <c r="O32" s="185">
        <v>0</v>
      </c>
      <c r="P32" s="185">
        <v>0</v>
      </c>
      <c r="Q32" s="185">
        <v>0</v>
      </c>
      <c r="R32" s="185">
        <v>0</v>
      </c>
      <c r="S32" s="185">
        <v>0</v>
      </c>
      <c r="T32" s="186" t="s">
        <v>188</v>
      </c>
      <c r="U32" s="186">
        <v>0</v>
      </c>
      <c r="V32" s="186">
        <v>0</v>
      </c>
      <c r="W32" s="186">
        <v>0</v>
      </c>
      <c r="X32" s="43"/>
      <c r="Y32" s="43"/>
      <c r="Z32" s="43"/>
    </row>
    <row r="33" spans="1:26" ht="21.75" customHeight="1">
      <c r="A33" s="180" t="s">
        <v>217</v>
      </c>
      <c r="B33" s="181">
        <v>731644.16000000015</v>
      </c>
      <c r="C33" s="181">
        <v>125863</v>
      </c>
      <c r="D33" s="181">
        <v>0</v>
      </c>
      <c r="E33" s="181">
        <v>0</v>
      </c>
      <c r="F33" s="181">
        <v>125863</v>
      </c>
      <c r="G33" s="182">
        <v>-5</v>
      </c>
      <c r="H33" s="183">
        <v>125858</v>
      </c>
      <c r="I33" s="184">
        <v>0.17199999999999999</v>
      </c>
      <c r="J33" s="185">
        <v>0</v>
      </c>
      <c r="K33" s="185">
        <v>0</v>
      </c>
      <c r="L33" s="185">
        <v>0</v>
      </c>
      <c r="M33" s="185">
        <v>0</v>
      </c>
      <c r="N33" s="185">
        <v>0</v>
      </c>
      <c r="O33" s="185">
        <v>0</v>
      </c>
      <c r="P33" s="185">
        <v>0</v>
      </c>
      <c r="Q33" s="185">
        <v>0</v>
      </c>
      <c r="R33" s="185">
        <v>0</v>
      </c>
      <c r="S33" s="185">
        <v>0</v>
      </c>
      <c r="T33" s="186">
        <v>200603</v>
      </c>
      <c r="U33" s="186">
        <v>199270</v>
      </c>
      <c r="V33" s="186">
        <v>143486</v>
      </c>
      <c r="W33" s="186">
        <v>125858</v>
      </c>
      <c r="X33" s="43"/>
      <c r="Y33" s="43"/>
      <c r="Z33" s="43"/>
    </row>
    <row r="34" spans="1:26" ht="21.75" customHeight="1">
      <c r="A34" s="180" t="s">
        <v>218</v>
      </c>
      <c r="B34" s="181">
        <v>0</v>
      </c>
      <c r="C34" s="181">
        <v>0</v>
      </c>
      <c r="D34" s="181">
        <v>0</v>
      </c>
      <c r="E34" s="181">
        <v>0</v>
      </c>
      <c r="F34" s="181">
        <v>0</v>
      </c>
      <c r="G34" s="182">
        <v>0</v>
      </c>
      <c r="H34" s="183">
        <v>0</v>
      </c>
      <c r="I34" s="184"/>
      <c r="J34" s="185">
        <v>0</v>
      </c>
      <c r="K34" s="185">
        <v>0</v>
      </c>
      <c r="L34" s="185">
        <v>0</v>
      </c>
      <c r="M34" s="185">
        <v>0</v>
      </c>
      <c r="N34" s="185">
        <v>0</v>
      </c>
      <c r="O34" s="185">
        <v>0</v>
      </c>
      <c r="P34" s="185">
        <v>0</v>
      </c>
      <c r="Q34" s="185">
        <v>0</v>
      </c>
      <c r="R34" s="185">
        <v>0</v>
      </c>
      <c r="S34" s="185">
        <v>0</v>
      </c>
      <c r="T34" s="186" t="s">
        <v>188</v>
      </c>
      <c r="U34" s="186">
        <v>0</v>
      </c>
      <c r="V34" s="186">
        <v>0</v>
      </c>
      <c r="W34" s="186">
        <v>0</v>
      </c>
      <c r="X34" s="43"/>
      <c r="Y34" s="43"/>
      <c r="Z34" s="43"/>
    </row>
    <row r="35" spans="1:26" ht="21.75" customHeight="1">
      <c r="A35" s="180" t="s">
        <v>219</v>
      </c>
      <c r="B35" s="181">
        <v>0</v>
      </c>
      <c r="C35" s="181">
        <v>0</v>
      </c>
      <c r="D35" s="181">
        <v>0</v>
      </c>
      <c r="E35" s="181">
        <v>0</v>
      </c>
      <c r="F35" s="181">
        <v>0</v>
      </c>
      <c r="G35" s="182">
        <v>0</v>
      </c>
      <c r="H35" s="183">
        <v>0</v>
      </c>
      <c r="I35" s="184"/>
      <c r="J35" s="185">
        <v>0</v>
      </c>
      <c r="K35" s="185">
        <v>0</v>
      </c>
      <c r="L35" s="185">
        <v>0</v>
      </c>
      <c r="M35" s="185">
        <v>0</v>
      </c>
      <c r="N35" s="185">
        <v>0</v>
      </c>
      <c r="O35" s="185">
        <v>0</v>
      </c>
      <c r="P35" s="185">
        <v>0</v>
      </c>
      <c r="Q35" s="185">
        <v>0</v>
      </c>
      <c r="R35" s="185">
        <v>0</v>
      </c>
      <c r="S35" s="185">
        <v>0</v>
      </c>
      <c r="T35" s="186" t="s">
        <v>188</v>
      </c>
      <c r="U35" s="186">
        <v>0</v>
      </c>
      <c r="V35" s="186">
        <v>0</v>
      </c>
      <c r="W35" s="186">
        <v>0</v>
      </c>
      <c r="X35" s="43"/>
      <c r="Y35" s="43"/>
      <c r="Z35" s="43"/>
    </row>
    <row r="36" spans="1:26" ht="21.75" customHeight="1">
      <c r="A36" s="180" t="s">
        <v>220</v>
      </c>
      <c r="B36" s="181">
        <v>0</v>
      </c>
      <c r="C36" s="181">
        <v>0</v>
      </c>
      <c r="D36" s="181">
        <v>0</v>
      </c>
      <c r="E36" s="181">
        <v>0</v>
      </c>
      <c r="F36" s="181">
        <v>0</v>
      </c>
      <c r="G36" s="182">
        <v>0</v>
      </c>
      <c r="H36" s="183">
        <v>0</v>
      </c>
      <c r="I36" s="184"/>
      <c r="J36" s="185">
        <v>0</v>
      </c>
      <c r="K36" s="185">
        <v>0</v>
      </c>
      <c r="L36" s="185">
        <v>0</v>
      </c>
      <c r="M36" s="185">
        <v>0</v>
      </c>
      <c r="N36" s="185">
        <v>0</v>
      </c>
      <c r="O36" s="185">
        <v>0</v>
      </c>
      <c r="P36" s="185">
        <v>0</v>
      </c>
      <c r="Q36" s="185">
        <v>0</v>
      </c>
      <c r="R36" s="185">
        <v>0</v>
      </c>
      <c r="S36" s="185">
        <v>0</v>
      </c>
      <c r="T36" s="186" t="s">
        <v>188</v>
      </c>
      <c r="U36" s="186">
        <v>0</v>
      </c>
      <c r="V36" s="186">
        <v>0</v>
      </c>
      <c r="W36" s="186">
        <v>0</v>
      </c>
      <c r="X36" s="43"/>
      <c r="Y36" s="43"/>
      <c r="Z36" s="43"/>
    </row>
    <row r="37" spans="1:26" ht="21.75" customHeight="1">
      <c r="A37" s="180" t="s">
        <v>221</v>
      </c>
      <c r="B37" s="181">
        <v>0</v>
      </c>
      <c r="C37" s="181">
        <v>0</v>
      </c>
      <c r="D37" s="181">
        <v>0</v>
      </c>
      <c r="E37" s="181">
        <v>0</v>
      </c>
      <c r="F37" s="181">
        <v>0</v>
      </c>
      <c r="G37" s="182">
        <v>0</v>
      </c>
      <c r="H37" s="183">
        <v>0</v>
      </c>
      <c r="I37" s="184"/>
      <c r="J37" s="185">
        <v>0</v>
      </c>
      <c r="K37" s="185">
        <v>0</v>
      </c>
      <c r="L37" s="185">
        <v>0</v>
      </c>
      <c r="M37" s="185">
        <v>0</v>
      </c>
      <c r="N37" s="185">
        <v>0</v>
      </c>
      <c r="O37" s="185">
        <v>0</v>
      </c>
      <c r="P37" s="185">
        <v>0</v>
      </c>
      <c r="Q37" s="185">
        <v>0</v>
      </c>
      <c r="R37" s="185">
        <v>0</v>
      </c>
      <c r="S37" s="185">
        <v>0</v>
      </c>
      <c r="T37" s="186" t="s">
        <v>188</v>
      </c>
      <c r="U37" s="186">
        <v>0</v>
      </c>
      <c r="V37" s="186">
        <v>0</v>
      </c>
      <c r="W37" s="186">
        <v>0</v>
      </c>
      <c r="X37" s="43"/>
      <c r="Y37" s="43"/>
      <c r="Z37" s="43"/>
    </row>
    <row r="38" spans="1:26" ht="21.75" customHeight="1">
      <c r="A38" s="180" t="s">
        <v>222</v>
      </c>
      <c r="B38" s="181">
        <v>0</v>
      </c>
      <c r="C38" s="181">
        <v>0</v>
      </c>
      <c r="D38" s="181">
        <v>0</v>
      </c>
      <c r="E38" s="181">
        <v>0</v>
      </c>
      <c r="F38" s="181">
        <v>0</v>
      </c>
      <c r="G38" s="182">
        <v>0</v>
      </c>
      <c r="H38" s="183">
        <v>0</v>
      </c>
      <c r="I38" s="184"/>
      <c r="J38" s="185">
        <v>0</v>
      </c>
      <c r="K38" s="185">
        <v>0</v>
      </c>
      <c r="L38" s="185">
        <v>0</v>
      </c>
      <c r="M38" s="185">
        <v>0</v>
      </c>
      <c r="N38" s="185">
        <v>0</v>
      </c>
      <c r="O38" s="185">
        <v>0</v>
      </c>
      <c r="P38" s="185">
        <v>0</v>
      </c>
      <c r="Q38" s="185">
        <v>0</v>
      </c>
      <c r="R38" s="185">
        <v>0</v>
      </c>
      <c r="S38" s="185">
        <v>0</v>
      </c>
      <c r="T38" s="186" t="s">
        <v>188</v>
      </c>
      <c r="U38" s="186">
        <v>0</v>
      </c>
      <c r="V38" s="186">
        <v>0</v>
      </c>
      <c r="W38" s="186">
        <v>0</v>
      </c>
      <c r="X38" s="43"/>
      <c r="Y38" s="43"/>
      <c r="Z38" s="43"/>
    </row>
    <row r="39" spans="1:26" ht="21.75" customHeight="1">
      <c r="A39" s="180" t="s">
        <v>223</v>
      </c>
      <c r="B39" s="181">
        <v>1301469.4799999997</v>
      </c>
      <c r="C39" s="181">
        <v>223889</v>
      </c>
      <c r="D39" s="181">
        <v>16052</v>
      </c>
      <c r="E39" s="181">
        <v>9718</v>
      </c>
      <c r="F39" s="181">
        <v>249659</v>
      </c>
      <c r="G39" s="182">
        <v>-149</v>
      </c>
      <c r="H39" s="183">
        <v>249510</v>
      </c>
      <c r="I39" s="184">
        <v>0.1918</v>
      </c>
      <c r="J39" s="185">
        <v>0</v>
      </c>
      <c r="K39" s="185">
        <v>784861</v>
      </c>
      <c r="L39" s="185">
        <v>862766</v>
      </c>
      <c r="M39" s="185">
        <v>898816</v>
      </c>
      <c r="N39" s="185">
        <v>680858</v>
      </c>
      <c r="O39" s="185">
        <v>384571</v>
      </c>
      <c r="P39" s="185">
        <v>306717</v>
      </c>
      <c r="Q39" s="185">
        <v>311124</v>
      </c>
      <c r="R39" s="185">
        <v>322366</v>
      </c>
      <c r="S39" s="185">
        <v>652303</v>
      </c>
      <c r="T39" s="186">
        <v>404768</v>
      </c>
      <c r="U39" s="186">
        <v>392617</v>
      </c>
      <c r="V39" s="186">
        <v>284317</v>
      </c>
      <c r="W39" s="186">
        <v>249510</v>
      </c>
      <c r="X39" s="43"/>
      <c r="Y39" s="43"/>
      <c r="Z39" s="43"/>
    </row>
    <row r="40" spans="1:26" ht="21.75" customHeight="1">
      <c r="A40" s="180" t="s">
        <v>224</v>
      </c>
      <c r="B40" s="181">
        <v>169172.99</v>
      </c>
      <c r="C40" s="181">
        <v>29103</v>
      </c>
      <c r="D40" s="181">
        <v>0</v>
      </c>
      <c r="E40" s="181">
        <v>0</v>
      </c>
      <c r="F40" s="181">
        <v>29103</v>
      </c>
      <c r="G40" s="182">
        <v>-1</v>
      </c>
      <c r="H40" s="183">
        <v>29102</v>
      </c>
      <c r="I40" s="184">
        <v>0.17199999999999999</v>
      </c>
      <c r="J40" s="185">
        <v>0</v>
      </c>
      <c r="K40" s="185">
        <v>0</v>
      </c>
      <c r="L40" s="185">
        <v>0</v>
      </c>
      <c r="M40" s="185">
        <v>0</v>
      </c>
      <c r="N40" s="185">
        <v>0</v>
      </c>
      <c r="O40" s="185">
        <v>0</v>
      </c>
      <c r="P40" s="185">
        <v>0</v>
      </c>
      <c r="Q40" s="185">
        <v>0</v>
      </c>
      <c r="R40" s="185">
        <v>0</v>
      </c>
      <c r="S40" s="185">
        <v>0</v>
      </c>
      <c r="T40" s="186" t="s">
        <v>188</v>
      </c>
      <c r="U40" s="186">
        <v>46149</v>
      </c>
      <c r="V40" s="186">
        <v>32719</v>
      </c>
      <c r="W40" s="186">
        <v>29102</v>
      </c>
      <c r="X40" s="43"/>
      <c r="Y40" s="43"/>
      <c r="Z40" s="43"/>
    </row>
    <row r="41" spans="1:26" ht="21.75" customHeight="1">
      <c r="A41" s="180" t="s">
        <v>225</v>
      </c>
      <c r="B41" s="181">
        <v>676993.16</v>
      </c>
      <c r="C41" s="181">
        <v>116462</v>
      </c>
      <c r="D41" s="181">
        <v>22473</v>
      </c>
      <c r="E41" s="181">
        <v>13605</v>
      </c>
      <c r="F41" s="181">
        <v>152540</v>
      </c>
      <c r="G41" s="182">
        <v>-201</v>
      </c>
      <c r="H41" s="183">
        <v>152339</v>
      </c>
      <c r="I41" s="184">
        <v>0.2253</v>
      </c>
      <c r="J41" s="185">
        <v>403714</v>
      </c>
      <c r="K41" s="185">
        <v>425503</v>
      </c>
      <c r="L41" s="185">
        <v>464894</v>
      </c>
      <c r="M41" s="185">
        <v>483256</v>
      </c>
      <c r="N41" s="185">
        <v>414728</v>
      </c>
      <c r="O41" s="185">
        <v>236351</v>
      </c>
      <c r="P41" s="185">
        <v>184088</v>
      </c>
      <c r="Q41" s="185">
        <v>183792</v>
      </c>
      <c r="R41" s="185">
        <v>188630</v>
      </c>
      <c r="S41" s="185">
        <v>382412</v>
      </c>
      <c r="T41" s="186">
        <v>236522</v>
      </c>
      <c r="U41" s="186">
        <v>239631</v>
      </c>
      <c r="V41" s="186">
        <v>176823</v>
      </c>
      <c r="W41" s="186">
        <v>152339</v>
      </c>
      <c r="X41" s="43"/>
      <c r="Y41" s="43"/>
      <c r="Z41" s="43"/>
    </row>
    <row r="42" spans="1:26" ht="21.75" customHeight="1">
      <c r="A42" s="180" t="s">
        <v>226</v>
      </c>
      <c r="B42" s="181">
        <v>0</v>
      </c>
      <c r="C42" s="181">
        <v>0</v>
      </c>
      <c r="D42" s="181">
        <v>0</v>
      </c>
      <c r="E42" s="181">
        <v>0</v>
      </c>
      <c r="F42" s="181">
        <v>0</v>
      </c>
      <c r="G42" s="182">
        <v>0</v>
      </c>
      <c r="H42" s="183">
        <v>0</v>
      </c>
      <c r="I42" s="184"/>
      <c r="J42" s="185">
        <v>0</v>
      </c>
      <c r="K42" s="185">
        <v>0</v>
      </c>
      <c r="L42" s="185">
        <v>0</v>
      </c>
      <c r="M42" s="185">
        <v>0</v>
      </c>
      <c r="N42" s="185">
        <v>0</v>
      </c>
      <c r="O42" s="185">
        <v>0</v>
      </c>
      <c r="P42" s="185">
        <v>0</v>
      </c>
      <c r="Q42" s="185">
        <v>0</v>
      </c>
      <c r="R42" s="185">
        <v>0</v>
      </c>
      <c r="S42" s="185">
        <v>0</v>
      </c>
      <c r="T42" s="186" t="s">
        <v>188</v>
      </c>
      <c r="U42" s="186">
        <v>0</v>
      </c>
      <c r="V42" s="186">
        <v>0</v>
      </c>
      <c r="W42" s="186">
        <v>0</v>
      </c>
      <c r="X42" s="43"/>
      <c r="Y42" s="43"/>
      <c r="Z42" s="43"/>
    </row>
    <row r="43" spans="1:26" ht="21.75" customHeight="1">
      <c r="A43" s="180" t="s">
        <v>227</v>
      </c>
      <c r="B43" s="181">
        <v>694323</v>
      </c>
      <c r="C43" s="181">
        <v>119443</v>
      </c>
      <c r="D43" s="181">
        <v>0</v>
      </c>
      <c r="E43" s="181">
        <v>0</v>
      </c>
      <c r="F43" s="181">
        <v>119443</v>
      </c>
      <c r="G43" s="182">
        <v>-4</v>
      </c>
      <c r="H43" s="183">
        <v>119439</v>
      </c>
      <c r="I43" s="184">
        <v>0.17199999999999999</v>
      </c>
      <c r="J43" s="185">
        <v>406556</v>
      </c>
      <c r="K43" s="185">
        <v>436040</v>
      </c>
      <c r="L43" s="185">
        <v>463959</v>
      </c>
      <c r="M43" s="185">
        <v>478397</v>
      </c>
      <c r="N43" s="185">
        <v>334946</v>
      </c>
      <c r="O43" s="185">
        <v>177460</v>
      </c>
      <c r="P43" s="185">
        <v>144139</v>
      </c>
      <c r="Q43" s="185">
        <v>145945</v>
      </c>
      <c r="R43" s="185">
        <v>150763</v>
      </c>
      <c r="S43" s="185">
        <v>306563</v>
      </c>
      <c r="T43" s="186">
        <v>192854</v>
      </c>
      <c r="U43" s="186">
        <v>191688</v>
      </c>
      <c r="V43" s="186">
        <v>139131</v>
      </c>
      <c r="W43" s="186">
        <v>119439</v>
      </c>
      <c r="X43" s="43"/>
      <c r="Y43" s="43"/>
      <c r="Z43" s="43"/>
    </row>
    <row r="44" spans="1:26" ht="21.75" customHeight="1">
      <c r="A44" s="180" t="s">
        <v>228</v>
      </c>
      <c r="B44" s="181">
        <v>894557.54</v>
      </c>
      <c r="C44" s="181">
        <v>153889</v>
      </c>
      <c r="D44" s="181">
        <v>19262</v>
      </c>
      <c r="E44" s="181">
        <v>11661</v>
      </c>
      <c r="F44" s="181">
        <v>184812</v>
      </c>
      <c r="G44" s="182">
        <v>-176</v>
      </c>
      <c r="H44" s="183">
        <v>184636</v>
      </c>
      <c r="I44" s="184">
        <v>0.20660000000000001</v>
      </c>
      <c r="J44" s="185">
        <v>0</v>
      </c>
      <c r="K44" s="185">
        <v>571315</v>
      </c>
      <c r="L44" s="185">
        <v>597364</v>
      </c>
      <c r="M44" s="185">
        <v>623561</v>
      </c>
      <c r="N44" s="185">
        <v>487457</v>
      </c>
      <c r="O44" s="185">
        <v>278863</v>
      </c>
      <c r="P44" s="185">
        <v>223720</v>
      </c>
      <c r="Q44" s="185">
        <v>224425</v>
      </c>
      <c r="R44" s="185">
        <v>235599</v>
      </c>
      <c r="S44" s="185">
        <v>476816</v>
      </c>
      <c r="T44" s="186">
        <v>301307</v>
      </c>
      <c r="U44" s="186">
        <v>291928</v>
      </c>
      <c r="V44" s="186">
        <v>212708</v>
      </c>
      <c r="W44" s="186">
        <v>184636</v>
      </c>
      <c r="X44" s="43"/>
      <c r="Y44" s="43"/>
      <c r="Z44" s="43"/>
    </row>
    <row r="45" spans="1:26" ht="21.75" customHeight="1">
      <c r="A45" s="180" t="s">
        <v>229</v>
      </c>
      <c r="B45" s="181">
        <v>571047.46</v>
      </c>
      <c r="C45" s="181">
        <v>98236</v>
      </c>
      <c r="D45" s="181">
        <v>0</v>
      </c>
      <c r="E45" s="181">
        <v>0</v>
      </c>
      <c r="F45" s="181">
        <v>98236</v>
      </c>
      <c r="G45" s="182">
        <v>-4</v>
      </c>
      <c r="H45" s="183">
        <v>98232</v>
      </c>
      <c r="I45" s="184">
        <v>0.17199999999999999</v>
      </c>
      <c r="J45" s="185">
        <v>0</v>
      </c>
      <c r="K45" s="185">
        <v>0</v>
      </c>
      <c r="L45" s="185">
        <v>359734</v>
      </c>
      <c r="M45" s="185">
        <v>384874</v>
      </c>
      <c r="N45" s="185">
        <v>271380</v>
      </c>
      <c r="O45" s="185">
        <v>144396</v>
      </c>
      <c r="P45" s="185">
        <v>111315</v>
      </c>
      <c r="Q45" s="185">
        <v>120547</v>
      </c>
      <c r="R45" s="185">
        <v>123970</v>
      </c>
      <c r="S45" s="185">
        <v>246680</v>
      </c>
      <c r="T45" s="186">
        <v>153816</v>
      </c>
      <c r="U45" s="186">
        <v>151115</v>
      </c>
      <c r="V45" s="186">
        <v>108768</v>
      </c>
      <c r="W45" s="186">
        <v>98232</v>
      </c>
      <c r="X45" s="43"/>
      <c r="Y45" s="43"/>
      <c r="Z45" s="43"/>
    </row>
    <row r="46" spans="1:26" ht="21.75" customHeight="1">
      <c r="A46" s="180" t="s">
        <v>230</v>
      </c>
      <c r="B46" s="181">
        <v>0</v>
      </c>
      <c r="C46" s="181">
        <v>0</v>
      </c>
      <c r="D46" s="181">
        <v>0</v>
      </c>
      <c r="E46" s="181">
        <v>0</v>
      </c>
      <c r="F46" s="181">
        <v>0</v>
      </c>
      <c r="G46" s="182">
        <v>0</v>
      </c>
      <c r="H46" s="183">
        <v>0</v>
      </c>
      <c r="I46" s="184"/>
      <c r="J46" s="185">
        <v>0</v>
      </c>
      <c r="K46" s="185">
        <v>0</v>
      </c>
      <c r="L46" s="185">
        <v>0</v>
      </c>
      <c r="M46" s="185">
        <v>0</v>
      </c>
      <c r="N46" s="185">
        <v>0</v>
      </c>
      <c r="O46" s="185">
        <v>0</v>
      </c>
      <c r="P46" s="185">
        <v>0</v>
      </c>
      <c r="Q46" s="185">
        <v>0</v>
      </c>
      <c r="R46" s="185">
        <v>0</v>
      </c>
      <c r="S46" s="185">
        <v>0</v>
      </c>
      <c r="T46" s="186" t="s">
        <v>188</v>
      </c>
      <c r="U46" s="186">
        <v>0</v>
      </c>
      <c r="V46" s="186">
        <v>0</v>
      </c>
      <c r="W46" s="186">
        <v>0</v>
      </c>
      <c r="X46" s="43"/>
      <c r="Y46" s="43"/>
      <c r="Z46" s="43"/>
    </row>
    <row r="47" spans="1:26" ht="21.75" customHeight="1">
      <c r="A47" s="180" t="s">
        <v>231</v>
      </c>
      <c r="B47" s="181">
        <v>0</v>
      </c>
      <c r="C47" s="181">
        <v>0</v>
      </c>
      <c r="D47" s="181">
        <v>0</v>
      </c>
      <c r="E47" s="181">
        <v>0</v>
      </c>
      <c r="F47" s="181">
        <v>0</v>
      </c>
      <c r="G47" s="182">
        <v>0</v>
      </c>
      <c r="H47" s="183">
        <v>0</v>
      </c>
      <c r="I47" s="184"/>
      <c r="J47" s="185">
        <v>0</v>
      </c>
      <c r="K47" s="185">
        <v>0</v>
      </c>
      <c r="L47" s="185">
        <v>0</v>
      </c>
      <c r="M47" s="185">
        <v>0</v>
      </c>
      <c r="N47" s="185">
        <v>0</v>
      </c>
      <c r="O47" s="185">
        <v>0</v>
      </c>
      <c r="P47" s="185">
        <v>0</v>
      </c>
      <c r="Q47" s="185">
        <v>0</v>
      </c>
      <c r="R47" s="185">
        <v>0</v>
      </c>
      <c r="S47" s="185">
        <v>0</v>
      </c>
      <c r="T47" s="186" t="s">
        <v>188</v>
      </c>
      <c r="U47" s="186">
        <v>0</v>
      </c>
      <c r="V47" s="186">
        <v>0</v>
      </c>
      <c r="W47" s="186">
        <v>0</v>
      </c>
      <c r="X47" s="43"/>
      <c r="Y47" s="43"/>
      <c r="Z47" s="43"/>
    </row>
    <row r="48" spans="1:26" ht="21.75" customHeight="1">
      <c r="A48" s="180" t="s">
        <v>232</v>
      </c>
      <c r="B48" s="181">
        <v>0</v>
      </c>
      <c r="C48" s="181">
        <v>0</v>
      </c>
      <c r="D48" s="181">
        <v>0</v>
      </c>
      <c r="E48" s="181">
        <v>0</v>
      </c>
      <c r="F48" s="181">
        <v>0</v>
      </c>
      <c r="G48" s="182">
        <v>0</v>
      </c>
      <c r="H48" s="183">
        <v>0</v>
      </c>
      <c r="I48" s="184"/>
      <c r="J48" s="185">
        <v>0</v>
      </c>
      <c r="K48" s="185">
        <v>0</v>
      </c>
      <c r="L48" s="185">
        <v>0</v>
      </c>
      <c r="M48" s="185">
        <v>0</v>
      </c>
      <c r="N48" s="185">
        <v>0</v>
      </c>
      <c r="O48" s="185">
        <v>0</v>
      </c>
      <c r="P48" s="185">
        <v>0</v>
      </c>
      <c r="Q48" s="185">
        <v>0</v>
      </c>
      <c r="R48" s="185">
        <v>0</v>
      </c>
      <c r="S48" s="185">
        <v>0</v>
      </c>
      <c r="T48" s="186" t="s">
        <v>188</v>
      </c>
      <c r="U48" s="186">
        <v>0</v>
      </c>
      <c r="V48" s="186">
        <v>0</v>
      </c>
      <c r="W48" s="186">
        <v>0</v>
      </c>
      <c r="X48" s="43"/>
      <c r="Y48" s="43"/>
      <c r="Z48" s="43"/>
    </row>
    <row r="49" spans="1:26" ht="21.75" customHeight="1">
      <c r="A49" s="180" t="s">
        <v>233</v>
      </c>
      <c r="B49" s="181">
        <v>0</v>
      </c>
      <c r="C49" s="181">
        <v>0</v>
      </c>
      <c r="D49" s="181">
        <v>0</v>
      </c>
      <c r="E49" s="181">
        <v>0</v>
      </c>
      <c r="F49" s="181">
        <v>0</v>
      </c>
      <c r="G49" s="182">
        <v>0</v>
      </c>
      <c r="H49" s="183">
        <v>0</v>
      </c>
      <c r="I49" s="184"/>
      <c r="J49" s="185">
        <v>0</v>
      </c>
      <c r="K49" s="185">
        <v>0</v>
      </c>
      <c r="L49" s="185">
        <v>0</v>
      </c>
      <c r="M49" s="185">
        <v>0</v>
      </c>
      <c r="N49" s="185">
        <v>0</v>
      </c>
      <c r="O49" s="185">
        <v>0</v>
      </c>
      <c r="P49" s="185">
        <v>0</v>
      </c>
      <c r="Q49" s="185">
        <v>0</v>
      </c>
      <c r="R49" s="185">
        <v>0</v>
      </c>
      <c r="S49" s="185">
        <v>0</v>
      </c>
      <c r="T49" s="186" t="s">
        <v>188</v>
      </c>
      <c r="U49" s="186">
        <v>0</v>
      </c>
      <c r="V49" s="186">
        <v>0</v>
      </c>
      <c r="W49" s="186">
        <v>0</v>
      </c>
      <c r="X49" s="43"/>
      <c r="Y49" s="43"/>
      <c r="Z49" s="43"/>
    </row>
    <row r="50" spans="1:26" ht="21.75" customHeight="1">
      <c r="A50" s="180" t="s">
        <v>234</v>
      </c>
      <c r="B50" s="181">
        <v>0</v>
      </c>
      <c r="C50" s="181">
        <v>0</v>
      </c>
      <c r="D50" s="181">
        <v>0</v>
      </c>
      <c r="E50" s="181">
        <v>0</v>
      </c>
      <c r="F50" s="181">
        <v>0</v>
      </c>
      <c r="G50" s="182">
        <v>0</v>
      </c>
      <c r="H50" s="183">
        <v>0</v>
      </c>
      <c r="I50" s="184"/>
      <c r="J50" s="185">
        <v>0</v>
      </c>
      <c r="K50" s="185">
        <v>0</v>
      </c>
      <c r="L50" s="185">
        <v>0</v>
      </c>
      <c r="M50" s="185">
        <v>0</v>
      </c>
      <c r="N50" s="185">
        <v>0</v>
      </c>
      <c r="O50" s="185">
        <v>0</v>
      </c>
      <c r="P50" s="185">
        <v>0</v>
      </c>
      <c r="Q50" s="185">
        <v>0</v>
      </c>
      <c r="R50" s="185">
        <v>0</v>
      </c>
      <c r="S50" s="185">
        <v>0</v>
      </c>
      <c r="T50" s="186" t="s">
        <v>188</v>
      </c>
      <c r="U50" s="186">
        <v>0</v>
      </c>
      <c r="V50" s="186">
        <v>0</v>
      </c>
      <c r="W50" s="186">
        <v>0</v>
      </c>
      <c r="X50" s="43"/>
      <c r="Y50" s="43"/>
      <c r="Z50" s="43"/>
    </row>
    <row r="51" spans="1:26" ht="21.75" customHeight="1">
      <c r="A51" s="180" t="s">
        <v>235</v>
      </c>
      <c r="B51" s="181">
        <v>0</v>
      </c>
      <c r="C51" s="181">
        <v>0</v>
      </c>
      <c r="D51" s="181">
        <v>0</v>
      </c>
      <c r="E51" s="181">
        <v>0</v>
      </c>
      <c r="F51" s="181">
        <v>0</v>
      </c>
      <c r="G51" s="182">
        <v>0</v>
      </c>
      <c r="H51" s="183">
        <v>0</v>
      </c>
      <c r="I51" s="184"/>
      <c r="J51" s="185">
        <v>0</v>
      </c>
      <c r="K51" s="185">
        <v>0</v>
      </c>
      <c r="L51" s="185">
        <v>0</v>
      </c>
      <c r="M51" s="185">
        <v>0</v>
      </c>
      <c r="N51" s="185">
        <v>0</v>
      </c>
      <c r="O51" s="185">
        <v>0</v>
      </c>
      <c r="P51" s="185">
        <v>0</v>
      </c>
      <c r="Q51" s="185">
        <v>0</v>
      </c>
      <c r="R51" s="185">
        <v>0</v>
      </c>
      <c r="S51" s="185">
        <v>0</v>
      </c>
      <c r="T51" s="186" t="s">
        <v>188</v>
      </c>
      <c r="U51" s="186">
        <v>0</v>
      </c>
      <c r="V51" s="186">
        <v>0</v>
      </c>
      <c r="W51" s="186">
        <v>0</v>
      </c>
      <c r="X51" s="43"/>
      <c r="Y51" s="43"/>
      <c r="Z51" s="43"/>
    </row>
    <row r="52" spans="1:26" ht="21.75" customHeight="1">
      <c r="A52" s="180" t="s">
        <v>236</v>
      </c>
      <c r="B52" s="181">
        <v>10101760</v>
      </c>
      <c r="C52" s="181">
        <v>1737789</v>
      </c>
      <c r="D52" s="181">
        <v>16052</v>
      </c>
      <c r="E52" s="181">
        <v>9718</v>
      </c>
      <c r="F52" s="181">
        <v>1763559</v>
      </c>
      <c r="G52" s="182">
        <v>-203</v>
      </c>
      <c r="H52" s="183">
        <v>1763356</v>
      </c>
      <c r="I52" s="184">
        <v>0.17460000000000001</v>
      </c>
      <c r="J52" s="185">
        <v>5563415</v>
      </c>
      <c r="K52" s="185">
        <v>5905823</v>
      </c>
      <c r="L52" s="185">
        <v>5949783</v>
      </c>
      <c r="M52" s="185">
        <v>6156041</v>
      </c>
      <c r="N52" s="185">
        <v>4391062</v>
      </c>
      <c r="O52" s="185">
        <v>2381609</v>
      </c>
      <c r="P52" s="185">
        <v>1931206</v>
      </c>
      <c r="Q52" s="185">
        <v>1984866</v>
      </c>
      <c r="R52" s="185">
        <v>2110506</v>
      </c>
      <c r="S52" s="185">
        <v>4347169</v>
      </c>
      <c r="T52" s="186">
        <v>2749255</v>
      </c>
      <c r="U52" s="186">
        <v>2732645</v>
      </c>
      <c r="V52" s="186">
        <v>1988712</v>
      </c>
      <c r="W52" s="186">
        <v>1763356</v>
      </c>
      <c r="X52" s="43"/>
      <c r="Y52" s="43"/>
      <c r="Z52" s="43"/>
    </row>
    <row r="53" spans="1:26" ht="21.75" customHeight="1">
      <c r="A53" s="180" t="s">
        <v>237</v>
      </c>
      <c r="B53" s="181">
        <v>550347.8899999999</v>
      </c>
      <c r="C53" s="181">
        <v>94675</v>
      </c>
      <c r="D53" s="181">
        <v>0</v>
      </c>
      <c r="E53" s="181">
        <v>0</v>
      </c>
      <c r="F53" s="181">
        <v>94675</v>
      </c>
      <c r="G53" s="182">
        <v>-4</v>
      </c>
      <c r="H53" s="183">
        <v>94671</v>
      </c>
      <c r="I53" s="184">
        <v>0.17199999999999999</v>
      </c>
      <c r="J53" s="185">
        <v>0</v>
      </c>
      <c r="K53" s="185">
        <v>0</v>
      </c>
      <c r="L53" s="185">
        <v>0</v>
      </c>
      <c r="M53" s="185">
        <v>0</v>
      </c>
      <c r="N53" s="185">
        <v>0</v>
      </c>
      <c r="O53" s="185">
        <v>0</v>
      </c>
      <c r="P53" s="185">
        <v>0</v>
      </c>
      <c r="Q53" s="185">
        <v>0</v>
      </c>
      <c r="R53" s="185">
        <v>0</v>
      </c>
      <c r="S53" s="185">
        <v>0</v>
      </c>
      <c r="T53" s="186">
        <v>153822</v>
      </c>
      <c r="U53" s="186">
        <v>145336</v>
      </c>
      <c r="V53" s="186">
        <v>108001</v>
      </c>
      <c r="W53" s="186">
        <v>94671</v>
      </c>
      <c r="X53" s="43"/>
      <c r="Y53" s="43"/>
      <c r="Z53" s="43"/>
    </row>
    <row r="54" spans="1:26" ht="21.75" customHeight="1">
      <c r="A54" s="180" t="s">
        <v>238</v>
      </c>
      <c r="B54" s="181">
        <v>437829.7</v>
      </c>
      <c r="C54" s="181">
        <v>75319</v>
      </c>
      <c r="D54" s="181">
        <v>0</v>
      </c>
      <c r="E54" s="181">
        <v>0</v>
      </c>
      <c r="F54" s="181">
        <v>75319</v>
      </c>
      <c r="G54" s="182">
        <v>-3</v>
      </c>
      <c r="H54" s="183">
        <v>75316</v>
      </c>
      <c r="I54" s="184">
        <v>0.17199999999999999</v>
      </c>
      <c r="J54" s="185">
        <v>262655</v>
      </c>
      <c r="K54" s="185">
        <v>270723</v>
      </c>
      <c r="L54" s="185">
        <v>282735</v>
      </c>
      <c r="M54" s="185">
        <v>297471</v>
      </c>
      <c r="N54" s="185">
        <v>250303</v>
      </c>
      <c r="O54" s="185">
        <v>114381</v>
      </c>
      <c r="P54" s="185">
        <v>93000</v>
      </c>
      <c r="Q54" s="185">
        <v>93610</v>
      </c>
      <c r="R54" s="185">
        <v>96122</v>
      </c>
      <c r="S54" s="185">
        <v>187425</v>
      </c>
      <c r="T54" s="186">
        <v>120726</v>
      </c>
      <c r="U54" s="186">
        <v>118424</v>
      </c>
      <c r="V54" s="186">
        <v>86597</v>
      </c>
      <c r="W54" s="186">
        <v>75316</v>
      </c>
      <c r="X54" s="43"/>
      <c r="Y54" s="43"/>
      <c r="Z54" s="43"/>
    </row>
    <row r="55" spans="1:26" ht="21.75" customHeight="1">
      <c r="A55" s="180" t="s">
        <v>239</v>
      </c>
      <c r="B55" s="181">
        <v>437809.51</v>
      </c>
      <c r="C55" s="181">
        <v>75316</v>
      </c>
      <c r="D55" s="181">
        <v>38525</v>
      </c>
      <c r="E55" s="181">
        <v>23322</v>
      </c>
      <c r="F55" s="181">
        <v>137163</v>
      </c>
      <c r="G55" s="182">
        <v>-342</v>
      </c>
      <c r="H55" s="183">
        <v>136821</v>
      </c>
      <c r="I55" s="184">
        <v>0.31329999999999997</v>
      </c>
      <c r="J55" s="185">
        <v>0</v>
      </c>
      <c r="K55" s="185">
        <v>0</v>
      </c>
      <c r="L55" s="185">
        <v>0</v>
      </c>
      <c r="M55" s="185">
        <v>326142</v>
      </c>
      <c r="N55" s="185">
        <v>321477.27</v>
      </c>
      <c r="O55" s="185">
        <v>207887</v>
      </c>
      <c r="P55" s="185">
        <v>163628</v>
      </c>
      <c r="Q55" s="185">
        <v>164053</v>
      </c>
      <c r="R55" s="185">
        <v>168698</v>
      </c>
      <c r="S55" s="185">
        <v>339992</v>
      </c>
      <c r="T55" s="186">
        <v>212554</v>
      </c>
      <c r="U55" s="186">
        <v>207457</v>
      </c>
      <c r="V55" s="186">
        <v>151942</v>
      </c>
      <c r="W55" s="186">
        <v>136821</v>
      </c>
      <c r="X55" s="43"/>
      <c r="Y55" s="43"/>
      <c r="Z55" s="43"/>
    </row>
    <row r="56" spans="1:26" ht="21.75" customHeight="1">
      <c r="A56" s="180" t="s">
        <v>240</v>
      </c>
      <c r="B56" s="181">
        <v>0</v>
      </c>
      <c r="C56" s="181">
        <v>0</v>
      </c>
      <c r="D56" s="181">
        <v>0</v>
      </c>
      <c r="E56" s="181">
        <v>0</v>
      </c>
      <c r="F56" s="181">
        <v>0</v>
      </c>
      <c r="G56" s="182">
        <v>0</v>
      </c>
      <c r="H56" s="183">
        <v>0</v>
      </c>
      <c r="I56" s="184"/>
      <c r="J56" s="185">
        <v>0</v>
      </c>
      <c r="K56" s="185">
        <v>0</v>
      </c>
      <c r="L56" s="185">
        <v>0</v>
      </c>
      <c r="M56" s="185">
        <v>0</v>
      </c>
      <c r="N56" s="185">
        <v>0</v>
      </c>
      <c r="O56" s="185">
        <v>0</v>
      </c>
      <c r="P56" s="185">
        <v>0</v>
      </c>
      <c r="Q56" s="185">
        <v>0</v>
      </c>
      <c r="R56" s="185">
        <v>0</v>
      </c>
      <c r="S56" s="185">
        <v>0</v>
      </c>
      <c r="T56" s="186" t="s">
        <v>188</v>
      </c>
      <c r="U56" s="186">
        <v>0</v>
      </c>
      <c r="V56" s="186">
        <v>0</v>
      </c>
      <c r="W56" s="186">
        <v>0</v>
      </c>
      <c r="X56" s="43"/>
      <c r="Y56" s="43"/>
      <c r="Z56" s="43"/>
    </row>
    <row r="57" spans="1:26" ht="21.75" customHeight="1">
      <c r="A57" s="180" t="s">
        <v>241</v>
      </c>
      <c r="B57" s="181">
        <v>0</v>
      </c>
      <c r="C57" s="181">
        <v>0</v>
      </c>
      <c r="D57" s="181">
        <v>0</v>
      </c>
      <c r="E57" s="181">
        <v>0</v>
      </c>
      <c r="F57" s="181">
        <v>0</v>
      </c>
      <c r="G57" s="182">
        <v>0</v>
      </c>
      <c r="H57" s="183">
        <v>0</v>
      </c>
      <c r="I57" s="184"/>
      <c r="J57" s="185">
        <v>0</v>
      </c>
      <c r="K57" s="185">
        <v>0</v>
      </c>
      <c r="L57" s="185">
        <v>0</v>
      </c>
      <c r="M57" s="185">
        <v>0</v>
      </c>
      <c r="N57" s="185">
        <v>0</v>
      </c>
      <c r="O57" s="185">
        <v>0</v>
      </c>
      <c r="P57" s="185">
        <v>0</v>
      </c>
      <c r="Q57" s="185">
        <v>0</v>
      </c>
      <c r="R57" s="185">
        <v>0</v>
      </c>
      <c r="S57" s="185">
        <v>0</v>
      </c>
      <c r="T57" s="186" t="s">
        <v>188</v>
      </c>
      <c r="U57" s="186">
        <v>0</v>
      </c>
      <c r="V57" s="186">
        <v>0</v>
      </c>
      <c r="W57" s="186">
        <v>0</v>
      </c>
      <c r="X57" s="43"/>
      <c r="Y57" s="43"/>
      <c r="Z57" s="43"/>
    </row>
    <row r="58" spans="1:26" ht="21.75" customHeight="1">
      <c r="A58" s="180" t="s">
        <v>242</v>
      </c>
      <c r="B58" s="181">
        <v>854567.05</v>
      </c>
      <c r="C58" s="181">
        <v>147010</v>
      </c>
      <c r="D58" s="181">
        <v>22473</v>
      </c>
      <c r="E58" s="181">
        <v>13605</v>
      </c>
      <c r="F58" s="181">
        <v>183088</v>
      </c>
      <c r="G58" s="182">
        <v>-203</v>
      </c>
      <c r="H58" s="183">
        <v>182885</v>
      </c>
      <c r="I58" s="184">
        <v>0.21420000000000003</v>
      </c>
      <c r="J58" s="185">
        <v>503006</v>
      </c>
      <c r="K58" s="185">
        <v>539516</v>
      </c>
      <c r="L58" s="185">
        <v>563617</v>
      </c>
      <c r="M58" s="185">
        <v>597319</v>
      </c>
      <c r="N58" s="185">
        <v>486358</v>
      </c>
      <c r="O58" s="185">
        <v>267994</v>
      </c>
      <c r="P58" s="185">
        <v>209292</v>
      </c>
      <c r="Q58" s="185">
        <v>211354</v>
      </c>
      <c r="R58" s="185">
        <v>227808</v>
      </c>
      <c r="S58" s="185">
        <v>476583</v>
      </c>
      <c r="T58" s="186">
        <v>296541</v>
      </c>
      <c r="U58" s="186">
        <v>285429</v>
      </c>
      <c r="V58" s="186">
        <v>209522</v>
      </c>
      <c r="W58" s="186">
        <v>182885</v>
      </c>
      <c r="X58" s="43"/>
      <c r="Y58" s="43"/>
      <c r="Z58" s="43"/>
    </row>
    <row r="59" spans="1:26" ht="21.75" customHeight="1">
      <c r="A59" s="180" t="s">
        <v>243</v>
      </c>
      <c r="B59" s="181">
        <v>1022450.64</v>
      </c>
      <c r="C59" s="181">
        <v>175891</v>
      </c>
      <c r="D59" s="181">
        <v>0</v>
      </c>
      <c r="E59" s="181">
        <v>0</v>
      </c>
      <c r="F59" s="181">
        <v>175891</v>
      </c>
      <c r="G59" s="182">
        <v>-6</v>
      </c>
      <c r="H59" s="183">
        <v>175885</v>
      </c>
      <c r="I59" s="184">
        <v>0.17199999999999999</v>
      </c>
      <c r="J59" s="185">
        <v>189483</v>
      </c>
      <c r="K59" s="185">
        <v>205310</v>
      </c>
      <c r="L59" s="185">
        <v>220564</v>
      </c>
      <c r="M59" s="185">
        <v>249963</v>
      </c>
      <c r="N59" s="185">
        <v>524702</v>
      </c>
      <c r="O59" s="185">
        <v>260838</v>
      </c>
      <c r="P59" s="185">
        <v>213187</v>
      </c>
      <c r="Q59" s="185">
        <v>210473</v>
      </c>
      <c r="R59" s="185">
        <v>216522</v>
      </c>
      <c r="S59" s="185">
        <v>427872</v>
      </c>
      <c r="T59" s="186">
        <v>272747</v>
      </c>
      <c r="U59" s="186">
        <v>269354</v>
      </c>
      <c r="V59" s="186">
        <v>196890</v>
      </c>
      <c r="W59" s="186">
        <v>175885</v>
      </c>
      <c r="X59" s="43"/>
      <c r="Y59" s="43"/>
      <c r="Z59" s="43"/>
    </row>
    <row r="60" spans="1:26" ht="21.75" customHeight="1">
      <c r="A60" s="180" t="s">
        <v>244</v>
      </c>
      <c r="B60" s="181">
        <v>617824.30000000005</v>
      </c>
      <c r="C60" s="181">
        <v>106283</v>
      </c>
      <c r="D60" s="181">
        <v>0</v>
      </c>
      <c r="E60" s="181">
        <v>0</v>
      </c>
      <c r="F60" s="181">
        <v>106283</v>
      </c>
      <c r="G60" s="182">
        <v>0</v>
      </c>
      <c r="H60" s="183">
        <v>106283</v>
      </c>
      <c r="I60" s="184">
        <v>0.17199999999999999</v>
      </c>
      <c r="J60" s="185">
        <v>0</v>
      </c>
      <c r="K60" s="185">
        <v>0</v>
      </c>
      <c r="L60" s="185">
        <v>0</v>
      </c>
      <c r="M60" s="185">
        <v>0</v>
      </c>
      <c r="N60" s="185">
        <v>0</v>
      </c>
      <c r="O60" s="185">
        <v>0</v>
      </c>
      <c r="P60" s="185">
        <v>0</v>
      </c>
      <c r="Q60" s="185">
        <v>0</v>
      </c>
      <c r="R60" s="185">
        <v>0</v>
      </c>
      <c r="S60" s="185">
        <v>0</v>
      </c>
      <c r="T60" s="186" t="s">
        <v>188</v>
      </c>
      <c r="U60" s="186">
        <v>0</v>
      </c>
      <c r="V60" s="186">
        <v>0</v>
      </c>
      <c r="W60" s="186">
        <v>106283</v>
      </c>
      <c r="X60" s="43"/>
      <c r="Y60" s="43"/>
      <c r="Z60" s="43"/>
    </row>
    <row r="61" spans="1:26" ht="21.75" customHeight="1">
      <c r="A61" s="180" t="s">
        <v>245</v>
      </c>
      <c r="B61" s="181">
        <v>0</v>
      </c>
      <c r="C61" s="181">
        <v>0</v>
      </c>
      <c r="D61" s="181">
        <v>0</v>
      </c>
      <c r="E61" s="181">
        <v>0</v>
      </c>
      <c r="F61" s="181">
        <v>0</v>
      </c>
      <c r="G61" s="182">
        <v>0</v>
      </c>
      <c r="H61" s="183">
        <v>0</v>
      </c>
      <c r="I61" s="184"/>
      <c r="J61" s="185">
        <v>0</v>
      </c>
      <c r="K61" s="185">
        <v>0</v>
      </c>
      <c r="L61" s="185">
        <v>0</v>
      </c>
      <c r="M61" s="185">
        <v>0</v>
      </c>
      <c r="N61" s="185">
        <v>0</v>
      </c>
      <c r="O61" s="185">
        <v>0</v>
      </c>
      <c r="P61" s="185">
        <v>0</v>
      </c>
      <c r="Q61" s="185">
        <v>0</v>
      </c>
      <c r="R61" s="185">
        <v>0</v>
      </c>
      <c r="S61" s="185">
        <v>0</v>
      </c>
      <c r="T61" s="186" t="s">
        <v>188</v>
      </c>
      <c r="U61" s="186">
        <v>0</v>
      </c>
      <c r="V61" s="186">
        <v>0</v>
      </c>
      <c r="W61" s="186">
        <v>0</v>
      </c>
      <c r="X61" s="43"/>
      <c r="Y61" s="43"/>
      <c r="Z61" s="43"/>
    </row>
    <row r="62" spans="1:26" ht="21.75" customHeight="1">
      <c r="A62" s="180" t="s">
        <v>246</v>
      </c>
      <c r="B62" s="181">
        <v>0</v>
      </c>
      <c r="C62" s="181">
        <v>0</v>
      </c>
      <c r="D62" s="181">
        <v>0</v>
      </c>
      <c r="E62" s="181">
        <v>0</v>
      </c>
      <c r="F62" s="181">
        <v>0</v>
      </c>
      <c r="G62" s="182">
        <v>0</v>
      </c>
      <c r="H62" s="183">
        <v>0</v>
      </c>
      <c r="I62" s="184"/>
      <c r="J62" s="185">
        <v>0</v>
      </c>
      <c r="K62" s="185">
        <v>0</v>
      </c>
      <c r="L62" s="185">
        <v>0</v>
      </c>
      <c r="M62" s="185">
        <v>0</v>
      </c>
      <c r="N62" s="185">
        <v>0</v>
      </c>
      <c r="O62" s="185">
        <v>0</v>
      </c>
      <c r="P62" s="185">
        <v>0</v>
      </c>
      <c r="Q62" s="185">
        <v>0</v>
      </c>
      <c r="R62" s="185">
        <v>0</v>
      </c>
      <c r="S62" s="185">
        <v>0</v>
      </c>
      <c r="T62" s="186" t="s">
        <v>188</v>
      </c>
      <c r="U62" s="186">
        <v>0</v>
      </c>
      <c r="V62" s="186">
        <v>0</v>
      </c>
      <c r="W62" s="186">
        <v>0</v>
      </c>
      <c r="X62" s="43"/>
      <c r="Y62" s="43"/>
      <c r="Z62" s="43"/>
    </row>
    <row r="63" spans="1:26" ht="21.75" customHeight="1">
      <c r="A63" s="180" t="s">
        <v>247</v>
      </c>
      <c r="B63" s="181">
        <v>0</v>
      </c>
      <c r="C63" s="181">
        <v>0</v>
      </c>
      <c r="D63" s="181">
        <v>0</v>
      </c>
      <c r="E63" s="181">
        <v>0</v>
      </c>
      <c r="F63" s="181">
        <v>0</v>
      </c>
      <c r="G63" s="182">
        <v>0</v>
      </c>
      <c r="H63" s="183">
        <v>0</v>
      </c>
      <c r="I63" s="184"/>
      <c r="J63" s="185">
        <v>0</v>
      </c>
      <c r="K63" s="185">
        <v>0</v>
      </c>
      <c r="L63" s="185">
        <v>0</v>
      </c>
      <c r="M63" s="185">
        <v>0</v>
      </c>
      <c r="N63" s="185">
        <v>0</v>
      </c>
      <c r="O63" s="185">
        <v>0</v>
      </c>
      <c r="P63" s="185">
        <v>0</v>
      </c>
      <c r="Q63" s="185">
        <v>0</v>
      </c>
      <c r="R63" s="185">
        <v>0</v>
      </c>
      <c r="S63" s="185">
        <v>0</v>
      </c>
      <c r="T63" s="186" t="s">
        <v>188</v>
      </c>
      <c r="U63" s="186">
        <v>0</v>
      </c>
      <c r="V63" s="186">
        <v>0</v>
      </c>
      <c r="W63" s="186">
        <v>0</v>
      </c>
      <c r="X63" s="43"/>
      <c r="Y63" s="43"/>
      <c r="Z63" s="43"/>
    </row>
    <row r="64" spans="1:26" ht="21.75" customHeight="1">
      <c r="A64" s="180" t="s">
        <v>248</v>
      </c>
      <c r="B64" s="181">
        <v>0</v>
      </c>
      <c r="C64" s="181">
        <v>0</v>
      </c>
      <c r="D64" s="181">
        <v>0</v>
      </c>
      <c r="E64" s="181">
        <v>0</v>
      </c>
      <c r="F64" s="181">
        <v>0</v>
      </c>
      <c r="G64" s="182">
        <v>0</v>
      </c>
      <c r="H64" s="183">
        <v>0</v>
      </c>
      <c r="I64" s="184"/>
      <c r="J64" s="185">
        <v>0</v>
      </c>
      <c r="K64" s="185">
        <v>0</v>
      </c>
      <c r="L64" s="185">
        <v>0</v>
      </c>
      <c r="M64" s="185">
        <v>0</v>
      </c>
      <c r="N64" s="185">
        <v>0</v>
      </c>
      <c r="O64" s="185">
        <v>0</v>
      </c>
      <c r="P64" s="185">
        <v>0</v>
      </c>
      <c r="Q64" s="185">
        <v>0</v>
      </c>
      <c r="R64" s="185">
        <v>0</v>
      </c>
      <c r="S64" s="185">
        <v>0</v>
      </c>
      <c r="T64" s="186" t="s">
        <v>188</v>
      </c>
      <c r="U64" s="186">
        <v>0</v>
      </c>
      <c r="V64" s="186">
        <v>0</v>
      </c>
      <c r="W64" s="186">
        <v>0</v>
      </c>
      <c r="X64" s="43"/>
      <c r="Y64" s="43"/>
      <c r="Z64" s="43"/>
    </row>
    <row r="65" spans="1:26" ht="21.75" customHeight="1">
      <c r="A65" s="180" t="s">
        <v>249</v>
      </c>
      <c r="B65" s="181">
        <v>232915.77</v>
      </c>
      <c r="C65" s="181">
        <v>40068</v>
      </c>
      <c r="D65" s="181">
        <v>28894</v>
      </c>
      <c r="E65" s="181">
        <v>17492</v>
      </c>
      <c r="F65" s="181">
        <v>86454</v>
      </c>
      <c r="G65" s="182">
        <v>-256</v>
      </c>
      <c r="H65" s="183">
        <v>86198</v>
      </c>
      <c r="I65" s="184">
        <v>0.37119999999999997</v>
      </c>
      <c r="J65" s="185">
        <v>122711</v>
      </c>
      <c r="K65" s="185">
        <v>135130</v>
      </c>
      <c r="L65" s="185">
        <v>141078</v>
      </c>
      <c r="M65" s="185">
        <v>149210</v>
      </c>
      <c r="N65" s="185">
        <v>158035.74</v>
      </c>
      <c r="O65" s="185">
        <v>130559</v>
      </c>
      <c r="P65" s="185">
        <v>102356</v>
      </c>
      <c r="Q65" s="185">
        <v>104423</v>
      </c>
      <c r="R65" s="185">
        <v>107028</v>
      </c>
      <c r="S65" s="185">
        <v>198425</v>
      </c>
      <c r="T65" s="186">
        <v>141695</v>
      </c>
      <c r="U65" s="186">
        <v>138547</v>
      </c>
      <c r="V65" s="186">
        <v>100910</v>
      </c>
      <c r="W65" s="186">
        <v>86198</v>
      </c>
      <c r="X65" s="43"/>
      <c r="Y65" s="43"/>
      <c r="Z65" s="43"/>
    </row>
    <row r="66" spans="1:26" ht="21.75" customHeight="1">
      <c r="A66" s="180" t="s">
        <v>250</v>
      </c>
      <c r="B66" s="181">
        <v>0</v>
      </c>
      <c r="C66" s="181">
        <v>0</v>
      </c>
      <c r="D66" s="181">
        <v>0</v>
      </c>
      <c r="E66" s="181">
        <v>0</v>
      </c>
      <c r="F66" s="181">
        <v>0</v>
      </c>
      <c r="G66" s="182">
        <v>0</v>
      </c>
      <c r="H66" s="183">
        <v>0</v>
      </c>
      <c r="I66" s="184"/>
      <c r="J66" s="185">
        <v>0</v>
      </c>
      <c r="K66" s="185">
        <v>0</v>
      </c>
      <c r="L66" s="185">
        <v>0</v>
      </c>
      <c r="M66" s="185">
        <v>0</v>
      </c>
      <c r="N66" s="185">
        <v>0</v>
      </c>
      <c r="O66" s="185">
        <v>0</v>
      </c>
      <c r="P66" s="185">
        <v>0</v>
      </c>
      <c r="Q66" s="185">
        <v>0</v>
      </c>
      <c r="R66" s="185">
        <v>0</v>
      </c>
      <c r="S66" s="185">
        <v>0</v>
      </c>
      <c r="T66" s="186" t="s">
        <v>188</v>
      </c>
      <c r="U66" s="186">
        <v>0</v>
      </c>
      <c r="V66" s="186">
        <v>0</v>
      </c>
      <c r="W66" s="186">
        <v>0</v>
      </c>
      <c r="X66" s="43"/>
      <c r="Y66" s="43"/>
      <c r="Z66" s="43"/>
    </row>
    <row r="67" spans="1:26" ht="21.75" customHeight="1">
      <c r="A67" s="180" t="s">
        <v>251</v>
      </c>
      <c r="B67" s="181">
        <v>0</v>
      </c>
      <c r="C67" s="181">
        <v>0</v>
      </c>
      <c r="D67" s="181">
        <v>0</v>
      </c>
      <c r="E67" s="181">
        <v>0</v>
      </c>
      <c r="F67" s="181">
        <v>0</v>
      </c>
      <c r="G67" s="182">
        <v>0</v>
      </c>
      <c r="H67" s="183">
        <v>0</v>
      </c>
      <c r="I67" s="184"/>
      <c r="J67" s="185">
        <v>0</v>
      </c>
      <c r="K67" s="185">
        <v>0</v>
      </c>
      <c r="L67" s="185">
        <v>0</v>
      </c>
      <c r="M67" s="185">
        <v>0</v>
      </c>
      <c r="N67" s="185">
        <v>0</v>
      </c>
      <c r="O67" s="185">
        <v>0</v>
      </c>
      <c r="P67" s="185">
        <v>0</v>
      </c>
      <c r="Q67" s="185">
        <v>0</v>
      </c>
      <c r="R67" s="185">
        <v>0</v>
      </c>
      <c r="S67" s="185">
        <v>0</v>
      </c>
      <c r="T67" s="186" t="s">
        <v>188</v>
      </c>
      <c r="U67" s="186">
        <v>0</v>
      </c>
      <c r="V67" s="186">
        <v>0</v>
      </c>
      <c r="W67" s="186">
        <v>0</v>
      </c>
      <c r="X67" s="43"/>
      <c r="Y67" s="43"/>
      <c r="Z67" s="43"/>
    </row>
    <row r="68" spans="1:26" ht="21.75" customHeight="1">
      <c r="A68" s="180" t="s">
        <v>252</v>
      </c>
      <c r="B68" s="181">
        <v>475235.27999999997</v>
      </c>
      <c r="C68" s="181">
        <v>81754</v>
      </c>
      <c r="D68" s="181">
        <v>0</v>
      </c>
      <c r="E68" s="181">
        <v>0</v>
      </c>
      <c r="F68" s="181">
        <v>81754</v>
      </c>
      <c r="G68" s="182">
        <v>-3</v>
      </c>
      <c r="H68" s="183">
        <v>81751</v>
      </c>
      <c r="I68" s="184">
        <v>0.17199999999999999</v>
      </c>
      <c r="J68" s="185">
        <v>254690</v>
      </c>
      <c r="K68" s="185">
        <v>278306</v>
      </c>
      <c r="L68" s="185">
        <v>303405</v>
      </c>
      <c r="M68" s="185">
        <v>317103</v>
      </c>
      <c r="N68" s="185">
        <v>224757</v>
      </c>
      <c r="O68" s="185">
        <v>120170</v>
      </c>
      <c r="P68" s="185">
        <v>96754</v>
      </c>
      <c r="Q68" s="185">
        <v>97918</v>
      </c>
      <c r="R68" s="185">
        <v>103484</v>
      </c>
      <c r="S68" s="185">
        <v>209728</v>
      </c>
      <c r="T68" s="186">
        <v>131139</v>
      </c>
      <c r="U68" s="186">
        <v>128785</v>
      </c>
      <c r="V68" s="186">
        <v>93292</v>
      </c>
      <c r="W68" s="186">
        <v>81751</v>
      </c>
      <c r="X68" s="43"/>
      <c r="Y68" s="43"/>
      <c r="Z68" s="43"/>
    </row>
    <row r="69" spans="1:26" ht="21.75" customHeight="1">
      <c r="A69" s="180" t="s">
        <v>253</v>
      </c>
      <c r="B69" s="181">
        <v>0</v>
      </c>
      <c r="C69" s="181">
        <v>0</v>
      </c>
      <c r="D69" s="181">
        <v>0</v>
      </c>
      <c r="E69" s="181">
        <v>0</v>
      </c>
      <c r="F69" s="181">
        <v>0</v>
      </c>
      <c r="G69" s="182">
        <v>0</v>
      </c>
      <c r="H69" s="183">
        <v>0</v>
      </c>
      <c r="I69" s="184"/>
      <c r="J69" s="185">
        <v>0</v>
      </c>
      <c r="K69" s="185">
        <v>0</v>
      </c>
      <c r="L69" s="185">
        <v>0</v>
      </c>
      <c r="M69" s="185">
        <v>0</v>
      </c>
      <c r="N69" s="185">
        <v>0</v>
      </c>
      <c r="O69" s="185">
        <v>0</v>
      </c>
      <c r="P69" s="185">
        <v>0</v>
      </c>
      <c r="Q69" s="185">
        <v>0</v>
      </c>
      <c r="R69" s="185">
        <v>0</v>
      </c>
      <c r="S69" s="185">
        <v>0</v>
      </c>
      <c r="T69" s="186" t="s">
        <v>188</v>
      </c>
      <c r="U69" s="186">
        <v>0</v>
      </c>
      <c r="V69" s="186">
        <v>0</v>
      </c>
      <c r="W69" s="186">
        <v>0</v>
      </c>
      <c r="X69" s="43"/>
      <c r="Y69" s="43"/>
      <c r="Z69" s="43"/>
    </row>
    <row r="70" spans="1:26" ht="21.75" customHeight="1">
      <c r="A70" s="180" t="s">
        <v>254</v>
      </c>
      <c r="B70" s="181">
        <v>1122561.9700000002</v>
      </c>
      <c r="C70" s="181">
        <v>193112</v>
      </c>
      <c r="D70" s="181">
        <v>0</v>
      </c>
      <c r="E70" s="181">
        <v>0</v>
      </c>
      <c r="F70" s="181">
        <v>193112</v>
      </c>
      <c r="G70" s="182">
        <v>-7</v>
      </c>
      <c r="H70" s="183">
        <v>193105</v>
      </c>
      <c r="I70" s="184">
        <v>0.17199999999999999</v>
      </c>
      <c r="J70" s="185">
        <v>0</v>
      </c>
      <c r="K70" s="185">
        <v>652084</v>
      </c>
      <c r="L70" s="185">
        <v>697795</v>
      </c>
      <c r="M70" s="185">
        <v>738132</v>
      </c>
      <c r="N70" s="185">
        <v>525033</v>
      </c>
      <c r="O70" s="185">
        <v>286445</v>
      </c>
      <c r="P70" s="185">
        <v>233141</v>
      </c>
      <c r="Q70" s="185">
        <v>230656</v>
      </c>
      <c r="R70" s="185">
        <v>241434</v>
      </c>
      <c r="S70" s="185">
        <v>485112</v>
      </c>
      <c r="T70" s="186">
        <v>306163</v>
      </c>
      <c r="U70" s="186">
        <v>302422</v>
      </c>
      <c r="V70" s="186">
        <v>223265</v>
      </c>
      <c r="W70" s="186">
        <v>193105</v>
      </c>
      <c r="X70" s="43"/>
      <c r="Y70" s="43"/>
      <c r="Z70" s="43"/>
    </row>
    <row r="71" spans="1:26" ht="21.75" customHeight="1">
      <c r="A71" s="180" t="s">
        <v>255</v>
      </c>
      <c r="B71" s="181">
        <v>84297.900000000009</v>
      </c>
      <c r="C71" s="181">
        <v>14502</v>
      </c>
      <c r="D71" s="181">
        <v>41735</v>
      </c>
      <c r="E71" s="181">
        <v>25266</v>
      </c>
      <c r="F71" s="181">
        <v>81503</v>
      </c>
      <c r="G71" s="182">
        <v>0</v>
      </c>
      <c r="H71" s="183">
        <v>81503</v>
      </c>
      <c r="I71" s="184">
        <v>0.9668000000000001</v>
      </c>
      <c r="J71" s="185">
        <v>0</v>
      </c>
      <c r="K71" s="185">
        <v>43520</v>
      </c>
      <c r="L71" s="185">
        <v>44080</v>
      </c>
      <c r="M71" s="185">
        <v>47055</v>
      </c>
      <c r="N71" s="185">
        <v>30954</v>
      </c>
      <c r="O71" s="185">
        <v>16503</v>
      </c>
      <c r="P71" s="185">
        <v>13352</v>
      </c>
      <c r="Q71" s="185">
        <v>13282</v>
      </c>
      <c r="R71" s="185">
        <v>14214</v>
      </c>
      <c r="S71" s="185">
        <v>26227</v>
      </c>
      <c r="T71" s="186">
        <v>17472</v>
      </c>
      <c r="U71" s="186">
        <v>72149</v>
      </c>
      <c r="V71" s="186">
        <v>75356</v>
      </c>
      <c r="W71" s="186">
        <v>81503</v>
      </c>
      <c r="X71" s="43"/>
      <c r="Y71" s="43"/>
      <c r="Z71" s="43"/>
    </row>
    <row r="72" spans="1:26" ht="21.75" customHeight="1">
      <c r="A72" s="180" t="s">
        <v>256</v>
      </c>
      <c r="B72" s="181">
        <v>0</v>
      </c>
      <c r="C72" s="181">
        <v>0</v>
      </c>
      <c r="D72" s="181">
        <v>0</v>
      </c>
      <c r="E72" s="181">
        <v>0</v>
      </c>
      <c r="F72" s="181">
        <v>0</v>
      </c>
      <c r="G72" s="182">
        <v>0</v>
      </c>
      <c r="H72" s="183">
        <v>0</v>
      </c>
      <c r="I72" s="184"/>
      <c r="J72" s="185">
        <v>0</v>
      </c>
      <c r="K72" s="185">
        <v>0</v>
      </c>
      <c r="L72" s="185">
        <v>0</v>
      </c>
      <c r="M72" s="185">
        <v>0</v>
      </c>
      <c r="N72" s="185">
        <v>0</v>
      </c>
      <c r="O72" s="185">
        <v>0</v>
      </c>
      <c r="P72" s="185">
        <v>0</v>
      </c>
      <c r="Q72" s="185">
        <v>0</v>
      </c>
      <c r="R72" s="185">
        <v>0</v>
      </c>
      <c r="S72" s="185">
        <v>0</v>
      </c>
      <c r="T72" s="186" t="s">
        <v>188</v>
      </c>
      <c r="U72" s="186">
        <v>0</v>
      </c>
      <c r="V72" s="186">
        <v>0</v>
      </c>
      <c r="W72" s="186">
        <v>0</v>
      </c>
      <c r="X72" s="43"/>
      <c r="Y72" s="43"/>
      <c r="Z72" s="43"/>
    </row>
    <row r="73" spans="1:26" ht="21.75" customHeight="1">
      <c r="A73" s="180" t="s">
        <v>257</v>
      </c>
      <c r="B73" s="181">
        <v>0</v>
      </c>
      <c r="C73" s="181">
        <v>0</v>
      </c>
      <c r="D73" s="181">
        <v>0</v>
      </c>
      <c r="E73" s="181">
        <v>0</v>
      </c>
      <c r="F73" s="181">
        <v>0</v>
      </c>
      <c r="G73" s="182">
        <v>0</v>
      </c>
      <c r="H73" s="183">
        <v>0</v>
      </c>
      <c r="I73" s="184"/>
      <c r="J73" s="185">
        <v>0</v>
      </c>
      <c r="K73" s="185">
        <v>0</v>
      </c>
      <c r="L73" s="185">
        <v>0</v>
      </c>
      <c r="M73" s="185">
        <v>0</v>
      </c>
      <c r="N73" s="185">
        <v>0</v>
      </c>
      <c r="O73" s="185">
        <v>0</v>
      </c>
      <c r="P73" s="185">
        <v>0</v>
      </c>
      <c r="Q73" s="185">
        <v>0</v>
      </c>
      <c r="R73" s="185">
        <v>0</v>
      </c>
      <c r="S73" s="185">
        <v>0</v>
      </c>
      <c r="T73" s="186" t="s">
        <v>188</v>
      </c>
      <c r="U73" s="186">
        <v>0</v>
      </c>
      <c r="V73" s="186">
        <v>0</v>
      </c>
      <c r="W73" s="186">
        <v>0</v>
      </c>
      <c r="X73" s="43"/>
      <c r="Y73" s="43"/>
      <c r="Z73" s="43"/>
    </row>
    <row r="74" spans="1:26" ht="21.75" customHeight="1">
      <c r="A74" s="180" t="s">
        <v>258</v>
      </c>
      <c r="B74" s="181">
        <v>0</v>
      </c>
      <c r="C74" s="181">
        <v>0</v>
      </c>
      <c r="D74" s="181">
        <v>0</v>
      </c>
      <c r="E74" s="181">
        <v>0</v>
      </c>
      <c r="F74" s="181">
        <v>0</v>
      </c>
      <c r="G74" s="182">
        <v>0</v>
      </c>
      <c r="H74" s="183">
        <v>0</v>
      </c>
      <c r="I74" s="184"/>
      <c r="J74" s="185">
        <v>0</v>
      </c>
      <c r="K74" s="185">
        <v>0</v>
      </c>
      <c r="L74" s="185">
        <v>0</v>
      </c>
      <c r="M74" s="185">
        <v>0</v>
      </c>
      <c r="N74" s="185">
        <v>0</v>
      </c>
      <c r="O74" s="185">
        <v>0</v>
      </c>
      <c r="P74" s="185">
        <v>0</v>
      </c>
      <c r="Q74" s="185">
        <v>0</v>
      </c>
      <c r="R74" s="185">
        <v>0</v>
      </c>
      <c r="S74" s="185">
        <v>0</v>
      </c>
      <c r="T74" s="186" t="s">
        <v>188</v>
      </c>
      <c r="U74" s="186">
        <v>0</v>
      </c>
      <c r="V74" s="186">
        <v>0</v>
      </c>
      <c r="W74" s="186">
        <v>0</v>
      </c>
      <c r="X74" s="43"/>
      <c r="Y74" s="43"/>
      <c r="Z74" s="43"/>
    </row>
    <row r="75" spans="1:26" ht="21.75" customHeight="1">
      <c r="A75" s="180" t="s">
        <v>259</v>
      </c>
      <c r="B75" s="181">
        <v>644953.22</v>
      </c>
      <c r="C75" s="181">
        <v>110950</v>
      </c>
      <c r="D75" s="181">
        <v>0</v>
      </c>
      <c r="E75" s="181">
        <v>0</v>
      </c>
      <c r="F75" s="181">
        <v>110950</v>
      </c>
      <c r="G75" s="182">
        <v>-4</v>
      </c>
      <c r="H75" s="183">
        <v>110946</v>
      </c>
      <c r="I75" s="184">
        <v>0.17199999999999999</v>
      </c>
      <c r="J75" s="185">
        <v>342981</v>
      </c>
      <c r="K75" s="185">
        <v>381760</v>
      </c>
      <c r="L75" s="185">
        <v>415180</v>
      </c>
      <c r="M75" s="185">
        <v>440946</v>
      </c>
      <c r="N75" s="185">
        <v>318248</v>
      </c>
      <c r="O75" s="185">
        <v>175602</v>
      </c>
      <c r="P75" s="185">
        <v>139603</v>
      </c>
      <c r="Q75" s="185">
        <v>138794</v>
      </c>
      <c r="R75" s="185">
        <v>143680</v>
      </c>
      <c r="S75" s="185">
        <v>286909</v>
      </c>
      <c r="T75" s="186">
        <v>177075</v>
      </c>
      <c r="U75" s="186">
        <v>174401</v>
      </c>
      <c r="V75" s="186">
        <v>126872</v>
      </c>
      <c r="W75" s="186">
        <v>110946</v>
      </c>
      <c r="X75" s="43"/>
      <c r="Y75" s="43"/>
      <c r="Z75" s="43"/>
    </row>
    <row r="76" spans="1:26" ht="21.75" customHeight="1">
      <c r="A76" s="180" t="s">
        <v>260</v>
      </c>
      <c r="B76" s="181">
        <v>0</v>
      </c>
      <c r="C76" s="181">
        <v>0</v>
      </c>
      <c r="D76" s="181">
        <v>0</v>
      </c>
      <c r="E76" s="181">
        <v>0</v>
      </c>
      <c r="F76" s="181">
        <v>0</v>
      </c>
      <c r="G76" s="182">
        <v>0</v>
      </c>
      <c r="H76" s="183">
        <v>0</v>
      </c>
      <c r="I76" s="184"/>
      <c r="J76" s="185">
        <v>0</v>
      </c>
      <c r="K76" s="185">
        <v>0</v>
      </c>
      <c r="L76" s="185">
        <v>0</v>
      </c>
      <c r="M76" s="185">
        <v>0</v>
      </c>
      <c r="N76" s="185">
        <v>0</v>
      </c>
      <c r="O76" s="185">
        <v>0</v>
      </c>
      <c r="P76" s="185">
        <v>0</v>
      </c>
      <c r="Q76" s="185">
        <v>0</v>
      </c>
      <c r="R76" s="185">
        <v>0</v>
      </c>
      <c r="S76" s="185">
        <v>0</v>
      </c>
      <c r="T76" s="186" t="s">
        <v>188</v>
      </c>
      <c r="U76" s="186">
        <v>0</v>
      </c>
      <c r="V76" s="186">
        <v>0</v>
      </c>
      <c r="W76" s="186">
        <v>0</v>
      </c>
      <c r="X76" s="43"/>
      <c r="Y76" s="43"/>
      <c r="Z76" s="43"/>
    </row>
    <row r="77" spans="1:26" ht="21.75" customHeight="1">
      <c r="A77" s="180" t="s">
        <v>261</v>
      </c>
      <c r="B77" s="181">
        <v>204624.4</v>
      </c>
      <c r="C77" s="181">
        <v>35201</v>
      </c>
      <c r="D77" s="181">
        <v>35314</v>
      </c>
      <c r="E77" s="181">
        <v>21379</v>
      </c>
      <c r="F77" s="181">
        <v>91894</v>
      </c>
      <c r="G77" s="182">
        <v>-311</v>
      </c>
      <c r="H77" s="183">
        <v>91583</v>
      </c>
      <c r="I77" s="184">
        <v>0.44909999999999994</v>
      </c>
      <c r="J77" s="185">
        <v>0</v>
      </c>
      <c r="K77" s="185">
        <v>0</v>
      </c>
      <c r="L77" s="185">
        <v>0</v>
      </c>
      <c r="M77" s="185">
        <v>0</v>
      </c>
      <c r="N77" s="185">
        <v>152880.29999999999</v>
      </c>
      <c r="O77" s="185">
        <v>143131</v>
      </c>
      <c r="P77" s="185">
        <v>119699</v>
      </c>
      <c r="Q77" s="185">
        <v>113377</v>
      </c>
      <c r="R77" s="185">
        <v>121757</v>
      </c>
      <c r="S77" s="185">
        <v>171231</v>
      </c>
      <c r="T77" s="186">
        <v>147052</v>
      </c>
      <c r="U77" s="186">
        <v>145515</v>
      </c>
      <c r="V77" s="186">
        <v>105272</v>
      </c>
      <c r="W77" s="186">
        <v>91583</v>
      </c>
      <c r="X77" s="43"/>
      <c r="Y77" s="43"/>
      <c r="Z77" s="43"/>
    </row>
    <row r="78" spans="1:26" ht="21.75" customHeight="1">
      <c r="A78" s="180" t="s">
        <v>262</v>
      </c>
      <c r="B78" s="181">
        <v>1171316</v>
      </c>
      <c r="C78" s="181">
        <v>201499</v>
      </c>
      <c r="D78" s="181">
        <v>16052</v>
      </c>
      <c r="E78" s="181">
        <v>9718</v>
      </c>
      <c r="F78" s="181">
        <v>227269</v>
      </c>
      <c r="G78" s="182">
        <v>-148</v>
      </c>
      <c r="H78" s="183">
        <v>227121</v>
      </c>
      <c r="I78" s="184">
        <v>0.19399999999999998</v>
      </c>
      <c r="J78" s="185">
        <v>0</v>
      </c>
      <c r="K78" s="185">
        <v>758958</v>
      </c>
      <c r="L78" s="185">
        <v>785852</v>
      </c>
      <c r="M78" s="185">
        <v>864018</v>
      </c>
      <c r="N78" s="185">
        <v>632203</v>
      </c>
      <c r="O78" s="185">
        <v>382603</v>
      </c>
      <c r="P78" s="185">
        <v>297767</v>
      </c>
      <c r="Q78" s="185">
        <v>297467</v>
      </c>
      <c r="R78" s="185">
        <v>304460</v>
      </c>
      <c r="S78" s="185">
        <v>614502</v>
      </c>
      <c r="T78" s="186">
        <v>388481</v>
      </c>
      <c r="U78" s="186">
        <v>380021</v>
      </c>
      <c r="V78" s="186">
        <v>272966</v>
      </c>
      <c r="W78" s="186">
        <v>227121</v>
      </c>
      <c r="X78" s="43"/>
      <c r="Y78" s="43"/>
      <c r="Z78" s="43"/>
    </row>
    <row r="79" spans="1:26" ht="21.75" customHeight="1">
      <c r="A79" s="180" t="s">
        <v>263</v>
      </c>
      <c r="B79" s="181">
        <v>87871.01999999999</v>
      </c>
      <c r="C79" s="181">
        <v>15116</v>
      </c>
      <c r="D79" s="181">
        <v>0</v>
      </c>
      <c r="E79" s="181">
        <v>0</v>
      </c>
      <c r="F79" s="181">
        <v>15116</v>
      </c>
      <c r="G79" s="182">
        <v>-1</v>
      </c>
      <c r="H79" s="183">
        <v>15115</v>
      </c>
      <c r="I79" s="184">
        <v>0.17199999999999999</v>
      </c>
      <c r="J79" s="185">
        <v>0</v>
      </c>
      <c r="K79" s="185">
        <v>0</v>
      </c>
      <c r="L79" s="185">
        <v>0</v>
      </c>
      <c r="M79" s="185">
        <v>0</v>
      </c>
      <c r="N79" s="185">
        <v>0</v>
      </c>
      <c r="O79" s="185">
        <v>0</v>
      </c>
      <c r="P79" s="185">
        <v>0</v>
      </c>
      <c r="Q79" s="185">
        <v>20998</v>
      </c>
      <c r="R79" s="185">
        <v>22244</v>
      </c>
      <c r="S79" s="185">
        <v>41026</v>
      </c>
      <c r="T79" s="186">
        <v>25528</v>
      </c>
      <c r="U79" s="186">
        <v>24517</v>
      </c>
      <c r="V79" s="186">
        <v>17371</v>
      </c>
      <c r="W79" s="186">
        <v>15115</v>
      </c>
      <c r="X79" s="43"/>
      <c r="Y79" s="43"/>
      <c r="Z79" s="43"/>
    </row>
    <row r="80" spans="1:26" ht="21.75" customHeight="1">
      <c r="A80" s="180" t="s">
        <v>264</v>
      </c>
      <c r="B80" s="181">
        <v>0</v>
      </c>
      <c r="C80" s="181">
        <v>0</v>
      </c>
      <c r="D80" s="181">
        <v>0</v>
      </c>
      <c r="E80" s="181">
        <v>0</v>
      </c>
      <c r="F80" s="181">
        <v>0</v>
      </c>
      <c r="G80" s="182">
        <v>0</v>
      </c>
      <c r="H80" s="183">
        <v>0</v>
      </c>
      <c r="I80" s="184"/>
      <c r="J80" s="185">
        <v>0</v>
      </c>
      <c r="K80" s="185">
        <v>0</v>
      </c>
      <c r="L80" s="185">
        <v>0</v>
      </c>
      <c r="M80" s="185">
        <v>0</v>
      </c>
      <c r="N80" s="185">
        <v>0</v>
      </c>
      <c r="O80" s="185">
        <v>0</v>
      </c>
      <c r="P80" s="185">
        <v>0</v>
      </c>
      <c r="Q80" s="185">
        <v>0</v>
      </c>
      <c r="R80" s="185">
        <v>0</v>
      </c>
      <c r="S80" s="185">
        <v>0</v>
      </c>
      <c r="T80" s="186" t="s">
        <v>188</v>
      </c>
      <c r="U80" s="186">
        <v>0</v>
      </c>
      <c r="V80" s="186">
        <v>0</v>
      </c>
      <c r="W80" s="186">
        <v>0</v>
      </c>
      <c r="X80" s="43"/>
      <c r="Y80" s="43"/>
      <c r="Z80" s="43"/>
    </row>
    <row r="81" spans="1:26" ht="21.75" customHeight="1">
      <c r="A81" s="180" t="s">
        <v>265</v>
      </c>
      <c r="B81" s="181">
        <v>0</v>
      </c>
      <c r="C81" s="181">
        <v>0</v>
      </c>
      <c r="D81" s="181">
        <v>0</v>
      </c>
      <c r="E81" s="181">
        <v>0</v>
      </c>
      <c r="F81" s="181">
        <v>0</v>
      </c>
      <c r="G81" s="182">
        <v>0</v>
      </c>
      <c r="H81" s="183">
        <v>0</v>
      </c>
      <c r="I81" s="184"/>
      <c r="J81" s="185">
        <v>0</v>
      </c>
      <c r="K81" s="185">
        <v>0</v>
      </c>
      <c r="L81" s="185">
        <v>0</v>
      </c>
      <c r="M81" s="185">
        <v>0</v>
      </c>
      <c r="N81" s="185">
        <v>0</v>
      </c>
      <c r="O81" s="185">
        <v>0</v>
      </c>
      <c r="P81" s="185">
        <v>0</v>
      </c>
      <c r="Q81" s="185">
        <v>0</v>
      </c>
      <c r="R81" s="185">
        <v>0</v>
      </c>
      <c r="S81" s="185">
        <v>0</v>
      </c>
      <c r="T81" s="186" t="s">
        <v>188</v>
      </c>
      <c r="U81" s="186">
        <v>0</v>
      </c>
      <c r="V81" s="186">
        <v>0</v>
      </c>
      <c r="W81" s="186">
        <v>0</v>
      </c>
      <c r="X81" s="43"/>
      <c r="Y81" s="43"/>
      <c r="Z81" s="43"/>
    </row>
    <row r="82" spans="1:26" ht="21.75" customHeight="1">
      <c r="A82" s="180" t="s">
        <v>266</v>
      </c>
      <c r="B82" s="181">
        <v>891326</v>
      </c>
      <c r="C82" s="181">
        <v>153333</v>
      </c>
      <c r="D82" s="181">
        <v>0</v>
      </c>
      <c r="E82" s="181">
        <v>0</v>
      </c>
      <c r="F82" s="181">
        <v>153333</v>
      </c>
      <c r="G82" s="182">
        <v>-5</v>
      </c>
      <c r="H82" s="183">
        <v>153328</v>
      </c>
      <c r="I82" s="184">
        <v>0.17199999999999999</v>
      </c>
      <c r="J82" s="185">
        <v>502489</v>
      </c>
      <c r="K82" s="185">
        <v>527457</v>
      </c>
      <c r="L82" s="185">
        <v>564011</v>
      </c>
      <c r="M82" s="185">
        <v>589671</v>
      </c>
      <c r="N82" s="185">
        <v>419472</v>
      </c>
      <c r="O82" s="185">
        <v>222592</v>
      </c>
      <c r="P82" s="185">
        <v>177558</v>
      </c>
      <c r="Q82" s="185">
        <v>182551</v>
      </c>
      <c r="R82" s="185">
        <v>189418</v>
      </c>
      <c r="S82" s="185">
        <v>382920</v>
      </c>
      <c r="T82" s="186">
        <v>241469</v>
      </c>
      <c r="U82" s="186">
        <v>245385</v>
      </c>
      <c r="V82" s="186">
        <v>176568</v>
      </c>
      <c r="W82" s="186">
        <v>153328</v>
      </c>
      <c r="X82" s="43"/>
      <c r="Y82" s="43"/>
      <c r="Z82" s="43"/>
    </row>
    <row r="83" spans="1:26" ht="21.75" customHeight="1">
      <c r="A83" s="180" t="s">
        <v>267</v>
      </c>
      <c r="B83" s="181">
        <v>0</v>
      </c>
      <c r="C83" s="181">
        <v>0</v>
      </c>
      <c r="D83" s="181">
        <v>0</v>
      </c>
      <c r="E83" s="181">
        <v>0</v>
      </c>
      <c r="F83" s="181">
        <v>0</v>
      </c>
      <c r="G83" s="182">
        <v>0</v>
      </c>
      <c r="H83" s="183">
        <v>0</v>
      </c>
      <c r="I83" s="184"/>
      <c r="J83" s="185">
        <v>0</v>
      </c>
      <c r="K83" s="185">
        <v>0</v>
      </c>
      <c r="L83" s="185">
        <v>0</v>
      </c>
      <c r="M83" s="185">
        <v>0</v>
      </c>
      <c r="N83" s="185">
        <v>0</v>
      </c>
      <c r="O83" s="185">
        <v>0</v>
      </c>
      <c r="P83" s="185">
        <v>0</v>
      </c>
      <c r="Q83" s="185">
        <v>0</v>
      </c>
      <c r="R83" s="185">
        <v>0</v>
      </c>
      <c r="S83" s="185">
        <v>0</v>
      </c>
      <c r="T83" s="186" t="s">
        <v>188</v>
      </c>
      <c r="U83" s="186">
        <v>0</v>
      </c>
      <c r="V83" s="186">
        <v>0</v>
      </c>
      <c r="W83" s="186">
        <v>0</v>
      </c>
      <c r="X83" s="43"/>
      <c r="Y83" s="43"/>
      <c r="Z83" s="43"/>
    </row>
    <row r="84" spans="1:26" ht="21.75" customHeight="1">
      <c r="A84" s="180" t="s">
        <v>268</v>
      </c>
      <c r="B84" s="181">
        <v>248917.96</v>
      </c>
      <c r="C84" s="181">
        <v>42821</v>
      </c>
      <c r="D84" s="181">
        <v>35314</v>
      </c>
      <c r="E84" s="181">
        <v>21379</v>
      </c>
      <c r="F84" s="181">
        <v>99514</v>
      </c>
      <c r="G84" s="182">
        <v>-312</v>
      </c>
      <c r="H84" s="183">
        <v>99202</v>
      </c>
      <c r="I84" s="184">
        <v>0.39979999999999999</v>
      </c>
      <c r="J84" s="185">
        <v>0</v>
      </c>
      <c r="K84" s="185">
        <v>0</v>
      </c>
      <c r="L84" s="185">
        <v>0</v>
      </c>
      <c r="M84" s="185">
        <v>170894</v>
      </c>
      <c r="N84" s="185">
        <v>181527.07</v>
      </c>
      <c r="O84" s="185">
        <v>154462</v>
      </c>
      <c r="P84" s="185">
        <v>122127</v>
      </c>
      <c r="Q84" s="185">
        <v>124013</v>
      </c>
      <c r="R84" s="185">
        <v>124144</v>
      </c>
      <c r="S84" s="185">
        <v>209004</v>
      </c>
      <c r="T84" s="186">
        <v>157662</v>
      </c>
      <c r="U84" s="186">
        <v>154544</v>
      </c>
      <c r="V84" s="186">
        <v>112687</v>
      </c>
      <c r="W84" s="186">
        <v>99202</v>
      </c>
      <c r="X84" s="43"/>
      <c r="Y84" s="43"/>
      <c r="Z84" s="43"/>
    </row>
    <row r="85" spans="1:26" ht="21.75" customHeight="1">
      <c r="A85" s="180" t="s">
        <v>269</v>
      </c>
      <c r="B85" s="181">
        <v>482305.82</v>
      </c>
      <c r="C85" s="181">
        <v>82970</v>
      </c>
      <c r="D85" s="181">
        <v>0</v>
      </c>
      <c r="E85" s="181">
        <v>0</v>
      </c>
      <c r="F85" s="181">
        <v>82970</v>
      </c>
      <c r="G85" s="182">
        <v>-3</v>
      </c>
      <c r="H85" s="183">
        <v>82967</v>
      </c>
      <c r="I85" s="184">
        <v>0.17199999999999999</v>
      </c>
      <c r="J85" s="185">
        <v>941841</v>
      </c>
      <c r="K85" s="185">
        <v>967965</v>
      </c>
      <c r="L85" s="185">
        <v>1023067</v>
      </c>
      <c r="M85" s="185">
        <v>1078089</v>
      </c>
      <c r="N85" s="185">
        <v>816604</v>
      </c>
      <c r="O85" s="185">
        <v>449196</v>
      </c>
      <c r="P85" s="185">
        <v>355197</v>
      </c>
      <c r="Q85" s="185">
        <v>361041</v>
      </c>
      <c r="R85" s="185">
        <v>383405</v>
      </c>
      <c r="S85" s="185">
        <v>774590</v>
      </c>
      <c r="T85" s="186">
        <v>134334</v>
      </c>
      <c r="U85" s="186">
        <v>133101</v>
      </c>
      <c r="V85" s="186">
        <v>96007</v>
      </c>
      <c r="W85" s="186">
        <v>82967</v>
      </c>
      <c r="X85" s="43"/>
      <c r="Y85" s="43"/>
      <c r="Z85" s="43"/>
    </row>
    <row r="86" spans="1:26" ht="21.75" customHeight="1">
      <c r="A86" s="180" t="s">
        <v>270</v>
      </c>
      <c r="B86" s="181">
        <v>0</v>
      </c>
      <c r="C86" s="181">
        <v>0</v>
      </c>
      <c r="D86" s="181">
        <v>0</v>
      </c>
      <c r="E86" s="181">
        <v>0</v>
      </c>
      <c r="F86" s="181">
        <v>0</v>
      </c>
      <c r="G86" s="182">
        <v>0</v>
      </c>
      <c r="H86" s="183">
        <v>0</v>
      </c>
      <c r="I86" s="184"/>
      <c r="J86" s="185">
        <v>0</v>
      </c>
      <c r="K86" s="185">
        <v>0</v>
      </c>
      <c r="L86" s="185">
        <v>0</v>
      </c>
      <c r="M86" s="185">
        <v>0</v>
      </c>
      <c r="N86" s="185">
        <v>0</v>
      </c>
      <c r="O86" s="185">
        <v>0</v>
      </c>
      <c r="P86" s="185">
        <v>0</v>
      </c>
      <c r="Q86" s="185">
        <v>0</v>
      </c>
      <c r="R86" s="185">
        <v>0</v>
      </c>
      <c r="S86" s="185">
        <v>0</v>
      </c>
      <c r="T86" s="186" t="s">
        <v>188</v>
      </c>
      <c r="U86" s="186">
        <v>0</v>
      </c>
      <c r="V86" s="186">
        <v>0</v>
      </c>
      <c r="W86" s="186">
        <v>0</v>
      </c>
      <c r="X86" s="43"/>
      <c r="Y86" s="43"/>
      <c r="Z86" s="43"/>
    </row>
    <row r="87" spans="1:26" ht="21.75" customHeight="1">
      <c r="A87" s="180" t="s">
        <v>271</v>
      </c>
      <c r="B87" s="181">
        <v>0</v>
      </c>
      <c r="C87" s="181">
        <v>0</v>
      </c>
      <c r="D87" s="181">
        <v>0</v>
      </c>
      <c r="E87" s="181">
        <v>0</v>
      </c>
      <c r="F87" s="181">
        <v>0</v>
      </c>
      <c r="G87" s="182">
        <v>0</v>
      </c>
      <c r="H87" s="183">
        <v>0</v>
      </c>
      <c r="I87" s="184"/>
      <c r="J87" s="185">
        <v>0</v>
      </c>
      <c r="K87" s="185">
        <v>0</v>
      </c>
      <c r="L87" s="185">
        <v>0</v>
      </c>
      <c r="M87" s="185">
        <v>0</v>
      </c>
      <c r="N87" s="185">
        <v>0</v>
      </c>
      <c r="O87" s="185">
        <v>0</v>
      </c>
      <c r="P87" s="185">
        <v>0</v>
      </c>
      <c r="Q87" s="185">
        <v>0</v>
      </c>
      <c r="R87" s="185">
        <v>0</v>
      </c>
      <c r="S87" s="185">
        <v>0</v>
      </c>
      <c r="T87" s="186" t="s">
        <v>188</v>
      </c>
      <c r="U87" s="186">
        <v>0</v>
      </c>
      <c r="V87" s="186">
        <v>0</v>
      </c>
      <c r="W87" s="186">
        <v>0</v>
      </c>
      <c r="X87" s="43"/>
      <c r="Y87" s="43"/>
      <c r="Z87" s="43"/>
    </row>
    <row r="88" spans="1:26" ht="21.75" customHeight="1">
      <c r="A88" s="180" t="s">
        <v>272</v>
      </c>
      <c r="B88" s="181">
        <v>251651.03000000003</v>
      </c>
      <c r="C88" s="181">
        <v>43291</v>
      </c>
      <c r="D88" s="181">
        <v>0</v>
      </c>
      <c r="E88" s="181">
        <v>0</v>
      </c>
      <c r="F88" s="181">
        <v>43291</v>
      </c>
      <c r="G88" s="182">
        <v>-2</v>
      </c>
      <c r="H88" s="183">
        <v>43289</v>
      </c>
      <c r="I88" s="184">
        <v>0.17199999999999999</v>
      </c>
      <c r="J88" s="185">
        <v>0</v>
      </c>
      <c r="K88" s="185">
        <v>0</v>
      </c>
      <c r="L88" s="185">
        <v>0</v>
      </c>
      <c r="M88" s="185">
        <v>178641</v>
      </c>
      <c r="N88" s="185">
        <v>130041</v>
      </c>
      <c r="O88" s="185">
        <v>69100</v>
      </c>
      <c r="P88" s="185">
        <v>54654</v>
      </c>
      <c r="Q88" s="185">
        <v>54304</v>
      </c>
      <c r="R88" s="185">
        <v>58219</v>
      </c>
      <c r="S88" s="185">
        <v>111307</v>
      </c>
      <c r="T88" s="186">
        <v>73612</v>
      </c>
      <c r="U88" s="186">
        <v>71235</v>
      </c>
      <c r="V88" s="186">
        <v>50900</v>
      </c>
      <c r="W88" s="186">
        <v>43289</v>
      </c>
      <c r="X88" s="43"/>
      <c r="Y88" s="43"/>
      <c r="Z88" s="43"/>
    </row>
    <row r="89" spans="1:26" ht="21.75" customHeight="1">
      <c r="A89" s="180" t="s">
        <v>273</v>
      </c>
      <c r="B89" s="181">
        <v>649536.5</v>
      </c>
      <c r="C89" s="181">
        <v>111739</v>
      </c>
      <c r="D89" s="181">
        <v>22473</v>
      </c>
      <c r="E89" s="181">
        <v>13605</v>
      </c>
      <c r="F89" s="181">
        <v>147817</v>
      </c>
      <c r="G89" s="182">
        <v>-201</v>
      </c>
      <c r="H89" s="183">
        <v>147616</v>
      </c>
      <c r="I89" s="184">
        <v>0.22760000000000002</v>
      </c>
      <c r="J89" s="185">
        <v>0</v>
      </c>
      <c r="K89" s="185">
        <v>383978</v>
      </c>
      <c r="L89" s="185">
        <v>398198</v>
      </c>
      <c r="M89" s="185">
        <v>412326</v>
      </c>
      <c r="N89" s="185">
        <v>373786</v>
      </c>
      <c r="O89" s="185">
        <v>215474</v>
      </c>
      <c r="P89" s="185">
        <v>171655</v>
      </c>
      <c r="Q89" s="185">
        <v>172184</v>
      </c>
      <c r="R89" s="185">
        <v>181059</v>
      </c>
      <c r="S89" s="185">
        <v>363064</v>
      </c>
      <c r="T89" s="186">
        <v>230578</v>
      </c>
      <c r="U89" s="186">
        <v>221311</v>
      </c>
      <c r="V89" s="186">
        <v>164620</v>
      </c>
      <c r="W89" s="186">
        <v>147616</v>
      </c>
      <c r="X89" s="43"/>
      <c r="Y89" s="43"/>
      <c r="Z89" s="43"/>
    </row>
    <row r="90" spans="1:26" ht="21.75" customHeight="1">
      <c r="A90" s="180" t="s">
        <v>274</v>
      </c>
      <c r="B90" s="181">
        <v>407410.33999999997</v>
      </c>
      <c r="C90" s="181">
        <v>70086</v>
      </c>
      <c r="D90" s="181">
        <v>35314</v>
      </c>
      <c r="E90" s="181">
        <v>21379</v>
      </c>
      <c r="F90" s="181">
        <v>126779</v>
      </c>
      <c r="G90" s="182">
        <v>-312</v>
      </c>
      <c r="H90" s="183">
        <v>126467</v>
      </c>
      <c r="I90" s="184">
        <v>0.31120000000000003</v>
      </c>
      <c r="J90" s="185">
        <v>174773</v>
      </c>
      <c r="K90" s="185">
        <v>206753</v>
      </c>
      <c r="L90" s="185">
        <v>236446</v>
      </c>
      <c r="M90" s="185">
        <v>266556</v>
      </c>
      <c r="N90" s="185">
        <v>278116.8</v>
      </c>
      <c r="O90" s="185">
        <v>194130</v>
      </c>
      <c r="P90" s="185">
        <v>156318</v>
      </c>
      <c r="Q90" s="185">
        <v>157649</v>
      </c>
      <c r="R90" s="185">
        <v>163506</v>
      </c>
      <c r="S90" s="185">
        <v>331694</v>
      </c>
      <c r="T90" s="186">
        <v>207920</v>
      </c>
      <c r="U90" s="186">
        <v>199959</v>
      </c>
      <c r="V90" s="186">
        <v>145821</v>
      </c>
      <c r="W90" s="186">
        <v>126467</v>
      </c>
      <c r="X90" s="43"/>
      <c r="Y90" s="43"/>
      <c r="Z90" s="43"/>
    </row>
    <row r="91" spans="1:26" ht="21.75" customHeight="1">
      <c r="A91" s="180" t="s">
        <v>275</v>
      </c>
      <c r="B91" s="181">
        <v>1158785</v>
      </c>
      <c r="C91" s="181">
        <v>199344</v>
      </c>
      <c r="D91" s="181">
        <v>22473</v>
      </c>
      <c r="E91" s="181">
        <v>13605</v>
      </c>
      <c r="F91" s="181">
        <v>235422</v>
      </c>
      <c r="G91" s="182">
        <v>-204</v>
      </c>
      <c r="H91" s="183">
        <v>235218</v>
      </c>
      <c r="I91" s="184">
        <v>0.20319999999999999</v>
      </c>
      <c r="J91" s="185">
        <v>560666</v>
      </c>
      <c r="K91" s="185">
        <v>625268</v>
      </c>
      <c r="L91" s="185">
        <v>693938</v>
      </c>
      <c r="M91" s="185">
        <v>822539</v>
      </c>
      <c r="N91" s="185">
        <v>643135</v>
      </c>
      <c r="O91" s="185">
        <v>361778</v>
      </c>
      <c r="P91" s="185">
        <v>289934</v>
      </c>
      <c r="Q91" s="185">
        <v>287605</v>
      </c>
      <c r="R91" s="185">
        <v>299064</v>
      </c>
      <c r="S91" s="185">
        <v>600190</v>
      </c>
      <c r="T91" s="186">
        <v>371290</v>
      </c>
      <c r="U91" s="186">
        <v>364826</v>
      </c>
      <c r="V91" s="186">
        <v>269167</v>
      </c>
      <c r="W91" s="186">
        <v>235218</v>
      </c>
      <c r="X91" s="43"/>
      <c r="Y91" s="43"/>
      <c r="Z91" s="43"/>
    </row>
    <row r="92" spans="1:26" ht="21.75" customHeight="1">
      <c r="A92" s="180" t="s">
        <v>276</v>
      </c>
      <c r="B92" s="181">
        <v>759244.4</v>
      </c>
      <c r="C92" s="181">
        <v>130611</v>
      </c>
      <c r="D92" s="181">
        <v>22473</v>
      </c>
      <c r="E92" s="181">
        <v>13605</v>
      </c>
      <c r="F92" s="181">
        <v>166689</v>
      </c>
      <c r="G92" s="182">
        <v>-202</v>
      </c>
      <c r="H92" s="183">
        <v>166487</v>
      </c>
      <c r="I92" s="184">
        <v>0.2195</v>
      </c>
      <c r="J92" s="185">
        <v>0</v>
      </c>
      <c r="K92" s="185">
        <v>0</v>
      </c>
      <c r="L92" s="185">
        <v>486253</v>
      </c>
      <c r="M92" s="185">
        <v>488207</v>
      </c>
      <c r="N92" s="185">
        <v>423562</v>
      </c>
      <c r="O92" s="185">
        <v>244736</v>
      </c>
      <c r="P92" s="185">
        <v>197515</v>
      </c>
      <c r="Q92" s="185">
        <v>204745</v>
      </c>
      <c r="R92" s="185">
        <v>211372</v>
      </c>
      <c r="S92" s="185">
        <v>423953</v>
      </c>
      <c r="T92" s="186">
        <v>266774</v>
      </c>
      <c r="U92" s="186">
        <v>252776</v>
      </c>
      <c r="V92" s="186">
        <v>189009</v>
      </c>
      <c r="W92" s="186">
        <v>166487</v>
      </c>
      <c r="X92" s="43"/>
      <c r="Y92" s="43"/>
      <c r="Z92" s="43"/>
    </row>
    <row r="93" spans="1:26" ht="21.75" customHeight="1">
      <c r="A93" s="180" t="s">
        <v>277</v>
      </c>
      <c r="B93" s="181">
        <v>0</v>
      </c>
      <c r="C93" s="181">
        <v>0</v>
      </c>
      <c r="D93" s="181">
        <v>0</v>
      </c>
      <c r="E93" s="181">
        <v>0</v>
      </c>
      <c r="F93" s="181">
        <v>0</v>
      </c>
      <c r="G93" s="182">
        <v>0</v>
      </c>
      <c r="H93" s="183">
        <v>0</v>
      </c>
      <c r="I93" s="184"/>
      <c r="J93" s="185">
        <v>0</v>
      </c>
      <c r="K93" s="185">
        <v>0</v>
      </c>
      <c r="L93" s="185">
        <v>0</v>
      </c>
      <c r="M93" s="185">
        <v>0</v>
      </c>
      <c r="N93" s="185">
        <v>0</v>
      </c>
      <c r="O93" s="185">
        <v>0</v>
      </c>
      <c r="P93" s="185">
        <v>0</v>
      </c>
      <c r="Q93" s="185">
        <v>0</v>
      </c>
      <c r="R93" s="185">
        <v>0</v>
      </c>
      <c r="S93" s="185">
        <v>0</v>
      </c>
      <c r="T93" s="186" t="s">
        <v>188</v>
      </c>
      <c r="U93" s="186">
        <v>0</v>
      </c>
      <c r="V93" s="186">
        <v>0</v>
      </c>
      <c r="W93" s="186">
        <v>0</v>
      </c>
      <c r="X93" s="43"/>
      <c r="Y93" s="43"/>
      <c r="Z93" s="43"/>
    </row>
    <row r="94" spans="1:26" ht="21.75" customHeight="1">
      <c r="A94" s="180" t="s">
        <v>278</v>
      </c>
      <c r="B94" s="181">
        <v>0</v>
      </c>
      <c r="C94" s="181">
        <v>0</v>
      </c>
      <c r="D94" s="181">
        <v>0</v>
      </c>
      <c r="E94" s="181">
        <v>0</v>
      </c>
      <c r="F94" s="181">
        <v>0</v>
      </c>
      <c r="G94" s="182">
        <v>0</v>
      </c>
      <c r="H94" s="183">
        <v>0</v>
      </c>
      <c r="I94" s="184"/>
      <c r="J94" s="185">
        <v>0</v>
      </c>
      <c r="K94" s="185">
        <v>0</v>
      </c>
      <c r="L94" s="185">
        <v>0</v>
      </c>
      <c r="M94" s="185">
        <v>0</v>
      </c>
      <c r="N94" s="185">
        <v>0</v>
      </c>
      <c r="O94" s="185">
        <v>0</v>
      </c>
      <c r="P94" s="185">
        <v>0</v>
      </c>
      <c r="Q94" s="185">
        <v>0</v>
      </c>
      <c r="R94" s="185">
        <v>0</v>
      </c>
      <c r="S94" s="185">
        <v>0</v>
      </c>
      <c r="T94" s="186" t="s">
        <v>188</v>
      </c>
      <c r="U94" s="186">
        <v>0</v>
      </c>
      <c r="V94" s="186">
        <v>0</v>
      </c>
      <c r="W94" s="186">
        <v>0</v>
      </c>
      <c r="X94" s="43"/>
      <c r="Y94" s="43"/>
      <c r="Z94" s="43"/>
    </row>
    <row r="95" spans="1:26" ht="21.75" customHeight="1">
      <c r="A95" s="180" t="s">
        <v>279</v>
      </c>
      <c r="B95" s="181">
        <v>149939.63</v>
      </c>
      <c r="C95" s="181">
        <v>25794</v>
      </c>
      <c r="D95" s="181">
        <v>0</v>
      </c>
      <c r="E95" s="181">
        <v>0</v>
      </c>
      <c r="F95" s="181">
        <v>25794</v>
      </c>
      <c r="G95" s="182">
        <v>0</v>
      </c>
      <c r="H95" s="183">
        <v>25794</v>
      </c>
      <c r="I95" s="184">
        <v>0.17199999999999999</v>
      </c>
      <c r="J95" s="185">
        <v>0</v>
      </c>
      <c r="K95" s="185">
        <v>0</v>
      </c>
      <c r="L95" s="185">
        <v>0</v>
      </c>
      <c r="M95" s="185">
        <v>0</v>
      </c>
      <c r="N95" s="185">
        <v>23549</v>
      </c>
      <c r="O95" s="185">
        <v>13598</v>
      </c>
      <c r="P95" s="185">
        <v>11049</v>
      </c>
      <c r="Q95" s="185">
        <v>11144</v>
      </c>
      <c r="R95" s="185">
        <v>11454</v>
      </c>
      <c r="S95" s="185">
        <v>23542</v>
      </c>
      <c r="T95" s="186">
        <v>13594</v>
      </c>
      <c r="U95" s="186">
        <v>13494</v>
      </c>
      <c r="V95" s="186">
        <v>9868</v>
      </c>
      <c r="W95" s="186">
        <v>25794</v>
      </c>
      <c r="X95" s="43"/>
      <c r="Y95" s="43"/>
      <c r="Z95" s="43"/>
    </row>
    <row r="96" spans="1:26" ht="21.75" customHeight="1">
      <c r="A96" s="180" t="s">
        <v>280</v>
      </c>
      <c r="B96" s="181">
        <v>0</v>
      </c>
      <c r="C96" s="181">
        <v>0</v>
      </c>
      <c r="D96" s="181">
        <v>0</v>
      </c>
      <c r="E96" s="181">
        <v>0</v>
      </c>
      <c r="F96" s="181">
        <v>0</v>
      </c>
      <c r="G96" s="182">
        <v>0</v>
      </c>
      <c r="H96" s="183">
        <v>0</v>
      </c>
      <c r="I96" s="184"/>
      <c r="J96" s="185">
        <v>0</v>
      </c>
      <c r="K96" s="185">
        <v>0</v>
      </c>
      <c r="L96" s="185">
        <v>0</v>
      </c>
      <c r="M96" s="185">
        <v>0</v>
      </c>
      <c r="N96" s="185">
        <v>0</v>
      </c>
      <c r="O96" s="185">
        <v>0</v>
      </c>
      <c r="P96" s="185">
        <v>0</v>
      </c>
      <c r="Q96" s="185">
        <v>0</v>
      </c>
      <c r="R96" s="185">
        <v>0</v>
      </c>
      <c r="S96" s="185">
        <v>0</v>
      </c>
      <c r="T96" s="186" t="s">
        <v>188</v>
      </c>
      <c r="U96" s="186">
        <v>0</v>
      </c>
      <c r="V96" s="186">
        <v>0</v>
      </c>
      <c r="W96" s="186">
        <v>0</v>
      </c>
      <c r="X96" s="43"/>
      <c r="Y96" s="43"/>
      <c r="Z96" s="43"/>
    </row>
    <row r="97" spans="1:26" ht="21.75" customHeight="1">
      <c r="A97" s="180" t="s">
        <v>281</v>
      </c>
      <c r="B97" s="181">
        <v>369680.99</v>
      </c>
      <c r="C97" s="181">
        <v>63596</v>
      </c>
      <c r="D97" s="181">
        <v>0</v>
      </c>
      <c r="E97" s="181">
        <v>0</v>
      </c>
      <c r="F97" s="181">
        <v>63596</v>
      </c>
      <c r="G97" s="182">
        <v>-2</v>
      </c>
      <c r="H97" s="183">
        <v>63594</v>
      </c>
      <c r="I97" s="184">
        <v>0.17199999999999999</v>
      </c>
      <c r="J97" s="185">
        <v>0</v>
      </c>
      <c r="K97" s="185">
        <v>0</v>
      </c>
      <c r="L97" s="185">
        <v>247177</v>
      </c>
      <c r="M97" s="185">
        <v>264438</v>
      </c>
      <c r="N97" s="185">
        <v>192487</v>
      </c>
      <c r="O97" s="185">
        <v>101819</v>
      </c>
      <c r="P97" s="185">
        <v>81846</v>
      </c>
      <c r="Q97" s="185">
        <v>80753</v>
      </c>
      <c r="R97" s="185">
        <v>82304</v>
      </c>
      <c r="S97" s="185">
        <v>165567</v>
      </c>
      <c r="T97" s="186">
        <v>102029</v>
      </c>
      <c r="U97" s="186">
        <v>100444</v>
      </c>
      <c r="V97" s="186">
        <v>72174</v>
      </c>
      <c r="W97" s="186">
        <v>63594</v>
      </c>
      <c r="X97" s="43"/>
      <c r="Y97" s="43"/>
      <c r="Z97" s="43"/>
    </row>
    <row r="98" spans="1:26" ht="21.75" customHeight="1">
      <c r="A98" s="180" t="s">
        <v>282</v>
      </c>
      <c r="B98" s="181">
        <v>901628.91000000015</v>
      </c>
      <c r="C98" s="181">
        <v>155106</v>
      </c>
      <c r="D98" s="181">
        <v>0</v>
      </c>
      <c r="E98" s="181">
        <v>0</v>
      </c>
      <c r="F98" s="181">
        <v>155106</v>
      </c>
      <c r="G98" s="182">
        <v>-5</v>
      </c>
      <c r="H98" s="183">
        <v>155101</v>
      </c>
      <c r="I98" s="184">
        <v>0.17199999999999999</v>
      </c>
      <c r="J98" s="185">
        <v>0</v>
      </c>
      <c r="K98" s="185">
        <v>0</v>
      </c>
      <c r="L98" s="185">
        <v>0</v>
      </c>
      <c r="M98" s="185">
        <v>0</v>
      </c>
      <c r="N98" s="185">
        <v>0</v>
      </c>
      <c r="O98" s="185">
        <v>0</v>
      </c>
      <c r="P98" s="185">
        <v>0</v>
      </c>
      <c r="Q98" s="185">
        <v>0</v>
      </c>
      <c r="R98" s="185">
        <v>0</v>
      </c>
      <c r="S98" s="185">
        <v>0</v>
      </c>
      <c r="T98" s="186">
        <v>253628</v>
      </c>
      <c r="U98" s="186">
        <v>247244</v>
      </c>
      <c r="V98" s="186">
        <v>179179</v>
      </c>
      <c r="W98" s="186">
        <v>155101</v>
      </c>
      <c r="X98" s="43"/>
      <c r="Y98" s="43"/>
      <c r="Z98" s="43"/>
    </row>
    <row r="99" spans="1:26" ht="21.75" customHeight="1">
      <c r="A99" s="180" t="s">
        <v>283</v>
      </c>
      <c r="B99" s="181">
        <v>2809051.37</v>
      </c>
      <c r="C99" s="181">
        <v>483236</v>
      </c>
      <c r="D99" s="181">
        <v>16052</v>
      </c>
      <c r="E99" s="181">
        <v>9718</v>
      </c>
      <c r="F99" s="181">
        <v>509006</v>
      </c>
      <c r="G99" s="182">
        <v>-159</v>
      </c>
      <c r="H99" s="183">
        <v>508847</v>
      </c>
      <c r="I99" s="184">
        <v>0.1812</v>
      </c>
      <c r="J99" s="185">
        <v>0</v>
      </c>
      <c r="K99" s="185">
        <v>1767448</v>
      </c>
      <c r="L99" s="185">
        <v>1815584</v>
      </c>
      <c r="M99" s="185">
        <v>1900140</v>
      </c>
      <c r="N99" s="185">
        <v>1425172</v>
      </c>
      <c r="O99" s="185">
        <v>776354</v>
      </c>
      <c r="P99" s="185">
        <v>632354</v>
      </c>
      <c r="Q99" s="185">
        <v>654185</v>
      </c>
      <c r="R99" s="185">
        <v>681247</v>
      </c>
      <c r="S99" s="185">
        <v>1376543</v>
      </c>
      <c r="T99" s="186">
        <v>852813</v>
      </c>
      <c r="U99" s="186">
        <v>825746</v>
      </c>
      <c r="V99" s="186">
        <v>590288</v>
      </c>
      <c r="W99" s="186">
        <v>508847</v>
      </c>
      <c r="X99" s="43"/>
      <c r="Y99" s="43"/>
      <c r="Z99" s="43"/>
    </row>
    <row r="100" spans="1:26" ht="21.75" customHeight="1">
      <c r="A100" s="180" t="s">
        <v>284</v>
      </c>
      <c r="B100" s="181">
        <v>0</v>
      </c>
      <c r="C100" s="181">
        <v>0</v>
      </c>
      <c r="D100" s="181">
        <v>0</v>
      </c>
      <c r="E100" s="181">
        <v>0</v>
      </c>
      <c r="F100" s="181">
        <v>0</v>
      </c>
      <c r="G100" s="182">
        <v>0</v>
      </c>
      <c r="H100" s="183">
        <v>0</v>
      </c>
      <c r="I100" s="184"/>
      <c r="J100" s="185">
        <v>0</v>
      </c>
      <c r="K100" s="185">
        <v>0</v>
      </c>
      <c r="L100" s="185">
        <v>0</v>
      </c>
      <c r="M100" s="185">
        <v>0</v>
      </c>
      <c r="N100" s="185">
        <v>0</v>
      </c>
      <c r="O100" s="185">
        <v>0</v>
      </c>
      <c r="P100" s="185">
        <v>0</v>
      </c>
      <c r="Q100" s="185">
        <v>0</v>
      </c>
      <c r="R100" s="185">
        <v>0</v>
      </c>
      <c r="S100" s="185">
        <v>0</v>
      </c>
      <c r="T100" s="186" t="s">
        <v>188</v>
      </c>
      <c r="U100" s="186">
        <v>0</v>
      </c>
      <c r="V100" s="186">
        <v>0</v>
      </c>
      <c r="W100" s="186">
        <v>0</v>
      </c>
      <c r="X100" s="43"/>
      <c r="Y100" s="43"/>
      <c r="Z100" s="43"/>
    </row>
    <row r="101" spans="1:26" ht="21.75" customHeight="1">
      <c r="A101" s="180" t="s">
        <v>285</v>
      </c>
      <c r="B101" s="181">
        <v>0</v>
      </c>
      <c r="C101" s="181">
        <v>0</v>
      </c>
      <c r="D101" s="181">
        <v>0</v>
      </c>
      <c r="E101" s="181">
        <v>0</v>
      </c>
      <c r="F101" s="181">
        <v>0</v>
      </c>
      <c r="G101" s="182">
        <v>0</v>
      </c>
      <c r="H101" s="183">
        <v>0</v>
      </c>
      <c r="I101" s="184"/>
      <c r="J101" s="185">
        <v>0</v>
      </c>
      <c r="K101" s="185">
        <v>0</v>
      </c>
      <c r="L101" s="185">
        <v>0</v>
      </c>
      <c r="M101" s="185">
        <v>0</v>
      </c>
      <c r="N101" s="185">
        <v>0</v>
      </c>
      <c r="O101" s="185">
        <v>0</v>
      </c>
      <c r="P101" s="185">
        <v>0</v>
      </c>
      <c r="Q101" s="185">
        <v>0</v>
      </c>
      <c r="R101" s="185">
        <v>0</v>
      </c>
      <c r="S101" s="185">
        <v>0</v>
      </c>
      <c r="T101" s="186" t="s">
        <v>188</v>
      </c>
      <c r="U101" s="186">
        <v>0</v>
      </c>
      <c r="V101" s="186">
        <v>0</v>
      </c>
      <c r="W101" s="186">
        <v>0</v>
      </c>
      <c r="X101" s="43"/>
      <c r="Y101" s="43"/>
      <c r="Z101" s="43"/>
    </row>
    <row r="102" spans="1:26" ht="21.75" customHeight="1">
      <c r="A102" s="180" t="s">
        <v>286</v>
      </c>
      <c r="B102" s="181">
        <v>0</v>
      </c>
      <c r="C102" s="181">
        <v>0</v>
      </c>
      <c r="D102" s="181">
        <v>0</v>
      </c>
      <c r="E102" s="181">
        <v>0</v>
      </c>
      <c r="F102" s="181">
        <v>0</v>
      </c>
      <c r="G102" s="182">
        <v>0</v>
      </c>
      <c r="H102" s="183">
        <v>0</v>
      </c>
      <c r="I102" s="184"/>
      <c r="J102" s="185">
        <v>0</v>
      </c>
      <c r="K102" s="185">
        <v>0</v>
      </c>
      <c r="L102" s="185">
        <v>0</v>
      </c>
      <c r="M102" s="185">
        <v>0</v>
      </c>
      <c r="N102" s="185">
        <v>0</v>
      </c>
      <c r="O102" s="185">
        <v>0</v>
      </c>
      <c r="P102" s="185">
        <v>0</v>
      </c>
      <c r="Q102" s="185">
        <v>0</v>
      </c>
      <c r="R102" s="185">
        <v>0</v>
      </c>
      <c r="S102" s="185">
        <v>0</v>
      </c>
      <c r="T102" s="186" t="s">
        <v>188</v>
      </c>
      <c r="U102" s="186">
        <v>0</v>
      </c>
      <c r="V102" s="186">
        <v>0</v>
      </c>
      <c r="W102" s="186">
        <v>0</v>
      </c>
      <c r="X102" s="43"/>
      <c r="Y102" s="43"/>
      <c r="Z102" s="43"/>
    </row>
    <row r="103" spans="1:26" ht="21.75" customHeight="1">
      <c r="A103" s="180" t="s">
        <v>287</v>
      </c>
      <c r="B103" s="181">
        <v>0</v>
      </c>
      <c r="C103" s="181">
        <v>0</v>
      </c>
      <c r="D103" s="181">
        <v>0</v>
      </c>
      <c r="E103" s="181">
        <v>0</v>
      </c>
      <c r="F103" s="181">
        <v>0</v>
      </c>
      <c r="G103" s="182">
        <v>0</v>
      </c>
      <c r="H103" s="183">
        <v>0</v>
      </c>
      <c r="I103" s="184"/>
      <c r="J103" s="185">
        <v>0</v>
      </c>
      <c r="K103" s="185">
        <v>0</v>
      </c>
      <c r="L103" s="185">
        <v>0</v>
      </c>
      <c r="M103" s="185">
        <v>0</v>
      </c>
      <c r="N103" s="185">
        <v>0</v>
      </c>
      <c r="O103" s="185">
        <v>0</v>
      </c>
      <c r="P103" s="185">
        <v>0</v>
      </c>
      <c r="Q103" s="185">
        <v>0</v>
      </c>
      <c r="R103" s="185">
        <v>0</v>
      </c>
      <c r="S103" s="185">
        <v>0</v>
      </c>
      <c r="T103" s="186" t="s">
        <v>188</v>
      </c>
      <c r="U103" s="186">
        <v>0</v>
      </c>
      <c r="V103" s="186">
        <v>0</v>
      </c>
      <c r="W103" s="186">
        <v>0</v>
      </c>
      <c r="X103" s="43"/>
      <c r="Y103" s="43"/>
      <c r="Z103" s="43"/>
    </row>
    <row r="104" spans="1:26" ht="21.75" customHeight="1">
      <c r="A104" s="180" t="s">
        <v>288</v>
      </c>
      <c r="B104" s="181">
        <v>0</v>
      </c>
      <c r="C104" s="181">
        <v>0</v>
      </c>
      <c r="D104" s="181">
        <v>0</v>
      </c>
      <c r="E104" s="181">
        <v>0</v>
      </c>
      <c r="F104" s="181">
        <v>0</v>
      </c>
      <c r="G104" s="182">
        <v>0</v>
      </c>
      <c r="H104" s="183">
        <v>0</v>
      </c>
      <c r="I104" s="184"/>
      <c r="J104" s="185">
        <v>0</v>
      </c>
      <c r="K104" s="185">
        <v>0</v>
      </c>
      <c r="L104" s="185">
        <v>0</v>
      </c>
      <c r="M104" s="185">
        <v>0</v>
      </c>
      <c r="N104" s="185">
        <v>0</v>
      </c>
      <c r="O104" s="185">
        <v>0</v>
      </c>
      <c r="P104" s="185">
        <v>0</v>
      </c>
      <c r="Q104" s="185">
        <v>0</v>
      </c>
      <c r="R104" s="185">
        <v>0</v>
      </c>
      <c r="S104" s="185">
        <v>0</v>
      </c>
      <c r="T104" s="186" t="s">
        <v>188</v>
      </c>
      <c r="U104" s="186">
        <v>0</v>
      </c>
      <c r="V104" s="186">
        <v>0</v>
      </c>
      <c r="W104" s="186">
        <v>0</v>
      </c>
      <c r="X104" s="43"/>
      <c r="Y104" s="43"/>
      <c r="Z104" s="43"/>
    </row>
    <row r="105" spans="1:26" ht="21.75" customHeight="1">
      <c r="A105" s="180" t="s">
        <v>289</v>
      </c>
      <c r="B105" s="181">
        <v>0</v>
      </c>
      <c r="C105" s="181">
        <v>0</v>
      </c>
      <c r="D105" s="181">
        <v>0</v>
      </c>
      <c r="E105" s="181">
        <v>0</v>
      </c>
      <c r="F105" s="181">
        <v>0</v>
      </c>
      <c r="G105" s="182">
        <v>0</v>
      </c>
      <c r="H105" s="183">
        <v>0</v>
      </c>
      <c r="I105" s="184"/>
      <c r="J105" s="185">
        <v>0</v>
      </c>
      <c r="K105" s="185">
        <v>0</v>
      </c>
      <c r="L105" s="185">
        <v>0</v>
      </c>
      <c r="M105" s="185">
        <v>0</v>
      </c>
      <c r="N105" s="185">
        <v>0</v>
      </c>
      <c r="O105" s="185">
        <v>0</v>
      </c>
      <c r="P105" s="185">
        <v>0</v>
      </c>
      <c r="Q105" s="185">
        <v>0</v>
      </c>
      <c r="R105" s="185">
        <v>0</v>
      </c>
      <c r="S105" s="185">
        <v>0</v>
      </c>
      <c r="T105" s="186" t="s">
        <v>188</v>
      </c>
      <c r="U105" s="186">
        <v>0</v>
      </c>
      <c r="V105" s="186">
        <v>0</v>
      </c>
      <c r="W105" s="186">
        <v>0</v>
      </c>
      <c r="X105" s="43"/>
      <c r="Y105" s="43"/>
      <c r="Z105" s="43"/>
    </row>
    <row r="106" spans="1:26" ht="21.75" customHeight="1">
      <c r="A106" s="180" t="s">
        <v>290</v>
      </c>
      <c r="B106" s="181">
        <v>0</v>
      </c>
      <c r="C106" s="181">
        <v>0</v>
      </c>
      <c r="D106" s="181">
        <v>0</v>
      </c>
      <c r="E106" s="181">
        <v>0</v>
      </c>
      <c r="F106" s="181">
        <v>0</v>
      </c>
      <c r="G106" s="182">
        <v>0</v>
      </c>
      <c r="H106" s="183">
        <v>0</v>
      </c>
      <c r="I106" s="184"/>
      <c r="J106" s="185">
        <v>0</v>
      </c>
      <c r="K106" s="185">
        <v>0</v>
      </c>
      <c r="L106" s="185">
        <v>0</v>
      </c>
      <c r="M106" s="185">
        <v>0</v>
      </c>
      <c r="N106" s="185">
        <v>0</v>
      </c>
      <c r="O106" s="185">
        <v>0</v>
      </c>
      <c r="P106" s="185">
        <v>0</v>
      </c>
      <c r="Q106" s="185">
        <v>0</v>
      </c>
      <c r="R106" s="185">
        <v>0</v>
      </c>
      <c r="S106" s="185">
        <v>0</v>
      </c>
      <c r="T106" s="186" t="s">
        <v>188</v>
      </c>
      <c r="U106" s="186">
        <v>0</v>
      </c>
      <c r="V106" s="186">
        <v>0</v>
      </c>
      <c r="W106" s="186">
        <v>0</v>
      </c>
      <c r="X106" s="43"/>
      <c r="Y106" s="43"/>
      <c r="Z106" s="43"/>
    </row>
    <row r="107" spans="1:26" ht="21.75" customHeight="1">
      <c r="A107" s="180" t="s">
        <v>291</v>
      </c>
      <c r="B107" s="181">
        <v>102791.65999999999</v>
      </c>
      <c r="C107" s="181">
        <v>17683</v>
      </c>
      <c r="D107" s="181">
        <v>28894</v>
      </c>
      <c r="E107" s="181">
        <v>17492</v>
      </c>
      <c r="F107" s="181">
        <v>64069</v>
      </c>
      <c r="G107" s="182">
        <v>-254</v>
      </c>
      <c r="H107" s="183">
        <v>63815</v>
      </c>
      <c r="I107" s="184">
        <v>0.62329999999999997</v>
      </c>
      <c r="J107" s="185">
        <v>46034</v>
      </c>
      <c r="K107" s="185">
        <v>51867</v>
      </c>
      <c r="L107" s="185">
        <v>53296</v>
      </c>
      <c r="M107" s="185">
        <v>58703</v>
      </c>
      <c r="N107" s="185">
        <v>63292.53</v>
      </c>
      <c r="O107" s="185">
        <v>65798</v>
      </c>
      <c r="P107" s="185">
        <v>70813</v>
      </c>
      <c r="Q107" s="185">
        <v>72577</v>
      </c>
      <c r="R107" s="185">
        <v>74148</v>
      </c>
      <c r="S107" s="185">
        <v>81590</v>
      </c>
      <c r="T107" s="186">
        <v>90079</v>
      </c>
      <c r="U107" s="186">
        <v>94171</v>
      </c>
      <c r="V107" s="186">
        <v>73249</v>
      </c>
      <c r="W107" s="186">
        <v>63815</v>
      </c>
      <c r="X107" s="43"/>
      <c r="Y107" s="43"/>
      <c r="Z107" s="43"/>
    </row>
    <row r="108" spans="1:26" ht="21.75" customHeight="1">
      <c r="A108" s="180" t="s">
        <v>292</v>
      </c>
      <c r="B108" s="181">
        <v>439322.97</v>
      </c>
      <c r="C108" s="181">
        <v>75576</v>
      </c>
      <c r="D108" s="181">
        <v>32104</v>
      </c>
      <c r="E108" s="181">
        <v>19435</v>
      </c>
      <c r="F108" s="181">
        <v>127115</v>
      </c>
      <c r="G108" s="182">
        <v>-285</v>
      </c>
      <c r="H108" s="183">
        <v>126830</v>
      </c>
      <c r="I108" s="184">
        <v>0.2893</v>
      </c>
      <c r="J108" s="185">
        <v>205817</v>
      </c>
      <c r="K108" s="185">
        <v>223686</v>
      </c>
      <c r="L108" s="185">
        <v>253345</v>
      </c>
      <c r="M108" s="185">
        <v>268815</v>
      </c>
      <c r="N108" s="185">
        <v>279200</v>
      </c>
      <c r="O108" s="185">
        <v>170797</v>
      </c>
      <c r="P108" s="185">
        <v>141768</v>
      </c>
      <c r="Q108" s="185">
        <v>141020</v>
      </c>
      <c r="R108" s="185">
        <v>145840</v>
      </c>
      <c r="S108" s="185">
        <v>296435</v>
      </c>
      <c r="T108" s="186">
        <v>192755</v>
      </c>
      <c r="U108" s="186">
        <v>198494</v>
      </c>
      <c r="V108" s="186">
        <v>144059</v>
      </c>
      <c r="W108" s="186">
        <v>126830</v>
      </c>
      <c r="X108" s="43"/>
      <c r="Y108" s="43"/>
      <c r="Z108" s="43"/>
    </row>
    <row r="109" spans="1:26" ht="21.75" customHeight="1">
      <c r="A109" s="180" t="s">
        <v>293</v>
      </c>
      <c r="B109" s="181">
        <v>0</v>
      </c>
      <c r="C109" s="181">
        <v>0</v>
      </c>
      <c r="D109" s="181">
        <v>0</v>
      </c>
      <c r="E109" s="181">
        <v>0</v>
      </c>
      <c r="F109" s="181">
        <v>0</v>
      </c>
      <c r="G109" s="182">
        <v>0</v>
      </c>
      <c r="H109" s="183">
        <v>0</v>
      </c>
      <c r="I109" s="184"/>
      <c r="J109" s="185">
        <v>0</v>
      </c>
      <c r="K109" s="185">
        <v>0</v>
      </c>
      <c r="L109" s="185">
        <v>0</v>
      </c>
      <c r="M109" s="185">
        <v>0</v>
      </c>
      <c r="N109" s="185">
        <v>0</v>
      </c>
      <c r="O109" s="185">
        <v>0</v>
      </c>
      <c r="P109" s="185">
        <v>0</v>
      </c>
      <c r="Q109" s="185">
        <v>0</v>
      </c>
      <c r="R109" s="185">
        <v>0</v>
      </c>
      <c r="S109" s="185">
        <v>0</v>
      </c>
      <c r="T109" s="186" t="s">
        <v>188</v>
      </c>
      <c r="U109" s="186">
        <v>0</v>
      </c>
      <c r="V109" s="186">
        <v>0</v>
      </c>
      <c r="W109" s="186">
        <v>0</v>
      </c>
      <c r="X109" s="43"/>
      <c r="Y109" s="43"/>
      <c r="Z109" s="43"/>
    </row>
    <row r="110" spans="1:26" ht="21.75" customHeight="1">
      <c r="A110" s="180" t="s">
        <v>294</v>
      </c>
      <c r="B110" s="181">
        <v>615461.59000000008</v>
      </c>
      <c r="C110" s="181">
        <v>105877</v>
      </c>
      <c r="D110" s="181">
        <v>0</v>
      </c>
      <c r="E110" s="181">
        <v>0</v>
      </c>
      <c r="F110" s="181">
        <v>105877</v>
      </c>
      <c r="G110" s="182">
        <v>-4</v>
      </c>
      <c r="H110" s="183">
        <v>105873</v>
      </c>
      <c r="I110" s="184">
        <v>0.17199999999999999</v>
      </c>
      <c r="J110" s="185">
        <v>0</v>
      </c>
      <c r="K110" s="185">
        <v>0</v>
      </c>
      <c r="L110" s="185">
        <v>0</v>
      </c>
      <c r="M110" s="185">
        <v>0</v>
      </c>
      <c r="N110" s="185">
        <v>0</v>
      </c>
      <c r="O110" s="185">
        <v>0</v>
      </c>
      <c r="P110" s="185">
        <v>118680</v>
      </c>
      <c r="Q110" s="185">
        <v>122041</v>
      </c>
      <c r="R110" s="185">
        <v>127133</v>
      </c>
      <c r="S110" s="185">
        <v>255091</v>
      </c>
      <c r="T110" s="186">
        <v>160319</v>
      </c>
      <c r="U110" s="186">
        <v>165552</v>
      </c>
      <c r="V110" s="186">
        <v>120295</v>
      </c>
      <c r="W110" s="186">
        <v>105873</v>
      </c>
      <c r="X110" s="43"/>
      <c r="Y110" s="43"/>
      <c r="Z110" s="43"/>
    </row>
    <row r="111" spans="1:26" ht="21.75" customHeight="1">
      <c r="A111" s="180" t="s">
        <v>295</v>
      </c>
      <c r="B111" s="181">
        <v>64591.58</v>
      </c>
      <c r="C111" s="181">
        <v>11112</v>
      </c>
      <c r="D111" s="181">
        <v>41735</v>
      </c>
      <c r="E111" s="181">
        <v>11745</v>
      </c>
      <c r="F111" s="181">
        <v>64592</v>
      </c>
      <c r="G111" s="182">
        <v>0</v>
      </c>
      <c r="H111" s="183">
        <v>64592</v>
      </c>
      <c r="I111" s="184">
        <v>1</v>
      </c>
      <c r="J111" s="185">
        <v>0</v>
      </c>
      <c r="K111" s="185">
        <v>0</v>
      </c>
      <c r="L111" s="185">
        <v>0</v>
      </c>
      <c r="M111" s="185">
        <v>0</v>
      </c>
      <c r="N111" s="185">
        <v>46893.2</v>
      </c>
      <c r="O111" s="185">
        <v>49498</v>
      </c>
      <c r="P111" s="185">
        <v>51972</v>
      </c>
      <c r="Q111" s="185">
        <v>53846</v>
      </c>
      <c r="R111" s="185">
        <v>54920</v>
      </c>
      <c r="S111" s="185">
        <v>56096</v>
      </c>
      <c r="T111" s="186">
        <v>59869</v>
      </c>
      <c r="U111" s="186">
        <v>60723</v>
      </c>
      <c r="V111" s="186">
        <v>63605</v>
      </c>
      <c r="W111" s="186">
        <v>64592</v>
      </c>
      <c r="X111" s="43"/>
      <c r="Y111" s="43"/>
      <c r="Z111" s="43"/>
    </row>
    <row r="112" spans="1:26" ht="21.75" customHeight="1">
      <c r="A112" s="180" t="s">
        <v>296</v>
      </c>
      <c r="B112" s="181">
        <v>3091.9199999999996</v>
      </c>
      <c r="C112" s="181">
        <v>532</v>
      </c>
      <c r="D112" s="181">
        <v>0</v>
      </c>
      <c r="E112" s="181">
        <v>0</v>
      </c>
      <c r="F112" s="181">
        <v>532</v>
      </c>
      <c r="G112" s="182">
        <v>729</v>
      </c>
      <c r="H112" s="183">
        <v>1261</v>
      </c>
      <c r="I112" s="184">
        <v>0.1721</v>
      </c>
      <c r="J112" s="185">
        <v>0</v>
      </c>
      <c r="K112" s="185">
        <v>0</v>
      </c>
      <c r="L112" s="185">
        <v>0</v>
      </c>
      <c r="M112" s="185">
        <v>0</v>
      </c>
      <c r="N112" s="185">
        <v>0</v>
      </c>
      <c r="O112" s="185">
        <v>0</v>
      </c>
      <c r="P112" s="185">
        <v>0</v>
      </c>
      <c r="Q112" s="185">
        <v>0</v>
      </c>
      <c r="R112" s="185">
        <v>1009</v>
      </c>
      <c r="S112" s="185">
        <v>2086</v>
      </c>
      <c r="T112" s="186">
        <v>1096</v>
      </c>
      <c r="U112" s="186">
        <v>1225</v>
      </c>
      <c r="V112" s="186">
        <v>0</v>
      </c>
      <c r="W112" s="186">
        <v>1261</v>
      </c>
      <c r="X112" s="43"/>
      <c r="Y112" s="43"/>
      <c r="Z112" s="43"/>
    </row>
    <row r="113" spans="1:26" ht="21.75" customHeight="1">
      <c r="A113" s="180" t="s">
        <v>297</v>
      </c>
      <c r="B113" s="181">
        <v>401590.46</v>
      </c>
      <c r="C113" s="181">
        <v>69085</v>
      </c>
      <c r="D113" s="181">
        <v>0</v>
      </c>
      <c r="E113" s="181">
        <v>0</v>
      </c>
      <c r="F113" s="181">
        <v>69085</v>
      </c>
      <c r="G113" s="182">
        <v>-2</v>
      </c>
      <c r="H113" s="183">
        <v>69083</v>
      </c>
      <c r="I113" s="184">
        <v>0.17199999999999999</v>
      </c>
      <c r="J113" s="185">
        <v>173731</v>
      </c>
      <c r="K113" s="185">
        <v>198449</v>
      </c>
      <c r="L113" s="185">
        <v>216270</v>
      </c>
      <c r="M113" s="185">
        <v>247142</v>
      </c>
      <c r="N113" s="185">
        <v>172804</v>
      </c>
      <c r="O113" s="185">
        <v>91904</v>
      </c>
      <c r="P113" s="185">
        <v>74066</v>
      </c>
      <c r="Q113" s="185">
        <v>75210</v>
      </c>
      <c r="R113" s="185">
        <v>81163</v>
      </c>
      <c r="S113" s="185">
        <v>165839</v>
      </c>
      <c r="T113" s="186">
        <v>103401</v>
      </c>
      <c r="U113" s="186">
        <v>106911</v>
      </c>
      <c r="V113" s="186">
        <v>77120</v>
      </c>
      <c r="W113" s="186">
        <v>69083</v>
      </c>
      <c r="X113" s="43"/>
      <c r="Y113" s="43"/>
      <c r="Z113" s="43"/>
    </row>
    <row r="114" spans="1:26" ht="21.75" customHeight="1">
      <c r="A114" s="180" t="s">
        <v>298</v>
      </c>
      <c r="B114" s="181">
        <v>0</v>
      </c>
      <c r="C114" s="181">
        <v>0</v>
      </c>
      <c r="D114" s="181">
        <v>0</v>
      </c>
      <c r="E114" s="181">
        <v>0</v>
      </c>
      <c r="F114" s="181">
        <v>0</v>
      </c>
      <c r="G114" s="182">
        <v>0</v>
      </c>
      <c r="H114" s="183">
        <v>0</v>
      </c>
      <c r="I114" s="184"/>
      <c r="J114" s="185">
        <v>0</v>
      </c>
      <c r="K114" s="185">
        <v>0</v>
      </c>
      <c r="L114" s="185">
        <v>0</v>
      </c>
      <c r="M114" s="185">
        <v>0</v>
      </c>
      <c r="N114" s="185">
        <v>0</v>
      </c>
      <c r="O114" s="185">
        <v>0</v>
      </c>
      <c r="P114" s="185">
        <v>0</v>
      </c>
      <c r="Q114" s="185">
        <v>0</v>
      </c>
      <c r="R114" s="185">
        <v>0</v>
      </c>
      <c r="S114" s="185">
        <v>0</v>
      </c>
      <c r="T114" s="186" t="s">
        <v>188</v>
      </c>
      <c r="U114" s="186">
        <v>0</v>
      </c>
      <c r="V114" s="186">
        <v>0</v>
      </c>
      <c r="W114" s="186">
        <v>0</v>
      </c>
      <c r="X114" s="43"/>
      <c r="Y114" s="43"/>
      <c r="Z114" s="43"/>
    </row>
    <row r="115" spans="1:26" ht="21.75" customHeight="1">
      <c r="A115" s="180" t="s">
        <v>299</v>
      </c>
      <c r="B115" s="181">
        <v>20686.39</v>
      </c>
      <c r="C115" s="181">
        <v>3559</v>
      </c>
      <c r="D115" s="181">
        <v>0</v>
      </c>
      <c r="E115" s="181">
        <v>0</v>
      </c>
      <c r="F115" s="181">
        <v>3559</v>
      </c>
      <c r="G115" s="182">
        <v>0</v>
      </c>
      <c r="H115" s="183">
        <v>3559</v>
      </c>
      <c r="I115" s="184">
        <v>0.17199999999999999</v>
      </c>
      <c r="J115" s="185">
        <v>0</v>
      </c>
      <c r="K115" s="185">
        <v>0</v>
      </c>
      <c r="L115" s="185">
        <v>0</v>
      </c>
      <c r="M115" s="185">
        <v>0</v>
      </c>
      <c r="N115" s="185">
        <v>0</v>
      </c>
      <c r="O115" s="185">
        <v>6226</v>
      </c>
      <c r="P115" s="185">
        <v>5503</v>
      </c>
      <c r="Q115" s="185">
        <v>5529</v>
      </c>
      <c r="R115" s="185">
        <v>5715</v>
      </c>
      <c r="S115" s="185">
        <v>9576</v>
      </c>
      <c r="T115" s="186">
        <v>6059</v>
      </c>
      <c r="U115" s="186">
        <v>5520</v>
      </c>
      <c r="V115" s="186">
        <v>3904</v>
      </c>
      <c r="W115" s="186">
        <v>3559</v>
      </c>
      <c r="X115" s="43"/>
      <c r="Y115" s="43"/>
      <c r="Z115" s="43"/>
    </row>
    <row r="116" spans="1:26" ht="21.75" customHeight="1">
      <c r="A116" s="180" t="s">
        <v>300</v>
      </c>
      <c r="B116" s="181">
        <v>464942</v>
      </c>
      <c r="C116" s="181">
        <v>79983</v>
      </c>
      <c r="D116" s="181">
        <v>25683</v>
      </c>
      <c r="E116" s="181">
        <v>15548</v>
      </c>
      <c r="F116" s="181">
        <v>121214</v>
      </c>
      <c r="G116" s="182">
        <v>-228</v>
      </c>
      <c r="H116" s="183">
        <v>120986</v>
      </c>
      <c r="I116" s="184">
        <v>0.26069999999999999</v>
      </c>
      <c r="J116" s="185">
        <v>0</v>
      </c>
      <c r="K116" s="185">
        <v>0</v>
      </c>
      <c r="L116" s="185">
        <v>0</v>
      </c>
      <c r="M116" s="185">
        <v>0</v>
      </c>
      <c r="N116" s="185">
        <v>0</v>
      </c>
      <c r="O116" s="185">
        <v>0</v>
      </c>
      <c r="P116" s="185">
        <v>0</v>
      </c>
      <c r="Q116" s="185">
        <v>0</v>
      </c>
      <c r="R116" s="185">
        <v>0</v>
      </c>
      <c r="S116" s="185">
        <v>0</v>
      </c>
      <c r="T116" s="186">
        <v>190017</v>
      </c>
      <c r="U116" s="186">
        <v>186411</v>
      </c>
      <c r="V116" s="186">
        <v>137515</v>
      </c>
      <c r="W116" s="186">
        <v>120986</v>
      </c>
      <c r="X116" s="43"/>
      <c r="Y116" s="43"/>
      <c r="Z116" s="43"/>
    </row>
    <row r="117" spans="1:26" ht="21.75" customHeight="1">
      <c r="A117" s="180" t="s">
        <v>301</v>
      </c>
      <c r="B117" s="181">
        <v>0</v>
      </c>
      <c r="C117" s="181">
        <v>0</v>
      </c>
      <c r="D117" s="181">
        <v>0</v>
      </c>
      <c r="E117" s="181">
        <v>0</v>
      </c>
      <c r="F117" s="181">
        <v>0</v>
      </c>
      <c r="G117" s="182">
        <v>0</v>
      </c>
      <c r="H117" s="183">
        <v>0</v>
      </c>
      <c r="I117" s="184"/>
      <c r="J117" s="185">
        <v>0</v>
      </c>
      <c r="K117" s="185">
        <v>0</v>
      </c>
      <c r="L117" s="185">
        <v>0</v>
      </c>
      <c r="M117" s="185">
        <v>0</v>
      </c>
      <c r="N117" s="185">
        <v>0</v>
      </c>
      <c r="O117" s="185">
        <v>0</v>
      </c>
      <c r="P117" s="185">
        <v>0</v>
      </c>
      <c r="Q117" s="185">
        <v>0</v>
      </c>
      <c r="R117" s="185">
        <v>0</v>
      </c>
      <c r="S117" s="185">
        <v>0</v>
      </c>
      <c r="T117" s="186" t="s">
        <v>188</v>
      </c>
      <c r="U117" s="186">
        <v>0</v>
      </c>
      <c r="V117" s="186">
        <v>0</v>
      </c>
      <c r="W117" s="186">
        <v>0</v>
      </c>
      <c r="X117" s="43"/>
      <c r="Y117" s="43"/>
      <c r="Z117" s="43"/>
    </row>
    <row r="118" spans="1:26" ht="21.75" customHeight="1">
      <c r="A118" s="180" t="s">
        <v>302</v>
      </c>
      <c r="B118" s="181">
        <v>673353.04999999993</v>
      </c>
      <c r="C118" s="181">
        <v>115836</v>
      </c>
      <c r="D118" s="181">
        <v>28894</v>
      </c>
      <c r="E118" s="181">
        <v>17492</v>
      </c>
      <c r="F118" s="181">
        <v>162222</v>
      </c>
      <c r="G118" s="182">
        <v>-259</v>
      </c>
      <c r="H118" s="183">
        <v>161963</v>
      </c>
      <c r="I118" s="184">
        <v>0.2409</v>
      </c>
      <c r="J118" s="185">
        <v>0</v>
      </c>
      <c r="K118" s="185">
        <v>0</v>
      </c>
      <c r="L118" s="185">
        <v>472312</v>
      </c>
      <c r="M118" s="185">
        <v>495171</v>
      </c>
      <c r="N118" s="185">
        <v>435948</v>
      </c>
      <c r="O118" s="185">
        <v>252335</v>
      </c>
      <c r="P118" s="185">
        <v>199379</v>
      </c>
      <c r="Q118" s="185">
        <v>198435</v>
      </c>
      <c r="R118" s="185">
        <v>201065</v>
      </c>
      <c r="S118" s="185">
        <v>394391</v>
      </c>
      <c r="T118" s="186">
        <v>244907</v>
      </c>
      <c r="U118" s="186">
        <v>253946</v>
      </c>
      <c r="V118" s="186">
        <v>183341</v>
      </c>
      <c r="W118" s="186">
        <v>161963</v>
      </c>
      <c r="X118" s="43"/>
      <c r="Y118" s="43"/>
      <c r="Z118" s="43"/>
    </row>
    <row r="119" spans="1:26" ht="21.75" customHeight="1">
      <c r="A119" s="180" t="s">
        <v>303</v>
      </c>
      <c r="B119" s="181">
        <v>296371.12</v>
      </c>
      <c r="C119" s="181">
        <v>50984</v>
      </c>
      <c r="D119" s="181">
        <v>38525</v>
      </c>
      <c r="E119" s="181">
        <v>23322</v>
      </c>
      <c r="F119" s="181">
        <v>112831</v>
      </c>
      <c r="G119" s="182">
        <v>-341</v>
      </c>
      <c r="H119" s="183">
        <v>112490</v>
      </c>
      <c r="I119" s="184">
        <v>0.38069999999999998</v>
      </c>
      <c r="J119" s="185">
        <v>0</v>
      </c>
      <c r="K119" s="185">
        <v>172706</v>
      </c>
      <c r="L119" s="185">
        <v>190636</v>
      </c>
      <c r="M119" s="185">
        <v>203102</v>
      </c>
      <c r="N119" s="185">
        <v>213772.04</v>
      </c>
      <c r="O119" s="185">
        <v>168423</v>
      </c>
      <c r="P119" s="185">
        <v>134182</v>
      </c>
      <c r="Q119" s="185">
        <v>134636</v>
      </c>
      <c r="R119" s="185">
        <v>131939</v>
      </c>
      <c r="S119" s="185">
        <v>236003</v>
      </c>
      <c r="T119" s="186">
        <v>175898</v>
      </c>
      <c r="U119" s="186">
        <v>172409</v>
      </c>
      <c r="V119" s="186">
        <v>128161</v>
      </c>
      <c r="W119" s="186">
        <v>112490</v>
      </c>
      <c r="X119" s="43"/>
      <c r="Y119" s="43"/>
      <c r="Z119" s="43"/>
    </row>
    <row r="120" spans="1:26" ht="21.75" customHeight="1">
      <c r="A120" s="180" t="s">
        <v>304</v>
      </c>
      <c r="B120" s="181">
        <v>248236.25</v>
      </c>
      <c r="C120" s="181">
        <v>42704</v>
      </c>
      <c r="D120" s="181">
        <v>28894</v>
      </c>
      <c r="E120" s="181">
        <v>17492</v>
      </c>
      <c r="F120" s="181">
        <v>89090</v>
      </c>
      <c r="G120" s="182">
        <v>-255</v>
      </c>
      <c r="H120" s="183">
        <v>88835</v>
      </c>
      <c r="I120" s="184">
        <v>0.3589</v>
      </c>
      <c r="J120" s="185">
        <v>0</v>
      </c>
      <c r="K120" s="185">
        <v>151427</v>
      </c>
      <c r="L120" s="185">
        <v>161487</v>
      </c>
      <c r="M120" s="185">
        <v>168943</v>
      </c>
      <c r="N120" s="185">
        <v>182056</v>
      </c>
      <c r="O120" s="185">
        <v>137803</v>
      </c>
      <c r="P120" s="185">
        <v>109214</v>
      </c>
      <c r="Q120" s="185">
        <v>110568</v>
      </c>
      <c r="R120" s="185">
        <v>114464</v>
      </c>
      <c r="S120" s="185">
        <v>216018</v>
      </c>
      <c r="T120" s="186">
        <v>144278</v>
      </c>
      <c r="U120" s="186">
        <v>139507</v>
      </c>
      <c r="V120" s="186">
        <v>101849</v>
      </c>
      <c r="W120" s="186">
        <v>88835</v>
      </c>
      <c r="X120" s="43"/>
      <c r="Y120" s="43"/>
      <c r="Z120" s="43"/>
    </row>
    <row r="121" spans="1:26" ht="21.75" customHeight="1">
      <c r="A121" s="180" t="s">
        <v>305</v>
      </c>
      <c r="B121" s="181">
        <v>0</v>
      </c>
      <c r="C121" s="181">
        <v>0</v>
      </c>
      <c r="D121" s="181">
        <v>0</v>
      </c>
      <c r="E121" s="181">
        <v>0</v>
      </c>
      <c r="F121" s="181">
        <v>0</v>
      </c>
      <c r="G121" s="182">
        <v>0</v>
      </c>
      <c r="H121" s="183">
        <v>0</v>
      </c>
      <c r="I121" s="184"/>
      <c r="J121" s="185">
        <v>0</v>
      </c>
      <c r="K121" s="185">
        <v>0</v>
      </c>
      <c r="L121" s="185">
        <v>0</v>
      </c>
      <c r="M121" s="185">
        <v>0</v>
      </c>
      <c r="N121" s="185">
        <v>0</v>
      </c>
      <c r="O121" s="185">
        <v>0</v>
      </c>
      <c r="P121" s="185">
        <v>0</v>
      </c>
      <c r="Q121" s="185">
        <v>0</v>
      </c>
      <c r="R121" s="185">
        <v>0</v>
      </c>
      <c r="S121" s="185">
        <v>0</v>
      </c>
      <c r="T121" s="186" t="s">
        <v>188</v>
      </c>
      <c r="U121" s="186">
        <v>0</v>
      </c>
      <c r="V121" s="186">
        <v>0</v>
      </c>
      <c r="W121" s="186">
        <v>0</v>
      </c>
      <c r="X121" s="43"/>
      <c r="Y121" s="43"/>
      <c r="Z121" s="43"/>
    </row>
    <row r="122" spans="1:26" ht="21.75" customHeight="1">
      <c r="A122" s="180" t="s">
        <v>306</v>
      </c>
      <c r="B122" s="181">
        <v>405380.32</v>
      </c>
      <c r="C122" s="181">
        <v>69737</v>
      </c>
      <c r="D122" s="181">
        <v>0</v>
      </c>
      <c r="E122" s="181">
        <v>0</v>
      </c>
      <c r="F122" s="181">
        <v>69737</v>
      </c>
      <c r="G122" s="182">
        <v>-3</v>
      </c>
      <c r="H122" s="183">
        <v>69734</v>
      </c>
      <c r="I122" s="184">
        <v>0.17199999999999999</v>
      </c>
      <c r="J122" s="185">
        <v>0</v>
      </c>
      <c r="K122" s="185">
        <v>0</v>
      </c>
      <c r="L122" s="185">
        <v>287075</v>
      </c>
      <c r="M122" s="185">
        <v>306399</v>
      </c>
      <c r="N122" s="185">
        <v>218638</v>
      </c>
      <c r="O122" s="185">
        <v>122482</v>
      </c>
      <c r="P122" s="185">
        <v>95793</v>
      </c>
      <c r="Q122" s="185">
        <v>94689</v>
      </c>
      <c r="R122" s="185">
        <v>92731</v>
      </c>
      <c r="S122" s="185">
        <v>177992</v>
      </c>
      <c r="T122" s="186">
        <v>110608</v>
      </c>
      <c r="U122" s="186">
        <v>108237</v>
      </c>
      <c r="V122" s="186">
        <v>81253</v>
      </c>
      <c r="W122" s="186">
        <v>69734</v>
      </c>
      <c r="X122" s="43"/>
      <c r="Y122" s="43"/>
      <c r="Z122" s="43"/>
    </row>
    <row r="123" spans="1:26" ht="21.75" customHeight="1">
      <c r="A123" s="180" t="s">
        <v>307</v>
      </c>
      <c r="B123" s="181">
        <v>65626.149999999994</v>
      </c>
      <c r="C123" s="181">
        <v>11290</v>
      </c>
      <c r="D123" s="181">
        <v>0</v>
      </c>
      <c r="E123" s="181">
        <v>0</v>
      </c>
      <c r="F123" s="181">
        <v>11290</v>
      </c>
      <c r="G123" s="182">
        <v>0</v>
      </c>
      <c r="H123" s="183">
        <v>11290</v>
      </c>
      <c r="I123" s="184">
        <v>0.17199999999999999</v>
      </c>
      <c r="J123" s="185">
        <v>31117</v>
      </c>
      <c r="K123" s="185">
        <v>38372</v>
      </c>
      <c r="L123" s="185">
        <v>44128</v>
      </c>
      <c r="M123" s="185">
        <v>46603</v>
      </c>
      <c r="N123" s="185">
        <v>35067</v>
      </c>
      <c r="O123" s="185">
        <v>17748</v>
      </c>
      <c r="P123" s="185">
        <v>14820</v>
      </c>
      <c r="Q123" s="185">
        <v>14368</v>
      </c>
      <c r="R123" s="185">
        <v>15079</v>
      </c>
      <c r="S123" s="185">
        <v>29622</v>
      </c>
      <c r="T123" s="186">
        <v>18321</v>
      </c>
      <c r="U123" s="186">
        <v>18186</v>
      </c>
      <c r="V123" s="186">
        <v>13164</v>
      </c>
      <c r="W123" s="186">
        <v>11290</v>
      </c>
      <c r="X123" s="43"/>
      <c r="Y123" s="43"/>
      <c r="Z123" s="43"/>
    </row>
    <row r="124" spans="1:26" ht="21.75" customHeight="1">
      <c r="A124" s="180" t="s">
        <v>308</v>
      </c>
      <c r="B124" s="181">
        <v>0</v>
      </c>
      <c r="C124" s="181">
        <v>0</v>
      </c>
      <c r="D124" s="181">
        <v>0</v>
      </c>
      <c r="E124" s="181">
        <v>0</v>
      </c>
      <c r="F124" s="181">
        <v>0</v>
      </c>
      <c r="G124" s="182">
        <v>0</v>
      </c>
      <c r="H124" s="183">
        <v>0</v>
      </c>
      <c r="I124" s="184"/>
      <c r="J124" s="185">
        <v>0</v>
      </c>
      <c r="K124" s="185">
        <v>0</v>
      </c>
      <c r="L124" s="185">
        <v>0</v>
      </c>
      <c r="M124" s="185">
        <v>0</v>
      </c>
      <c r="N124" s="185">
        <v>0</v>
      </c>
      <c r="O124" s="185">
        <v>0</v>
      </c>
      <c r="P124" s="185">
        <v>0</v>
      </c>
      <c r="Q124" s="185">
        <v>0</v>
      </c>
      <c r="R124" s="185">
        <v>0</v>
      </c>
      <c r="S124" s="185">
        <v>0</v>
      </c>
      <c r="T124" s="186" t="s">
        <v>188</v>
      </c>
      <c r="U124" s="186">
        <v>0</v>
      </c>
      <c r="V124" s="186">
        <v>0</v>
      </c>
      <c r="W124" s="186">
        <v>0</v>
      </c>
      <c r="X124" s="43"/>
      <c r="Y124" s="43"/>
      <c r="Z124" s="43"/>
    </row>
    <row r="125" spans="1:26" ht="21.75" customHeight="1">
      <c r="A125" s="180" t="s">
        <v>309</v>
      </c>
      <c r="B125" s="181">
        <v>983915.11</v>
      </c>
      <c r="C125" s="181">
        <v>169261</v>
      </c>
      <c r="D125" s="181">
        <v>22473</v>
      </c>
      <c r="E125" s="181">
        <v>13605</v>
      </c>
      <c r="F125" s="181">
        <v>205339</v>
      </c>
      <c r="G125" s="182">
        <v>-203</v>
      </c>
      <c r="H125" s="183">
        <v>205136</v>
      </c>
      <c r="I125" s="184">
        <v>0.2087</v>
      </c>
      <c r="J125" s="185">
        <v>0</v>
      </c>
      <c r="K125" s="185">
        <v>0</v>
      </c>
      <c r="L125" s="185">
        <v>599138</v>
      </c>
      <c r="M125" s="185">
        <v>631824</v>
      </c>
      <c r="N125" s="185">
        <v>517713</v>
      </c>
      <c r="O125" s="185">
        <v>291996</v>
      </c>
      <c r="P125" s="185">
        <v>243120</v>
      </c>
      <c r="Q125" s="185">
        <v>238335</v>
      </c>
      <c r="R125" s="185">
        <v>251709</v>
      </c>
      <c r="S125" s="185">
        <v>521682</v>
      </c>
      <c r="T125" s="186">
        <v>320797</v>
      </c>
      <c r="U125" s="186">
        <v>318073</v>
      </c>
      <c r="V125" s="186">
        <v>237598</v>
      </c>
      <c r="W125" s="186">
        <v>205136</v>
      </c>
      <c r="X125" s="43"/>
      <c r="Y125" s="43"/>
      <c r="Z125" s="43"/>
    </row>
    <row r="126" spans="1:26" ht="21.75" customHeight="1">
      <c r="A126" s="180" t="s">
        <v>310</v>
      </c>
      <c r="B126" s="181">
        <v>188988.24000000002</v>
      </c>
      <c r="C126" s="181">
        <v>32511</v>
      </c>
      <c r="D126" s="181">
        <v>0</v>
      </c>
      <c r="E126" s="181">
        <v>0</v>
      </c>
      <c r="F126" s="181">
        <v>32511</v>
      </c>
      <c r="G126" s="182">
        <v>-1</v>
      </c>
      <c r="H126" s="183">
        <v>32510</v>
      </c>
      <c r="I126" s="184">
        <v>0.17199999999999999</v>
      </c>
      <c r="J126" s="185">
        <v>0</v>
      </c>
      <c r="K126" s="185">
        <v>0</v>
      </c>
      <c r="L126" s="185">
        <v>0</v>
      </c>
      <c r="M126" s="185">
        <v>0</v>
      </c>
      <c r="N126" s="185">
        <v>0</v>
      </c>
      <c r="O126" s="185">
        <v>49615</v>
      </c>
      <c r="P126" s="185">
        <v>39760</v>
      </c>
      <c r="Q126" s="185">
        <v>39658</v>
      </c>
      <c r="R126" s="185">
        <v>39845</v>
      </c>
      <c r="S126" s="185">
        <v>85740</v>
      </c>
      <c r="T126" s="186">
        <v>50935</v>
      </c>
      <c r="U126" s="186">
        <v>50642</v>
      </c>
      <c r="V126" s="186">
        <v>38266</v>
      </c>
      <c r="W126" s="186">
        <v>32510</v>
      </c>
      <c r="X126" s="43"/>
      <c r="Y126" s="43"/>
      <c r="Z126" s="43"/>
    </row>
    <row r="127" spans="1:26" ht="21.75" customHeight="1">
      <c r="A127" s="180" t="s">
        <v>311</v>
      </c>
      <c r="B127" s="181">
        <v>0</v>
      </c>
      <c r="C127" s="181">
        <v>0</v>
      </c>
      <c r="D127" s="181">
        <v>0</v>
      </c>
      <c r="E127" s="181">
        <v>0</v>
      </c>
      <c r="F127" s="181">
        <v>0</v>
      </c>
      <c r="G127" s="182">
        <v>0</v>
      </c>
      <c r="H127" s="183">
        <v>0</v>
      </c>
      <c r="I127" s="184"/>
      <c r="J127" s="185">
        <v>0</v>
      </c>
      <c r="K127" s="185">
        <v>0</v>
      </c>
      <c r="L127" s="185">
        <v>0</v>
      </c>
      <c r="M127" s="185">
        <v>0</v>
      </c>
      <c r="N127" s="185">
        <v>0</v>
      </c>
      <c r="O127" s="185">
        <v>0</v>
      </c>
      <c r="P127" s="185">
        <v>0</v>
      </c>
      <c r="Q127" s="185">
        <v>0</v>
      </c>
      <c r="R127" s="185">
        <v>0</v>
      </c>
      <c r="S127" s="185">
        <v>0</v>
      </c>
      <c r="T127" s="186" t="s">
        <v>188</v>
      </c>
      <c r="U127" s="186">
        <v>0</v>
      </c>
      <c r="V127" s="186">
        <v>0</v>
      </c>
      <c r="W127" s="186">
        <v>0</v>
      </c>
      <c r="X127" s="43"/>
      <c r="Y127" s="43"/>
      <c r="Z127" s="43"/>
    </row>
    <row r="128" spans="1:26" ht="21.75" customHeight="1">
      <c r="A128" s="180" t="s">
        <v>312</v>
      </c>
      <c r="B128" s="181">
        <v>215161.04</v>
      </c>
      <c r="C128" s="181">
        <v>37014</v>
      </c>
      <c r="D128" s="181">
        <v>0</v>
      </c>
      <c r="E128" s="181">
        <v>0</v>
      </c>
      <c r="F128" s="181">
        <v>37014</v>
      </c>
      <c r="G128" s="182">
        <v>-1</v>
      </c>
      <c r="H128" s="183">
        <v>37013</v>
      </c>
      <c r="I128" s="184">
        <v>0.17199999999999999</v>
      </c>
      <c r="J128" s="185">
        <v>119516</v>
      </c>
      <c r="K128" s="185">
        <v>127763</v>
      </c>
      <c r="L128" s="185">
        <v>140647</v>
      </c>
      <c r="M128" s="185">
        <v>149257</v>
      </c>
      <c r="N128" s="185">
        <v>111122</v>
      </c>
      <c r="O128" s="185">
        <v>59989</v>
      </c>
      <c r="P128" s="185">
        <v>47991</v>
      </c>
      <c r="Q128" s="185">
        <v>48200</v>
      </c>
      <c r="R128" s="185">
        <v>49548</v>
      </c>
      <c r="S128" s="185">
        <v>99463</v>
      </c>
      <c r="T128" s="186">
        <v>61667</v>
      </c>
      <c r="U128" s="186">
        <v>60702</v>
      </c>
      <c r="V128" s="186">
        <v>43500</v>
      </c>
      <c r="W128" s="186">
        <v>37013</v>
      </c>
      <c r="X128" s="43"/>
      <c r="Y128" s="43"/>
      <c r="Z128" s="43"/>
    </row>
    <row r="129" spans="1:26" ht="21.75" customHeight="1">
      <c r="A129" s="180" t="s">
        <v>313</v>
      </c>
      <c r="B129" s="181">
        <v>1312215.4100000001</v>
      </c>
      <c r="C129" s="181">
        <v>225738</v>
      </c>
      <c r="D129" s="181">
        <v>19262</v>
      </c>
      <c r="E129" s="181">
        <v>11661</v>
      </c>
      <c r="F129" s="181">
        <v>256661</v>
      </c>
      <c r="G129" s="182">
        <v>-179</v>
      </c>
      <c r="H129" s="183">
        <v>256482</v>
      </c>
      <c r="I129" s="184">
        <v>0.1956</v>
      </c>
      <c r="J129" s="185">
        <v>0</v>
      </c>
      <c r="K129" s="185">
        <v>840098</v>
      </c>
      <c r="L129" s="185">
        <v>869128</v>
      </c>
      <c r="M129" s="185">
        <v>889799</v>
      </c>
      <c r="N129" s="185">
        <v>679025</v>
      </c>
      <c r="O129" s="185">
        <v>374846</v>
      </c>
      <c r="P129" s="185">
        <v>308926</v>
      </c>
      <c r="Q129" s="185">
        <v>317848</v>
      </c>
      <c r="R129" s="185">
        <v>332698</v>
      </c>
      <c r="S129" s="185">
        <v>655141</v>
      </c>
      <c r="T129" s="186">
        <v>408607</v>
      </c>
      <c r="U129" s="186">
        <v>415040</v>
      </c>
      <c r="V129" s="186">
        <v>298753</v>
      </c>
      <c r="W129" s="186">
        <v>256482</v>
      </c>
      <c r="X129" s="43"/>
      <c r="Y129" s="43"/>
      <c r="Z129" s="43"/>
    </row>
    <row r="130" spans="1:26" ht="21.75" customHeight="1">
      <c r="A130" s="180" t="s">
        <v>314</v>
      </c>
      <c r="B130" s="181">
        <v>148615.75999999998</v>
      </c>
      <c r="C130" s="181">
        <v>25566</v>
      </c>
      <c r="D130" s="181">
        <v>35314</v>
      </c>
      <c r="E130" s="181">
        <v>21379</v>
      </c>
      <c r="F130" s="181">
        <v>82259</v>
      </c>
      <c r="G130" s="182">
        <v>-311</v>
      </c>
      <c r="H130" s="183">
        <v>81948</v>
      </c>
      <c r="I130" s="184">
        <v>0.55349999999999999</v>
      </c>
      <c r="J130" s="185">
        <v>0</v>
      </c>
      <c r="K130" s="185">
        <v>0</v>
      </c>
      <c r="L130" s="185">
        <v>0</v>
      </c>
      <c r="M130" s="185">
        <v>0</v>
      </c>
      <c r="N130" s="185">
        <v>102585.82</v>
      </c>
      <c r="O130" s="185">
        <v>107598</v>
      </c>
      <c r="P130" s="185">
        <v>109504</v>
      </c>
      <c r="Q130" s="185">
        <v>92659</v>
      </c>
      <c r="R130" s="185">
        <v>101244</v>
      </c>
      <c r="S130" s="185">
        <v>129225</v>
      </c>
      <c r="T130" s="186">
        <v>131917</v>
      </c>
      <c r="U130" s="186">
        <v>129092</v>
      </c>
      <c r="V130" s="186">
        <v>93239</v>
      </c>
      <c r="W130" s="186">
        <v>81948</v>
      </c>
      <c r="X130" s="43"/>
      <c r="Y130" s="43"/>
      <c r="Z130" s="43"/>
    </row>
    <row r="131" spans="1:26" ht="21.75" customHeight="1">
      <c r="A131" s="180" t="s">
        <v>315</v>
      </c>
      <c r="B131" s="181">
        <v>0</v>
      </c>
      <c r="C131" s="181">
        <v>0</v>
      </c>
      <c r="D131" s="181">
        <v>0</v>
      </c>
      <c r="E131" s="181">
        <v>0</v>
      </c>
      <c r="F131" s="181">
        <v>0</v>
      </c>
      <c r="G131" s="182">
        <v>0</v>
      </c>
      <c r="H131" s="183">
        <v>0</v>
      </c>
      <c r="I131" s="184"/>
      <c r="J131" s="185">
        <v>0</v>
      </c>
      <c r="K131" s="185">
        <v>0</v>
      </c>
      <c r="L131" s="185">
        <v>0</v>
      </c>
      <c r="M131" s="185">
        <v>0</v>
      </c>
      <c r="N131" s="185">
        <v>0</v>
      </c>
      <c r="O131" s="185">
        <v>0</v>
      </c>
      <c r="P131" s="185">
        <v>0</v>
      </c>
      <c r="Q131" s="185">
        <v>0</v>
      </c>
      <c r="R131" s="185">
        <v>0</v>
      </c>
      <c r="S131" s="185">
        <v>0</v>
      </c>
      <c r="T131" s="186" t="s">
        <v>188</v>
      </c>
      <c r="U131" s="186">
        <v>0</v>
      </c>
      <c r="V131" s="186">
        <v>0</v>
      </c>
      <c r="W131" s="186">
        <v>0</v>
      </c>
      <c r="X131" s="43"/>
      <c r="Y131" s="43"/>
      <c r="Z131" s="43"/>
    </row>
    <row r="132" spans="1:26" ht="21.75" customHeight="1">
      <c r="A132" s="180" t="s">
        <v>316</v>
      </c>
      <c r="B132" s="181">
        <v>0</v>
      </c>
      <c r="C132" s="181">
        <v>0</v>
      </c>
      <c r="D132" s="181">
        <v>0</v>
      </c>
      <c r="E132" s="181">
        <v>0</v>
      </c>
      <c r="F132" s="181">
        <v>0</v>
      </c>
      <c r="G132" s="182">
        <v>0</v>
      </c>
      <c r="H132" s="183">
        <v>0</v>
      </c>
      <c r="I132" s="184"/>
      <c r="J132" s="185">
        <v>0</v>
      </c>
      <c r="K132" s="185">
        <v>0</v>
      </c>
      <c r="L132" s="185">
        <v>0</v>
      </c>
      <c r="M132" s="185">
        <v>0</v>
      </c>
      <c r="N132" s="185">
        <v>0</v>
      </c>
      <c r="O132" s="185">
        <v>0</v>
      </c>
      <c r="P132" s="185">
        <v>0</v>
      </c>
      <c r="Q132" s="185">
        <v>0</v>
      </c>
      <c r="R132" s="185">
        <v>0</v>
      </c>
      <c r="S132" s="185">
        <v>0</v>
      </c>
      <c r="T132" s="186" t="s">
        <v>188</v>
      </c>
      <c r="U132" s="186">
        <v>0</v>
      </c>
      <c r="V132" s="186">
        <v>0</v>
      </c>
      <c r="W132" s="186">
        <v>0</v>
      </c>
      <c r="X132" s="43"/>
      <c r="Y132" s="43"/>
      <c r="Z132" s="43"/>
    </row>
    <row r="133" spans="1:26" ht="21.75" customHeight="1">
      <c r="A133" s="180" t="s">
        <v>317</v>
      </c>
      <c r="B133" s="181">
        <v>0</v>
      </c>
      <c r="C133" s="181">
        <v>0</v>
      </c>
      <c r="D133" s="181">
        <v>0</v>
      </c>
      <c r="E133" s="181">
        <v>0</v>
      </c>
      <c r="F133" s="181">
        <v>0</v>
      </c>
      <c r="G133" s="182">
        <v>0</v>
      </c>
      <c r="H133" s="183">
        <v>0</v>
      </c>
      <c r="I133" s="184"/>
      <c r="J133" s="185">
        <v>0</v>
      </c>
      <c r="K133" s="185">
        <v>0</v>
      </c>
      <c r="L133" s="185">
        <v>0</v>
      </c>
      <c r="M133" s="185">
        <v>0</v>
      </c>
      <c r="N133" s="185">
        <v>0</v>
      </c>
      <c r="O133" s="185">
        <v>0</v>
      </c>
      <c r="P133" s="185">
        <v>0</v>
      </c>
      <c r="Q133" s="185">
        <v>0</v>
      </c>
      <c r="R133" s="185">
        <v>0</v>
      </c>
      <c r="S133" s="185">
        <v>0</v>
      </c>
      <c r="T133" s="186" t="s">
        <v>188</v>
      </c>
      <c r="U133" s="186">
        <v>0</v>
      </c>
      <c r="V133" s="186">
        <v>0</v>
      </c>
      <c r="W133" s="186">
        <v>0</v>
      </c>
      <c r="X133" s="43"/>
      <c r="Y133" s="43"/>
      <c r="Z133" s="43"/>
    </row>
    <row r="134" spans="1:26" ht="21.75" customHeight="1">
      <c r="A134" s="180" t="s">
        <v>318</v>
      </c>
      <c r="B134" s="181">
        <v>1011594.12</v>
      </c>
      <c r="C134" s="181">
        <v>174023</v>
      </c>
      <c r="D134" s="181">
        <v>0</v>
      </c>
      <c r="E134" s="181">
        <v>0</v>
      </c>
      <c r="F134" s="181">
        <v>174023</v>
      </c>
      <c r="G134" s="182">
        <v>-6</v>
      </c>
      <c r="H134" s="183">
        <v>174017</v>
      </c>
      <c r="I134" s="184">
        <v>0.17199999999999999</v>
      </c>
      <c r="J134" s="185">
        <v>483468</v>
      </c>
      <c r="K134" s="185">
        <v>530396</v>
      </c>
      <c r="L134" s="185">
        <v>592087</v>
      </c>
      <c r="M134" s="185">
        <v>633009</v>
      </c>
      <c r="N134" s="185">
        <v>448874</v>
      </c>
      <c r="O134" s="185">
        <v>238819</v>
      </c>
      <c r="P134" s="185">
        <v>206450</v>
      </c>
      <c r="Q134" s="185">
        <v>207475</v>
      </c>
      <c r="R134" s="185">
        <v>211950</v>
      </c>
      <c r="S134" s="185">
        <v>434996</v>
      </c>
      <c r="T134" s="186">
        <v>273191</v>
      </c>
      <c r="U134" s="186">
        <v>277441</v>
      </c>
      <c r="V134" s="186">
        <v>201390</v>
      </c>
      <c r="W134" s="186">
        <v>174017</v>
      </c>
      <c r="X134" s="43"/>
      <c r="Y134" s="43"/>
      <c r="Z134" s="43"/>
    </row>
    <row r="135" spans="1:26" ht="21.75" customHeight="1">
      <c r="A135" s="180" t="s">
        <v>319</v>
      </c>
      <c r="B135" s="181">
        <v>0</v>
      </c>
      <c r="C135" s="181">
        <v>0</v>
      </c>
      <c r="D135" s="181">
        <v>0</v>
      </c>
      <c r="E135" s="181">
        <v>0</v>
      </c>
      <c r="F135" s="181">
        <v>0</v>
      </c>
      <c r="G135" s="182">
        <v>0</v>
      </c>
      <c r="H135" s="183">
        <v>0</v>
      </c>
      <c r="I135" s="184"/>
      <c r="J135" s="185">
        <v>0</v>
      </c>
      <c r="K135" s="185">
        <v>0</v>
      </c>
      <c r="L135" s="185">
        <v>0</v>
      </c>
      <c r="M135" s="185">
        <v>0</v>
      </c>
      <c r="N135" s="185">
        <v>0</v>
      </c>
      <c r="O135" s="185">
        <v>0</v>
      </c>
      <c r="P135" s="185">
        <v>0</v>
      </c>
      <c r="Q135" s="185">
        <v>0</v>
      </c>
      <c r="R135" s="185">
        <v>0</v>
      </c>
      <c r="S135" s="185">
        <v>0</v>
      </c>
      <c r="T135" s="186" t="s">
        <v>188</v>
      </c>
      <c r="U135" s="186">
        <v>0</v>
      </c>
      <c r="V135" s="186">
        <v>0</v>
      </c>
      <c r="W135" s="186">
        <v>0</v>
      </c>
      <c r="X135" s="43"/>
      <c r="Y135" s="43"/>
      <c r="Z135" s="43"/>
    </row>
    <row r="136" spans="1:26" ht="21.75" customHeight="1">
      <c r="A136" s="180" t="s">
        <v>320</v>
      </c>
      <c r="B136" s="181">
        <v>0</v>
      </c>
      <c r="C136" s="181">
        <v>0</v>
      </c>
      <c r="D136" s="181">
        <v>0</v>
      </c>
      <c r="E136" s="181">
        <v>0</v>
      </c>
      <c r="F136" s="181">
        <v>0</v>
      </c>
      <c r="G136" s="182">
        <v>0</v>
      </c>
      <c r="H136" s="183">
        <v>0</v>
      </c>
      <c r="I136" s="184"/>
      <c r="J136" s="185">
        <v>0</v>
      </c>
      <c r="K136" s="185">
        <v>0</v>
      </c>
      <c r="L136" s="185">
        <v>0</v>
      </c>
      <c r="M136" s="185">
        <v>0</v>
      </c>
      <c r="N136" s="185">
        <v>0</v>
      </c>
      <c r="O136" s="185">
        <v>0</v>
      </c>
      <c r="P136" s="185">
        <v>0</v>
      </c>
      <c r="Q136" s="185">
        <v>0</v>
      </c>
      <c r="R136" s="185">
        <v>0</v>
      </c>
      <c r="S136" s="185">
        <v>0</v>
      </c>
      <c r="T136" s="186" t="s">
        <v>188</v>
      </c>
      <c r="U136" s="186">
        <v>0</v>
      </c>
      <c r="V136" s="186">
        <v>0</v>
      </c>
      <c r="W136" s="186">
        <v>0</v>
      </c>
      <c r="X136" s="43"/>
      <c r="Y136" s="43"/>
      <c r="Z136" s="43"/>
    </row>
    <row r="137" spans="1:26" ht="21.75" customHeight="1">
      <c r="A137" s="180" t="s">
        <v>321</v>
      </c>
      <c r="B137" s="181">
        <v>0</v>
      </c>
      <c r="C137" s="181">
        <v>0</v>
      </c>
      <c r="D137" s="181">
        <v>0</v>
      </c>
      <c r="E137" s="181">
        <v>0</v>
      </c>
      <c r="F137" s="181">
        <v>0</v>
      </c>
      <c r="G137" s="182">
        <v>0</v>
      </c>
      <c r="H137" s="183">
        <v>0</v>
      </c>
      <c r="I137" s="184"/>
      <c r="J137" s="185">
        <v>0</v>
      </c>
      <c r="K137" s="185">
        <v>0</v>
      </c>
      <c r="L137" s="185">
        <v>0</v>
      </c>
      <c r="M137" s="185">
        <v>0</v>
      </c>
      <c r="N137" s="185">
        <v>0</v>
      </c>
      <c r="O137" s="185">
        <v>0</v>
      </c>
      <c r="P137" s="185">
        <v>0</v>
      </c>
      <c r="Q137" s="185">
        <v>0</v>
      </c>
      <c r="R137" s="185">
        <v>0</v>
      </c>
      <c r="S137" s="185">
        <v>0</v>
      </c>
      <c r="T137" s="186" t="s">
        <v>188</v>
      </c>
      <c r="U137" s="186">
        <v>0</v>
      </c>
      <c r="V137" s="186">
        <v>0</v>
      </c>
      <c r="W137" s="186">
        <v>0</v>
      </c>
      <c r="X137" s="43"/>
      <c r="Y137" s="43"/>
      <c r="Z137" s="43"/>
    </row>
    <row r="138" spans="1:26" ht="21.75" customHeight="1">
      <c r="A138" s="180" t="s">
        <v>322</v>
      </c>
      <c r="B138" s="181">
        <v>0</v>
      </c>
      <c r="C138" s="181">
        <v>0</v>
      </c>
      <c r="D138" s="181">
        <v>0</v>
      </c>
      <c r="E138" s="181">
        <v>0</v>
      </c>
      <c r="F138" s="181">
        <v>0</v>
      </c>
      <c r="G138" s="182">
        <v>0</v>
      </c>
      <c r="H138" s="183">
        <v>0</v>
      </c>
      <c r="I138" s="184"/>
      <c r="J138" s="185">
        <v>0</v>
      </c>
      <c r="K138" s="185">
        <v>0</v>
      </c>
      <c r="L138" s="185">
        <v>0</v>
      </c>
      <c r="M138" s="185">
        <v>0</v>
      </c>
      <c r="N138" s="185">
        <v>0</v>
      </c>
      <c r="O138" s="185">
        <v>0</v>
      </c>
      <c r="P138" s="185">
        <v>0</v>
      </c>
      <c r="Q138" s="185">
        <v>0</v>
      </c>
      <c r="R138" s="185">
        <v>0</v>
      </c>
      <c r="S138" s="185">
        <v>0</v>
      </c>
      <c r="T138" s="186" t="s">
        <v>188</v>
      </c>
      <c r="U138" s="186">
        <v>0</v>
      </c>
      <c r="V138" s="186">
        <v>0</v>
      </c>
      <c r="W138" s="186">
        <v>0</v>
      </c>
      <c r="X138" s="43"/>
      <c r="Y138" s="43"/>
      <c r="Z138" s="43"/>
    </row>
    <row r="139" spans="1:26" ht="21.75" customHeight="1">
      <c r="A139" s="180" t="s">
        <v>323</v>
      </c>
      <c r="B139" s="181">
        <v>507604.3</v>
      </c>
      <c r="C139" s="181">
        <v>87322</v>
      </c>
      <c r="D139" s="181">
        <v>0</v>
      </c>
      <c r="E139" s="181">
        <v>0</v>
      </c>
      <c r="F139" s="181">
        <v>87322</v>
      </c>
      <c r="G139" s="182">
        <v>-3</v>
      </c>
      <c r="H139" s="183">
        <v>87319</v>
      </c>
      <c r="I139" s="184">
        <v>0.17199999999999999</v>
      </c>
      <c r="J139" s="185">
        <v>269739</v>
      </c>
      <c r="K139" s="185">
        <v>284723</v>
      </c>
      <c r="L139" s="185">
        <v>308110</v>
      </c>
      <c r="M139" s="185">
        <v>333121</v>
      </c>
      <c r="N139" s="185">
        <v>233157</v>
      </c>
      <c r="O139" s="185">
        <v>123058</v>
      </c>
      <c r="P139" s="185">
        <v>100227</v>
      </c>
      <c r="Q139" s="185">
        <v>102570</v>
      </c>
      <c r="R139" s="185">
        <v>105345</v>
      </c>
      <c r="S139" s="185">
        <v>213999</v>
      </c>
      <c r="T139" s="186">
        <v>132448</v>
      </c>
      <c r="U139" s="186">
        <v>132667</v>
      </c>
      <c r="V139" s="186">
        <v>98843</v>
      </c>
      <c r="W139" s="186">
        <v>87319</v>
      </c>
      <c r="X139" s="43"/>
      <c r="Y139" s="43"/>
      <c r="Z139" s="43"/>
    </row>
    <row r="140" spans="1:26" ht="21.75" customHeight="1">
      <c r="A140" s="180" t="s">
        <v>324</v>
      </c>
      <c r="B140" s="181">
        <v>0</v>
      </c>
      <c r="C140" s="181">
        <v>0</v>
      </c>
      <c r="D140" s="181">
        <v>0</v>
      </c>
      <c r="E140" s="181">
        <v>0</v>
      </c>
      <c r="F140" s="181">
        <v>0</v>
      </c>
      <c r="G140" s="182">
        <v>0</v>
      </c>
      <c r="H140" s="183">
        <v>0</v>
      </c>
      <c r="I140" s="184"/>
      <c r="J140" s="185">
        <v>0</v>
      </c>
      <c r="K140" s="185">
        <v>0</v>
      </c>
      <c r="L140" s="185">
        <v>0</v>
      </c>
      <c r="M140" s="185">
        <v>0</v>
      </c>
      <c r="N140" s="185">
        <v>0</v>
      </c>
      <c r="O140" s="185">
        <v>0</v>
      </c>
      <c r="P140" s="185">
        <v>0</v>
      </c>
      <c r="Q140" s="185">
        <v>0</v>
      </c>
      <c r="R140" s="185">
        <v>0</v>
      </c>
      <c r="S140" s="185">
        <v>0</v>
      </c>
      <c r="T140" s="186" t="s">
        <v>188</v>
      </c>
      <c r="U140" s="186">
        <v>0</v>
      </c>
      <c r="V140" s="186">
        <v>0</v>
      </c>
      <c r="W140" s="186">
        <v>0</v>
      </c>
      <c r="X140" s="43"/>
      <c r="Y140" s="43"/>
      <c r="Z140" s="43"/>
    </row>
    <row r="141" spans="1:26" ht="21.75" customHeight="1">
      <c r="A141" s="180" t="s">
        <v>325</v>
      </c>
      <c r="B141" s="181">
        <v>0</v>
      </c>
      <c r="C141" s="181">
        <v>0</v>
      </c>
      <c r="D141" s="181">
        <v>0</v>
      </c>
      <c r="E141" s="181">
        <v>0</v>
      </c>
      <c r="F141" s="181">
        <v>0</v>
      </c>
      <c r="G141" s="182">
        <v>0</v>
      </c>
      <c r="H141" s="183">
        <v>0</v>
      </c>
      <c r="I141" s="184"/>
      <c r="J141" s="185">
        <v>0</v>
      </c>
      <c r="K141" s="185">
        <v>0</v>
      </c>
      <c r="L141" s="185">
        <v>0</v>
      </c>
      <c r="M141" s="185">
        <v>0</v>
      </c>
      <c r="N141" s="185">
        <v>0</v>
      </c>
      <c r="O141" s="185">
        <v>0</v>
      </c>
      <c r="P141" s="185">
        <v>0</v>
      </c>
      <c r="Q141" s="185">
        <v>0</v>
      </c>
      <c r="R141" s="185">
        <v>0</v>
      </c>
      <c r="S141" s="185">
        <v>0</v>
      </c>
      <c r="T141" s="186" t="s">
        <v>188</v>
      </c>
      <c r="U141" s="186">
        <v>0</v>
      </c>
      <c r="V141" s="186">
        <v>0</v>
      </c>
      <c r="W141" s="186">
        <v>0</v>
      </c>
      <c r="X141" s="43"/>
      <c r="Y141" s="43"/>
      <c r="Z141" s="43"/>
    </row>
    <row r="142" spans="1:26" ht="21.75" customHeight="1">
      <c r="A142" s="180" t="s">
        <v>326</v>
      </c>
      <c r="B142" s="181">
        <v>924636.24</v>
      </c>
      <c r="C142" s="181">
        <v>159064</v>
      </c>
      <c r="D142" s="181">
        <v>0</v>
      </c>
      <c r="E142" s="181">
        <v>0</v>
      </c>
      <c r="F142" s="181">
        <v>159064</v>
      </c>
      <c r="G142" s="182">
        <v>-6</v>
      </c>
      <c r="H142" s="183">
        <v>159058</v>
      </c>
      <c r="I142" s="184">
        <v>0.17199999999999999</v>
      </c>
      <c r="J142" s="185">
        <v>513429</v>
      </c>
      <c r="K142" s="185">
        <v>532714</v>
      </c>
      <c r="L142" s="185">
        <v>584113</v>
      </c>
      <c r="M142" s="185">
        <v>668633</v>
      </c>
      <c r="N142" s="185">
        <v>446697</v>
      </c>
      <c r="O142" s="185">
        <v>236716</v>
      </c>
      <c r="P142" s="185">
        <v>187390</v>
      </c>
      <c r="Q142" s="185">
        <v>185785</v>
      </c>
      <c r="R142" s="185">
        <v>187126</v>
      </c>
      <c r="S142" s="185">
        <v>390679</v>
      </c>
      <c r="T142" s="186">
        <v>252536</v>
      </c>
      <c r="U142" s="186">
        <v>247592</v>
      </c>
      <c r="V142" s="186">
        <v>179532</v>
      </c>
      <c r="W142" s="186">
        <v>159058</v>
      </c>
      <c r="X142" s="43"/>
      <c r="Y142" s="43"/>
      <c r="Z142" s="43"/>
    </row>
    <row r="143" spans="1:26" ht="21.75" customHeight="1">
      <c r="A143" s="180" t="s">
        <v>327</v>
      </c>
      <c r="B143" s="181">
        <v>57182.06</v>
      </c>
      <c r="C143" s="181">
        <v>9837</v>
      </c>
      <c r="D143" s="181">
        <v>0</v>
      </c>
      <c r="E143" s="181">
        <v>0</v>
      </c>
      <c r="F143" s="181">
        <v>9837</v>
      </c>
      <c r="G143" s="182">
        <v>-1</v>
      </c>
      <c r="H143" s="183">
        <v>9836</v>
      </c>
      <c r="I143" s="184">
        <v>0.17199999999999999</v>
      </c>
      <c r="J143" s="185">
        <v>0</v>
      </c>
      <c r="K143" s="185">
        <v>0</v>
      </c>
      <c r="L143" s="185">
        <v>0</v>
      </c>
      <c r="M143" s="185">
        <v>42536</v>
      </c>
      <c r="N143" s="185">
        <v>31809</v>
      </c>
      <c r="O143" s="185">
        <v>16131</v>
      </c>
      <c r="P143" s="185">
        <v>12442</v>
      </c>
      <c r="Q143" s="185">
        <v>10976</v>
      </c>
      <c r="R143" s="185">
        <v>12175</v>
      </c>
      <c r="S143" s="185">
        <v>27798</v>
      </c>
      <c r="T143" s="186">
        <v>14435</v>
      </c>
      <c r="U143" s="186">
        <v>14635</v>
      </c>
      <c r="V143" s="186">
        <v>9846</v>
      </c>
      <c r="W143" s="186">
        <v>9836</v>
      </c>
      <c r="X143" s="43"/>
      <c r="Y143" s="43"/>
      <c r="Z143" s="43"/>
    </row>
    <row r="144" spans="1:26" ht="21.75" customHeight="1">
      <c r="A144" s="180" t="s">
        <v>328</v>
      </c>
      <c r="B144" s="181">
        <v>477691.65</v>
      </c>
      <c r="C144" s="181">
        <v>82177</v>
      </c>
      <c r="D144" s="181">
        <v>0</v>
      </c>
      <c r="E144" s="181">
        <v>0</v>
      </c>
      <c r="F144" s="181">
        <v>82177</v>
      </c>
      <c r="G144" s="182">
        <v>-3</v>
      </c>
      <c r="H144" s="183">
        <v>82174</v>
      </c>
      <c r="I144" s="184">
        <v>0.17199999999999999</v>
      </c>
      <c r="J144" s="185">
        <v>0</v>
      </c>
      <c r="K144" s="185">
        <v>0</v>
      </c>
      <c r="L144" s="185">
        <v>0</v>
      </c>
      <c r="M144" s="185">
        <v>0</v>
      </c>
      <c r="N144" s="185">
        <v>208351</v>
      </c>
      <c r="O144" s="185">
        <v>113384</v>
      </c>
      <c r="P144" s="185">
        <v>94183</v>
      </c>
      <c r="Q144" s="185">
        <v>95107</v>
      </c>
      <c r="R144" s="185">
        <v>100543</v>
      </c>
      <c r="S144" s="185">
        <v>206079</v>
      </c>
      <c r="T144" s="186">
        <v>129403</v>
      </c>
      <c r="U144" s="186">
        <v>126564</v>
      </c>
      <c r="V144" s="186">
        <v>91589</v>
      </c>
      <c r="W144" s="186">
        <v>82174</v>
      </c>
      <c r="X144" s="43"/>
      <c r="Y144" s="43"/>
      <c r="Z144" s="43"/>
    </row>
    <row r="145" spans="1:26" ht="21.75" customHeight="1">
      <c r="A145" s="180" t="s">
        <v>329</v>
      </c>
      <c r="B145" s="181">
        <v>0</v>
      </c>
      <c r="C145" s="181">
        <v>0</v>
      </c>
      <c r="D145" s="181">
        <v>0</v>
      </c>
      <c r="E145" s="181">
        <v>0</v>
      </c>
      <c r="F145" s="181">
        <v>0</v>
      </c>
      <c r="G145" s="182">
        <v>0</v>
      </c>
      <c r="H145" s="183">
        <v>0</v>
      </c>
      <c r="I145" s="184"/>
      <c r="J145" s="185">
        <v>0</v>
      </c>
      <c r="K145" s="185">
        <v>0</v>
      </c>
      <c r="L145" s="185">
        <v>0</v>
      </c>
      <c r="M145" s="185">
        <v>0</v>
      </c>
      <c r="N145" s="185">
        <v>0</v>
      </c>
      <c r="O145" s="185">
        <v>0</v>
      </c>
      <c r="P145" s="185">
        <v>0</v>
      </c>
      <c r="Q145" s="185">
        <v>0</v>
      </c>
      <c r="R145" s="185">
        <v>0</v>
      </c>
      <c r="S145" s="185">
        <v>0</v>
      </c>
      <c r="T145" s="186" t="s">
        <v>188</v>
      </c>
      <c r="U145" s="186">
        <v>0</v>
      </c>
      <c r="V145" s="186">
        <v>0</v>
      </c>
      <c r="W145" s="186">
        <v>0</v>
      </c>
      <c r="X145" s="43"/>
      <c r="Y145" s="43"/>
      <c r="Z145" s="43"/>
    </row>
    <row r="146" spans="1:26" ht="21.75" customHeight="1">
      <c r="A146" s="180" t="s">
        <v>330</v>
      </c>
      <c r="B146" s="181">
        <v>0</v>
      </c>
      <c r="C146" s="181">
        <v>0</v>
      </c>
      <c r="D146" s="181">
        <v>0</v>
      </c>
      <c r="E146" s="181">
        <v>0</v>
      </c>
      <c r="F146" s="181">
        <v>0</v>
      </c>
      <c r="G146" s="182">
        <v>0</v>
      </c>
      <c r="H146" s="183">
        <v>0</v>
      </c>
      <c r="I146" s="184"/>
      <c r="J146" s="185">
        <v>0</v>
      </c>
      <c r="K146" s="185">
        <v>0</v>
      </c>
      <c r="L146" s="185">
        <v>0</v>
      </c>
      <c r="M146" s="185">
        <v>0</v>
      </c>
      <c r="N146" s="185">
        <v>0</v>
      </c>
      <c r="O146" s="185">
        <v>0</v>
      </c>
      <c r="P146" s="185">
        <v>0</v>
      </c>
      <c r="Q146" s="185">
        <v>0</v>
      </c>
      <c r="R146" s="185">
        <v>0</v>
      </c>
      <c r="S146" s="185">
        <v>0</v>
      </c>
      <c r="T146" s="186" t="s">
        <v>188</v>
      </c>
      <c r="U146" s="186">
        <v>0</v>
      </c>
      <c r="V146" s="186">
        <v>0</v>
      </c>
      <c r="W146" s="186">
        <v>0</v>
      </c>
      <c r="X146" s="43"/>
      <c r="Y146" s="43"/>
      <c r="Z146" s="43"/>
    </row>
    <row r="147" spans="1:26" ht="21.75" customHeight="1">
      <c r="A147" s="180" t="s">
        <v>331</v>
      </c>
      <c r="B147" s="181">
        <v>0</v>
      </c>
      <c r="C147" s="181">
        <v>0</v>
      </c>
      <c r="D147" s="181">
        <v>0</v>
      </c>
      <c r="E147" s="181">
        <v>0</v>
      </c>
      <c r="F147" s="181">
        <v>0</v>
      </c>
      <c r="G147" s="182">
        <v>0</v>
      </c>
      <c r="H147" s="183">
        <v>0</v>
      </c>
      <c r="I147" s="184"/>
      <c r="J147" s="185">
        <v>0</v>
      </c>
      <c r="K147" s="185">
        <v>0</v>
      </c>
      <c r="L147" s="185">
        <v>0</v>
      </c>
      <c r="M147" s="185">
        <v>0</v>
      </c>
      <c r="N147" s="185">
        <v>0</v>
      </c>
      <c r="O147" s="185">
        <v>0</v>
      </c>
      <c r="P147" s="185">
        <v>0</v>
      </c>
      <c r="Q147" s="185">
        <v>0</v>
      </c>
      <c r="R147" s="185">
        <v>0</v>
      </c>
      <c r="S147" s="185">
        <v>0</v>
      </c>
      <c r="T147" s="186" t="s">
        <v>188</v>
      </c>
      <c r="U147" s="186">
        <v>0</v>
      </c>
      <c r="V147" s="186">
        <v>0</v>
      </c>
      <c r="W147" s="186">
        <v>0</v>
      </c>
      <c r="X147" s="43"/>
      <c r="Y147" s="43"/>
      <c r="Z147" s="43"/>
    </row>
    <row r="148" spans="1:26" ht="21.75" customHeight="1">
      <c r="A148" s="180" t="s">
        <v>332</v>
      </c>
      <c r="B148" s="181">
        <v>214291.72000000003</v>
      </c>
      <c r="C148" s="181">
        <v>36864</v>
      </c>
      <c r="D148" s="181">
        <v>0</v>
      </c>
      <c r="E148" s="181">
        <v>0</v>
      </c>
      <c r="F148" s="181">
        <v>36864</v>
      </c>
      <c r="G148" s="182">
        <v>-1</v>
      </c>
      <c r="H148" s="183">
        <v>36863</v>
      </c>
      <c r="I148" s="184">
        <v>0.17199999999999999</v>
      </c>
      <c r="J148" s="185">
        <v>0</v>
      </c>
      <c r="K148" s="185">
        <v>0</v>
      </c>
      <c r="L148" s="185">
        <v>416612</v>
      </c>
      <c r="M148" s="185">
        <v>462790</v>
      </c>
      <c r="N148" s="185">
        <v>425016</v>
      </c>
      <c r="O148" s="185">
        <v>240443</v>
      </c>
      <c r="P148" s="185">
        <v>192919</v>
      </c>
      <c r="Q148" s="185">
        <v>193356</v>
      </c>
      <c r="R148" s="185">
        <v>196794</v>
      </c>
      <c r="S148" s="185">
        <v>400253</v>
      </c>
      <c r="T148" s="186">
        <v>58407</v>
      </c>
      <c r="U148" s="186">
        <v>56728</v>
      </c>
      <c r="V148" s="186">
        <v>41345</v>
      </c>
      <c r="W148" s="186">
        <v>36863</v>
      </c>
      <c r="X148" s="43"/>
      <c r="Y148" s="43"/>
      <c r="Z148" s="43"/>
    </row>
    <row r="149" spans="1:26" ht="21.75" customHeight="1">
      <c r="A149" s="180" t="s">
        <v>333</v>
      </c>
      <c r="B149" s="181">
        <v>0</v>
      </c>
      <c r="C149" s="181">
        <v>0</v>
      </c>
      <c r="D149" s="181">
        <v>0</v>
      </c>
      <c r="E149" s="181">
        <v>0</v>
      </c>
      <c r="F149" s="181">
        <v>0</v>
      </c>
      <c r="G149" s="182">
        <v>0</v>
      </c>
      <c r="H149" s="183">
        <v>0</v>
      </c>
      <c r="I149" s="184"/>
      <c r="J149" s="185">
        <v>0</v>
      </c>
      <c r="K149" s="185">
        <v>0</v>
      </c>
      <c r="L149" s="185">
        <v>0</v>
      </c>
      <c r="M149" s="185">
        <v>0</v>
      </c>
      <c r="N149" s="185">
        <v>0</v>
      </c>
      <c r="O149" s="185">
        <v>0</v>
      </c>
      <c r="P149" s="185">
        <v>0</v>
      </c>
      <c r="Q149" s="185">
        <v>0</v>
      </c>
      <c r="R149" s="185">
        <v>0</v>
      </c>
      <c r="S149" s="185">
        <v>0</v>
      </c>
      <c r="T149" s="186" t="s">
        <v>188</v>
      </c>
      <c r="U149" s="186">
        <v>0</v>
      </c>
      <c r="V149" s="186">
        <v>0</v>
      </c>
      <c r="W149" s="186">
        <v>0</v>
      </c>
      <c r="X149" s="43"/>
      <c r="Y149" s="43"/>
      <c r="Z149" s="43"/>
    </row>
    <row r="150" spans="1:26" ht="21.75" customHeight="1">
      <c r="A150" s="180" t="s">
        <v>334</v>
      </c>
      <c r="B150" s="181">
        <v>0</v>
      </c>
      <c r="C150" s="181">
        <v>0</v>
      </c>
      <c r="D150" s="181">
        <v>0</v>
      </c>
      <c r="E150" s="181">
        <v>0</v>
      </c>
      <c r="F150" s="181">
        <v>0</v>
      </c>
      <c r="G150" s="182">
        <v>0</v>
      </c>
      <c r="H150" s="183">
        <v>0</v>
      </c>
      <c r="I150" s="184"/>
      <c r="J150" s="185">
        <v>0</v>
      </c>
      <c r="K150" s="185">
        <v>0</v>
      </c>
      <c r="L150" s="185">
        <v>0</v>
      </c>
      <c r="M150" s="185">
        <v>0</v>
      </c>
      <c r="N150" s="185">
        <v>0</v>
      </c>
      <c r="O150" s="185">
        <v>0</v>
      </c>
      <c r="P150" s="185">
        <v>0</v>
      </c>
      <c r="Q150" s="185">
        <v>0</v>
      </c>
      <c r="R150" s="185">
        <v>0</v>
      </c>
      <c r="S150" s="185">
        <v>0</v>
      </c>
      <c r="T150" s="186" t="s">
        <v>188</v>
      </c>
      <c r="U150" s="186">
        <v>0</v>
      </c>
      <c r="V150" s="186">
        <v>0</v>
      </c>
      <c r="W150" s="186">
        <v>0</v>
      </c>
      <c r="X150" s="43"/>
      <c r="Y150" s="43"/>
      <c r="Z150" s="43"/>
    </row>
    <row r="151" spans="1:26" ht="21.75" customHeight="1">
      <c r="A151" s="180" t="s">
        <v>335</v>
      </c>
      <c r="B151" s="181">
        <v>0</v>
      </c>
      <c r="C151" s="181">
        <v>0</v>
      </c>
      <c r="D151" s="181">
        <v>0</v>
      </c>
      <c r="E151" s="181">
        <v>0</v>
      </c>
      <c r="F151" s="181">
        <v>0</v>
      </c>
      <c r="G151" s="182">
        <v>0</v>
      </c>
      <c r="H151" s="183">
        <v>0</v>
      </c>
      <c r="I151" s="184"/>
      <c r="J151" s="185">
        <v>0</v>
      </c>
      <c r="K151" s="185">
        <v>0</v>
      </c>
      <c r="L151" s="185">
        <v>0</v>
      </c>
      <c r="M151" s="185">
        <v>0</v>
      </c>
      <c r="N151" s="185">
        <v>0</v>
      </c>
      <c r="O151" s="185">
        <v>0</v>
      </c>
      <c r="P151" s="185">
        <v>0</v>
      </c>
      <c r="Q151" s="185">
        <v>0</v>
      </c>
      <c r="R151" s="185">
        <v>0</v>
      </c>
      <c r="S151" s="185">
        <v>0</v>
      </c>
      <c r="T151" s="186" t="s">
        <v>188</v>
      </c>
      <c r="U151" s="186">
        <v>0</v>
      </c>
      <c r="V151" s="186">
        <v>0</v>
      </c>
      <c r="W151" s="186">
        <v>0</v>
      </c>
      <c r="X151" s="43"/>
      <c r="Y151" s="43"/>
      <c r="Z151" s="43"/>
    </row>
    <row r="152" spans="1:26" ht="21.75" customHeight="1">
      <c r="A152" s="180" t="s">
        <v>336</v>
      </c>
      <c r="B152" s="181">
        <v>0</v>
      </c>
      <c r="C152" s="181">
        <v>0</v>
      </c>
      <c r="D152" s="181">
        <v>0</v>
      </c>
      <c r="E152" s="181">
        <v>0</v>
      </c>
      <c r="F152" s="181">
        <v>0</v>
      </c>
      <c r="G152" s="182">
        <v>0</v>
      </c>
      <c r="H152" s="183">
        <v>0</v>
      </c>
      <c r="I152" s="184"/>
      <c r="J152" s="185">
        <v>0</v>
      </c>
      <c r="K152" s="185">
        <v>0</v>
      </c>
      <c r="L152" s="185">
        <v>0</v>
      </c>
      <c r="M152" s="185">
        <v>0</v>
      </c>
      <c r="N152" s="185">
        <v>0</v>
      </c>
      <c r="O152" s="185">
        <v>0</v>
      </c>
      <c r="P152" s="185">
        <v>0</v>
      </c>
      <c r="Q152" s="185">
        <v>0</v>
      </c>
      <c r="R152" s="185">
        <v>0</v>
      </c>
      <c r="S152" s="185">
        <v>0</v>
      </c>
      <c r="T152" s="186" t="s">
        <v>188</v>
      </c>
      <c r="U152" s="186">
        <v>0</v>
      </c>
      <c r="V152" s="186">
        <v>0</v>
      </c>
      <c r="W152" s="186">
        <v>0</v>
      </c>
      <c r="X152" s="43"/>
      <c r="Y152" s="43"/>
      <c r="Z152" s="43"/>
    </row>
    <row r="153" spans="1:26" ht="21.75" customHeight="1">
      <c r="A153" s="180" t="s">
        <v>337</v>
      </c>
      <c r="B153" s="181">
        <v>0</v>
      </c>
      <c r="C153" s="181">
        <v>0</v>
      </c>
      <c r="D153" s="181">
        <v>0</v>
      </c>
      <c r="E153" s="181">
        <v>0</v>
      </c>
      <c r="F153" s="181">
        <v>0</v>
      </c>
      <c r="G153" s="182">
        <v>0</v>
      </c>
      <c r="H153" s="183">
        <v>0</v>
      </c>
      <c r="I153" s="184"/>
      <c r="J153" s="185">
        <v>0</v>
      </c>
      <c r="K153" s="185">
        <v>0</v>
      </c>
      <c r="L153" s="185">
        <v>0</v>
      </c>
      <c r="M153" s="185">
        <v>0</v>
      </c>
      <c r="N153" s="185">
        <v>0</v>
      </c>
      <c r="O153" s="185">
        <v>0</v>
      </c>
      <c r="P153" s="185">
        <v>0</v>
      </c>
      <c r="Q153" s="185">
        <v>0</v>
      </c>
      <c r="R153" s="185">
        <v>0</v>
      </c>
      <c r="S153" s="185">
        <v>0</v>
      </c>
      <c r="T153" s="186" t="s">
        <v>188</v>
      </c>
      <c r="U153" s="186">
        <v>0</v>
      </c>
      <c r="V153" s="186">
        <v>0</v>
      </c>
      <c r="W153" s="186">
        <v>0</v>
      </c>
      <c r="X153" s="43"/>
      <c r="Y153" s="43"/>
      <c r="Z153" s="43"/>
    </row>
    <row r="154" spans="1:26" ht="21.75" customHeight="1">
      <c r="A154" s="180" t="s">
        <v>338</v>
      </c>
      <c r="B154" s="181">
        <v>0</v>
      </c>
      <c r="C154" s="181">
        <v>0</v>
      </c>
      <c r="D154" s="181">
        <v>0</v>
      </c>
      <c r="E154" s="181">
        <v>0</v>
      </c>
      <c r="F154" s="181">
        <v>0</v>
      </c>
      <c r="G154" s="182">
        <v>0</v>
      </c>
      <c r="H154" s="183">
        <v>0</v>
      </c>
      <c r="I154" s="184"/>
      <c r="J154" s="185">
        <v>0</v>
      </c>
      <c r="K154" s="185">
        <v>0</v>
      </c>
      <c r="L154" s="185">
        <v>0</v>
      </c>
      <c r="M154" s="185">
        <v>0</v>
      </c>
      <c r="N154" s="185">
        <v>0</v>
      </c>
      <c r="O154" s="185">
        <v>0</v>
      </c>
      <c r="P154" s="185">
        <v>0</v>
      </c>
      <c r="Q154" s="185">
        <v>0</v>
      </c>
      <c r="R154" s="185">
        <v>0</v>
      </c>
      <c r="S154" s="185">
        <v>0</v>
      </c>
      <c r="T154" s="186" t="s">
        <v>188</v>
      </c>
      <c r="U154" s="186">
        <v>0</v>
      </c>
      <c r="V154" s="186">
        <v>0</v>
      </c>
      <c r="W154" s="186">
        <v>0</v>
      </c>
      <c r="X154" s="43"/>
      <c r="Y154" s="43"/>
      <c r="Z154" s="43"/>
    </row>
    <row r="155" spans="1:26" ht="21.75" customHeight="1">
      <c r="A155" s="180" t="s">
        <v>339</v>
      </c>
      <c r="B155" s="181">
        <v>342587.14999999997</v>
      </c>
      <c r="C155" s="181">
        <v>58935</v>
      </c>
      <c r="D155" s="181">
        <v>25683</v>
      </c>
      <c r="E155" s="181">
        <v>15548</v>
      </c>
      <c r="F155" s="181">
        <v>100166</v>
      </c>
      <c r="G155" s="182">
        <v>-227</v>
      </c>
      <c r="H155" s="183">
        <v>99939</v>
      </c>
      <c r="I155" s="184">
        <v>0.29239999999999999</v>
      </c>
      <c r="J155" s="185">
        <v>0</v>
      </c>
      <c r="K155" s="185">
        <v>0</v>
      </c>
      <c r="L155" s="185">
        <v>0</v>
      </c>
      <c r="M155" s="185">
        <v>0</v>
      </c>
      <c r="N155" s="185">
        <v>231513.04</v>
      </c>
      <c r="O155" s="185">
        <v>155970</v>
      </c>
      <c r="P155" s="185">
        <v>128347</v>
      </c>
      <c r="Q155" s="185">
        <v>124276</v>
      </c>
      <c r="R155" s="185">
        <v>127816</v>
      </c>
      <c r="S155" s="185">
        <v>271160</v>
      </c>
      <c r="T155" s="186">
        <v>166562</v>
      </c>
      <c r="U155" s="186">
        <v>157249</v>
      </c>
      <c r="V155" s="186">
        <v>115076</v>
      </c>
      <c r="W155" s="186">
        <v>99939</v>
      </c>
      <c r="X155" s="43"/>
      <c r="Y155" s="43"/>
      <c r="Z155" s="43"/>
    </row>
    <row r="156" spans="1:26" ht="21.75" customHeight="1">
      <c r="A156" s="180" t="s">
        <v>340</v>
      </c>
      <c r="B156" s="181">
        <v>0</v>
      </c>
      <c r="C156" s="181">
        <v>0</v>
      </c>
      <c r="D156" s="181">
        <v>0</v>
      </c>
      <c r="E156" s="181">
        <v>0</v>
      </c>
      <c r="F156" s="181">
        <v>0</v>
      </c>
      <c r="G156" s="182">
        <v>0</v>
      </c>
      <c r="H156" s="183">
        <v>0</v>
      </c>
      <c r="I156" s="184"/>
      <c r="J156" s="185">
        <v>0</v>
      </c>
      <c r="K156" s="185">
        <v>0</v>
      </c>
      <c r="L156" s="185">
        <v>0</v>
      </c>
      <c r="M156" s="185">
        <v>0</v>
      </c>
      <c r="N156" s="185">
        <v>0</v>
      </c>
      <c r="O156" s="185">
        <v>0</v>
      </c>
      <c r="P156" s="185">
        <v>0</v>
      </c>
      <c r="Q156" s="185">
        <v>0</v>
      </c>
      <c r="R156" s="185">
        <v>0</v>
      </c>
      <c r="S156" s="185">
        <v>0</v>
      </c>
      <c r="T156" s="186" t="s">
        <v>188</v>
      </c>
      <c r="U156" s="186">
        <v>0</v>
      </c>
      <c r="V156" s="186">
        <v>0</v>
      </c>
      <c r="W156" s="186">
        <v>0</v>
      </c>
      <c r="X156" s="43"/>
      <c r="Y156" s="43"/>
      <c r="Z156" s="43"/>
    </row>
    <row r="157" spans="1:26" ht="21.75" customHeight="1">
      <c r="A157" s="180" t="s">
        <v>341</v>
      </c>
      <c r="B157" s="181">
        <v>94181.04</v>
      </c>
      <c r="C157" s="181">
        <v>16202</v>
      </c>
      <c r="D157" s="181">
        <v>38525</v>
      </c>
      <c r="E157" s="181">
        <v>23322</v>
      </c>
      <c r="F157" s="181">
        <v>78049</v>
      </c>
      <c r="G157" s="182">
        <v>-339</v>
      </c>
      <c r="H157" s="183">
        <v>77710</v>
      </c>
      <c r="I157" s="184">
        <v>0.82869999999999999</v>
      </c>
      <c r="J157" s="185">
        <v>47522</v>
      </c>
      <c r="K157" s="185">
        <v>56315</v>
      </c>
      <c r="L157" s="185">
        <v>63691</v>
      </c>
      <c r="M157" s="185">
        <v>69571</v>
      </c>
      <c r="N157" s="185">
        <v>73515.679999999993</v>
      </c>
      <c r="O157" s="185">
        <v>76976</v>
      </c>
      <c r="P157" s="185">
        <v>79663</v>
      </c>
      <c r="Q157" s="185">
        <v>82325</v>
      </c>
      <c r="R157" s="185">
        <v>83032</v>
      </c>
      <c r="S157" s="185">
        <v>88151</v>
      </c>
      <c r="T157" s="186">
        <v>89129</v>
      </c>
      <c r="U157" s="186">
        <v>93935</v>
      </c>
      <c r="V157" s="186">
        <v>90687</v>
      </c>
      <c r="W157" s="186">
        <v>77710</v>
      </c>
      <c r="X157" s="43"/>
      <c r="Y157" s="43"/>
      <c r="Z157" s="43"/>
    </row>
    <row r="158" spans="1:26" ht="21.75" customHeight="1">
      <c r="A158" s="180" t="s">
        <v>342</v>
      </c>
      <c r="B158" s="181">
        <v>4442893.41</v>
      </c>
      <c r="C158" s="181">
        <v>764303</v>
      </c>
      <c r="D158" s="181">
        <v>16052</v>
      </c>
      <c r="E158" s="181">
        <v>9718</v>
      </c>
      <c r="F158" s="181">
        <v>790073</v>
      </c>
      <c r="G158" s="182">
        <v>-168</v>
      </c>
      <c r="H158" s="183">
        <v>789905</v>
      </c>
      <c r="I158" s="184">
        <v>0.17780000000000001</v>
      </c>
      <c r="J158" s="185">
        <v>0</v>
      </c>
      <c r="K158" s="185">
        <v>0</v>
      </c>
      <c r="L158" s="185">
        <v>0</v>
      </c>
      <c r="M158" s="185">
        <v>2556362</v>
      </c>
      <c r="N158" s="185">
        <v>1927708</v>
      </c>
      <c r="O158" s="185">
        <v>1060390</v>
      </c>
      <c r="P158" s="185">
        <v>858729</v>
      </c>
      <c r="Q158" s="185">
        <v>885463</v>
      </c>
      <c r="R158" s="185">
        <v>929507</v>
      </c>
      <c r="S158" s="185">
        <v>1932347</v>
      </c>
      <c r="T158" s="186">
        <v>1230116</v>
      </c>
      <c r="U158" s="186">
        <v>1229774</v>
      </c>
      <c r="V158" s="186">
        <v>897243</v>
      </c>
      <c r="W158" s="186">
        <v>789905</v>
      </c>
      <c r="X158" s="43"/>
      <c r="Y158" s="43"/>
      <c r="Z158" s="43"/>
    </row>
    <row r="159" spans="1:26" ht="21.75" customHeight="1">
      <c r="A159" s="180" t="s">
        <v>343</v>
      </c>
      <c r="B159" s="181">
        <v>0</v>
      </c>
      <c r="C159" s="181">
        <v>0</v>
      </c>
      <c r="D159" s="181">
        <v>0</v>
      </c>
      <c r="E159" s="181">
        <v>0</v>
      </c>
      <c r="F159" s="181">
        <v>0</v>
      </c>
      <c r="G159" s="182">
        <v>0</v>
      </c>
      <c r="H159" s="183">
        <v>0</v>
      </c>
      <c r="I159" s="184"/>
      <c r="J159" s="185">
        <v>0</v>
      </c>
      <c r="K159" s="185">
        <v>0</v>
      </c>
      <c r="L159" s="185">
        <v>0</v>
      </c>
      <c r="M159" s="185">
        <v>0</v>
      </c>
      <c r="N159" s="185">
        <v>0</v>
      </c>
      <c r="O159" s="185">
        <v>0</v>
      </c>
      <c r="P159" s="185">
        <v>0</v>
      </c>
      <c r="Q159" s="185">
        <v>0</v>
      </c>
      <c r="R159" s="185">
        <v>0</v>
      </c>
      <c r="S159" s="185">
        <v>0</v>
      </c>
      <c r="T159" s="186" t="s">
        <v>188</v>
      </c>
      <c r="U159" s="186">
        <v>0</v>
      </c>
      <c r="V159" s="186">
        <v>0</v>
      </c>
      <c r="W159" s="186">
        <v>0</v>
      </c>
      <c r="X159" s="43"/>
      <c r="Y159" s="43"/>
      <c r="Z159" s="43"/>
    </row>
    <row r="160" spans="1:26" ht="21.75" customHeight="1">
      <c r="A160" s="180" t="s">
        <v>344</v>
      </c>
      <c r="B160" s="181">
        <v>747802.79999999993</v>
      </c>
      <c r="C160" s="181">
        <v>128643</v>
      </c>
      <c r="D160" s="181">
        <v>22473</v>
      </c>
      <c r="E160" s="181">
        <v>13605</v>
      </c>
      <c r="F160" s="181">
        <v>164721</v>
      </c>
      <c r="G160" s="182">
        <v>-201</v>
      </c>
      <c r="H160" s="183">
        <v>164520</v>
      </c>
      <c r="I160" s="184">
        <v>0.22030000000000002</v>
      </c>
      <c r="J160" s="185">
        <v>220879</v>
      </c>
      <c r="K160" s="185">
        <v>461436</v>
      </c>
      <c r="L160" s="185">
        <v>500519</v>
      </c>
      <c r="M160" s="185">
        <v>517657</v>
      </c>
      <c r="N160" s="185">
        <v>420180</v>
      </c>
      <c r="O160" s="185">
        <v>246798</v>
      </c>
      <c r="P160" s="185">
        <v>195935</v>
      </c>
      <c r="Q160" s="185">
        <v>206190</v>
      </c>
      <c r="R160" s="185">
        <v>216875</v>
      </c>
      <c r="S160" s="185">
        <v>424815</v>
      </c>
      <c r="T160" s="186">
        <v>266411</v>
      </c>
      <c r="U160" s="186">
        <v>259639</v>
      </c>
      <c r="V160" s="186">
        <v>191804</v>
      </c>
      <c r="W160" s="186">
        <v>164520</v>
      </c>
      <c r="X160" s="43"/>
      <c r="Y160" s="43"/>
      <c r="Z160" s="43"/>
    </row>
    <row r="161" spans="1:26" ht="21.75" customHeight="1">
      <c r="A161" s="180" t="s">
        <v>345</v>
      </c>
      <c r="B161" s="181">
        <v>790638.26</v>
      </c>
      <c r="C161" s="181">
        <v>136012</v>
      </c>
      <c r="D161" s="181">
        <v>25683</v>
      </c>
      <c r="E161" s="181">
        <v>15548</v>
      </c>
      <c r="F161" s="181">
        <v>177243</v>
      </c>
      <c r="G161" s="182">
        <v>0</v>
      </c>
      <c r="H161" s="183">
        <v>196864</v>
      </c>
      <c r="I161" s="184">
        <v>0.22420000000000001</v>
      </c>
      <c r="J161" s="185">
        <v>0</v>
      </c>
      <c r="K161" s="185">
        <v>0</v>
      </c>
      <c r="L161" s="185">
        <v>0</v>
      </c>
      <c r="M161" s="185">
        <v>0</v>
      </c>
      <c r="N161" s="185">
        <v>79393</v>
      </c>
      <c r="O161" s="185">
        <v>40563</v>
      </c>
      <c r="P161" s="185">
        <v>32833</v>
      </c>
      <c r="Q161" s="185">
        <v>33652</v>
      </c>
      <c r="R161" s="185">
        <v>35983</v>
      </c>
      <c r="S161" s="185">
        <v>72463</v>
      </c>
      <c r="T161" s="186">
        <v>68814</v>
      </c>
      <c r="U161" s="186">
        <v>267349</v>
      </c>
      <c r="V161" s="186">
        <v>149887</v>
      </c>
      <c r="W161" s="186">
        <v>196864</v>
      </c>
      <c r="X161" s="43"/>
      <c r="Y161" s="43"/>
      <c r="Z161" s="43"/>
    </row>
    <row r="162" spans="1:26" ht="21.75" customHeight="1">
      <c r="A162" s="180" t="s">
        <v>346</v>
      </c>
      <c r="B162" s="181">
        <v>348081</v>
      </c>
      <c r="C162" s="181">
        <v>59880</v>
      </c>
      <c r="D162" s="181">
        <v>0</v>
      </c>
      <c r="E162" s="181">
        <v>0</v>
      </c>
      <c r="F162" s="181">
        <v>59880</v>
      </c>
      <c r="G162" s="182">
        <v>-3</v>
      </c>
      <c r="H162" s="183">
        <v>59877</v>
      </c>
      <c r="I162" s="184">
        <v>0.17199999999999999</v>
      </c>
      <c r="J162" s="185">
        <v>0</v>
      </c>
      <c r="K162" s="185">
        <v>0</v>
      </c>
      <c r="L162" s="185">
        <v>0</v>
      </c>
      <c r="M162" s="185">
        <v>235644</v>
      </c>
      <c r="N162" s="185">
        <v>175176</v>
      </c>
      <c r="O162" s="185">
        <v>93558</v>
      </c>
      <c r="P162" s="185">
        <v>73980</v>
      </c>
      <c r="Q162" s="185">
        <v>74628</v>
      </c>
      <c r="R162" s="185">
        <v>78866</v>
      </c>
      <c r="S162" s="185">
        <v>160373</v>
      </c>
      <c r="T162" s="186">
        <v>98509</v>
      </c>
      <c r="U162" s="186">
        <v>95457</v>
      </c>
      <c r="V162" s="186">
        <v>68262</v>
      </c>
      <c r="W162" s="186">
        <v>59877</v>
      </c>
      <c r="X162" s="43"/>
      <c r="Y162" s="43"/>
      <c r="Z162" s="43"/>
    </row>
    <row r="163" spans="1:26" ht="21.75" customHeight="1">
      <c r="A163" s="180" t="s">
        <v>347</v>
      </c>
      <c r="B163" s="181">
        <v>0</v>
      </c>
      <c r="C163" s="181">
        <v>0</v>
      </c>
      <c r="D163" s="181">
        <v>0</v>
      </c>
      <c r="E163" s="181">
        <v>0</v>
      </c>
      <c r="F163" s="181">
        <v>0</v>
      </c>
      <c r="G163" s="182">
        <v>0</v>
      </c>
      <c r="H163" s="183">
        <v>0</v>
      </c>
      <c r="I163" s="184"/>
      <c r="J163" s="185">
        <v>0</v>
      </c>
      <c r="K163" s="185">
        <v>0</v>
      </c>
      <c r="L163" s="185">
        <v>0</v>
      </c>
      <c r="M163" s="185">
        <v>0</v>
      </c>
      <c r="N163" s="185">
        <v>0</v>
      </c>
      <c r="O163" s="185">
        <v>0</v>
      </c>
      <c r="P163" s="185">
        <v>0</v>
      </c>
      <c r="Q163" s="185">
        <v>0</v>
      </c>
      <c r="R163" s="185">
        <v>0</v>
      </c>
      <c r="S163" s="185">
        <v>0</v>
      </c>
      <c r="T163" s="186" t="s">
        <v>188</v>
      </c>
      <c r="U163" s="186">
        <v>0</v>
      </c>
      <c r="V163" s="186">
        <v>0</v>
      </c>
      <c r="W163" s="186">
        <v>0</v>
      </c>
      <c r="X163" s="43"/>
      <c r="Y163" s="43"/>
      <c r="Z163" s="43"/>
    </row>
    <row r="164" spans="1:26" ht="21.75" customHeight="1">
      <c r="A164" s="180" t="s">
        <v>348</v>
      </c>
      <c r="B164" s="181">
        <v>0</v>
      </c>
      <c r="C164" s="181">
        <v>0</v>
      </c>
      <c r="D164" s="181">
        <v>0</v>
      </c>
      <c r="E164" s="181">
        <v>0</v>
      </c>
      <c r="F164" s="181">
        <v>0</v>
      </c>
      <c r="G164" s="182">
        <v>0</v>
      </c>
      <c r="H164" s="183">
        <v>0</v>
      </c>
      <c r="I164" s="184"/>
      <c r="J164" s="185">
        <v>0</v>
      </c>
      <c r="K164" s="185">
        <v>0</v>
      </c>
      <c r="L164" s="185">
        <v>0</v>
      </c>
      <c r="M164" s="185">
        <v>0</v>
      </c>
      <c r="N164" s="185">
        <v>0</v>
      </c>
      <c r="O164" s="185">
        <v>0</v>
      </c>
      <c r="P164" s="185">
        <v>0</v>
      </c>
      <c r="Q164" s="185">
        <v>0</v>
      </c>
      <c r="R164" s="185">
        <v>0</v>
      </c>
      <c r="S164" s="185">
        <v>0</v>
      </c>
      <c r="T164" s="186" t="s">
        <v>188</v>
      </c>
      <c r="U164" s="186">
        <v>0</v>
      </c>
      <c r="V164" s="186">
        <v>0</v>
      </c>
      <c r="W164" s="186">
        <v>0</v>
      </c>
      <c r="X164" s="43"/>
      <c r="Y164" s="43"/>
      <c r="Z164" s="43"/>
    </row>
    <row r="165" spans="1:26" ht="21.75" customHeight="1">
      <c r="A165" s="180" t="s">
        <v>349</v>
      </c>
      <c r="B165" s="181">
        <v>0</v>
      </c>
      <c r="C165" s="181">
        <v>0</v>
      </c>
      <c r="D165" s="181">
        <v>0</v>
      </c>
      <c r="E165" s="181">
        <v>0</v>
      </c>
      <c r="F165" s="181">
        <v>0</v>
      </c>
      <c r="G165" s="182">
        <v>0</v>
      </c>
      <c r="H165" s="183">
        <v>0</v>
      </c>
      <c r="I165" s="184"/>
      <c r="J165" s="185">
        <v>0</v>
      </c>
      <c r="K165" s="185">
        <v>0</v>
      </c>
      <c r="L165" s="185">
        <v>0</v>
      </c>
      <c r="M165" s="185">
        <v>0</v>
      </c>
      <c r="N165" s="185">
        <v>0</v>
      </c>
      <c r="O165" s="185">
        <v>0</v>
      </c>
      <c r="P165" s="185">
        <v>0</v>
      </c>
      <c r="Q165" s="185">
        <v>0</v>
      </c>
      <c r="R165" s="185">
        <v>0</v>
      </c>
      <c r="S165" s="185">
        <v>0</v>
      </c>
      <c r="T165" s="186" t="s">
        <v>188</v>
      </c>
      <c r="U165" s="186">
        <v>0</v>
      </c>
      <c r="V165" s="186">
        <v>0</v>
      </c>
      <c r="W165" s="186">
        <v>0</v>
      </c>
      <c r="X165" s="43"/>
      <c r="Y165" s="43"/>
      <c r="Z165" s="43"/>
    </row>
    <row r="166" spans="1:26" ht="21.75" customHeight="1">
      <c r="A166" s="180" t="s">
        <v>350</v>
      </c>
      <c r="B166" s="181">
        <v>0</v>
      </c>
      <c r="C166" s="181">
        <v>0</v>
      </c>
      <c r="D166" s="181">
        <v>0</v>
      </c>
      <c r="E166" s="181">
        <v>0</v>
      </c>
      <c r="F166" s="181">
        <v>0</v>
      </c>
      <c r="G166" s="182">
        <v>0</v>
      </c>
      <c r="H166" s="183">
        <v>0</v>
      </c>
      <c r="I166" s="184"/>
      <c r="J166" s="185">
        <v>0</v>
      </c>
      <c r="K166" s="185">
        <v>0</v>
      </c>
      <c r="L166" s="185">
        <v>0</v>
      </c>
      <c r="M166" s="185">
        <v>0</v>
      </c>
      <c r="N166" s="185">
        <v>0</v>
      </c>
      <c r="O166" s="185">
        <v>0</v>
      </c>
      <c r="P166" s="185">
        <v>0</v>
      </c>
      <c r="Q166" s="185">
        <v>0</v>
      </c>
      <c r="R166" s="185">
        <v>0</v>
      </c>
      <c r="S166" s="185">
        <v>0</v>
      </c>
      <c r="T166" s="186" t="s">
        <v>188</v>
      </c>
      <c r="U166" s="186">
        <v>0</v>
      </c>
      <c r="V166" s="186">
        <v>0</v>
      </c>
      <c r="W166" s="186">
        <v>0</v>
      </c>
      <c r="X166" s="43"/>
      <c r="Y166" s="43"/>
      <c r="Z166" s="43"/>
    </row>
    <row r="167" spans="1:26" ht="21.75" customHeight="1">
      <c r="A167" s="180" t="s">
        <v>351</v>
      </c>
      <c r="B167" s="181">
        <v>0</v>
      </c>
      <c r="C167" s="181">
        <v>0</v>
      </c>
      <c r="D167" s="181">
        <v>0</v>
      </c>
      <c r="E167" s="181">
        <v>0</v>
      </c>
      <c r="F167" s="181">
        <v>0</v>
      </c>
      <c r="G167" s="182">
        <v>0</v>
      </c>
      <c r="H167" s="183">
        <v>0</v>
      </c>
      <c r="I167" s="184"/>
      <c r="J167" s="185">
        <v>0</v>
      </c>
      <c r="K167" s="185">
        <v>0</v>
      </c>
      <c r="L167" s="185">
        <v>0</v>
      </c>
      <c r="M167" s="185">
        <v>0</v>
      </c>
      <c r="N167" s="185">
        <v>0</v>
      </c>
      <c r="O167" s="185">
        <v>0</v>
      </c>
      <c r="P167" s="185">
        <v>0</v>
      </c>
      <c r="Q167" s="185">
        <v>0</v>
      </c>
      <c r="R167" s="185">
        <v>0</v>
      </c>
      <c r="S167" s="185">
        <v>0</v>
      </c>
      <c r="T167" s="186" t="s">
        <v>188</v>
      </c>
      <c r="U167" s="186">
        <v>0</v>
      </c>
      <c r="V167" s="186">
        <v>0</v>
      </c>
      <c r="W167" s="186">
        <v>0</v>
      </c>
      <c r="X167" s="43"/>
      <c r="Y167" s="43"/>
      <c r="Z167" s="43"/>
    </row>
    <row r="168" spans="1:26" ht="21.75" customHeight="1">
      <c r="A168" s="180" t="s">
        <v>352</v>
      </c>
      <c r="B168" s="181">
        <v>612374.67000000004</v>
      </c>
      <c r="C168" s="181">
        <v>105346</v>
      </c>
      <c r="D168" s="181">
        <v>0</v>
      </c>
      <c r="E168" s="181">
        <v>0</v>
      </c>
      <c r="F168" s="181">
        <v>105346</v>
      </c>
      <c r="G168" s="182">
        <v>0</v>
      </c>
      <c r="H168" s="183">
        <v>105346</v>
      </c>
      <c r="I168" s="184">
        <v>0.17199999999999999</v>
      </c>
      <c r="J168" s="185">
        <v>0</v>
      </c>
      <c r="K168" s="185">
        <v>0</v>
      </c>
      <c r="L168" s="185">
        <v>0</v>
      </c>
      <c r="M168" s="185">
        <v>0</v>
      </c>
      <c r="N168" s="185">
        <v>0</v>
      </c>
      <c r="O168" s="185">
        <v>0</v>
      </c>
      <c r="P168" s="185">
        <v>0</v>
      </c>
      <c r="Q168" s="185">
        <v>0</v>
      </c>
      <c r="R168" s="185">
        <v>0</v>
      </c>
      <c r="S168" s="185">
        <v>0</v>
      </c>
      <c r="T168" s="186" t="s">
        <v>188</v>
      </c>
      <c r="U168" s="186">
        <v>0</v>
      </c>
      <c r="V168" s="186">
        <v>0</v>
      </c>
      <c r="W168" s="186">
        <v>105346</v>
      </c>
      <c r="X168" s="43"/>
      <c r="Y168" s="43"/>
      <c r="Z168" s="43"/>
    </row>
    <row r="169" spans="1:26" ht="21.75" customHeight="1">
      <c r="A169" s="180" t="s">
        <v>353</v>
      </c>
      <c r="B169" s="181">
        <v>344281.48</v>
      </c>
      <c r="C169" s="181">
        <v>59226</v>
      </c>
      <c r="D169" s="181">
        <v>0</v>
      </c>
      <c r="E169" s="181">
        <v>0</v>
      </c>
      <c r="F169" s="181">
        <v>59226</v>
      </c>
      <c r="G169" s="182">
        <v>-2</v>
      </c>
      <c r="H169" s="183">
        <v>59224</v>
      </c>
      <c r="I169" s="184">
        <v>0.17199999999999999</v>
      </c>
      <c r="J169" s="185">
        <v>0</v>
      </c>
      <c r="K169" s="185">
        <v>0</v>
      </c>
      <c r="L169" s="185">
        <v>65575</v>
      </c>
      <c r="M169" s="185">
        <v>69293</v>
      </c>
      <c r="N169" s="185">
        <v>48794</v>
      </c>
      <c r="O169" s="185">
        <v>27936</v>
      </c>
      <c r="P169" s="185">
        <v>22596</v>
      </c>
      <c r="Q169" s="185">
        <v>68308</v>
      </c>
      <c r="R169" s="185">
        <v>74231</v>
      </c>
      <c r="S169" s="185">
        <v>151015</v>
      </c>
      <c r="T169" s="186">
        <v>94021</v>
      </c>
      <c r="U169" s="186">
        <v>241495</v>
      </c>
      <c r="V169" s="186">
        <v>67664</v>
      </c>
      <c r="W169" s="186">
        <v>59224</v>
      </c>
      <c r="X169" s="43"/>
      <c r="Y169" s="43"/>
      <c r="Z169" s="43"/>
    </row>
    <row r="170" spans="1:26" ht="21.75" customHeight="1">
      <c r="A170" s="180" t="s">
        <v>354</v>
      </c>
      <c r="B170" s="181">
        <v>0</v>
      </c>
      <c r="C170" s="181">
        <v>0</v>
      </c>
      <c r="D170" s="181">
        <v>0</v>
      </c>
      <c r="E170" s="181">
        <v>0</v>
      </c>
      <c r="F170" s="181">
        <v>0</v>
      </c>
      <c r="G170" s="182">
        <v>0</v>
      </c>
      <c r="H170" s="183">
        <v>0</v>
      </c>
      <c r="I170" s="184"/>
      <c r="J170" s="185">
        <v>0</v>
      </c>
      <c r="K170" s="185">
        <v>0</v>
      </c>
      <c r="L170" s="185">
        <v>0</v>
      </c>
      <c r="M170" s="185">
        <v>0</v>
      </c>
      <c r="N170" s="185">
        <v>0</v>
      </c>
      <c r="O170" s="185">
        <v>0</v>
      </c>
      <c r="P170" s="185">
        <v>0</v>
      </c>
      <c r="Q170" s="185">
        <v>0</v>
      </c>
      <c r="R170" s="185">
        <v>0</v>
      </c>
      <c r="S170" s="185">
        <v>0</v>
      </c>
      <c r="T170" s="186" t="s">
        <v>188</v>
      </c>
      <c r="U170" s="186">
        <v>0</v>
      </c>
      <c r="V170" s="186">
        <v>0</v>
      </c>
      <c r="W170" s="186">
        <v>0</v>
      </c>
      <c r="X170" s="43"/>
      <c r="Y170" s="43"/>
      <c r="Z170" s="43"/>
    </row>
    <row r="171" spans="1:26" ht="21.75" customHeight="1">
      <c r="A171" s="180" t="s">
        <v>356</v>
      </c>
      <c r="B171" s="181">
        <v>0</v>
      </c>
      <c r="C171" s="181">
        <v>0</v>
      </c>
      <c r="D171" s="181">
        <v>0</v>
      </c>
      <c r="E171" s="181">
        <v>0</v>
      </c>
      <c r="F171" s="181">
        <v>0</v>
      </c>
      <c r="G171" s="182">
        <v>0</v>
      </c>
      <c r="H171" s="183">
        <v>0</v>
      </c>
      <c r="I171" s="184"/>
      <c r="J171" s="185">
        <v>0</v>
      </c>
      <c r="K171" s="185">
        <v>0</v>
      </c>
      <c r="L171" s="185">
        <v>0</v>
      </c>
      <c r="M171" s="185">
        <v>0</v>
      </c>
      <c r="N171" s="185">
        <v>0</v>
      </c>
      <c r="O171" s="185">
        <v>0</v>
      </c>
      <c r="P171" s="185">
        <v>0</v>
      </c>
      <c r="Q171" s="185">
        <v>0</v>
      </c>
      <c r="R171" s="185">
        <v>0</v>
      </c>
      <c r="S171" s="185">
        <v>0</v>
      </c>
      <c r="T171" s="186" t="s">
        <v>188</v>
      </c>
      <c r="U171" s="186">
        <v>0</v>
      </c>
      <c r="V171" s="186">
        <v>0</v>
      </c>
      <c r="W171" s="186">
        <v>0</v>
      </c>
      <c r="X171" s="43"/>
      <c r="Y171" s="43"/>
      <c r="Z171" s="43"/>
    </row>
    <row r="172" spans="1:26" ht="21.75" customHeight="1">
      <c r="A172" s="180" t="s">
        <v>358</v>
      </c>
      <c r="B172" s="181">
        <v>280484.80000000005</v>
      </c>
      <c r="C172" s="181">
        <v>48251</v>
      </c>
      <c r="D172" s="181">
        <v>0</v>
      </c>
      <c r="E172" s="181">
        <v>0</v>
      </c>
      <c r="F172" s="181">
        <v>48251</v>
      </c>
      <c r="G172" s="182">
        <v>-2</v>
      </c>
      <c r="H172" s="183">
        <v>48249</v>
      </c>
      <c r="I172" s="184">
        <v>0.17199999999999999</v>
      </c>
      <c r="J172" s="185">
        <v>0</v>
      </c>
      <c r="K172" s="185">
        <v>0</v>
      </c>
      <c r="L172" s="185">
        <v>202586</v>
      </c>
      <c r="M172" s="185">
        <v>222120</v>
      </c>
      <c r="N172" s="185">
        <v>150380</v>
      </c>
      <c r="O172" s="185">
        <v>79569</v>
      </c>
      <c r="P172" s="185">
        <v>62849</v>
      </c>
      <c r="Q172" s="185">
        <v>63353</v>
      </c>
      <c r="R172" s="185">
        <v>65387</v>
      </c>
      <c r="S172" s="185">
        <v>131746</v>
      </c>
      <c r="T172" s="186">
        <v>81220</v>
      </c>
      <c r="U172" s="186">
        <v>77724</v>
      </c>
      <c r="V172" s="186">
        <v>55763</v>
      </c>
      <c r="W172" s="186">
        <v>48249</v>
      </c>
      <c r="X172" s="43"/>
      <c r="Y172" s="43"/>
      <c r="Z172" s="43"/>
    </row>
    <row r="173" spans="1:26" ht="21.75" customHeight="1">
      <c r="A173" s="180" t="s">
        <v>359</v>
      </c>
      <c r="B173" s="181">
        <v>0</v>
      </c>
      <c r="C173" s="181">
        <v>0</v>
      </c>
      <c r="D173" s="181">
        <v>0</v>
      </c>
      <c r="E173" s="181">
        <v>0</v>
      </c>
      <c r="F173" s="181">
        <v>0</v>
      </c>
      <c r="G173" s="182">
        <v>0</v>
      </c>
      <c r="H173" s="183">
        <v>0</v>
      </c>
      <c r="I173" s="184"/>
      <c r="J173" s="185">
        <v>0</v>
      </c>
      <c r="K173" s="185">
        <v>0</v>
      </c>
      <c r="L173" s="185">
        <v>0</v>
      </c>
      <c r="M173" s="185">
        <v>0</v>
      </c>
      <c r="N173" s="185">
        <v>0</v>
      </c>
      <c r="O173" s="185">
        <v>0</v>
      </c>
      <c r="P173" s="185">
        <v>0</v>
      </c>
      <c r="Q173" s="185">
        <v>0</v>
      </c>
      <c r="R173" s="185">
        <v>0</v>
      </c>
      <c r="S173" s="185">
        <v>0</v>
      </c>
      <c r="T173" s="186" t="s">
        <v>188</v>
      </c>
      <c r="U173" s="186">
        <v>0</v>
      </c>
      <c r="V173" s="186">
        <v>0</v>
      </c>
      <c r="W173" s="186">
        <v>0</v>
      </c>
      <c r="X173" s="43"/>
      <c r="Y173" s="43"/>
      <c r="Z173" s="43"/>
    </row>
    <row r="174" spans="1:26" ht="21.75" customHeight="1">
      <c r="A174" s="180" t="s">
        <v>360</v>
      </c>
      <c r="B174" s="181">
        <v>1377787.7000000002</v>
      </c>
      <c r="C174" s="181">
        <v>237019</v>
      </c>
      <c r="D174" s="181">
        <v>16052</v>
      </c>
      <c r="E174" s="181">
        <v>9718</v>
      </c>
      <c r="F174" s="181">
        <v>262789</v>
      </c>
      <c r="G174" s="182">
        <v>-150</v>
      </c>
      <c r="H174" s="183">
        <v>262639</v>
      </c>
      <c r="I174" s="184">
        <v>0.19070000000000001</v>
      </c>
      <c r="J174" s="185">
        <v>705842</v>
      </c>
      <c r="K174" s="185">
        <v>777289</v>
      </c>
      <c r="L174" s="185">
        <v>832961</v>
      </c>
      <c r="M174" s="185">
        <v>880921</v>
      </c>
      <c r="N174" s="185">
        <v>692555</v>
      </c>
      <c r="O174" s="185">
        <v>372681</v>
      </c>
      <c r="P174" s="185">
        <v>300467</v>
      </c>
      <c r="Q174" s="185">
        <v>303691</v>
      </c>
      <c r="R174" s="185">
        <v>314385</v>
      </c>
      <c r="S174" s="185">
        <v>638869</v>
      </c>
      <c r="T174" s="186">
        <v>414803</v>
      </c>
      <c r="U174" s="186">
        <v>409672</v>
      </c>
      <c r="V174" s="186">
        <v>302589</v>
      </c>
      <c r="W174" s="186">
        <v>262639</v>
      </c>
      <c r="X174" s="43"/>
      <c r="Y174" s="43"/>
      <c r="Z174" s="43"/>
    </row>
    <row r="175" spans="1:26" ht="21.75" customHeight="1">
      <c r="A175" s="180" t="s">
        <v>361</v>
      </c>
      <c r="B175" s="181">
        <v>1335450</v>
      </c>
      <c r="C175" s="181">
        <v>229735</v>
      </c>
      <c r="D175" s="181">
        <v>16052</v>
      </c>
      <c r="E175" s="181">
        <v>9718</v>
      </c>
      <c r="F175" s="181">
        <v>255505</v>
      </c>
      <c r="G175" s="182">
        <v>-150</v>
      </c>
      <c r="H175" s="183">
        <v>255355</v>
      </c>
      <c r="I175" s="184">
        <v>0.1913</v>
      </c>
      <c r="J175" s="185">
        <v>0</v>
      </c>
      <c r="K175" s="185">
        <v>851270</v>
      </c>
      <c r="L175" s="185">
        <v>886334</v>
      </c>
      <c r="M175" s="185">
        <v>886217</v>
      </c>
      <c r="N175" s="185">
        <v>714759</v>
      </c>
      <c r="O175" s="185">
        <v>398199</v>
      </c>
      <c r="P175" s="185">
        <v>322883</v>
      </c>
      <c r="Q175" s="185">
        <v>324787</v>
      </c>
      <c r="R175" s="185">
        <v>331551</v>
      </c>
      <c r="S175" s="185">
        <v>682462</v>
      </c>
      <c r="T175" s="186">
        <v>418248</v>
      </c>
      <c r="U175" s="186">
        <v>405976</v>
      </c>
      <c r="V175" s="186">
        <v>292773</v>
      </c>
      <c r="W175" s="186">
        <v>255355</v>
      </c>
      <c r="X175" s="43"/>
      <c r="Y175" s="43"/>
      <c r="Z175" s="43"/>
    </row>
    <row r="176" spans="1:26" ht="21.75" customHeight="1">
      <c r="A176" s="180" t="s">
        <v>362</v>
      </c>
      <c r="B176" s="181">
        <v>164258</v>
      </c>
      <c r="C176" s="181">
        <v>28257</v>
      </c>
      <c r="D176" s="181">
        <v>0</v>
      </c>
      <c r="E176" s="181">
        <v>0</v>
      </c>
      <c r="F176" s="181">
        <v>28257</v>
      </c>
      <c r="G176" s="182">
        <v>-1</v>
      </c>
      <c r="H176" s="183">
        <v>28256</v>
      </c>
      <c r="I176" s="184">
        <v>0.17199999999999999</v>
      </c>
      <c r="J176" s="185">
        <v>0</v>
      </c>
      <c r="K176" s="185">
        <v>0</v>
      </c>
      <c r="L176" s="185">
        <v>0</v>
      </c>
      <c r="M176" s="185">
        <v>0</v>
      </c>
      <c r="N176" s="185">
        <v>83616</v>
      </c>
      <c r="O176" s="185">
        <v>45467</v>
      </c>
      <c r="P176" s="185">
        <v>36282</v>
      </c>
      <c r="Q176" s="185">
        <v>36278</v>
      </c>
      <c r="R176" s="185">
        <v>37129</v>
      </c>
      <c r="S176" s="185">
        <v>73963</v>
      </c>
      <c r="T176" s="186">
        <v>46127</v>
      </c>
      <c r="U176" s="186">
        <v>44612</v>
      </c>
      <c r="V176" s="186">
        <v>32168</v>
      </c>
      <c r="W176" s="186">
        <v>28256</v>
      </c>
      <c r="X176" s="43"/>
      <c r="Y176" s="43"/>
      <c r="Z176" s="43"/>
    </row>
    <row r="177" spans="1:26" ht="21.75" customHeight="1">
      <c r="A177" s="180" t="s">
        <v>363</v>
      </c>
      <c r="B177" s="181">
        <v>251767.83000000002</v>
      </c>
      <c r="C177" s="181">
        <v>43311</v>
      </c>
      <c r="D177" s="181">
        <v>0</v>
      </c>
      <c r="E177" s="181">
        <v>0</v>
      </c>
      <c r="F177" s="181">
        <v>43311</v>
      </c>
      <c r="G177" s="182">
        <v>-1</v>
      </c>
      <c r="H177" s="183">
        <v>43310</v>
      </c>
      <c r="I177" s="184">
        <v>0.17199999999999999</v>
      </c>
      <c r="J177" s="185">
        <v>0</v>
      </c>
      <c r="K177" s="185">
        <v>0</v>
      </c>
      <c r="L177" s="185">
        <v>0</v>
      </c>
      <c r="M177" s="185">
        <v>159323</v>
      </c>
      <c r="N177" s="185">
        <v>115167</v>
      </c>
      <c r="O177" s="185">
        <v>59660</v>
      </c>
      <c r="P177" s="185">
        <v>47968</v>
      </c>
      <c r="Q177" s="185">
        <v>48558</v>
      </c>
      <c r="R177" s="185">
        <v>51825</v>
      </c>
      <c r="S177" s="185">
        <v>104691</v>
      </c>
      <c r="T177" s="186">
        <v>65280</v>
      </c>
      <c r="U177" s="186">
        <v>65764</v>
      </c>
      <c r="V177" s="186">
        <v>49463</v>
      </c>
      <c r="W177" s="186">
        <v>43310</v>
      </c>
      <c r="X177" s="43"/>
      <c r="Y177" s="43"/>
      <c r="Z177" s="43"/>
    </row>
    <row r="178" spans="1:26" ht="21.75" customHeight="1">
      <c r="A178" s="180" t="s">
        <v>364</v>
      </c>
      <c r="B178" s="181">
        <v>0</v>
      </c>
      <c r="C178" s="181">
        <v>0</v>
      </c>
      <c r="D178" s="181">
        <v>0</v>
      </c>
      <c r="E178" s="181">
        <v>0</v>
      </c>
      <c r="F178" s="181">
        <v>0</v>
      </c>
      <c r="G178" s="182">
        <v>0</v>
      </c>
      <c r="H178" s="183">
        <v>0</v>
      </c>
      <c r="I178" s="184"/>
      <c r="J178" s="185">
        <v>0</v>
      </c>
      <c r="K178" s="185">
        <v>0</v>
      </c>
      <c r="L178" s="185">
        <v>0</v>
      </c>
      <c r="M178" s="185">
        <v>0</v>
      </c>
      <c r="N178" s="185">
        <v>0</v>
      </c>
      <c r="O178" s="185">
        <v>0</v>
      </c>
      <c r="P178" s="185">
        <v>0</v>
      </c>
      <c r="Q178" s="185">
        <v>0</v>
      </c>
      <c r="R178" s="185">
        <v>0</v>
      </c>
      <c r="S178" s="185">
        <v>0</v>
      </c>
      <c r="T178" s="186" t="s">
        <v>188</v>
      </c>
      <c r="U178" s="186">
        <v>0</v>
      </c>
      <c r="V178" s="186">
        <v>0</v>
      </c>
      <c r="W178" s="186">
        <v>0</v>
      </c>
      <c r="X178" s="43"/>
      <c r="Y178" s="43"/>
      <c r="Z178" s="43"/>
    </row>
    <row r="179" spans="1:26" ht="21.75" customHeight="1">
      <c r="A179" s="180" t="s">
        <v>365</v>
      </c>
      <c r="B179" s="181">
        <v>1244960.6099999999</v>
      </c>
      <c r="C179" s="181">
        <v>214169</v>
      </c>
      <c r="D179" s="181">
        <v>0</v>
      </c>
      <c r="E179" s="181">
        <v>0</v>
      </c>
      <c r="F179" s="181">
        <v>214169</v>
      </c>
      <c r="G179" s="182">
        <v>0</v>
      </c>
      <c r="H179" s="183">
        <v>214169</v>
      </c>
      <c r="I179" s="184">
        <v>0.17199999999999999</v>
      </c>
      <c r="J179" s="185">
        <v>0</v>
      </c>
      <c r="K179" s="185">
        <v>0</v>
      </c>
      <c r="L179" s="185">
        <v>0</v>
      </c>
      <c r="M179" s="185">
        <v>0</v>
      </c>
      <c r="N179" s="185">
        <v>0</v>
      </c>
      <c r="O179" s="185">
        <v>0</v>
      </c>
      <c r="P179" s="185">
        <v>0</v>
      </c>
      <c r="Q179" s="185">
        <v>0</v>
      </c>
      <c r="R179" s="185">
        <v>0</v>
      </c>
      <c r="S179" s="185">
        <v>0</v>
      </c>
      <c r="T179" s="186" t="s">
        <v>188</v>
      </c>
      <c r="U179" s="186">
        <v>0</v>
      </c>
      <c r="V179" s="186">
        <v>0</v>
      </c>
      <c r="W179" s="186">
        <v>214169</v>
      </c>
      <c r="X179" s="43"/>
      <c r="Y179" s="43"/>
      <c r="Z179" s="43"/>
    </row>
    <row r="180" spans="1:26" ht="21.75" customHeight="1">
      <c r="A180" s="180" t="s">
        <v>368</v>
      </c>
      <c r="B180" s="181">
        <v>695305</v>
      </c>
      <c r="C180" s="181">
        <v>119612</v>
      </c>
      <c r="D180" s="181">
        <v>28894</v>
      </c>
      <c r="E180" s="181">
        <v>17492</v>
      </c>
      <c r="F180" s="181">
        <v>165998</v>
      </c>
      <c r="G180" s="182">
        <v>-258</v>
      </c>
      <c r="H180" s="183">
        <v>165740</v>
      </c>
      <c r="I180" s="184">
        <v>0.23870000000000002</v>
      </c>
      <c r="J180" s="185">
        <v>389821</v>
      </c>
      <c r="K180" s="185">
        <v>457682</v>
      </c>
      <c r="L180" s="185">
        <v>516198</v>
      </c>
      <c r="M180" s="185">
        <v>535435</v>
      </c>
      <c r="N180" s="185">
        <v>451252</v>
      </c>
      <c r="O180" s="185">
        <v>263694</v>
      </c>
      <c r="P180" s="185">
        <v>205826</v>
      </c>
      <c r="Q180" s="185">
        <v>210657</v>
      </c>
      <c r="R180" s="185">
        <v>216039</v>
      </c>
      <c r="S180" s="185">
        <v>415467</v>
      </c>
      <c r="T180" s="186">
        <v>265105</v>
      </c>
      <c r="U180" s="186">
        <v>259507</v>
      </c>
      <c r="V180" s="186">
        <v>189550</v>
      </c>
      <c r="W180" s="186">
        <v>165740</v>
      </c>
      <c r="X180" s="43"/>
      <c r="Y180" s="43"/>
      <c r="Z180" s="43"/>
    </row>
    <row r="181" spans="1:26" ht="21.75" customHeight="1">
      <c r="A181" s="180" t="s">
        <v>369</v>
      </c>
      <c r="B181" s="181">
        <v>0</v>
      </c>
      <c r="C181" s="181">
        <v>0</v>
      </c>
      <c r="D181" s="181">
        <v>0</v>
      </c>
      <c r="E181" s="181">
        <v>0</v>
      </c>
      <c r="F181" s="181">
        <v>0</v>
      </c>
      <c r="G181" s="182">
        <v>0</v>
      </c>
      <c r="H181" s="183">
        <v>0</v>
      </c>
      <c r="I181" s="184"/>
      <c r="J181" s="185">
        <v>0</v>
      </c>
      <c r="K181" s="185">
        <v>0</v>
      </c>
      <c r="L181" s="185">
        <v>0</v>
      </c>
      <c r="M181" s="185">
        <v>0</v>
      </c>
      <c r="N181" s="185">
        <v>0</v>
      </c>
      <c r="O181" s="185">
        <v>0</v>
      </c>
      <c r="P181" s="185">
        <v>0</v>
      </c>
      <c r="Q181" s="185">
        <v>0</v>
      </c>
      <c r="R181" s="185">
        <v>0</v>
      </c>
      <c r="S181" s="185">
        <v>0</v>
      </c>
      <c r="T181" s="186" t="s">
        <v>188</v>
      </c>
      <c r="U181" s="186">
        <v>0</v>
      </c>
      <c r="V181" s="186">
        <v>0</v>
      </c>
      <c r="W181" s="186">
        <v>0</v>
      </c>
      <c r="X181" s="43"/>
      <c r="Y181" s="43"/>
      <c r="Z181" s="43"/>
    </row>
    <row r="182" spans="1:26" ht="21.75" customHeight="1">
      <c r="A182" s="180" t="s">
        <v>370</v>
      </c>
      <c r="B182" s="181">
        <v>306678.83999999997</v>
      </c>
      <c r="C182" s="181">
        <v>52757</v>
      </c>
      <c r="D182" s="181">
        <v>35314</v>
      </c>
      <c r="E182" s="181">
        <v>21379</v>
      </c>
      <c r="F182" s="181">
        <v>109450</v>
      </c>
      <c r="G182" s="182">
        <v>-312</v>
      </c>
      <c r="H182" s="183">
        <v>109138</v>
      </c>
      <c r="I182" s="184">
        <v>0.3569</v>
      </c>
      <c r="J182" s="185">
        <v>156374</v>
      </c>
      <c r="K182" s="185">
        <v>163634</v>
      </c>
      <c r="L182" s="185">
        <v>184764</v>
      </c>
      <c r="M182" s="185">
        <v>191946</v>
      </c>
      <c r="N182" s="185">
        <v>210748.87</v>
      </c>
      <c r="O182" s="185">
        <v>163583</v>
      </c>
      <c r="P182" s="185">
        <v>127418</v>
      </c>
      <c r="Q182" s="185">
        <v>128933</v>
      </c>
      <c r="R182" s="185">
        <v>133736</v>
      </c>
      <c r="S182" s="185">
        <v>240143</v>
      </c>
      <c r="T182" s="186">
        <v>168349</v>
      </c>
      <c r="U182" s="186">
        <v>164893</v>
      </c>
      <c r="V182" s="186">
        <v>126436</v>
      </c>
      <c r="W182" s="186">
        <v>109138</v>
      </c>
      <c r="X182" s="43"/>
      <c r="Y182" s="43"/>
      <c r="Z182" s="43"/>
    </row>
    <row r="183" spans="1:26" ht="21.75" customHeight="1">
      <c r="A183" s="180" t="s">
        <v>372</v>
      </c>
      <c r="B183" s="181">
        <v>0</v>
      </c>
      <c r="C183" s="181">
        <v>0</v>
      </c>
      <c r="D183" s="181">
        <v>0</v>
      </c>
      <c r="E183" s="181">
        <v>0</v>
      </c>
      <c r="F183" s="181">
        <v>0</v>
      </c>
      <c r="G183" s="182">
        <v>0</v>
      </c>
      <c r="H183" s="183">
        <v>0</v>
      </c>
      <c r="I183" s="184"/>
      <c r="J183" s="185">
        <v>0</v>
      </c>
      <c r="K183" s="185">
        <v>0</v>
      </c>
      <c r="L183" s="185">
        <v>0</v>
      </c>
      <c r="M183" s="185">
        <v>0</v>
      </c>
      <c r="N183" s="185">
        <v>0</v>
      </c>
      <c r="O183" s="185">
        <v>0</v>
      </c>
      <c r="P183" s="185">
        <v>0</v>
      </c>
      <c r="Q183" s="185">
        <v>0</v>
      </c>
      <c r="R183" s="185">
        <v>0</v>
      </c>
      <c r="S183" s="185">
        <v>0</v>
      </c>
      <c r="T183" s="186" t="s">
        <v>188</v>
      </c>
      <c r="U183" s="186">
        <v>0</v>
      </c>
      <c r="V183" s="186">
        <v>0</v>
      </c>
      <c r="W183" s="186">
        <v>0</v>
      </c>
      <c r="X183" s="43"/>
      <c r="Y183" s="43"/>
      <c r="Z183" s="43"/>
    </row>
    <row r="184" spans="1:26" ht="21.75" customHeight="1">
      <c r="A184" s="180" t="s">
        <v>373</v>
      </c>
      <c r="B184" s="181">
        <v>0</v>
      </c>
      <c r="C184" s="181">
        <v>0</v>
      </c>
      <c r="D184" s="181">
        <v>0</v>
      </c>
      <c r="E184" s="181">
        <v>0</v>
      </c>
      <c r="F184" s="181">
        <v>0</v>
      </c>
      <c r="G184" s="182">
        <v>0</v>
      </c>
      <c r="H184" s="183">
        <v>0</v>
      </c>
      <c r="I184" s="184"/>
      <c r="J184" s="185">
        <v>0</v>
      </c>
      <c r="K184" s="185">
        <v>0</v>
      </c>
      <c r="L184" s="185">
        <v>0</v>
      </c>
      <c r="M184" s="185">
        <v>0</v>
      </c>
      <c r="N184" s="185">
        <v>0</v>
      </c>
      <c r="O184" s="185">
        <v>0</v>
      </c>
      <c r="P184" s="185">
        <v>0</v>
      </c>
      <c r="Q184" s="185">
        <v>0</v>
      </c>
      <c r="R184" s="185">
        <v>0</v>
      </c>
      <c r="S184" s="185">
        <v>0</v>
      </c>
      <c r="T184" s="186" t="s">
        <v>188</v>
      </c>
      <c r="U184" s="186">
        <v>0</v>
      </c>
      <c r="V184" s="186">
        <v>0</v>
      </c>
      <c r="W184" s="186">
        <v>0</v>
      </c>
      <c r="X184" s="43"/>
      <c r="Y184" s="43"/>
      <c r="Z184" s="43"/>
    </row>
    <row r="185" spans="1:26" ht="21.75" customHeight="1">
      <c r="A185" s="180" t="s">
        <v>374</v>
      </c>
      <c r="B185" s="181">
        <v>258777.02000000002</v>
      </c>
      <c r="C185" s="181">
        <v>44517</v>
      </c>
      <c r="D185" s="181">
        <v>0</v>
      </c>
      <c r="E185" s="181">
        <v>0</v>
      </c>
      <c r="F185" s="181">
        <v>44517</v>
      </c>
      <c r="G185" s="182">
        <v>-1</v>
      </c>
      <c r="H185" s="183">
        <v>44516</v>
      </c>
      <c r="I185" s="184">
        <v>0.17199999999999999</v>
      </c>
      <c r="J185" s="185">
        <v>0</v>
      </c>
      <c r="K185" s="185">
        <v>0</v>
      </c>
      <c r="L185" s="185">
        <v>0</v>
      </c>
      <c r="M185" s="185">
        <v>0</v>
      </c>
      <c r="N185" s="185">
        <v>0</v>
      </c>
      <c r="O185" s="185">
        <v>0</v>
      </c>
      <c r="P185" s="185">
        <v>0</v>
      </c>
      <c r="Q185" s="185">
        <v>0</v>
      </c>
      <c r="R185" s="185">
        <v>55139</v>
      </c>
      <c r="S185" s="185">
        <v>109575</v>
      </c>
      <c r="T185" s="186">
        <v>68059</v>
      </c>
      <c r="U185" s="186">
        <v>66895</v>
      </c>
      <c r="V185" s="186">
        <v>50553</v>
      </c>
      <c r="W185" s="186">
        <v>44516</v>
      </c>
      <c r="X185" s="43"/>
      <c r="Y185" s="43"/>
      <c r="Z185" s="43"/>
    </row>
    <row r="186" spans="1:26" ht="21.75" customHeight="1">
      <c r="A186" s="180" t="s">
        <v>375</v>
      </c>
      <c r="B186" s="181">
        <v>0</v>
      </c>
      <c r="C186" s="181">
        <v>0</v>
      </c>
      <c r="D186" s="181">
        <v>0</v>
      </c>
      <c r="E186" s="181">
        <v>0</v>
      </c>
      <c r="F186" s="181">
        <v>0</v>
      </c>
      <c r="G186" s="182">
        <v>0</v>
      </c>
      <c r="H186" s="183">
        <v>0</v>
      </c>
      <c r="I186" s="184"/>
      <c r="J186" s="185">
        <v>0</v>
      </c>
      <c r="K186" s="185">
        <v>0</v>
      </c>
      <c r="L186" s="185">
        <v>0</v>
      </c>
      <c r="M186" s="185">
        <v>0</v>
      </c>
      <c r="N186" s="185">
        <v>0</v>
      </c>
      <c r="O186" s="185">
        <v>0</v>
      </c>
      <c r="P186" s="185">
        <v>0</v>
      </c>
      <c r="Q186" s="185">
        <v>0</v>
      </c>
      <c r="R186" s="185">
        <v>0</v>
      </c>
      <c r="S186" s="185">
        <v>0</v>
      </c>
      <c r="T186" s="186" t="s">
        <v>188</v>
      </c>
      <c r="U186" s="186">
        <v>0</v>
      </c>
      <c r="V186" s="186">
        <v>0</v>
      </c>
      <c r="W186" s="186">
        <v>0</v>
      </c>
      <c r="X186" s="43"/>
      <c r="Y186" s="43"/>
      <c r="Z186" s="43"/>
    </row>
    <row r="187" spans="1:26" ht="21.75" customHeight="1">
      <c r="A187" s="180" t="s">
        <v>376</v>
      </c>
      <c r="B187" s="181">
        <v>209063.87000000002</v>
      </c>
      <c r="C187" s="181">
        <v>35965</v>
      </c>
      <c r="D187" s="181">
        <v>0</v>
      </c>
      <c r="E187" s="181">
        <v>0</v>
      </c>
      <c r="F187" s="181">
        <v>35965</v>
      </c>
      <c r="G187" s="182">
        <v>-1</v>
      </c>
      <c r="H187" s="183">
        <v>35964</v>
      </c>
      <c r="I187" s="184">
        <v>0.17199999999999999</v>
      </c>
      <c r="J187" s="185">
        <v>0</v>
      </c>
      <c r="K187" s="185">
        <v>109686</v>
      </c>
      <c r="L187" s="185">
        <v>118378</v>
      </c>
      <c r="M187" s="185">
        <v>128026</v>
      </c>
      <c r="N187" s="185">
        <v>92136</v>
      </c>
      <c r="O187" s="185">
        <v>50500</v>
      </c>
      <c r="P187" s="185">
        <v>38951</v>
      </c>
      <c r="Q187" s="185">
        <v>39402</v>
      </c>
      <c r="R187" s="185">
        <v>41498</v>
      </c>
      <c r="S187" s="185">
        <v>85178</v>
      </c>
      <c r="T187" s="186">
        <v>54963</v>
      </c>
      <c r="U187" s="186">
        <v>54445</v>
      </c>
      <c r="V187" s="186">
        <v>40318</v>
      </c>
      <c r="W187" s="186">
        <v>35964</v>
      </c>
      <c r="X187" s="43"/>
      <c r="Y187" s="43"/>
      <c r="Z187" s="43"/>
    </row>
    <row r="188" spans="1:26" ht="21.75" customHeight="1">
      <c r="A188" s="180" t="s">
        <v>379</v>
      </c>
      <c r="B188" s="181">
        <v>0</v>
      </c>
      <c r="C188" s="181">
        <v>0</v>
      </c>
      <c r="D188" s="181">
        <v>0</v>
      </c>
      <c r="E188" s="181">
        <v>0</v>
      </c>
      <c r="F188" s="181">
        <v>0</v>
      </c>
      <c r="G188" s="182">
        <v>0</v>
      </c>
      <c r="H188" s="183">
        <v>0</v>
      </c>
      <c r="I188" s="184"/>
      <c r="J188" s="185">
        <v>0</v>
      </c>
      <c r="K188" s="185">
        <v>0</v>
      </c>
      <c r="L188" s="185">
        <v>0</v>
      </c>
      <c r="M188" s="185">
        <v>0</v>
      </c>
      <c r="N188" s="185">
        <v>0</v>
      </c>
      <c r="O188" s="185">
        <v>0</v>
      </c>
      <c r="P188" s="185">
        <v>0</v>
      </c>
      <c r="Q188" s="185">
        <v>0</v>
      </c>
      <c r="R188" s="185">
        <v>0</v>
      </c>
      <c r="S188" s="185">
        <v>0</v>
      </c>
      <c r="T188" s="186" t="s">
        <v>188</v>
      </c>
      <c r="U188" s="186">
        <v>0</v>
      </c>
      <c r="V188" s="186">
        <v>0</v>
      </c>
      <c r="W188" s="186">
        <v>0</v>
      </c>
      <c r="X188" s="43"/>
      <c r="Y188" s="43"/>
      <c r="Z188" s="43"/>
    </row>
    <row r="189" spans="1:26" ht="21.75" customHeight="1">
      <c r="A189" s="180" t="s">
        <v>380</v>
      </c>
      <c r="B189" s="181">
        <v>0</v>
      </c>
      <c r="C189" s="181">
        <v>0</v>
      </c>
      <c r="D189" s="181">
        <v>0</v>
      </c>
      <c r="E189" s="181">
        <v>0</v>
      </c>
      <c r="F189" s="181">
        <v>0</v>
      </c>
      <c r="G189" s="182">
        <v>0</v>
      </c>
      <c r="H189" s="183">
        <v>0</v>
      </c>
      <c r="I189" s="184"/>
      <c r="J189" s="185">
        <v>0</v>
      </c>
      <c r="K189" s="185">
        <v>0</v>
      </c>
      <c r="L189" s="185">
        <v>0</v>
      </c>
      <c r="M189" s="185">
        <v>0</v>
      </c>
      <c r="N189" s="185">
        <v>0</v>
      </c>
      <c r="O189" s="185">
        <v>0</v>
      </c>
      <c r="P189" s="185">
        <v>0</v>
      </c>
      <c r="Q189" s="185">
        <v>0</v>
      </c>
      <c r="R189" s="185">
        <v>0</v>
      </c>
      <c r="S189" s="185">
        <v>0</v>
      </c>
      <c r="T189" s="186" t="s">
        <v>188</v>
      </c>
      <c r="U189" s="186">
        <v>0</v>
      </c>
      <c r="V189" s="186">
        <v>0</v>
      </c>
      <c r="W189" s="186">
        <v>0</v>
      </c>
      <c r="X189" s="43"/>
      <c r="Y189" s="43"/>
      <c r="Z189" s="43"/>
    </row>
    <row r="190" spans="1:26" ht="21.75" customHeight="1">
      <c r="A190" s="180" t="s">
        <v>381</v>
      </c>
      <c r="B190" s="181">
        <v>142195.34999999998</v>
      </c>
      <c r="C190" s="181">
        <v>24462</v>
      </c>
      <c r="D190" s="181">
        <v>0</v>
      </c>
      <c r="E190" s="181">
        <v>0</v>
      </c>
      <c r="F190" s="181">
        <v>24462</v>
      </c>
      <c r="G190" s="182">
        <v>-1</v>
      </c>
      <c r="H190" s="183">
        <v>24461</v>
      </c>
      <c r="I190" s="184">
        <v>0.17199999999999999</v>
      </c>
      <c r="J190" s="185">
        <v>0</v>
      </c>
      <c r="K190" s="185">
        <v>0</v>
      </c>
      <c r="L190" s="185">
        <v>0</v>
      </c>
      <c r="M190" s="185">
        <v>0</v>
      </c>
      <c r="N190" s="185">
        <v>68211</v>
      </c>
      <c r="O190" s="185">
        <v>37341</v>
      </c>
      <c r="P190" s="185">
        <v>28091</v>
      </c>
      <c r="Q190" s="185">
        <v>28219</v>
      </c>
      <c r="R190" s="185">
        <v>28617</v>
      </c>
      <c r="S190" s="185">
        <v>59050</v>
      </c>
      <c r="T190" s="186">
        <v>37635</v>
      </c>
      <c r="U190" s="186">
        <v>37313</v>
      </c>
      <c r="V190" s="186">
        <v>27022</v>
      </c>
      <c r="W190" s="186">
        <v>24461</v>
      </c>
      <c r="X190" s="43"/>
      <c r="Y190" s="43"/>
      <c r="Z190" s="43"/>
    </row>
    <row r="191" spans="1:26" ht="21.75" customHeight="1">
      <c r="A191" s="180" t="s">
        <v>382</v>
      </c>
      <c r="B191" s="181">
        <v>0</v>
      </c>
      <c r="C191" s="181">
        <v>0</v>
      </c>
      <c r="D191" s="181">
        <v>0</v>
      </c>
      <c r="E191" s="181">
        <v>0</v>
      </c>
      <c r="F191" s="181">
        <v>0</v>
      </c>
      <c r="G191" s="182">
        <v>0</v>
      </c>
      <c r="H191" s="183">
        <v>0</v>
      </c>
      <c r="I191" s="184"/>
      <c r="J191" s="185">
        <v>0</v>
      </c>
      <c r="K191" s="185">
        <v>0</v>
      </c>
      <c r="L191" s="185">
        <v>0</v>
      </c>
      <c r="M191" s="185">
        <v>0</v>
      </c>
      <c r="N191" s="185">
        <v>0</v>
      </c>
      <c r="O191" s="185">
        <v>0</v>
      </c>
      <c r="P191" s="185">
        <v>0</v>
      </c>
      <c r="Q191" s="185">
        <v>0</v>
      </c>
      <c r="R191" s="185">
        <v>0</v>
      </c>
      <c r="S191" s="185">
        <v>0</v>
      </c>
      <c r="T191" s="186" t="s">
        <v>188</v>
      </c>
      <c r="U191" s="186">
        <v>0</v>
      </c>
      <c r="V191" s="186">
        <v>0</v>
      </c>
      <c r="W191" s="186">
        <v>0</v>
      </c>
      <c r="X191" s="43"/>
      <c r="Y191" s="43"/>
      <c r="Z191" s="43"/>
    </row>
    <row r="192" spans="1:26" ht="21.75" customHeight="1">
      <c r="A192" s="180" t="s">
        <v>383</v>
      </c>
      <c r="B192" s="181">
        <v>0</v>
      </c>
      <c r="C192" s="181">
        <v>0</v>
      </c>
      <c r="D192" s="181">
        <v>0</v>
      </c>
      <c r="E192" s="181">
        <v>0</v>
      </c>
      <c r="F192" s="181">
        <v>0</v>
      </c>
      <c r="G192" s="182">
        <v>0</v>
      </c>
      <c r="H192" s="183">
        <v>0</v>
      </c>
      <c r="I192" s="184"/>
      <c r="J192" s="185">
        <v>0</v>
      </c>
      <c r="K192" s="185">
        <v>0</v>
      </c>
      <c r="L192" s="185">
        <v>0</v>
      </c>
      <c r="M192" s="185">
        <v>0</v>
      </c>
      <c r="N192" s="185">
        <v>0</v>
      </c>
      <c r="O192" s="185">
        <v>0</v>
      </c>
      <c r="P192" s="185">
        <v>0</v>
      </c>
      <c r="Q192" s="185">
        <v>0</v>
      </c>
      <c r="R192" s="185">
        <v>0</v>
      </c>
      <c r="S192" s="185">
        <v>0</v>
      </c>
      <c r="T192" s="186" t="s">
        <v>188</v>
      </c>
      <c r="U192" s="186">
        <v>0</v>
      </c>
      <c r="V192" s="186">
        <v>0</v>
      </c>
      <c r="W192" s="186">
        <v>0</v>
      </c>
      <c r="X192" s="43"/>
      <c r="Y192" s="43"/>
      <c r="Z192" s="43"/>
    </row>
    <row r="193" spans="1:26" ht="21.75" customHeight="1">
      <c r="A193" s="180" t="s">
        <v>384</v>
      </c>
      <c r="B193" s="181">
        <v>0</v>
      </c>
      <c r="C193" s="181">
        <v>0</v>
      </c>
      <c r="D193" s="181">
        <v>0</v>
      </c>
      <c r="E193" s="181">
        <v>0</v>
      </c>
      <c r="F193" s="181">
        <v>0</v>
      </c>
      <c r="G193" s="182">
        <v>0</v>
      </c>
      <c r="H193" s="183">
        <v>0</v>
      </c>
      <c r="I193" s="184"/>
      <c r="J193" s="185">
        <v>0</v>
      </c>
      <c r="K193" s="185">
        <v>0</v>
      </c>
      <c r="L193" s="185">
        <v>0</v>
      </c>
      <c r="M193" s="185">
        <v>0</v>
      </c>
      <c r="N193" s="185">
        <v>0</v>
      </c>
      <c r="O193" s="185">
        <v>0</v>
      </c>
      <c r="P193" s="185">
        <v>0</v>
      </c>
      <c r="Q193" s="185">
        <v>0</v>
      </c>
      <c r="R193" s="185">
        <v>0</v>
      </c>
      <c r="S193" s="185">
        <v>0</v>
      </c>
      <c r="T193" s="186" t="s">
        <v>188</v>
      </c>
      <c r="U193" s="186">
        <v>0</v>
      </c>
      <c r="V193" s="186">
        <v>0</v>
      </c>
      <c r="W193" s="186">
        <v>0</v>
      </c>
      <c r="X193" s="43"/>
      <c r="Y193" s="43"/>
      <c r="Z193" s="43"/>
    </row>
    <row r="194" spans="1:26" ht="21.75" customHeight="1">
      <c r="A194" s="180" t="s">
        <v>385</v>
      </c>
      <c r="B194" s="181">
        <v>193602</v>
      </c>
      <c r="C194" s="181">
        <v>33305</v>
      </c>
      <c r="D194" s="181">
        <v>41735</v>
      </c>
      <c r="E194" s="181">
        <v>25266</v>
      </c>
      <c r="F194" s="181">
        <v>100306</v>
      </c>
      <c r="G194" s="182">
        <v>-368</v>
      </c>
      <c r="H194" s="183">
        <v>99938</v>
      </c>
      <c r="I194" s="184">
        <v>0.5181</v>
      </c>
      <c r="J194" s="185">
        <v>0</v>
      </c>
      <c r="K194" s="185">
        <v>0</v>
      </c>
      <c r="L194" s="185">
        <v>0</v>
      </c>
      <c r="M194" s="185">
        <v>0</v>
      </c>
      <c r="N194" s="185">
        <v>153055.64000000001</v>
      </c>
      <c r="O194" s="185">
        <v>160564</v>
      </c>
      <c r="P194" s="185">
        <v>125917</v>
      </c>
      <c r="Q194" s="185">
        <v>125909</v>
      </c>
      <c r="R194" s="185">
        <v>128081</v>
      </c>
      <c r="S194" s="185">
        <v>174618</v>
      </c>
      <c r="T194" s="186">
        <v>162883</v>
      </c>
      <c r="U194" s="186">
        <v>158055</v>
      </c>
      <c r="V194" s="186">
        <v>115694</v>
      </c>
      <c r="W194" s="186">
        <v>99938</v>
      </c>
      <c r="X194" s="43"/>
      <c r="Y194" s="43"/>
      <c r="Z194" s="43"/>
    </row>
    <row r="195" spans="1:26" ht="21.75" customHeight="1">
      <c r="A195" s="180" t="s">
        <v>386</v>
      </c>
      <c r="B195" s="181">
        <v>0</v>
      </c>
      <c r="C195" s="181">
        <v>0</v>
      </c>
      <c r="D195" s="181">
        <v>0</v>
      </c>
      <c r="E195" s="181">
        <v>0</v>
      </c>
      <c r="F195" s="181">
        <v>0</v>
      </c>
      <c r="G195" s="182">
        <v>0</v>
      </c>
      <c r="H195" s="183">
        <v>0</v>
      </c>
      <c r="I195" s="184"/>
      <c r="J195" s="185">
        <v>0</v>
      </c>
      <c r="K195" s="185">
        <v>0</v>
      </c>
      <c r="L195" s="185">
        <v>0</v>
      </c>
      <c r="M195" s="185">
        <v>0</v>
      </c>
      <c r="N195" s="185">
        <v>0</v>
      </c>
      <c r="O195" s="185">
        <v>0</v>
      </c>
      <c r="P195" s="185">
        <v>0</v>
      </c>
      <c r="Q195" s="185">
        <v>0</v>
      </c>
      <c r="R195" s="185">
        <v>0</v>
      </c>
      <c r="S195" s="185">
        <v>0</v>
      </c>
      <c r="T195" s="186" t="s">
        <v>188</v>
      </c>
      <c r="U195" s="186">
        <v>0</v>
      </c>
      <c r="V195" s="186">
        <v>0</v>
      </c>
      <c r="W195" s="186">
        <v>0</v>
      </c>
      <c r="X195" s="43"/>
      <c r="Y195" s="43"/>
      <c r="Z195" s="43"/>
    </row>
    <row r="196" spans="1:26" ht="21.75" customHeight="1">
      <c r="A196" s="180" t="s">
        <v>387</v>
      </c>
      <c r="B196" s="181">
        <v>0</v>
      </c>
      <c r="C196" s="181">
        <v>0</v>
      </c>
      <c r="D196" s="181">
        <v>0</v>
      </c>
      <c r="E196" s="181">
        <v>0</v>
      </c>
      <c r="F196" s="181">
        <v>0</v>
      </c>
      <c r="G196" s="182">
        <v>0</v>
      </c>
      <c r="H196" s="183">
        <v>0</v>
      </c>
      <c r="I196" s="184"/>
      <c r="J196" s="185">
        <v>0</v>
      </c>
      <c r="K196" s="185">
        <v>0</v>
      </c>
      <c r="L196" s="185">
        <v>0</v>
      </c>
      <c r="M196" s="185">
        <v>0</v>
      </c>
      <c r="N196" s="185">
        <v>0</v>
      </c>
      <c r="O196" s="185">
        <v>0</v>
      </c>
      <c r="P196" s="185">
        <v>0</v>
      </c>
      <c r="Q196" s="185">
        <v>0</v>
      </c>
      <c r="R196" s="185">
        <v>0</v>
      </c>
      <c r="S196" s="185">
        <v>0</v>
      </c>
      <c r="T196" s="186" t="s">
        <v>188</v>
      </c>
      <c r="U196" s="186">
        <v>0</v>
      </c>
      <c r="V196" s="186">
        <v>0</v>
      </c>
      <c r="W196" s="186">
        <v>0</v>
      </c>
      <c r="X196" s="43"/>
      <c r="Y196" s="43"/>
      <c r="Z196" s="43"/>
    </row>
    <row r="197" spans="1:26" ht="21.75" customHeight="1">
      <c r="A197" s="180" t="s">
        <v>388</v>
      </c>
      <c r="B197" s="181">
        <v>0</v>
      </c>
      <c r="C197" s="181">
        <v>0</v>
      </c>
      <c r="D197" s="181">
        <v>0</v>
      </c>
      <c r="E197" s="181">
        <v>0</v>
      </c>
      <c r="F197" s="181">
        <v>0</v>
      </c>
      <c r="G197" s="182">
        <v>0</v>
      </c>
      <c r="H197" s="183">
        <v>0</v>
      </c>
      <c r="I197" s="184"/>
      <c r="J197" s="185">
        <v>0</v>
      </c>
      <c r="K197" s="185">
        <v>0</v>
      </c>
      <c r="L197" s="185">
        <v>0</v>
      </c>
      <c r="M197" s="185">
        <v>0</v>
      </c>
      <c r="N197" s="185">
        <v>0</v>
      </c>
      <c r="O197" s="185">
        <v>0</v>
      </c>
      <c r="P197" s="185">
        <v>0</v>
      </c>
      <c r="Q197" s="185">
        <v>0</v>
      </c>
      <c r="R197" s="185">
        <v>0</v>
      </c>
      <c r="S197" s="185">
        <v>0</v>
      </c>
      <c r="T197" s="186" t="s">
        <v>188</v>
      </c>
      <c r="U197" s="186">
        <v>0</v>
      </c>
      <c r="V197" s="186">
        <v>0</v>
      </c>
      <c r="W197" s="186">
        <v>0</v>
      </c>
      <c r="X197" s="43"/>
      <c r="Y197" s="43"/>
      <c r="Z197" s="43"/>
    </row>
    <row r="198" spans="1:26" ht="21.75" customHeight="1">
      <c r="A198" s="180" t="s">
        <v>389</v>
      </c>
      <c r="B198" s="181">
        <v>0</v>
      </c>
      <c r="C198" s="181">
        <v>0</v>
      </c>
      <c r="D198" s="181">
        <v>0</v>
      </c>
      <c r="E198" s="181">
        <v>0</v>
      </c>
      <c r="F198" s="181">
        <v>0</v>
      </c>
      <c r="G198" s="182">
        <v>0</v>
      </c>
      <c r="H198" s="183">
        <v>0</v>
      </c>
      <c r="I198" s="184"/>
      <c r="J198" s="185">
        <v>0</v>
      </c>
      <c r="K198" s="185">
        <v>0</v>
      </c>
      <c r="L198" s="185">
        <v>0</v>
      </c>
      <c r="M198" s="185">
        <v>0</v>
      </c>
      <c r="N198" s="185">
        <v>0</v>
      </c>
      <c r="O198" s="185">
        <v>0</v>
      </c>
      <c r="P198" s="185">
        <v>0</v>
      </c>
      <c r="Q198" s="185">
        <v>0</v>
      </c>
      <c r="R198" s="185">
        <v>0</v>
      </c>
      <c r="S198" s="185">
        <v>0</v>
      </c>
      <c r="T198" s="186" t="s">
        <v>188</v>
      </c>
      <c r="U198" s="186">
        <v>0</v>
      </c>
      <c r="V198" s="186">
        <v>0</v>
      </c>
      <c r="W198" s="186">
        <v>0</v>
      </c>
      <c r="X198" s="43"/>
      <c r="Y198" s="43"/>
      <c r="Z198" s="43"/>
    </row>
    <row r="199" spans="1:26" ht="21.75" customHeight="1">
      <c r="A199" s="180" t="s">
        <v>390</v>
      </c>
      <c r="B199" s="181">
        <v>202410.96999999997</v>
      </c>
      <c r="C199" s="181">
        <v>34820</v>
      </c>
      <c r="D199" s="181">
        <v>28894</v>
      </c>
      <c r="E199" s="181">
        <v>17492</v>
      </c>
      <c r="F199" s="181">
        <v>81206</v>
      </c>
      <c r="G199" s="182">
        <v>-255</v>
      </c>
      <c r="H199" s="183">
        <v>80951</v>
      </c>
      <c r="I199" s="184">
        <v>0.4012</v>
      </c>
      <c r="J199" s="185">
        <v>0</v>
      </c>
      <c r="K199" s="185">
        <v>129606</v>
      </c>
      <c r="L199" s="185">
        <v>137073</v>
      </c>
      <c r="M199" s="185">
        <v>142839</v>
      </c>
      <c r="N199" s="185">
        <v>171435.78</v>
      </c>
      <c r="O199" s="185">
        <v>130283</v>
      </c>
      <c r="P199" s="185">
        <v>101543</v>
      </c>
      <c r="Q199" s="185">
        <v>101495</v>
      </c>
      <c r="R199" s="185">
        <v>103780</v>
      </c>
      <c r="S199" s="185">
        <v>176692</v>
      </c>
      <c r="T199" s="186">
        <v>131607</v>
      </c>
      <c r="U199" s="186">
        <v>127418</v>
      </c>
      <c r="V199" s="186">
        <v>93525</v>
      </c>
      <c r="W199" s="186">
        <v>80951</v>
      </c>
      <c r="X199" s="43"/>
      <c r="Y199" s="43"/>
      <c r="Z199" s="43"/>
    </row>
    <row r="200" spans="1:26" ht="21.75" customHeight="1">
      <c r="A200" s="180" t="s">
        <v>391</v>
      </c>
      <c r="B200" s="181">
        <v>2072426.25</v>
      </c>
      <c r="C200" s="181">
        <v>356516</v>
      </c>
      <c r="D200" s="181">
        <v>16052</v>
      </c>
      <c r="E200" s="181">
        <v>9718</v>
      </c>
      <c r="F200" s="181">
        <v>382286</v>
      </c>
      <c r="G200" s="182">
        <v>-154</v>
      </c>
      <c r="H200" s="183">
        <v>382132</v>
      </c>
      <c r="I200" s="184">
        <v>0.1845</v>
      </c>
      <c r="J200" s="185">
        <v>1096276</v>
      </c>
      <c r="K200" s="185">
        <v>1198320</v>
      </c>
      <c r="L200" s="185">
        <v>1298933</v>
      </c>
      <c r="M200" s="185">
        <v>1454019</v>
      </c>
      <c r="N200" s="185">
        <v>1119437</v>
      </c>
      <c r="O200" s="185">
        <v>603061</v>
      </c>
      <c r="P200" s="185">
        <v>494281</v>
      </c>
      <c r="Q200" s="185">
        <v>486177</v>
      </c>
      <c r="R200" s="185">
        <v>497080</v>
      </c>
      <c r="S200" s="185">
        <v>986617</v>
      </c>
      <c r="T200" s="186">
        <v>606331</v>
      </c>
      <c r="U200" s="186">
        <v>580511</v>
      </c>
      <c r="V200" s="186">
        <v>425648</v>
      </c>
      <c r="W200" s="186">
        <v>382132</v>
      </c>
      <c r="X200" s="43"/>
      <c r="Y200" s="43"/>
      <c r="Z200" s="43"/>
    </row>
    <row r="201" spans="1:26" ht="21.75" customHeight="1">
      <c r="A201" s="180" t="s">
        <v>392</v>
      </c>
      <c r="B201" s="181">
        <v>0</v>
      </c>
      <c r="C201" s="181">
        <v>0</v>
      </c>
      <c r="D201" s="181">
        <v>0</v>
      </c>
      <c r="E201" s="181">
        <v>0</v>
      </c>
      <c r="F201" s="181">
        <v>0</v>
      </c>
      <c r="G201" s="182">
        <v>0</v>
      </c>
      <c r="H201" s="183">
        <v>0</v>
      </c>
      <c r="I201" s="184"/>
      <c r="J201" s="185">
        <v>0</v>
      </c>
      <c r="K201" s="185">
        <v>0</v>
      </c>
      <c r="L201" s="185">
        <v>0</v>
      </c>
      <c r="M201" s="185">
        <v>0</v>
      </c>
      <c r="N201" s="185">
        <v>0</v>
      </c>
      <c r="O201" s="185">
        <v>0</v>
      </c>
      <c r="P201" s="185">
        <v>0</v>
      </c>
      <c r="Q201" s="185">
        <v>0</v>
      </c>
      <c r="R201" s="185">
        <v>0</v>
      </c>
      <c r="S201" s="185">
        <v>0</v>
      </c>
      <c r="T201" s="186" t="s">
        <v>188</v>
      </c>
      <c r="U201" s="186">
        <v>0</v>
      </c>
      <c r="V201" s="186">
        <v>0</v>
      </c>
      <c r="W201" s="186">
        <v>0</v>
      </c>
      <c r="X201" s="43"/>
      <c r="Y201" s="43"/>
      <c r="Z201" s="43"/>
    </row>
    <row r="202" spans="1:26" ht="21.75" customHeight="1">
      <c r="A202" s="180" t="s">
        <v>393</v>
      </c>
      <c r="B202" s="181">
        <v>2143551.8400000003</v>
      </c>
      <c r="C202" s="181">
        <v>368752</v>
      </c>
      <c r="D202" s="181">
        <v>0</v>
      </c>
      <c r="E202" s="181">
        <v>0</v>
      </c>
      <c r="F202" s="181">
        <v>368752</v>
      </c>
      <c r="G202" s="182">
        <v>-13</v>
      </c>
      <c r="H202" s="183">
        <v>368739</v>
      </c>
      <c r="I202" s="184">
        <v>0.17199999999999999</v>
      </c>
      <c r="J202" s="185">
        <v>0</v>
      </c>
      <c r="K202" s="185">
        <v>0</v>
      </c>
      <c r="L202" s="185">
        <v>1303584</v>
      </c>
      <c r="M202" s="185">
        <v>1253524</v>
      </c>
      <c r="N202" s="185">
        <v>888287</v>
      </c>
      <c r="O202" s="185">
        <v>481111</v>
      </c>
      <c r="P202" s="185">
        <v>401199</v>
      </c>
      <c r="Q202" s="185">
        <v>417271</v>
      </c>
      <c r="R202" s="185">
        <v>437167</v>
      </c>
      <c r="S202" s="185">
        <v>886498</v>
      </c>
      <c r="T202" s="186">
        <v>566099</v>
      </c>
      <c r="U202" s="186">
        <v>579514</v>
      </c>
      <c r="V202" s="186">
        <v>417108</v>
      </c>
      <c r="W202" s="186">
        <v>368739</v>
      </c>
      <c r="X202" s="43"/>
      <c r="Y202" s="43"/>
      <c r="Z202" s="43"/>
    </row>
    <row r="203" spans="1:26" ht="21.75" customHeight="1">
      <c r="A203" s="180" t="s">
        <v>394</v>
      </c>
      <c r="B203" s="181">
        <v>0</v>
      </c>
      <c r="C203" s="181">
        <v>0</v>
      </c>
      <c r="D203" s="181">
        <v>0</v>
      </c>
      <c r="E203" s="181">
        <v>0</v>
      </c>
      <c r="F203" s="181">
        <v>0</v>
      </c>
      <c r="G203" s="182">
        <v>0</v>
      </c>
      <c r="H203" s="183">
        <v>0</v>
      </c>
      <c r="I203" s="184"/>
      <c r="J203" s="185">
        <v>0</v>
      </c>
      <c r="K203" s="185">
        <v>0</v>
      </c>
      <c r="L203" s="185">
        <v>0</v>
      </c>
      <c r="M203" s="185">
        <v>0</v>
      </c>
      <c r="N203" s="185">
        <v>0</v>
      </c>
      <c r="O203" s="185">
        <v>0</v>
      </c>
      <c r="P203" s="185">
        <v>0</v>
      </c>
      <c r="Q203" s="185">
        <v>0</v>
      </c>
      <c r="R203" s="185">
        <v>0</v>
      </c>
      <c r="S203" s="185">
        <v>0</v>
      </c>
      <c r="T203" s="186" t="s">
        <v>188</v>
      </c>
      <c r="U203" s="186">
        <v>0</v>
      </c>
      <c r="V203" s="186">
        <v>0</v>
      </c>
      <c r="W203" s="186">
        <v>0</v>
      </c>
      <c r="X203" s="43"/>
      <c r="Y203" s="43"/>
      <c r="Z203" s="43"/>
    </row>
    <row r="204" spans="1:26" ht="21.75" customHeight="1">
      <c r="A204" s="180" t="s">
        <v>395</v>
      </c>
      <c r="B204" s="181">
        <v>925616.4</v>
      </c>
      <c r="C204" s="181">
        <v>159232</v>
      </c>
      <c r="D204" s="181">
        <v>0</v>
      </c>
      <c r="E204" s="181">
        <v>0</v>
      </c>
      <c r="F204" s="181">
        <v>159232</v>
      </c>
      <c r="G204" s="182">
        <v>-6</v>
      </c>
      <c r="H204" s="183">
        <v>159226</v>
      </c>
      <c r="I204" s="184">
        <v>0.17199999999999999</v>
      </c>
      <c r="J204" s="185">
        <v>0</v>
      </c>
      <c r="K204" s="185">
        <v>0</v>
      </c>
      <c r="L204" s="185">
        <v>0</v>
      </c>
      <c r="M204" s="185">
        <v>0</v>
      </c>
      <c r="N204" s="185">
        <v>0</v>
      </c>
      <c r="O204" s="185">
        <v>0</v>
      </c>
      <c r="P204" s="185">
        <v>0</v>
      </c>
      <c r="Q204" s="185">
        <v>0</v>
      </c>
      <c r="R204" s="185">
        <v>0</v>
      </c>
      <c r="S204" s="185">
        <v>0</v>
      </c>
      <c r="T204" s="186" t="s">
        <v>188</v>
      </c>
      <c r="U204" s="186">
        <v>0</v>
      </c>
      <c r="V204" s="186">
        <v>175904</v>
      </c>
      <c r="W204" s="186">
        <v>159226</v>
      </c>
      <c r="X204" s="43"/>
      <c r="Y204" s="43"/>
      <c r="Z204" s="43"/>
    </row>
    <row r="205" spans="1:26" ht="21.75" customHeight="1">
      <c r="A205" s="180" t="s">
        <v>396</v>
      </c>
      <c r="B205" s="181">
        <v>0</v>
      </c>
      <c r="C205" s="181">
        <v>0</v>
      </c>
      <c r="D205" s="181">
        <v>0</v>
      </c>
      <c r="E205" s="181">
        <v>0</v>
      </c>
      <c r="F205" s="181">
        <v>0</v>
      </c>
      <c r="G205" s="182">
        <v>0</v>
      </c>
      <c r="H205" s="183">
        <v>0</v>
      </c>
      <c r="I205" s="184"/>
      <c r="J205" s="185">
        <v>0</v>
      </c>
      <c r="K205" s="185">
        <v>0</v>
      </c>
      <c r="L205" s="185">
        <v>0</v>
      </c>
      <c r="M205" s="185">
        <v>0</v>
      </c>
      <c r="N205" s="185">
        <v>0</v>
      </c>
      <c r="O205" s="185">
        <v>0</v>
      </c>
      <c r="P205" s="185">
        <v>0</v>
      </c>
      <c r="Q205" s="185">
        <v>0</v>
      </c>
      <c r="R205" s="185">
        <v>0</v>
      </c>
      <c r="S205" s="185">
        <v>0</v>
      </c>
      <c r="T205" s="186" t="s">
        <v>188</v>
      </c>
      <c r="U205" s="186">
        <v>0</v>
      </c>
      <c r="V205" s="186">
        <v>0</v>
      </c>
      <c r="W205" s="186">
        <v>0</v>
      </c>
      <c r="X205" s="43"/>
      <c r="Y205" s="43"/>
      <c r="Z205" s="43"/>
    </row>
    <row r="206" spans="1:26" ht="21.75" customHeight="1">
      <c r="A206" s="180" t="s">
        <v>397</v>
      </c>
      <c r="B206" s="181">
        <v>0</v>
      </c>
      <c r="C206" s="181">
        <v>0</v>
      </c>
      <c r="D206" s="181">
        <v>0</v>
      </c>
      <c r="E206" s="181">
        <v>0</v>
      </c>
      <c r="F206" s="181">
        <v>0</v>
      </c>
      <c r="G206" s="182">
        <v>0</v>
      </c>
      <c r="H206" s="183">
        <v>0</v>
      </c>
      <c r="I206" s="184"/>
      <c r="J206" s="185">
        <v>0</v>
      </c>
      <c r="K206" s="185">
        <v>0</v>
      </c>
      <c r="L206" s="185">
        <v>0</v>
      </c>
      <c r="M206" s="185">
        <v>0</v>
      </c>
      <c r="N206" s="185">
        <v>0</v>
      </c>
      <c r="O206" s="185">
        <v>0</v>
      </c>
      <c r="P206" s="185">
        <v>0</v>
      </c>
      <c r="Q206" s="185">
        <v>0</v>
      </c>
      <c r="R206" s="185">
        <v>0</v>
      </c>
      <c r="S206" s="185">
        <v>0</v>
      </c>
      <c r="T206" s="186" t="s">
        <v>188</v>
      </c>
      <c r="U206" s="186">
        <v>0</v>
      </c>
      <c r="V206" s="186">
        <v>0</v>
      </c>
      <c r="W206" s="186">
        <v>0</v>
      </c>
      <c r="X206" s="43"/>
      <c r="Y206" s="43"/>
      <c r="Z206" s="43"/>
    </row>
    <row r="207" spans="1:26" ht="21.75" customHeight="1">
      <c r="A207" s="180" t="s">
        <v>398</v>
      </c>
      <c r="B207" s="181">
        <v>0</v>
      </c>
      <c r="C207" s="181">
        <v>0</v>
      </c>
      <c r="D207" s="181">
        <v>0</v>
      </c>
      <c r="E207" s="181">
        <v>0</v>
      </c>
      <c r="F207" s="181">
        <v>0</v>
      </c>
      <c r="G207" s="182">
        <v>0</v>
      </c>
      <c r="H207" s="183">
        <v>0</v>
      </c>
      <c r="I207" s="184"/>
      <c r="J207" s="185">
        <v>0</v>
      </c>
      <c r="K207" s="185">
        <v>0</v>
      </c>
      <c r="L207" s="185">
        <v>0</v>
      </c>
      <c r="M207" s="185">
        <v>0</v>
      </c>
      <c r="N207" s="185">
        <v>0</v>
      </c>
      <c r="O207" s="185">
        <v>0</v>
      </c>
      <c r="P207" s="185">
        <v>0</v>
      </c>
      <c r="Q207" s="185">
        <v>0</v>
      </c>
      <c r="R207" s="185">
        <v>0</v>
      </c>
      <c r="S207" s="185">
        <v>0</v>
      </c>
      <c r="T207" s="186" t="s">
        <v>188</v>
      </c>
      <c r="U207" s="186">
        <v>0</v>
      </c>
      <c r="V207" s="186">
        <v>0</v>
      </c>
      <c r="W207" s="186">
        <v>0</v>
      </c>
      <c r="X207" s="43"/>
      <c r="Y207" s="43"/>
      <c r="Z207" s="43"/>
    </row>
    <row r="208" spans="1:26" ht="21.75" customHeight="1">
      <c r="A208" s="180" t="s">
        <v>399</v>
      </c>
      <c r="B208" s="181">
        <v>0</v>
      </c>
      <c r="C208" s="181">
        <v>0</v>
      </c>
      <c r="D208" s="181">
        <v>0</v>
      </c>
      <c r="E208" s="181">
        <v>0</v>
      </c>
      <c r="F208" s="181">
        <v>0</v>
      </c>
      <c r="G208" s="182">
        <v>0</v>
      </c>
      <c r="H208" s="183">
        <v>0</v>
      </c>
      <c r="I208" s="184"/>
      <c r="J208" s="185">
        <v>0</v>
      </c>
      <c r="K208" s="185">
        <v>0</v>
      </c>
      <c r="L208" s="185">
        <v>0</v>
      </c>
      <c r="M208" s="185">
        <v>0</v>
      </c>
      <c r="N208" s="185">
        <v>0</v>
      </c>
      <c r="O208" s="185">
        <v>0</v>
      </c>
      <c r="P208" s="185">
        <v>0</v>
      </c>
      <c r="Q208" s="185">
        <v>0</v>
      </c>
      <c r="R208" s="185">
        <v>0</v>
      </c>
      <c r="S208" s="185">
        <v>0</v>
      </c>
      <c r="T208" s="186" t="s">
        <v>188</v>
      </c>
      <c r="U208" s="186">
        <v>0</v>
      </c>
      <c r="V208" s="186">
        <v>0</v>
      </c>
      <c r="W208" s="186">
        <v>0</v>
      </c>
      <c r="X208" s="43"/>
      <c r="Y208" s="43"/>
      <c r="Z208" s="43"/>
    </row>
    <row r="209" spans="1:26" ht="21.75" customHeight="1">
      <c r="A209" s="180" t="s">
        <v>400</v>
      </c>
      <c r="B209" s="181">
        <v>842933.25</v>
      </c>
      <c r="C209" s="181">
        <v>145008</v>
      </c>
      <c r="D209" s="181">
        <v>0</v>
      </c>
      <c r="E209" s="181">
        <v>0</v>
      </c>
      <c r="F209" s="181">
        <v>145008</v>
      </c>
      <c r="G209" s="182">
        <v>-5</v>
      </c>
      <c r="H209" s="183">
        <v>145003</v>
      </c>
      <c r="I209" s="184">
        <v>0.17199999999999999</v>
      </c>
      <c r="J209" s="185">
        <v>396341</v>
      </c>
      <c r="K209" s="185">
        <v>480381</v>
      </c>
      <c r="L209" s="185">
        <v>513222</v>
      </c>
      <c r="M209" s="185">
        <v>548713</v>
      </c>
      <c r="N209" s="185">
        <v>384707</v>
      </c>
      <c r="O209" s="185">
        <v>202956</v>
      </c>
      <c r="P209" s="185">
        <v>162332</v>
      </c>
      <c r="Q209" s="185">
        <v>163915</v>
      </c>
      <c r="R209" s="185">
        <v>170690</v>
      </c>
      <c r="S209" s="185">
        <v>341175</v>
      </c>
      <c r="T209" s="186">
        <v>223139</v>
      </c>
      <c r="U209" s="186">
        <v>222364</v>
      </c>
      <c r="V209" s="186">
        <v>163384</v>
      </c>
      <c r="W209" s="186">
        <v>145003</v>
      </c>
      <c r="X209" s="43"/>
      <c r="Y209" s="43"/>
      <c r="Z209" s="43"/>
    </row>
    <row r="210" spans="1:26" ht="21.75" customHeight="1">
      <c r="A210" s="180" t="s">
        <v>401</v>
      </c>
      <c r="B210" s="181">
        <v>3092185.4899999998</v>
      </c>
      <c r="C210" s="181">
        <v>531943</v>
      </c>
      <c r="D210" s="181">
        <v>0</v>
      </c>
      <c r="E210" s="181">
        <v>0</v>
      </c>
      <c r="F210" s="181">
        <v>531943</v>
      </c>
      <c r="G210" s="182">
        <v>-19</v>
      </c>
      <c r="H210" s="183">
        <v>531924</v>
      </c>
      <c r="I210" s="184">
        <v>0.17199999999999999</v>
      </c>
      <c r="J210" s="185">
        <v>1830295</v>
      </c>
      <c r="K210" s="185">
        <v>1899326</v>
      </c>
      <c r="L210" s="185">
        <v>1973967</v>
      </c>
      <c r="M210" s="185">
        <v>2045105</v>
      </c>
      <c r="N210" s="185">
        <v>1429080</v>
      </c>
      <c r="O210" s="185">
        <v>763914</v>
      </c>
      <c r="P210" s="185">
        <v>616589</v>
      </c>
      <c r="Q210" s="185">
        <v>625763</v>
      </c>
      <c r="R210" s="185">
        <v>652294</v>
      </c>
      <c r="S210" s="185">
        <v>1311139</v>
      </c>
      <c r="T210" s="186">
        <v>851890</v>
      </c>
      <c r="U210" s="186">
        <v>839889</v>
      </c>
      <c r="V210" s="186">
        <v>608243</v>
      </c>
      <c r="W210" s="186">
        <v>531924</v>
      </c>
      <c r="X210" s="43"/>
      <c r="Y210" s="43"/>
      <c r="Z210" s="43"/>
    </row>
    <row r="211" spans="1:26" ht="21.75" customHeight="1">
      <c r="A211" s="180" t="s">
        <v>402</v>
      </c>
      <c r="B211" s="181">
        <v>225944.61</v>
      </c>
      <c r="C211" s="181">
        <v>38869</v>
      </c>
      <c r="D211" s="181">
        <v>0</v>
      </c>
      <c r="E211" s="181">
        <v>0</v>
      </c>
      <c r="F211" s="181">
        <v>38869</v>
      </c>
      <c r="G211" s="182">
        <v>-2</v>
      </c>
      <c r="H211" s="183">
        <v>38867</v>
      </c>
      <c r="I211" s="184">
        <v>0.17199999999999999</v>
      </c>
      <c r="J211" s="185">
        <v>309790</v>
      </c>
      <c r="K211" s="185">
        <v>337143</v>
      </c>
      <c r="L211" s="185">
        <v>404985</v>
      </c>
      <c r="M211" s="185">
        <v>435324</v>
      </c>
      <c r="N211" s="185">
        <v>387129</v>
      </c>
      <c r="O211" s="185">
        <v>238710</v>
      </c>
      <c r="P211" s="185">
        <v>191007</v>
      </c>
      <c r="Q211" s="185">
        <v>192215</v>
      </c>
      <c r="R211" s="185">
        <v>206363</v>
      </c>
      <c r="S211" s="185">
        <v>422632</v>
      </c>
      <c r="T211" s="186">
        <v>60758</v>
      </c>
      <c r="U211" s="186">
        <v>59776</v>
      </c>
      <c r="V211" s="186">
        <v>44368</v>
      </c>
      <c r="W211" s="186">
        <v>38867</v>
      </c>
      <c r="X211" s="43"/>
      <c r="Y211" s="43"/>
      <c r="Z211" s="43"/>
    </row>
    <row r="212" spans="1:26" ht="21.75" customHeight="1">
      <c r="A212" s="180" t="s">
        <v>403</v>
      </c>
      <c r="B212" s="181">
        <v>0</v>
      </c>
      <c r="C212" s="181">
        <v>0</v>
      </c>
      <c r="D212" s="181">
        <v>0</v>
      </c>
      <c r="E212" s="181">
        <v>0</v>
      </c>
      <c r="F212" s="181">
        <v>0</v>
      </c>
      <c r="G212" s="182">
        <v>0</v>
      </c>
      <c r="H212" s="183">
        <v>0</v>
      </c>
      <c r="I212" s="184"/>
      <c r="J212" s="185">
        <v>0</v>
      </c>
      <c r="K212" s="185">
        <v>0</v>
      </c>
      <c r="L212" s="185">
        <v>0</v>
      </c>
      <c r="M212" s="185">
        <v>0</v>
      </c>
      <c r="N212" s="185">
        <v>0</v>
      </c>
      <c r="O212" s="185">
        <v>0</v>
      </c>
      <c r="P212" s="185">
        <v>0</v>
      </c>
      <c r="Q212" s="185">
        <v>0</v>
      </c>
      <c r="R212" s="185">
        <v>0</v>
      </c>
      <c r="S212" s="185">
        <v>0</v>
      </c>
      <c r="T212" s="186" t="s">
        <v>188</v>
      </c>
      <c r="U212" s="186">
        <v>0</v>
      </c>
      <c r="V212" s="186">
        <v>0</v>
      </c>
      <c r="W212" s="186">
        <v>0</v>
      </c>
      <c r="X212" s="43"/>
      <c r="Y212" s="43"/>
      <c r="Z212" s="43"/>
    </row>
    <row r="213" spans="1:26" ht="21.75" customHeight="1">
      <c r="A213" s="180" t="s">
        <v>404</v>
      </c>
      <c r="B213" s="181">
        <v>1612002.53</v>
      </c>
      <c r="C213" s="181">
        <v>277310</v>
      </c>
      <c r="D213" s="181">
        <v>19262</v>
      </c>
      <c r="E213" s="181">
        <v>11661</v>
      </c>
      <c r="F213" s="181">
        <v>308233</v>
      </c>
      <c r="G213" s="182">
        <v>-180</v>
      </c>
      <c r="H213" s="183">
        <v>308053</v>
      </c>
      <c r="I213" s="184">
        <v>0.19120000000000001</v>
      </c>
      <c r="J213" s="185">
        <v>1021824</v>
      </c>
      <c r="K213" s="185">
        <v>1051237</v>
      </c>
      <c r="L213" s="185">
        <v>1125960</v>
      </c>
      <c r="M213" s="185">
        <v>1189634</v>
      </c>
      <c r="N213" s="185">
        <v>901433</v>
      </c>
      <c r="O213" s="185">
        <v>489834</v>
      </c>
      <c r="P213" s="185">
        <v>386099</v>
      </c>
      <c r="Q213" s="185">
        <v>389014</v>
      </c>
      <c r="R213" s="185">
        <v>404528</v>
      </c>
      <c r="S213" s="185">
        <v>805907</v>
      </c>
      <c r="T213" s="186">
        <v>498619</v>
      </c>
      <c r="U213" s="186">
        <v>485256</v>
      </c>
      <c r="V213" s="186">
        <v>352354</v>
      </c>
      <c r="W213" s="186">
        <v>308053</v>
      </c>
      <c r="X213" s="43"/>
      <c r="Y213" s="43"/>
      <c r="Z213" s="43"/>
    </row>
    <row r="214" spans="1:26" ht="21.75" customHeight="1">
      <c r="A214" s="180" t="s">
        <v>405</v>
      </c>
      <c r="B214" s="181">
        <v>0</v>
      </c>
      <c r="C214" s="181">
        <v>0</v>
      </c>
      <c r="D214" s="181">
        <v>0</v>
      </c>
      <c r="E214" s="181">
        <v>0</v>
      </c>
      <c r="F214" s="181">
        <v>0</v>
      </c>
      <c r="G214" s="182">
        <v>0</v>
      </c>
      <c r="H214" s="183">
        <v>0</v>
      </c>
      <c r="I214" s="184"/>
      <c r="J214" s="185">
        <v>0</v>
      </c>
      <c r="K214" s="185">
        <v>0</v>
      </c>
      <c r="L214" s="185">
        <v>0</v>
      </c>
      <c r="M214" s="185">
        <v>0</v>
      </c>
      <c r="N214" s="185">
        <v>0</v>
      </c>
      <c r="O214" s="185">
        <v>0</v>
      </c>
      <c r="P214" s="185">
        <v>0</v>
      </c>
      <c r="Q214" s="185">
        <v>0</v>
      </c>
      <c r="R214" s="185">
        <v>0</v>
      </c>
      <c r="S214" s="185">
        <v>0</v>
      </c>
      <c r="T214" s="186" t="s">
        <v>188</v>
      </c>
      <c r="U214" s="186">
        <v>0</v>
      </c>
      <c r="V214" s="186">
        <v>0</v>
      </c>
      <c r="W214" s="186">
        <v>0</v>
      </c>
      <c r="X214" s="43"/>
      <c r="Y214" s="43"/>
      <c r="Z214" s="43"/>
    </row>
    <row r="215" spans="1:26" ht="21.75" customHeight="1">
      <c r="A215" s="180" t="s">
        <v>406</v>
      </c>
      <c r="B215" s="181">
        <v>0</v>
      </c>
      <c r="C215" s="181">
        <v>0</v>
      </c>
      <c r="D215" s="181">
        <v>0</v>
      </c>
      <c r="E215" s="181">
        <v>0</v>
      </c>
      <c r="F215" s="181">
        <v>0</v>
      </c>
      <c r="G215" s="182">
        <v>0</v>
      </c>
      <c r="H215" s="183">
        <v>0</v>
      </c>
      <c r="I215" s="184"/>
      <c r="J215" s="185">
        <v>0</v>
      </c>
      <c r="K215" s="185">
        <v>0</v>
      </c>
      <c r="L215" s="185">
        <v>0</v>
      </c>
      <c r="M215" s="185">
        <v>0</v>
      </c>
      <c r="N215" s="185">
        <v>0</v>
      </c>
      <c r="O215" s="185">
        <v>0</v>
      </c>
      <c r="P215" s="185">
        <v>0</v>
      </c>
      <c r="Q215" s="185">
        <v>0</v>
      </c>
      <c r="R215" s="185">
        <v>0</v>
      </c>
      <c r="S215" s="185">
        <v>0</v>
      </c>
      <c r="T215" s="186" t="s">
        <v>188</v>
      </c>
      <c r="U215" s="186">
        <v>0</v>
      </c>
      <c r="V215" s="186">
        <v>0</v>
      </c>
      <c r="W215" s="186">
        <v>0</v>
      </c>
      <c r="X215" s="43"/>
      <c r="Y215" s="43"/>
      <c r="Z215" s="43"/>
    </row>
    <row r="216" spans="1:26" ht="21.75" customHeight="1">
      <c r="A216" s="180" t="s">
        <v>407</v>
      </c>
      <c r="B216" s="181">
        <v>0</v>
      </c>
      <c r="C216" s="181">
        <v>0</v>
      </c>
      <c r="D216" s="181">
        <v>0</v>
      </c>
      <c r="E216" s="181">
        <v>0</v>
      </c>
      <c r="F216" s="181">
        <v>0</v>
      </c>
      <c r="G216" s="182">
        <v>0</v>
      </c>
      <c r="H216" s="183">
        <v>0</v>
      </c>
      <c r="I216" s="184"/>
      <c r="J216" s="185">
        <v>0</v>
      </c>
      <c r="K216" s="185">
        <v>0</v>
      </c>
      <c r="L216" s="185">
        <v>0</v>
      </c>
      <c r="M216" s="185">
        <v>0</v>
      </c>
      <c r="N216" s="185">
        <v>0</v>
      </c>
      <c r="O216" s="185">
        <v>0</v>
      </c>
      <c r="P216" s="185">
        <v>0</v>
      </c>
      <c r="Q216" s="185">
        <v>0</v>
      </c>
      <c r="R216" s="185">
        <v>0</v>
      </c>
      <c r="S216" s="185">
        <v>0</v>
      </c>
      <c r="T216" s="186" t="s">
        <v>188</v>
      </c>
      <c r="U216" s="186">
        <v>0</v>
      </c>
      <c r="V216" s="186">
        <v>0</v>
      </c>
      <c r="W216" s="186">
        <v>0</v>
      </c>
      <c r="X216" s="43"/>
      <c r="Y216" s="43"/>
      <c r="Z216" s="43"/>
    </row>
    <row r="217" spans="1:26" ht="21.75" customHeight="1">
      <c r="A217" s="180" t="s">
        <v>408</v>
      </c>
      <c r="B217" s="181">
        <v>1159104.8799999999</v>
      </c>
      <c r="C217" s="181">
        <v>199399</v>
      </c>
      <c r="D217" s="181">
        <v>25683</v>
      </c>
      <c r="E217" s="181">
        <v>15548</v>
      </c>
      <c r="F217" s="181">
        <v>240630</v>
      </c>
      <c r="G217" s="182">
        <v>-232</v>
      </c>
      <c r="H217" s="183">
        <v>240398</v>
      </c>
      <c r="I217" s="184">
        <v>0.20760000000000001</v>
      </c>
      <c r="J217" s="185">
        <v>0</v>
      </c>
      <c r="K217" s="185">
        <v>0</v>
      </c>
      <c r="L217" s="185">
        <v>0</v>
      </c>
      <c r="M217" s="185">
        <v>714215</v>
      </c>
      <c r="N217" s="185">
        <v>588231</v>
      </c>
      <c r="O217" s="185">
        <v>338552</v>
      </c>
      <c r="P217" s="185">
        <v>281519</v>
      </c>
      <c r="Q217" s="185">
        <v>277958</v>
      </c>
      <c r="R217" s="185">
        <v>289589</v>
      </c>
      <c r="S217" s="185">
        <v>591261</v>
      </c>
      <c r="T217" s="186">
        <v>386835</v>
      </c>
      <c r="U217" s="186">
        <v>379062</v>
      </c>
      <c r="V217" s="186">
        <v>274594</v>
      </c>
      <c r="W217" s="186">
        <v>240398</v>
      </c>
      <c r="X217" s="43"/>
      <c r="Y217" s="43"/>
      <c r="Z217" s="43"/>
    </row>
    <row r="218" spans="1:26" ht="21.75" customHeight="1">
      <c r="A218" s="180" t="s">
        <v>409</v>
      </c>
      <c r="B218" s="181">
        <v>542359.4</v>
      </c>
      <c r="C218" s="181">
        <v>93301</v>
      </c>
      <c r="D218" s="181">
        <v>0</v>
      </c>
      <c r="E218" s="181">
        <v>0</v>
      </c>
      <c r="F218" s="181">
        <v>93301</v>
      </c>
      <c r="G218" s="182">
        <v>-3</v>
      </c>
      <c r="H218" s="183">
        <v>93298</v>
      </c>
      <c r="I218" s="184">
        <v>0.17199999999999999</v>
      </c>
      <c r="J218" s="185">
        <v>0</v>
      </c>
      <c r="K218" s="185">
        <v>0</v>
      </c>
      <c r="L218" s="185">
        <v>327561</v>
      </c>
      <c r="M218" s="185">
        <v>353136</v>
      </c>
      <c r="N218" s="185">
        <v>250573</v>
      </c>
      <c r="O218" s="185">
        <v>134676</v>
      </c>
      <c r="P218" s="185">
        <v>109959</v>
      </c>
      <c r="Q218" s="185">
        <v>110112</v>
      </c>
      <c r="R218" s="185">
        <v>117056</v>
      </c>
      <c r="S218" s="185">
        <v>236974</v>
      </c>
      <c r="T218" s="186">
        <v>147053</v>
      </c>
      <c r="U218" s="186">
        <v>145174</v>
      </c>
      <c r="V218" s="186">
        <v>105609</v>
      </c>
      <c r="W218" s="186">
        <v>93298</v>
      </c>
      <c r="X218" s="43"/>
      <c r="Y218" s="43"/>
      <c r="Z218" s="43"/>
    </row>
    <row r="219" spans="1:26" ht="21.75" customHeight="1">
      <c r="A219" s="180" t="s">
        <v>410</v>
      </c>
      <c r="B219" s="181">
        <v>0</v>
      </c>
      <c r="C219" s="181">
        <v>0</v>
      </c>
      <c r="D219" s="181">
        <v>0</v>
      </c>
      <c r="E219" s="181">
        <v>0</v>
      </c>
      <c r="F219" s="181">
        <v>0</v>
      </c>
      <c r="G219" s="182">
        <v>0</v>
      </c>
      <c r="H219" s="183">
        <v>0</v>
      </c>
      <c r="I219" s="184"/>
      <c r="J219" s="185">
        <v>0</v>
      </c>
      <c r="K219" s="185">
        <v>0</v>
      </c>
      <c r="L219" s="185">
        <v>0</v>
      </c>
      <c r="M219" s="185">
        <v>0</v>
      </c>
      <c r="N219" s="185">
        <v>0</v>
      </c>
      <c r="O219" s="185">
        <v>0</v>
      </c>
      <c r="P219" s="185">
        <v>0</v>
      </c>
      <c r="Q219" s="185">
        <v>0</v>
      </c>
      <c r="R219" s="185">
        <v>0</v>
      </c>
      <c r="S219" s="185">
        <v>0</v>
      </c>
      <c r="T219" s="186" t="s">
        <v>188</v>
      </c>
      <c r="U219" s="186">
        <v>0</v>
      </c>
      <c r="V219" s="186">
        <v>0</v>
      </c>
      <c r="W219" s="186">
        <v>0</v>
      </c>
      <c r="X219" s="43"/>
      <c r="Y219" s="43"/>
      <c r="Z219" s="43"/>
    </row>
    <row r="220" spans="1:26" ht="21.75" customHeight="1">
      <c r="A220" s="180" t="s">
        <v>411</v>
      </c>
      <c r="B220" s="181">
        <v>21659.89</v>
      </c>
      <c r="C220" s="181">
        <v>3726</v>
      </c>
      <c r="D220" s="181">
        <v>0</v>
      </c>
      <c r="E220" s="181">
        <v>0</v>
      </c>
      <c r="F220" s="181">
        <v>3726</v>
      </c>
      <c r="G220" s="182">
        <v>0</v>
      </c>
      <c r="H220" s="183">
        <v>3726</v>
      </c>
      <c r="I220" s="184">
        <v>0.17199999999999999</v>
      </c>
      <c r="J220" s="185">
        <v>0</v>
      </c>
      <c r="K220" s="185">
        <v>0</v>
      </c>
      <c r="L220" s="185">
        <v>0</v>
      </c>
      <c r="M220" s="185">
        <v>0</v>
      </c>
      <c r="N220" s="185">
        <v>0</v>
      </c>
      <c r="O220" s="185">
        <v>95004</v>
      </c>
      <c r="P220" s="185">
        <v>4415</v>
      </c>
      <c r="Q220" s="185">
        <v>4786</v>
      </c>
      <c r="R220" s="185">
        <v>4977</v>
      </c>
      <c r="S220" s="185">
        <v>9647</v>
      </c>
      <c r="T220" s="186">
        <v>6000</v>
      </c>
      <c r="U220" s="186">
        <v>6046</v>
      </c>
      <c r="V220" s="186">
        <v>4581</v>
      </c>
      <c r="W220" s="186">
        <v>3726</v>
      </c>
      <c r="X220" s="43"/>
      <c r="Y220" s="43"/>
      <c r="Z220" s="43"/>
    </row>
    <row r="221" spans="1:26" ht="21.75" customHeight="1">
      <c r="A221" s="180" t="s">
        <v>412</v>
      </c>
      <c r="B221" s="181">
        <v>0</v>
      </c>
      <c r="C221" s="181">
        <v>0</v>
      </c>
      <c r="D221" s="181">
        <v>0</v>
      </c>
      <c r="E221" s="181">
        <v>0</v>
      </c>
      <c r="F221" s="181">
        <v>0</v>
      </c>
      <c r="G221" s="182">
        <v>0</v>
      </c>
      <c r="H221" s="183">
        <v>0</v>
      </c>
      <c r="I221" s="184"/>
      <c r="J221" s="185">
        <v>0</v>
      </c>
      <c r="K221" s="185">
        <v>0</v>
      </c>
      <c r="L221" s="185">
        <v>0</v>
      </c>
      <c r="M221" s="185">
        <v>0</v>
      </c>
      <c r="N221" s="185">
        <v>0</v>
      </c>
      <c r="O221" s="185">
        <v>0</v>
      </c>
      <c r="P221" s="185">
        <v>0</v>
      </c>
      <c r="Q221" s="185">
        <v>0</v>
      </c>
      <c r="R221" s="185">
        <v>0</v>
      </c>
      <c r="S221" s="185">
        <v>0</v>
      </c>
      <c r="T221" s="186" t="s">
        <v>188</v>
      </c>
      <c r="U221" s="186">
        <v>0</v>
      </c>
      <c r="V221" s="186">
        <v>0</v>
      </c>
      <c r="W221" s="186">
        <v>0</v>
      </c>
      <c r="X221" s="43"/>
      <c r="Y221" s="43"/>
      <c r="Z221" s="43"/>
    </row>
    <row r="222" spans="1:26" ht="21.75" customHeight="1">
      <c r="A222" s="180" t="s">
        <v>413</v>
      </c>
      <c r="B222" s="181">
        <v>1034393.7400000001</v>
      </c>
      <c r="C222" s="181">
        <v>177945</v>
      </c>
      <c r="D222" s="181">
        <v>22473</v>
      </c>
      <c r="E222" s="181">
        <v>13605</v>
      </c>
      <c r="F222" s="181">
        <v>214023</v>
      </c>
      <c r="G222" s="182">
        <v>-203</v>
      </c>
      <c r="H222" s="183">
        <v>213820</v>
      </c>
      <c r="I222" s="184">
        <v>0.2069</v>
      </c>
      <c r="J222" s="185">
        <v>534732</v>
      </c>
      <c r="K222" s="185">
        <v>559835</v>
      </c>
      <c r="L222" s="185">
        <v>634135</v>
      </c>
      <c r="M222" s="185">
        <v>674734</v>
      </c>
      <c r="N222" s="185">
        <v>541215</v>
      </c>
      <c r="O222" s="185">
        <v>311164</v>
      </c>
      <c r="P222" s="185">
        <v>247788</v>
      </c>
      <c r="Q222" s="185">
        <v>246566</v>
      </c>
      <c r="R222" s="185">
        <v>255995</v>
      </c>
      <c r="S222" s="185">
        <v>549153</v>
      </c>
      <c r="T222" s="186">
        <v>341831</v>
      </c>
      <c r="U222" s="186">
        <v>338909</v>
      </c>
      <c r="V222" s="186">
        <v>245758</v>
      </c>
      <c r="W222" s="186">
        <v>213820</v>
      </c>
      <c r="X222" s="43"/>
      <c r="Y222" s="43"/>
      <c r="Z222" s="43"/>
    </row>
    <row r="223" spans="1:26" ht="21.75" customHeight="1">
      <c r="A223" s="180" t="s">
        <v>414</v>
      </c>
      <c r="B223" s="181">
        <v>0</v>
      </c>
      <c r="C223" s="181">
        <v>0</v>
      </c>
      <c r="D223" s="181">
        <v>0</v>
      </c>
      <c r="E223" s="181">
        <v>0</v>
      </c>
      <c r="F223" s="181">
        <v>0</v>
      </c>
      <c r="G223" s="182">
        <v>0</v>
      </c>
      <c r="H223" s="183">
        <v>0</v>
      </c>
      <c r="I223" s="184"/>
      <c r="J223" s="185">
        <v>0</v>
      </c>
      <c r="K223" s="185">
        <v>0</v>
      </c>
      <c r="L223" s="185">
        <v>0</v>
      </c>
      <c r="M223" s="185">
        <v>0</v>
      </c>
      <c r="N223" s="185">
        <v>0</v>
      </c>
      <c r="O223" s="185">
        <v>0</v>
      </c>
      <c r="P223" s="185">
        <v>0</v>
      </c>
      <c r="Q223" s="185">
        <v>0</v>
      </c>
      <c r="R223" s="185">
        <v>0</v>
      </c>
      <c r="S223" s="185">
        <v>0</v>
      </c>
      <c r="T223" s="186" t="s">
        <v>188</v>
      </c>
      <c r="U223" s="186">
        <v>0</v>
      </c>
      <c r="V223" s="186">
        <v>0</v>
      </c>
      <c r="W223" s="186">
        <v>0</v>
      </c>
      <c r="X223" s="43"/>
      <c r="Y223" s="43"/>
      <c r="Z223" s="43"/>
    </row>
    <row r="224" spans="1:26" ht="21.75" customHeight="1">
      <c r="A224" s="180" t="s">
        <v>415</v>
      </c>
      <c r="B224" s="181">
        <v>556812.64</v>
      </c>
      <c r="C224" s="181">
        <v>95788</v>
      </c>
      <c r="D224" s="181">
        <v>22473</v>
      </c>
      <c r="E224" s="181">
        <v>13605</v>
      </c>
      <c r="F224" s="181">
        <v>131866</v>
      </c>
      <c r="G224" s="182">
        <v>-200</v>
      </c>
      <c r="H224" s="183">
        <v>131666</v>
      </c>
      <c r="I224" s="184">
        <v>0.23680000000000001</v>
      </c>
      <c r="J224" s="185">
        <v>0</v>
      </c>
      <c r="K224" s="185">
        <v>0</v>
      </c>
      <c r="L224" s="185">
        <v>368308</v>
      </c>
      <c r="M224" s="185">
        <v>386785</v>
      </c>
      <c r="N224" s="185">
        <v>349968</v>
      </c>
      <c r="O224" s="185">
        <v>204942</v>
      </c>
      <c r="P224" s="185">
        <v>170600</v>
      </c>
      <c r="Q224" s="185">
        <v>163328</v>
      </c>
      <c r="R224" s="185">
        <v>167761</v>
      </c>
      <c r="S224" s="185">
        <v>335818</v>
      </c>
      <c r="T224" s="186">
        <v>206813</v>
      </c>
      <c r="U224" s="186">
        <v>198438</v>
      </c>
      <c r="V224" s="186">
        <v>148102</v>
      </c>
      <c r="W224" s="186">
        <v>131666</v>
      </c>
      <c r="X224" s="43"/>
      <c r="Y224" s="43"/>
      <c r="Z224" s="43"/>
    </row>
    <row r="225" spans="1:26" ht="21.75" customHeight="1">
      <c r="A225" s="180" t="s">
        <v>416</v>
      </c>
      <c r="B225" s="181">
        <v>0</v>
      </c>
      <c r="C225" s="181">
        <v>0</v>
      </c>
      <c r="D225" s="181">
        <v>0</v>
      </c>
      <c r="E225" s="181">
        <v>0</v>
      </c>
      <c r="F225" s="181">
        <v>0</v>
      </c>
      <c r="G225" s="182">
        <v>0</v>
      </c>
      <c r="H225" s="183">
        <v>0</v>
      </c>
      <c r="I225" s="184"/>
      <c r="J225" s="185">
        <v>0</v>
      </c>
      <c r="K225" s="185">
        <v>0</v>
      </c>
      <c r="L225" s="185">
        <v>0</v>
      </c>
      <c r="M225" s="185">
        <v>0</v>
      </c>
      <c r="N225" s="185">
        <v>0</v>
      </c>
      <c r="O225" s="185">
        <v>0</v>
      </c>
      <c r="P225" s="185">
        <v>0</v>
      </c>
      <c r="Q225" s="185">
        <v>0</v>
      </c>
      <c r="R225" s="185">
        <v>0</v>
      </c>
      <c r="S225" s="185">
        <v>0</v>
      </c>
      <c r="T225" s="186" t="s">
        <v>188</v>
      </c>
      <c r="U225" s="186">
        <v>0</v>
      </c>
      <c r="V225" s="186">
        <v>0</v>
      </c>
      <c r="W225" s="186">
        <v>0</v>
      </c>
      <c r="X225" s="43"/>
      <c r="Y225" s="43"/>
      <c r="Z225" s="43"/>
    </row>
    <row r="226" spans="1:26" ht="21.75" customHeight="1">
      <c r="A226" s="180" t="s">
        <v>417</v>
      </c>
      <c r="B226" s="181">
        <v>0</v>
      </c>
      <c r="C226" s="181">
        <v>0</v>
      </c>
      <c r="D226" s="181">
        <v>0</v>
      </c>
      <c r="E226" s="181">
        <v>0</v>
      </c>
      <c r="F226" s="181">
        <v>0</v>
      </c>
      <c r="G226" s="182">
        <v>0</v>
      </c>
      <c r="H226" s="183">
        <v>0</v>
      </c>
      <c r="I226" s="184"/>
      <c r="J226" s="185">
        <v>0</v>
      </c>
      <c r="K226" s="185">
        <v>0</v>
      </c>
      <c r="L226" s="185">
        <v>0</v>
      </c>
      <c r="M226" s="185">
        <v>0</v>
      </c>
      <c r="N226" s="185">
        <v>0</v>
      </c>
      <c r="O226" s="185">
        <v>0</v>
      </c>
      <c r="P226" s="185">
        <v>0</v>
      </c>
      <c r="Q226" s="185">
        <v>0</v>
      </c>
      <c r="R226" s="185">
        <v>0</v>
      </c>
      <c r="S226" s="185">
        <v>0</v>
      </c>
      <c r="T226" s="186" t="s">
        <v>188</v>
      </c>
      <c r="U226" s="186">
        <v>0</v>
      </c>
      <c r="V226" s="186">
        <v>0</v>
      </c>
      <c r="W226" s="186">
        <v>0</v>
      </c>
      <c r="X226" s="43"/>
      <c r="Y226" s="43"/>
      <c r="Z226" s="43"/>
    </row>
    <row r="227" spans="1:26" ht="21.75" customHeight="1">
      <c r="A227" s="180" t="s">
        <v>418</v>
      </c>
      <c r="B227" s="181">
        <v>716791.74</v>
      </c>
      <c r="C227" s="181">
        <v>123309</v>
      </c>
      <c r="D227" s="181">
        <v>22473</v>
      </c>
      <c r="E227" s="181">
        <v>13605</v>
      </c>
      <c r="F227" s="181">
        <v>159387</v>
      </c>
      <c r="G227" s="182">
        <v>-201</v>
      </c>
      <c r="H227" s="183">
        <v>159186</v>
      </c>
      <c r="I227" s="184">
        <v>0.22239999999999999</v>
      </c>
      <c r="J227" s="185">
        <v>0</v>
      </c>
      <c r="K227" s="185">
        <v>434981</v>
      </c>
      <c r="L227" s="185">
        <v>470249</v>
      </c>
      <c r="M227" s="185">
        <v>486393</v>
      </c>
      <c r="N227" s="185">
        <v>424149</v>
      </c>
      <c r="O227" s="185">
        <v>250538</v>
      </c>
      <c r="P227" s="185">
        <v>199820</v>
      </c>
      <c r="Q227" s="185">
        <v>201226</v>
      </c>
      <c r="R227" s="185">
        <v>213164</v>
      </c>
      <c r="S227" s="185">
        <v>427226</v>
      </c>
      <c r="T227" s="186">
        <v>265098</v>
      </c>
      <c r="U227" s="186">
        <v>259233</v>
      </c>
      <c r="V227" s="186">
        <v>187619</v>
      </c>
      <c r="W227" s="186">
        <v>159186</v>
      </c>
      <c r="X227" s="43"/>
      <c r="Y227" s="43"/>
      <c r="Z227" s="43"/>
    </row>
    <row r="228" spans="1:26" ht="21.75" customHeight="1">
      <c r="A228" s="180" t="s">
        <v>419</v>
      </c>
      <c r="B228" s="181">
        <v>0</v>
      </c>
      <c r="C228" s="181">
        <v>0</v>
      </c>
      <c r="D228" s="181">
        <v>0</v>
      </c>
      <c r="E228" s="181">
        <v>0</v>
      </c>
      <c r="F228" s="181">
        <v>0</v>
      </c>
      <c r="G228" s="182">
        <v>0</v>
      </c>
      <c r="H228" s="183">
        <v>0</v>
      </c>
      <c r="I228" s="184"/>
      <c r="J228" s="185">
        <v>0</v>
      </c>
      <c r="K228" s="185">
        <v>0</v>
      </c>
      <c r="L228" s="185">
        <v>0</v>
      </c>
      <c r="M228" s="185">
        <v>0</v>
      </c>
      <c r="N228" s="185">
        <v>0</v>
      </c>
      <c r="O228" s="185">
        <v>0</v>
      </c>
      <c r="P228" s="185">
        <v>0</v>
      </c>
      <c r="Q228" s="185">
        <v>0</v>
      </c>
      <c r="R228" s="185">
        <v>0</v>
      </c>
      <c r="S228" s="185">
        <v>0</v>
      </c>
      <c r="T228" s="186" t="s">
        <v>188</v>
      </c>
      <c r="U228" s="186">
        <v>0</v>
      </c>
      <c r="V228" s="186">
        <v>0</v>
      </c>
      <c r="W228" s="186">
        <v>0</v>
      </c>
      <c r="X228" s="43"/>
      <c r="Y228" s="43"/>
      <c r="Z228" s="43"/>
    </row>
    <row r="229" spans="1:26" ht="21.75" customHeight="1">
      <c r="A229" s="180" t="s">
        <v>420</v>
      </c>
      <c r="B229" s="181">
        <v>0</v>
      </c>
      <c r="C229" s="181">
        <v>0</v>
      </c>
      <c r="D229" s="181">
        <v>0</v>
      </c>
      <c r="E229" s="181">
        <v>0</v>
      </c>
      <c r="F229" s="181">
        <v>0</v>
      </c>
      <c r="G229" s="182">
        <v>0</v>
      </c>
      <c r="H229" s="183">
        <v>0</v>
      </c>
      <c r="I229" s="184"/>
      <c r="J229" s="185">
        <v>0</v>
      </c>
      <c r="K229" s="185">
        <v>0</v>
      </c>
      <c r="L229" s="185">
        <v>0</v>
      </c>
      <c r="M229" s="185">
        <v>0</v>
      </c>
      <c r="N229" s="185">
        <v>0</v>
      </c>
      <c r="O229" s="185">
        <v>0</v>
      </c>
      <c r="P229" s="185">
        <v>0</v>
      </c>
      <c r="Q229" s="185">
        <v>0</v>
      </c>
      <c r="R229" s="185">
        <v>0</v>
      </c>
      <c r="S229" s="185">
        <v>0</v>
      </c>
      <c r="T229" s="186" t="s">
        <v>188</v>
      </c>
      <c r="U229" s="186">
        <v>0</v>
      </c>
      <c r="V229" s="186">
        <v>0</v>
      </c>
      <c r="W229" s="186">
        <v>0</v>
      </c>
      <c r="X229" s="43"/>
      <c r="Y229" s="43"/>
      <c r="Z229" s="43"/>
    </row>
    <row r="230" spans="1:26" ht="21.75" customHeight="1">
      <c r="A230" s="180" t="s">
        <v>421</v>
      </c>
      <c r="B230" s="181">
        <v>0</v>
      </c>
      <c r="C230" s="181">
        <v>0</v>
      </c>
      <c r="D230" s="181">
        <v>0</v>
      </c>
      <c r="E230" s="181">
        <v>0</v>
      </c>
      <c r="F230" s="181">
        <v>0</v>
      </c>
      <c r="G230" s="182">
        <v>0</v>
      </c>
      <c r="H230" s="183">
        <v>0</v>
      </c>
      <c r="I230" s="184"/>
      <c r="J230" s="185">
        <v>0</v>
      </c>
      <c r="K230" s="185">
        <v>0</v>
      </c>
      <c r="L230" s="185">
        <v>0</v>
      </c>
      <c r="M230" s="185">
        <v>0</v>
      </c>
      <c r="N230" s="185">
        <v>0</v>
      </c>
      <c r="O230" s="185">
        <v>0</v>
      </c>
      <c r="P230" s="185">
        <v>0</v>
      </c>
      <c r="Q230" s="185">
        <v>0</v>
      </c>
      <c r="R230" s="185">
        <v>0</v>
      </c>
      <c r="S230" s="185">
        <v>0</v>
      </c>
      <c r="T230" s="186" t="s">
        <v>188</v>
      </c>
      <c r="U230" s="186">
        <v>0</v>
      </c>
      <c r="V230" s="186">
        <v>0</v>
      </c>
      <c r="W230" s="186">
        <v>0</v>
      </c>
      <c r="X230" s="43"/>
      <c r="Y230" s="43"/>
      <c r="Z230" s="43"/>
    </row>
    <row r="231" spans="1:26" ht="21.75" customHeight="1">
      <c r="A231" s="180" t="s">
        <v>422</v>
      </c>
      <c r="B231" s="181">
        <v>0</v>
      </c>
      <c r="C231" s="181">
        <v>0</v>
      </c>
      <c r="D231" s="181">
        <v>0</v>
      </c>
      <c r="E231" s="181">
        <v>0</v>
      </c>
      <c r="F231" s="181">
        <v>0</v>
      </c>
      <c r="G231" s="182">
        <v>0</v>
      </c>
      <c r="H231" s="183">
        <v>0</v>
      </c>
      <c r="I231" s="184"/>
      <c r="J231" s="185">
        <v>0</v>
      </c>
      <c r="K231" s="185">
        <v>0</v>
      </c>
      <c r="L231" s="185">
        <v>0</v>
      </c>
      <c r="M231" s="185">
        <v>0</v>
      </c>
      <c r="N231" s="185">
        <v>0</v>
      </c>
      <c r="O231" s="185">
        <v>0</v>
      </c>
      <c r="P231" s="185">
        <v>0</v>
      </c>
      <c r="Q231" s="185">
        <v>0</v>
      </c>
      <c r="R231" s="185">
        <v>0</v>
      </c>
      <c r="S231" s="185">
        <v>0</v>
      </c>
      <c r="T231" s="186" t="s">
        <v>188</v>
      </c>
      <c r="U231" s="186">
        <v>0</v>
      </c>
      <c r="V231" s="186">
        <v>0</v>
      </c>
      <c r="W231" s="186">
        <v>0</v>
      </c>
      <c r="X231" s="43"/>
      <c r="Y231" s="43"/>
      <c r="Z231" s="43"/>
    </row>
    <row r="232" spans="1:26" ht="21.75" customHeight="1">
      <c r="A232" s="180" t="s">
        <v>423</v>
      </c>
      <c r="B232" s="181">
        <v>809419.1</v>
      </c>
      <c r="C232" s="181">
        <v>139243</v>
      </c>
      <c r="D232" s="181">
        <v>0</v>
      </c>
      <c r="E232" s="181">
        <v>0</v>
      </c>
      <c r="F232" s="181">
        <v>139243</v>
      </c>
      <c r="G232" s="182">
        <v>-5</v>
      </c>
      <c r="H232" s="183">
        <v>139238</v>
      </c>
      <c r="I232" s="184">
        <v>0.17199999999999999</v>
      </c>
      <c r="J232" s="185">
        <v>490281</v>
      </c>
      <c r="K232" s="185">
        <v>518116</v>
      </c>
      <c r="L232" s="185">
        <v>550595</v>
      </c>
      <c r="M232" s="185">
        <v>582110</v>
      </c>
      <c r="N232" s="185">
        <v>409935</v>
      </c>
      <c r="O232" s="185">
        <v>217563</v>
      </c>
      <c r="P232" s="185">
        <v>173471</v>
      </c>
      <c r="Q232" s="185">
        <v>176213</v>
      </c>
      <c r="R232" s="185">
        <v>179895</v>
      </c>
      <c r="S232" s="185">
        <v>361990</v>
      </c>
      <c r="T232" s="186">
        <v>224563</v>
      </c>
      <c r="U232" s="186">
        <v>221339</v>
      </c>
      <c r="V232" s="186">
        <v>160471</v>
      </c>
      <c r="W232" s="186">
        <v>139238</v>
      </c>
      <c r="X232" s="43"/>
      <c r="Y232" s="43"/>
      <c r="Z232" s="43"/>
    </row>
    <row r="233" spans="1:26" ht="21.75" customHeight="1">
      <c r="A233" s="180" t="s">
        <v>424</v>
      </c>
      <c r="B233" s="181">
        <v>68737.52</v>
      </c>
      <c r="C233" s="181">
        <v>11825</v>
      </c>
      <c r="D233" s="181">
        <v>41735</v>
      </c>
      <c r="E233" s="181">
        <v>15178</v>
      </c>
      <c r="F233" s="181">
        <v>68738</v>
      </c>
      <c r="G233" s="182">
        <v>0</v>
      </c>
      <c r="H233" s="183">
        <v>68738</v>
      </c>
      <c r="I233" s="184">
        <v>1</v>
      </c>
      <c r="J233" s="185">
        <v>0</v>
      </c>
      <c r="K233" s="185">
        <v>0</v>
      </c>
      <c r="L233" s="185">
        <v>0</v>
      </c>
      <c r="M233" s="185">
        <v>0</v>
      </c>
      <c r="N233" s="185">
        <v>0</v>
      </c>
      <c r="O233" s="185">
        <v>0</v>
      </c>
      <c r="P233" s="185">
        <v>0</v>
      </c>
      <c r="Q233" s="185">
        <v>0</v>
      </c>
      <c r="R233" s="185">
        <v>62479</v>
      </c>
      <c r="S233" s="185">
        <v>64148</v>
      </c>
      <c r="T233" s="186">
        <v>65080</v>
      </c>
      <c r="U233" s="186">
        <v>67460</v>
      </c>
      <c r="V233" s="186">
        <v>69338</v>
      </c>
      <c r="W233" s="186">
        <v>68738</v>
      </c>
      <c r="X233" s="43"/>
      <c r="Y233" s="43"/>
      <c r="Z233" s="43"/>
    </row>
    <row r="234" spans="1:26" ht="21.75" customHeight="1">
      <c r="A234" s="180" t="s">
        <v>425</v>
      </c>
      <c r="B234" s="181">
        <v>279208</v>
      </c>
      <c r="C234" s="181">
        <v>48032</v>
      </c>
      <c r="D234" s="181">
        <v>0</v>
      </c>
      <c r="E234" s="181">
        <v>0</v>
      </c>
      <c r="F234" s="181">
        <v>48032</v>
      </c>
      <c r="G234" s="182">
        <v>-2</v>
      </c>
      <c r="H234" s="183">
        <v>48030</v>
      </c>
      <c r="I234" s="184">
        <v>0.17199999999999999</v>
      </c>
      <c r="J234" s="185">
        <v>0</v>
      </c>
      <c r="K234" s="185">
        <v>0</v>
      </c>
      <c r="L234" s="185">
        <v>0</v>
      </c>
      <c r="M234" s="185">
        <v>0</v>
      </c>
      <c r="N234" s="185">
        <v>141606</v>
      </c>
      <c r="O234" s="185">
        <v>74530</v>
      </c>
      <c r="P234" s="185">
        <v>58366</v>
      </c>
      <c r="Q234" s="185">
        <v>58177</v>
      </c>
      <c r="R234" s="185">
        <v>60523</v>
      </c>
      <c r="S234" s="185">
        <v>119752</v>
      </c>
      <c r="T234" s="186">
        <v>74635</v>
      </c>
      <c r="U234" s="186">
        <v>73434</v>
      </c>
      <c r="V234" s="186">
        <v>55031</v>
      </c>
      <c r="W234" s="186">
        <v>48030</v>
      </c>
      <c r="X234" s="43"/>
      <c r="Y234" s="43"/>
      <c r="Z234" s="43"/>
    </row>
    <row r="235" spans="1:26" ht="21.75" customHeight="1">
      <c r="A235" s="180" t="s">
        <v>426</v>
      </c>
      <c r="B235" s="181">
        <v>0</v>
      </c>
      <c r="C235" s="181">
        <v>0</v>
      </c>
      <c r="D235" s="181">
        <v>0</v>
      </c>
      <c r="E235" s="181">
        <v>0</v>
      </c>
      <c r="F235" s="181">
        <v>0</v>
      </c>
      <c r="G235" s="182">
        <v>0</v>
      </c>
      <c r="H235" s="183">
        <v>0</v>
      </c>
      <c r="I235" s="184"/>
      <c r="J235" s="185">
        <v>0</v>
      </c>
      <c r="K235" s="185">
        <v>0</v>
      </c>
      <c r="L235" s="185">
        <v>0</v>
      </c>
      <c r="M235" s="185">
        <v>0</v>
      </c>
      <c r="N235" s="185">
        <v>0</v>
      </c>
      <c r="O235" s="185">
        <v>0</v>
      </c>
      <c r="P235" s="185">
        <v>0</v>
      </c>
      <c r="Q235" s="185">
        <v>0</v>
      </c>
      <c r="R235" s="185">
        <v>0</v>
      </c>
      <c r="S235" s="185">
        <v>0</v>
      </c>
      <c r="T235" s="186" t="s">
        <v>188</v>
      </c>
      <c r="U235" s="186">
        <v>0</v>
      </c>
      <c r="V235" s="186">
        <v>0</v>
      </c>
      <c r="W235" s="186">
        <v>0</v>
      </c>
      <c r="X235" s="43"/>
      <c r="Y235" s="43"/>
      <c r="Z235" s="43"/>
    </row>
    <row r="236" spans="1:26" ht="21.75" customHeight="1">
      <c r="A236" s="180" t="s">
        <v>427</v>
      </c>
      <c r="B236" s="181">
        <v>0</v>
      </c>
      <c r="C236" s="181">
        <v>0</v>
      </c>
      <c r="D236" s="181">
        <v>0</v>
      </c>
      <c r="E236" s="181">
        <v>0</v>
      </c>
      <c r="F236" s="181">
        <v>0</v>
      </c>
      <c r="G236" s="182">
        <v>0</v>
      </c>
      <c r="H236" s="183">
        <v>0</v>
      </c>
      <c r="I236" s="184"/>
      <c r="J236" s="185">
        <v>0</v>
      </c>
      <c r="K236" s="185">
        <v>0</v>
      </c>
      <c r="L236" s="185">
        <v>0</v>
      </c>
      <c r="M236" s="185">
        <v>0</v>
      </c>
      <c r="N236" s="185">
        <v>0</v>
      </c>
      <c r="O236" s="185">
        <v>0</v>
      </c>
      <c r="P236" s="185">
        <v>0</v>
      </c>
      <c r="Q236" s="185">
        <v>0</v>
      </c>
      <c r="R236" s="185">
        <v>0</v>
      </c>
      <c r="S236" s="185">
        <v>0</v>
      </c>
      <c r="T236" s="186" t="s">
        <v>188</v>
      </c>
      <c r="U236" s="186">
        <v>0</v>
      </c>
      <c r="V236" s="186">
        <v>0</v>
      </c>
      <c r="W236" s="186">
        <v>0</v>
      </c>
      <c r="X236" s="43"/>
      <c r="Y236" s="43"/>
      <c r="Z236" s="43"/>
    </row>
    <row r="237" spans="1:26" ht="21.75" customHeight="1">
      <c r="A237" s="180" t="s">
        <v>428</v>
      </c>
      <c r="B237" s="181">
        <v>0</v>
      </c>
      <c r="C237" s="181">
        <v>0</v>
      </c>
      <c r="D237" s="181">
        <v>0</v>
      </c>
      <c r="E237" s="181">
        <v>0</v>
      </c>
      <c r="F237" s="181">
        <v>0</v>
      </c>
      <c r="G237" s="182">
        <v>0</v>
      </c>
      <c r="H237" s="183">
        <v>0</v>
      </c>
      <c r="I237" s="184"/>
      <c r="J237" s="185">
        <v>0</v>
      </c>
      <c r="K237" s="185">
        <v>0</v>
      </c>
      <c r="L237" s="185">
        <v>0</v>
      </c>
      <c r="M237" s="185">
        <v>0</v>
      </c>
      <c r="N237" s="185">
        <v>0</v>
      </c>
      <c r="O237" s="185">
        <v>0</v>
      </c>
      <c r="P237" s="185">
        <v>0</v>
      </c>
      <c r="Q237" s="185">
        <v>0</v>
      </c>
      <c r="R237" s="185">
        <v>0</v>
      </c>
      <c r="S237" s="185">
        <v>0</v>
      </c>
      <c r="T237" s="186" t="s">
        <v>188</v>
      </c>
      <c r="U237" s="186">
        <v>0</v>
      </c>
      <c r="V237" s="186">
        <v>0</v>
      </c>
      <c r="W237" s="186">
        <v>0</v>
      </c>
      <c r="X237" s="43"/>
      <c r="Y237" s="43"/>
      <c r="Z237" s="43"/>
    </row>
    <row r="238" spans="1:26" ht="21.75" customHeight="1">
      <c r="A238" s="180" t="s">
        <v>429</v>
      </c>
      <c r="B238" s="181">
        <v>44633.240000000005</v>
      </c>
      <c r="C238" s="181">
        <v>7678</v>
      </c>
      <c r="D238" s="181">
        <v>36955</v>
      </c>
      <c r="E238" s="181">
        <v>0</v>
      </c>
      <c r="F238" s="181">
        <v>44633</v>
      </c>
      <c r="G238" s="182">
        <v>0</v>
      </c>
      <c r="H238" s="183">
        <v>44633</v>
      </c>
      <c r="I238" s="184">
        <v>1</v>
      </c>
      <c r="J238" s="185">
        <v>0</v>
      </c>
      <c r="K238" s="185">
        <v>0</v>
      </c>
      <c r="L238" s="185">
        <v>0</v>
      </c>
      <c r="M238" s="185">
        <v>0</v>
      </c>
      <c r="N238" s="185">
        <v>37823.46</v>
      </c>
      <c r="O238" s="185">
        <v>38413</v>
      </c>
      <c r="P238" s="185">
        <v>38758</v>
      </c>
      <c r="Q238" s="185">
        <v>59413</v>
      </c>
      <c r="R238" s="185">
        <v>17754</v>
      </c>
      <c r="S238" s="185">
        <v>40758</v>
      </c>
      <c r="T238" s="186">
        <v>41419</v>
      </c>
      <c r="U238" s="186">
        <v>40872</v>
      </c>
      <c r="V238" s="186">
        <v>43697</v>
      </c>
      <c r="W238" s="186">
        <v>44633</v>
      </c>
      <c r="X238" s="43"/>
      <c r="Y238" s="43"/>
      <c r="Z238" s="43"/>
    </row>
    <row r="239" spans="1:26" ht="21.75" customHeight="1">
      <c r="A239" s="180" t="s">
        <v>430</v>
      </c>
      <c r="B239" s="181">
        <v>0</v>
      </c>
      <c r="C239" s="181">
        <v>0</v>
      </c>
      <c r="D239" s="181">
        <v>0</v>
      </c>
      <c r="E239" s="181">
        <v>0</v>
      </c>
      <c r="F239" s="181">
        <v>0</v>
      </c>
      <c r="G239" s="182">
        <v>0</v>
      </c>
      <c r="H239" s="183">
        <v>0</v>
      </c>
      <c r="I239" s="184"/>
      <c r="J239" s="185">
        <v>0</v>
      </c>
      <c r="K239" s="185">
        <v>0</v>
      </c>
      <c r="L239" s="185">
        <v>0</v>
      </c>
      <c r="M239" s="185">
        <v>0</v>
      </c>
      <c r="N239" s="185">
        <v>0</v>
      </c>
      <c r="O239" s="185">
        <v>0</v>
      </c>
      <c r="P239" s="185">
        <v>0</v>
      </c>
      <c r="Q239" s="185">
        <v>0</v>
      </c>
      <c r="R239" s="185">
        <v>0</v>
      </c>
      <c r="S239" s="185">
        <v>0</v>
      </c>
      <c r="T239" s="186" t="s">
        <v>188</v>
      </c>
      <c r="U239" s="186">
        <v>0</v>
      </c>
      <c r="V239" s="186">
        <v>0</v>
      </c>
      <c r="W239" s="186">
        <v>0</v>
      </c>
      <c r="X239" s="43"/>
      <c r="Y239" s="43"/>
      <c r="Z239" s="43"/>
    </row>
    <row r="240" spans="1:26" ht="21.75" customHeight="1">
      <c r="A240" s="180" t="s">
        <v>431</v>
      </c>
      <c r="B240" s="181">
        <v>0</v>
      </c>
      <c r="C240" s="181">
        <v>0</v>
      </c>
      <c r="D240" s="181">
        <v>0</v>
      </c>
      <c r="E240" s="181">
        <v>0</v>
      </c>
      <c r="F240" s="181">
        <v>0</v>
      </c>
      <c r="G240" s="182">
        <v>0</v>
      </c>
      <c r="H240" s="183">
        <v>0</v>
      </c>
      <c r="I240" s="184"/>
      <c r="J240" s="185">
        <v>0</v>
      </c>
      <c r="K240" s="185">
        <v>0</v>
      </c>
      <c r="L240" s="185">
        <v>0</v>
      </c>
      <c r="M240" s="185">
        <v>0</v>
      </c>
      <c r="N240" s="185">
        <v>0</v>
      </c>
      <c r="O240" s="185">
        <v>0</v>
      </c>
      <c r="P240" s="185">
        <v>0</v>
      </c>
      <c r="Q240" s="185">
        <v>0</v>
      </c>
      <c r="R240" s="185">
        <v>0</v>
      </c>
      <c r="S240" s="185">
        <v>0</v>
      </c>
      <c r="T240" s="186" t="s">
        <v>188</v>
      </c>
      <c r="U240" s="186">
        <v>0</v>
      </c>
      <c r="V240" s="186">
        <v>0</v>
      </c>
      <c r="W240" s="186">
        <v>0</v>
      </c>
      <c r="X240" s="43"/>
      <c r="Y240" s="43"/>
      <c r="Z240" s="43"/>
    </row>
    <row r="241" spans="1:26" ht="21.75" customHeight="1">
      <c r="A241" s="180" t="s">
        <v>432</v>
      </c>
      <c r="B241" s="181">
        <v>0</v>
      </c>
      <c r="C241" s="181">
        <v>0</v>
      </c>
      <c r="D241" s="181">
        <v>0</v>
      </c>
      <c r="E241" s="181">
        <v>0</v>
      </c>
      <c r="F241" s="181">
        <v>0</v>
      </c>
      <c r="G241" s="182">
        <v>0</v>
      </c>
      <c r="H241" s="183">
        <v>0</v>
      </c>
      <c r="I241" s="184"/>
      <c r="J241" s="185">
        <v>0</v>
      </c>
      <c r="K241" s="185">
        <v>0</v>
      </c>
      <c r="L241" s="185">
        <v>0</v>
      </c>
      <c r="M241" s="185">
        <v>0</v>
      </c>
      <c r="N241" s="185">
        <v>0</v>
      </c>
      <c r="O241" s="185">
        <v>0</v>
      </c>
      <c r="P241" s="185">
        <v>0</v>
      </c>
      <c r="Q241" s="185">
        <v>0</v>
      </c>
      <c r="R241" s="185">
        <v>0</v>
      </c>
      <c r="S241" s="185">
        <v>0</v>
      </c>
      <c r="T241" s="186" t="s">
        <v>188</v>
      </c>
      <c r="U241" s="186">
        <v>0</v>
      </c>
      <c r="V241" s="186">
        <v>0</v>
      </c>
      <c r="W241" s="186">
        <v>0</v>
      </c>
      <c r="X241" s="43"/>
      <c r="Y241" s="43"/>
      <c r="Z241" s="43"/>
    </row>
    <row r="242" spans="1:26" ht="21.75" customHeight="1">
      <c r="A242" s="180" t="s">
        <v>433</v>
      </c>
      <c r="B242" s="181">
        <v>2264547.16</v>
      </c>
      <c r="C242" s="181">
        <v>389566</v>
      </c>
      <c r="D242" s="181">
        <v>0</v>
      </c>
      <c r="E242" s="181">
        <v>0</v>
      </c>
      <c r="F242" s="181">
        <v>389566</v>
      </c>
      <c r="G242" s="182">
        <v>-14</v>
      </c>
      <c r="H242" s="183">
        <v>389552</v>
      </c>
      <c r="I242" s="184">
        <v>0.17199999999999999</v>
      </c>
      <c r="J242" s="185">
        <v>1081593</v>
      </c>
      <c r="K242" s="185">
        <v>1095674</v>
      </c>
      <c r="L242" s="185">
        <v>1197325</v>
      </c>
      <c r="M242" s="185">
        <v>1258952</v>
      </c>
      <c r="N242" s="185">
        <v>991055</v>
      </c>
      <c r="O242" s="185">
        <v>537596</v>
      </c>
      <c r="P242" s="185">
        <v>439750</v>
      </c>
      <c r="Q242" s="185">
        <v>442947</v>
      </c>
      <c r="R242" s="185">
        <v>473804</v>
      </c>
      <c r="S242" s="185">
        <v>942963</v>
      </c>
      <c r="T242" s="186">
        <v>594787</v>
      </c>
      <c r="U242" s="186">
        <v>593048</v>
      </c>
      <c r="V242" s="186">
        <v>440684</v>
      </c>
      <c r="W242" s="186">
        <v>389552</v>
      </c>
      <c r="X242" s="43"/>
      <c r="Y242" s="43"/>
      <c r="Z242" s="43"/>
    </row>
    <row r="243" spans="1:26" ht="21.75" customHeight="1">
      <c r="A243" s="180" t="s">
        <v>434</v>
      </c>
      <c r="B243" s="181">
        <v>87968.56</v>
      </c>
      <c r="C243" s="181">
        <v>15133</v>
      </c>
      <c r="D243" s="181">
        <v>0</v>
      </c>
      <c r="E243" s="181">
        <v>0</v>
      </c>
      <c r="F243" s="181">
        <v>15133</v>
      </c>
      <c r="G243" s="182">
        <v>-1</v>
      </c>
      <c r="H243" s="183">
        <v>15132</v>
      </c>
      <c r="I243" s="184">
        <v>0.17199999999999999</v>
      </c>
      <c r="J243" s="185">
        <v>0</v>
      </c>
      <c r="K243" s="185">
        <v>0</v>
      </c>
      <c r="L243" s="185">
        <v>0</v>
      </c>
      <c r="M243" s="185">
        <v>0</v>
      </c>
      <c r="N243" s="185">
        <v>0</v>
      </c>
      <c r="O243" s="185">
        <v>20379</v>
      </c>
      <c r="P243" s="185">
        <v>15562</v>
      </c>
      <c r="Q243" s="185">
        <v>15421</v>
      </c>
      <c r="R243" s="185">
        <v>15758</v>
      </c>
      <c r="S243" s="185">
        <v>35429</v>
      </c>
      <c r="T243" s="186">
        <v>25180</v>
      </c>
      <c r="U243" s="186">
        <v>23695</v>
      </c>
      <c r="V243" s="186">
        <v>17834</v>
      </c>
      <c r="W243" s="186">
        <v>15132</v>
      </c>
      <c r="X243" s="43"/>
      <c r="Y243" s="43"/>
      <c r="Z243" s="43"/>
    </row>
    <row r="244" spans="1:26" ht="21.75" customHeight="1">
      <c r="A244" s="180" t="s">
        <v>435</v>
      </c>
      <c r="B244" s="181">
        <v>0</v>
      </c>
      <c r="C244" s="181">
        <v>0</v>
      </c>
      <c r="D244" s="181">
        <v>0</v>
      </c>
      <c r="E244" s="181">
        <v>0</v>
      </c>
      <c r="F244" s="181">
        <v>0</v>
      </c>
      <c r="G244" s="182">
        <v>0</v>
      </c>
      <c r="H244" s="183">
        <v>0</v>
      </c>
      <c r="I244" s="184"/>
      <c r="J244" s="185">
        <v>0</v>
      </c>
      <c r="K244" s="185">
        <v>0</v>
      </c>
      <c r="L244" s="185">
        <v>0</v>
      </c>
      <c r="M244" s="185">
        <v>0</v>
      </c>
      <c r="N244" s="185">
        <v>0</v>
      </c>
      <c r="O244" s="185">
        <v>0</v>
      </c>
      <c r="P244" s="185">
        <v>0</v>
      </c>
      <c r="Q244" s="185">
        <v>0</v>
      </c>
      <c r="R244" s="185">
        <v>0</v>
      </c>
      <c r="S244" s="185">
        <v>0</v>
      </c>
      <c r="T244" s="186" t="s">
        <v>188</v>
      </c>
      <c r="U244" s="186">
        <v>0</v>
      </c>
      <c r="V244" s="186">
        <v>0</v>
      </c>
      <c r="W244" s="186">
        <v>0</v>
      </c>
      <c r="X244" s="43"/>
      <c r="Y244" s="43"/>
      <c r="Z244" s="43"/>
    </row>
    <row r="245" spans="1:26" ht="21.75" customHeight="1">
      <c r="A245" s="180" t="s">
        <v>436</v>
      </c>
      <c r="B245" s="181">
        <v>505468.14</v>
      </c>
      <c r="C245" s="181">
        <v>86955</v>
      </c>
      <c r="D245" s="181">
        <v>25683</v>
      </c>
      <c r="E245" s="181">
        <v>15548</v>
      </c>
      <c r="F245" s="181">
        <v>128186</v>
      </c>
      <c r="G245" s="182">
        <v>-228</v>
      </c>
      <c r="H245" s="183">
        <v>127958</v>
      </c>
      <c r="I245" s="184">
        <v>0.25359999999999999</v>
      </c>
      <c r="J245" s="185">
        <v>0</v>
      </c>
      <c r="K245" s="185">
        <v>281309</v>
      </c>
      <c r="L245" s="185">
        <v>312081</v>
      </c>
      <c r="M245" s="185">
        <v>326013</v>
      </c>
      <c r="N245" s="185">
        <v>303676</v>
      </c>
      <c r="O245" s="185">
        <v>183134</v>
      </c>
      <c r="P245" s="185">
        <v>148909</v>
      </c>
      <c r="Q245" s="185">
        <v>143975</v>
      </c>
      <c r="R245" s="185">
        <v>158284</v>
      </c>
      <c r="S245" s="185">
        <v>321169</v>
      </c>
      <c r="T245" s="186">
        <v>202130</v>
      </c>
      <c r="U245" s="186">
        <v>197070</v>
      </c>
      <c r="V245" s="186">
        <v>146326</v>
      </c>
      <c r="W245" s="186">
        <v>127958</v>
      </c>
      <c r="X245" s="43"/>
      <c r="Y245" s="43"/>
      <c r="Z245" s="43"/>
    </row>
    <row r="246" spans="1:26" ht="21.75" customHeight="1">
      <c r="A246" s="180" t="s">
        <v>437</v>
      </c>
      <c r="B246" s="181">
        <v>1681719.75</v>
      </c>
      <c r="C246" s="181">
        <v>289303</v>
      </c>
      <c r="D246" s="181">
        <v>0</v>
      </c>
      <c r="E246" s="181">
        <v>0</v>
      </c>
      <c r="F246" s="181">
        <v>289303</v>
      </c>
      <c r="G246" s="182">
        <v>-10</v>
      </c>
      <c r="H246" s="183">
        <v>289293</v>
      </c>
      <c r="I246" s="184">
        <v>0.17199999999999999</v>
      </c>
      <c r="J246" s="185">
        <v>0</v>
      </c>
      <c r="K246" s="185">
        <v>0</v>
      </c>
      <c r="L246" s="185">
        <v>0</v>
      </c>
      <c r="M246" s="185">
        <v>1122761</v>
      </c>
      <c r="N246" s="185">
        <v>761415</v>
      </c>
      <c r="O246" s="185">
        <v>434442</v>
      </c>
      <c r="P246" s="185">
        <v>336836</v>
      </c>
      <c r="Q246" s="185">
        <v>323410</v>
      </c>
      <c r="R246" s="185">
        <v>339694</v>
      </c>
      <c r="S246" s="185">
        <v>716211</v>
      </c>
      <c r="T246" s="186">
        <v>442034</v>
      </c>
      <c r="U246" s="186">
        <v>446841</v>
      </c>
      <c r="V246" s="186">
        <v>318627</v>
      </c>
      <c r="W246" s="186">
        <v>289293</v>
      </c>
      <c r="X246" s="43"/>
      <c r="Y246" s="43"/>
      <c r="Z246" s="43"/>
    </row>
    <row r="247" spans="1:26" ht="21.75" customHeight="1">
      <c r="A247" s="180" t="s">
        <v>438</v>
      </c>
      <c r="B247" s="181">
        <v>793750.95</v>
      </c>
      <c r="C247" s="181">
        <v>136548</v>
      </c>
      <c r="D247" s="181">
        <v>0</v>
      </c>
      <c r="E247" s="181">
        <v>0</v>
      </c>
      <c r="F247" s="181">
        <v>136548</v>
      </c>
      <c r="G247" s="182">
        <v>-5</v>
      </c>
      <c r="H247" s="183">
        <v>136543</v>
      </c>
      <c r="I247" s="184">
        <v>0.17199999999999999</v>
      </c>
      <c r="J247" s="185">
        <v>0</v>
      </c>
      <c r="K247" s="185">
        <v>0</v>
      </c>
      <c r="L247" s="185">
        <v>486043</v>
      </c>
      <c r="M247" s="185">
        <v>522236</v>
      </c>
      <c r="N247" s="185">
        <v>366741</v>
      </c>
      <c r="O247" s="185">
        <v>217209</v>
      </c>
      <c r="P247" s="185">
        <v>170140</v>
      </c>
      <c r="Q247" s="185">
        <v>166586</v>
      </c>
      <c r="R247" s="185">
        <v>171393</v>
      </c>
      <c r="S247" s="185">
        <v>335967</v>
      </c>
      <c r="T247" s="186">
        <v>208281</v>
      </c>
      <c r="U247" s="186">
        <v>207327</v>
      </c>
      <c r="V247" s="186">
        <v>152772</v>
      </c>
      <c r="W247" s="186">
        <v>136543</v>
      </c>
      <c r="X247" s="43"/>
      <c r="Y247" s="43"/>
      <c r="Z247" s="43"/>
    </row>
    <row r="248" spans="1:26" ht="21.75" customHeight="1">
      <c r="A248" s="180" t="s">
        <v>439</v>
      </c>
      <c r="B248" s="181">
        <v>0</v>
      </c>
      <c r="C248" s="181">
        <v>0</v>
      </c>
      <c r="D248" s="181">
        <v>0</v>
      </c>
      <c r="E248" s="181">
        <v>0</v>
      </c>
      <c r="F248" s="181">
        <v>0</v>
      </c>
      <c r="G248" s="182">
        <v>0</v>
      </c>
      <c r="H248" s="183">
        <v>0</v>
      </c>
      <c r="I248" s="184"/>
      <c r="J248" s="185">
        <v>0</v>
      </c>
      <c r="K248" s="185">
        <v>0</v>
      </c>
      <c r="L248" s="185">
        <v>0</v>
      </c>
      <c r="M248" s="185">
        <v>0</v>
      </c>
      <c r="N248" s="185">
        <v>0</v>
      </c>
      <c r="O248" s="185">
        <v>0</v>
      </c>
      <c r="P248" s="185">
        <v>0</v>
      </c>
      <c r="Q248" s="185">
        <v>0</v>
      </c>
      <c r="R248" s="185">
        <v>0</v>
      </c>
      <c r="S248" s="185">
        <v>0</v>
      </c>
      <c r="T248" s="186" t="s">
        <v>188</v>
      </c>
      <c r="U248" s="186">
        <v>0</v>
      </c>
      <c r="V248" s="186">
        <v>0</v>
      </c>
      <c r="W248" s="186">
        <v>0</v>
      </c>
      <c r="X248" s="43"/>
      <c r="Y248" s="43"/>
      <c r="Z248" s="43"/>
    </row>
    <row r="249" spans="1:26" ht="21.75" customHeight="1">
      <c r="A249" s="180" t="s">
        <v>440</v>
      </c>
      <c r="B249" s="181">
        <v>0</v>
      </c>
      <c r="C249" s="181">
        <v>0</v>
      </c>
      <c r="D249" s="181">
        <v>0</v>
      </c>
      <c r="E249" s="181">
        <v>0</v>
      </c>
      <c r="F249" s="181">
        <v>0</v>
      </c>
      <c r="G249" s="182">
        <v>0</v>
      </c>
      <c r="H249" s="183">
        <v>0</v>
      </c>
      <c r="I249" s="184"/>
      <c r="J249" s="185">
        <v>0</v>
      </c>
      <c r="K249" s="185">
        <v>0</v>
      </c>
      <c r="L249" s="185">
        <v>0</v>
      </c>
      <c r="M249" s="185">
        <v>0</v>
      </c>
      <c r="N249" s="185">
        <v>0</v>
      </c>
      <c r="O249" s="185">
        <v>0</v>
      </c>
      <c r="P249" s="185">
        <v>0</v>
      </c>
      <c r="Q249" s="185">
        <v>0</v>
      </c>
      <c r="R249" s="185">
        <v>0</v>
      </c>
      <c r="S249" s="185">
        <v>0</v>
      </c>
      <c r="T249" s="186" t="s">
        <v>188</v>
      </c>
      <c r="U249" s="186">
        <v>0</v>
      </c>
      <c r="V249" s="186">
        <v>0</v>
      </c>
      <c r="W249" s="186">
        <v>0</v>
      </c>
      <c r="X249" s="43"/>
      <c r="Y249" s="43"/>
      <c r="Z249" s="43"/>
    </row>
    <row r="250" spans="1:26" ht="21.75" customHeight="1">
      <c r="A250" s="180" t="s">
        <v>441</v>
      </c>
      <c r="B250" s="181">
        <v>200257.83</v>
      </c>
      <c r="C250" s="181">
        <v>34450</v>
      </c>
      <c r="D250" s="181">
        <v>0</v>
      </c>
      <c r="E250" s="181">
        <v>0</v>
      </c>
      <c r="F250" s="181">
        <v>34450</v>
      </c>
      <c r="G250" s="182">
        <v>-1</v>
      </c>
      <c r="H250" s="183">
        <v>34449</v>
      </c>
      <c r="I250" s="184">
        <v>0.17199999999999999</v>
      </c>
      <c r="J250" s="185">
        <v>0</v>
      </c>
      <c r="K250" s="185">
        <v>0</v>
      </c>
      <c r="L250" s="185">
        <v>0</v>
      </c>
      <c r="M250" s="185">
        <v>0</v>
      </c>
      <c r="N250" s="185">
        <v>0</v>
      </c>
      <c r="O250" s="185">
        <v>0</v>
      </c>
      <c r="P250" s="185">
        <v>43123</v>
      </c>
      <c r="Q250" s="185">
        <v>43730</v>
      </c>
      <c r="R250" s="185">
        <v>45396</v>
      </c>
      <c r="S250" s="185">
        <v>90636</v>
      </c>
      <c r="T250" s="186">
        <v>56449</v>
      </c>
      <c r="U250" s="186">
        <v>55095</v>
      </c>
      <c r="V250" s="186">
        <v>39657</v>
      </c>
      <c r="W250" s="186">
        <v>34449</v>
      </c>
      <c r="X250" s="43"/>
      <c r="Y250" s="43"/>
      <c r="Z250" s="43"/>
    </row>
    <row r="251" spans="1:26" ht="21.75" customHeight="1">
      <c r="A251" s="180" t="s">
        <v>442</v>
      </c>
      <c r="B251" s="181">
        <v>0</v>
      </c>
      <c r="C251" s="181">
        <v>0</v>
      </c>
      <c r="D251" s="181">
        <v>0</v>
      </c>
      <c r="E251" s="181">
        <v>0</v>
      </c>
      <c r="F251" s="181">
        <v>0</v>
      </c>
      <c r="G251" s="182">
        <v>0</v>
      </c>
      <c r="H251" s="183">
        <v>0</v>
      </c>
      <c r="I251" s="184"/>
      <c r="J251" s="185">
        <v>0</v>
      </c>
      <c r="K251" s="185">
        <v>0</v>
      </c>
      <c r="L251" s="185">
        <v>0</v>
      </c>
      <c r="M251" s="185">
        <v>0</v>
      </c>
      <c r="N251" s="185">
        <v>0</v>
      </c>
      <c r="O251" s="185">
        <v>0</v>
      </c>
      <c r="P251" s="185">
        <v>0</v>
      </c>
      <c r="Q251" s="185">
        <v>0</v>
      </c>
      <c r="R251" s="185">
        <v>0</v>
      </c>
      <c r="S251" s="185">
        <v>0</v>
      </c>
      <c r="T251" s="186" t="s">
        <v>188</v>
      </c>
      <c r="U251" s="186">
        <v>0</v>
      </c>
      <c r="V251" s="186">
        <v>0</v>
      </c>
      <c r="W251" s="186">
        <v>0</v>
      </c>
      <c r="X251" s="43"/>
      <c r="Y251" s="43"/>
      <c r="Z251" s="43"/>
    </row>
    <row r="252" spans="1:26" ht="21.75" customHeight="1">
      <c r="A252" s="180" t="s">
        <v>443</v>
      </c>
      <c r="B252" s="181">
        <v>0</v>
      </c>
      <c r="C252" s="181">
        <v>0</v>
      </c>
      <c r="D252" s="181">
        <v>0</v>
      </c>
      <c r="E252" s="181">
        <v>0</v>
      </c>
      <c r="F252" s="181">
        <v>0</v>
      </c>
      <c r="G252" s="182">
        <v>0</v>
      </c>
      <c r="H252" s="183">
        <v>0</v>
      </c>
      <c r="I252" s="184"/>
      <c r="J252" s="185">
        <v>0</v>
      </c>
      <c r="K252" s="185">
        <v>0</v>
      </c>
      <c r="L252" s="185">
        <v>0</v>
      </c>
      <c r="M252" s="185">
        <v>0</v>
      </c>
      <c r="N252" s="185">
        <v>0</v>
      </c>
      <c r="O252" s="185">
        <v>0</v>
      </c>
      <c r="P252" s="185">
        <v>0</v>
      </c>
      <c r="Q252" s="185">
        <v>0</v>
      </c>
      <c r="R252" s="185">
        <v>0</v>
      </c>
      <c r="S252" s="185">
        <v>0</v>
      </c>
      <c r="T252" s="186" t="s">
        <v>188</v>
      </c>
      <c r="U252" s="186">
        <v>0</v>
      </c>
      <c r="V252" s="186">
        <v>0</v>
      </c>
      <c r="W252" s="186">
        <v>0</v>
      </c>
      <c r="X252" s="43"/>
      <c r="Y252" s="43"/>
      <c r="Z252" s="43"/>
    </row>
    <row r="253" spans="1:26" ht="21.75" customHeight="1">
      <c r="A253" s="180" t="s">
        <v>444</v>
      </c>
      <c r="B253" s="181">
        <v>0</v>
      </c>
      <c r="C253" s="181">
        <v>0</v>
      </c>
      <c r="D253" s="181">
        <v>0</v>
      </c>
      <c r="E253" s="181">
        <v>0</v>
      </c>
      <c r="F253" s="181">
        <v>0</v>
      </c>
      <c r="G253" s="182">
        <v>0</v>
      </c>
      <c r="H253" s="183">
        <v>0</v>
      </c>
      <c r="I253" s="184"/>
      <c r="J253" s="185">
        <v>0</v>
      </c>
      <c r="K253" s="185">
        <v>0</v>
      </c>
      <c r="L253" s="185">
        <v>0</v>
      </c>
      <c r="M253" s="185">
        <v>0</v>
      </c>
      <c r="N253" s="185">
        <v>0</v>
      </c>
      <c r="O253" s="185">
        <v>0</v>
      </c>
      <c r="P253" s="185">
        <v>0</v>
      </c>
      <c r="Q253" s="185">
        <v>0</v>
      </c>
      <c r="R253" s="185">
        <v>0</v>
      </c>
      <c r="S253" s="185">
        <v>0</v>
      </c>
      <c r="T253" s="186" t="s">
        <v>188</v>
      </c>
      <c r="U253" s="186">
        <v>0</v>
      </c>
      <c r="V253" s="186">
        <v>0</v>
      </c>
      <c r="W253" s="186">
        <v>0</v>
      </c>
      <c r="X253" s="43"/>
      <c r="Y253" s="43"/>
      <c r="Z253" s="43"/>
    </row>
    <row r="254" spans="1:26" ht="21.75" customHeight="1">
      <c r="A254" s="180" t="s">
        <v>445</v>
      </c>
      <c r="B254" s="181">
        <v>0</v>
      </c>
      <c r="C254" s="181">
        <v>0</v>
      </c>
      <c r="D254" s="181">
        <v>0</v>
      </c>
      <c r="E254" s="181">
        <v>0</v>
      </c>
      <c r="F254" s="181">
        <v>0</v>
      </c>
      <c r="G254" s="182">
        <v>0</v>
      </c>
      <c r="H254" s="183">
        <v>0</v>
      </c>
      <c r="I254" s="184"/>
      <c r="J254" s="185">
        <v>0</v>
      </c>
      <c r="K254" s="185">
        <v>0</v>
      </c>
      <c r="L254" s="185">
        <v>0</v>
      </c>
      <c r="M254" s="185">
        <v>0</v>
      </c>
      <c r="N254" s="185">
        <v>0</v>
      </c>
      <c r="O254" s="185">
        <v>0</v>
      </c>
      <c r="P254" s="185">
        <v>0</v>
      </c>
      <c r="Q254" s="185">
        <v>0</v>
      </c>
      <c r="R254" s="185">
        <v>0</v>
      </c>
      <c r="S254" s="185">
        <v>0</v>
      </c>
      <c r="T254" s="186" t="s">
        <v>188</v>
      </c>
      <c r="U254" s="186">
        <v>0</v>
      </c>
      <c r="V254" s="186">
        <v>0</v>
      </c>
      <c r="W254" s="186">
        <v>0</v>
      </c>
      <c r="X254" s="43"/>
      <c r="Y254" s="43"/>
      <c r="Z254" s="43"/>
    </row>
    <row r="255" spans="1:26" ht="21.75" customHeight="1">
      <c r="A255" s="180" t="s">
        <v>446</v>
      </c>
      <c r="B255" s="181">
        <v>498739.23</v>
      </c>
      <c r="C255" s="181">
        <v>85797</v>
      </c>
      <c r="D255" s="181">
        <v>22473</v>
      </c>
      <c r="E255" s="181">
        <v>13605</v>
      </c>
      <c r="F255" s="181">
        <v>121875</v>
      </c>
      <c r="G255" s="182">
        <v>-200</v>
      </c>
      <c r="H255" s="183">
        <v>121675</v>
      </c>
      <c r="I255" s="184">
        <v>0.24440000000000001</v>
      </c>
      <c r="J255" s="185">
        <v>299695</v>
      </c>
      <c r="K255" s="185">
        <v>330388</v>
      </c>
      <c r="L255" s="185">
        <v>342760</v>
      </c>
      <c r="M255" s="185">
        <v>319086</v>
      </c>
      <c r="N255" s="185">
        <v>325227</v>
      </c>
      <c r="O255" s="185">
        <v>189570</v>
      </c>
      <c r="P255" s="185">
        <v>149668</v>
      </c>
      <c r="Q255" s="185">
        <v>156398</v>
      </c>
      <c r="R255" s="185">
        <v>157694</v>
      </c>
      <c r="S255" s="185">
        <v>319073</v>
      </c>
      <c r="T255" s="186">
        <v>197145</v>
      </c>
      <c r="U255" s="186">
        <v>192179</v>
      </c>
      <c r="V255" s="186">
        <v>139975</v>
      </c>
      <c r="W255" s="186">
        <v>121675</v>
      </c>
      <c r="X255" s="43"/>
      <c r="Y255" s="43"/>
      <c r="Z255" s="43"/>
    </row>
    <row r="256" spans="1:26" ht="21.75" customHeight="1">
      <c r="A256" s="180" t="s">
        <v>447</v>
      </c>
      <c r="B256" s="181">
        <v>0</v>
      </c>
      <c r="C256" s="181">
        <v>0</v>
      </c>
      <c r="D256" s="181">
        <v>0</v>
      </c>
      <c r="E256" s="181">
        <v>0</v>
      </c>
      <c r="F256" s="181">
        <v>0</v>
      </c>
      <c r="G256" s="182">
        <v>0</v>
      </c>
      <c r="H256" s="183">
        <v>0</v>
      </c>
      <c r="I256" s="184"/>
      <c r="J256" s="185">
        <v>0</v>
      </c>
      <c r="K256" s="185">
        <v>0</v>
      </c>
      <c r="L256" s="185">
        <v>0</v>
      </c>
      <c r="M256" s="185">
        <v>0</v>
      </c>
      <c r="N256" s="185">
        <v>0</v>
      </c>
      <c r="O256" s="185">
        <v>0</v>
      </c>
      <c r="P256" s="185">
        <v>0</v>
      </c>
      <c r="Q256" s="185">
        <v>0</v>
      </c>
      <c r="R256" s="185">
        <v>0</v>
      </c>
      <c r="S256" s="185">
        <v>0</v>
      </c>
      <c r="T256" s="186" t="s">
        <v>188</v>
      </c>
      <c r="U256" s="186">
        <v>0</v>
      </c>
      <c r="V256" s="186">
        <v>0</v>
      </c>
      <c r="W256" s="186">
        <v>0</v>
      </c>
      <c r="X256" s="43"/>
      <c r="Y256" s="43"/>
      <c r="Z256" s="43"/>
    </row>
    <row r="257" spans="1:26" ht="21.75" customHeight="1">
      <c r="A257" s="180" t="s">
        <v>448</v>
      </c>
      <c r="B257" s="181">
        <v>409135.54</v>
      </c>
      <c r="C257" s="181">
        <v>70383</v>
      </c>
      <c r="D257" s="181">
        <v>32104</v>
      </c>
      <c r="E257" s="181">
        <v>19435</v>
      </c>
      <c r="F257" s="181">
        <v>121922</v>
      </c>
      <c r="G257" s="182">
        <v>-285</v>
      </c>
      <c r="H257" s="183">
        <v>121637</v>
      </c>
      <c r="I257" s="184">
        <v>0.29799999999999999</v>
      </c>
      <c r="J257" s="185">
        <v>226855</v>
      </c>
      <c r="K257" s="185">
        <v>238895</v>
      </c>
      <c r="L257" s="185">
        <v>256382</v>
      </c>
      <c r="M257" s="185">
        <v>264974</v>
      </c>
      <c r="N257" s="185">
        <v>289340.99</v>
      </c>
      <c r="O257" s="185">
        <v>184847</v>
      </c>
      <c r="P257" s="185">
        <v>148279</v>
      </c>
      <c r="Q257" s="185">
        <v>149683</v>
      </c>
      <c r="R257" s="185">
        <v>154453</v>
      </c>
      <c r="S257" s="185">
        <v>312487</v>
      </c>
      <c r="T257" s="186">
        <v>195544</v>
      </c>
      <c r="U257" s="186">
        <v>191846</v>
      </c>
      <c r="V257" s="186">
        <v>140236</v>
      </c>
      <c r="W257" s="186">
        <v>121637</v>
      </c>
      <c r="X257" s="43"/>
      <c r="Y257" s="43"/>
      <c r="Z257" s="43"/>
    </row>
    <row r="258" spans="1:26" ht="21.75" customHeight="1">
      <c r="A258" s="180" t="s">
        <v>449</v>
      </c>
      <c r="B258" s="181">
        <v>18465.97</v>
      </c>
      <c r="C258" s="181">
        <v>3177</v>
      </c>
      <c r="D258" s="181">
        <v>15289</v>
      </c>
      <c r="E258" s="181">
        <v>0</v>
      </c>
      <c r="F258" s="181">
        <v>18466</v>
      </c>
      <c r="G258" s="182">
        <v>0</v>
      </c>
      <c r="H258" s="183">
        <v>18466</v>
      </c>
      <c r="I258" s="184">
        <v>1</v>
      </c>
      <c r="J258" s="185">
        <v>0</v>
      </c>
      <c r="K258" s="185">
        <v>0</v>
      </c>
      <c r="L258" s="185">
        <v>0</v>
      </c>
      <c r="M258" s="185">
        <v>0</v>
      </c>
      <c r="N258" s="185">
        <v>0</v>
      </c>
      <c r="O258" s="185">
        <v>0</v>
      </c>
      <c r="P258" s="185">
        <v>18586</v>
      </c>
      <c r="Q258" s="185">
        <v>18709</v>
      </c>
      <c r="R258" s="185">
        <v>18872</v>
      </c>
      <c r="S258" s="185">
        <v>18818</v>
      </c>
      <c r="T258" s="186">
        <v>16159</v>
      </c>
      <c r="U258" s="186">
        <v>16890</v>
      </c>
      <c r="V258" s="186">
        <v>17959</v>
      </c>
      <c r="W258" s="186">
        <v>18466</v>
      </c>
      <c r="X258" s="43"/>
      <c r="Y258" s="43"/>
      <c r="Z258" s="43"/>
    </row>
    <row r="259" spans="1:26" ht="21.75" customHeight="1">
      <c r="A259" s="180" t="s">
        <v>450</v>
      </c>
      <c r="B259" s="181">
        <v>0</v>
      </c>
      <c r="C259" s="181">
        <v>0</v>
      </c>
      <c r="D259" s="181">
        <v>0</v>
      </c>
      <c r="E259" s="181">
        <v>0</v>
      </c>
      <c r="F259" s="181">
        <v>0</v>
      </c>
      <c r="G259" s="182">
        <v>0</v>
      </c>
      <c r="H259" s="183">
        <v>0</v>
      </c>
      <c r="I259" s="184"/>
      <c r="J259" s="185">
        <v>0</v>
      </c>
      <c r="K259" s="185">
        <v>0</v>
      </c>
      <c r="L259" s="185">
        <v>0</v>
      </c>
      <c r="M259" s="185">
        <v>0</v>
      </c>
      <c r="N259" s="185">
        <v>0</v>
      </c>
      <c r="O259" s="185">
        <v>0</v>
      </c>
      <c r="P259" s="185">
        <v>0</v>
      </c>
      <c r="Q259" s="185">
        <v>0</v>
      </c>
      <c r="R259" s="185">
        <v>0</v>
      </c>
      <c r="S259" s="185">
        <v>0</v>
      </c>
      <c r="T259" s="186" t="s">
        <v>188</v>
      </c>
      <c r="U259" s="186">
        <v>0</v>
      </c>
      <c r="V259" s="186">
        <v>0</v>
      </c>
      <c r="W259" s="186">
        <v>0</v>
      </c>
      <c r="X259" s="43"/>
      <c r="Y259" s="43"/>
      <c r="Z259" s="43"/>
    </row>
    <row r="260" spans="1:26" ht="21.75" customHeight="1">
      <c r="A260" s="180" t="s">
        <v>451</v>
      </c>
      <c r="B260" s="181">
        <v>0</v>
      </c>
      <c r="C260" s="181">
        <v>0</v>
      </c>
      <c r="D260" s="181">
        <v>0</v>
      </c>
      <c r="E260" s="181">
        <v>0</v>
      </c>
      <c r="F260" s="181">
        <v>0</v>
      </c>
      <c r="G260" s="182">
        <v>0</v>
      </c>
      <c r="H260" s="183">
        <v>0</v>
      </c>
      <c r="I260" s="184"/>
      <c r="J260" s="185">
        <v>0</v>
      </c>
      <c r="K260" s="185">
        <v>0</v>
      </c>
      <c r="L260" s="185">
        <v>0</v>
      </c>
      <c r="M260" s="185">
        <v>0</v>
      </c>
      <c r="N260" s="185">
        <v>0</v>
      </c>
      <c r="O260" s="185">
        <v>0</v>
      </c>
      <c r="P260" s="185">
        <v>0</v>
      </c>
      <c r="Q260" s="185">
        <v>0</v>
      </c>
      <c r="R260" s="185">
        <v>0</v>
      </c>
      <c r="S260" s="185">
        <v>0</v>
      </c>
      <c r="T260" s="186" t="s">
        <v>188</v>
      </c>
      <c r="U260" s="186">
        <v>0</v>
      </c>
      <c r="V260" s="186">
        <v>0</v>
      </c>
      <c r="W260" s="186">
        <v>0</v>
      </c>
      <c r="X260" s="43"/>
      <c r="Y260" s="43"/>
      <c r="Z260" s="43"/>
    </row>
    <row r="261" spans="1:26" ht="21.75" customHeight="1">
      <c r="A261" s="180" t="s">
        <v>452</v>
      </c>
      <c r="B261" s="181">
        <v>583750.07999999996</v>
      </c>
      <c r="C261" s="181">
        <v>100422</v>
      </c>
      <c r="D261" s="181">
        <v>0</v>
      </c>
      <c r="E261" s="181">
        <v>0</v>
      </c>
      <c r="F261" s="181">
        <v>100422</v>
      </c>
      <c r="G261" s="182">
        <v>-4</v>
      </c>
      <c r="H261" s="183">
        <v>100418</v>
      </c>
      <c r="I261" s="184">
        <v>0.17199999999999999</v>
      </c>
      <c r="J261" s="185">
        <v>0</v>
      </c>
      <c r="K261" s="185">
        <v>0</v>
      </c>
      <c r="L261" s="185">
        <v>0</v>
      </c>
      <c r="M261" s="185">
        <v>0</v>
      </c>
      <c r="N261" s="185">
        <v>0</v>
      </c>
      <c r="O261" s="185">
        <v>0</v>
      </c>
      <c r="P261" s="185">
        <v>0</v>
      </c>
      <c r="Q261" s="185">
        <v>0</v>
      </c>
      <c r="R261" s="185">
        <v>0</v>
      </c>
      <c r="S261" s="185">
        <v>0</v>
      </c>
      <c r="T261" s="186">
        <v>169707</v>
      </c>
      <c r="U261" s="186">
        <v>155406</v>
      </c>
      <c r="V261" s="186">
        <v>114479</v>
      </c>
      <c r="W261" s="186">
        <v>100418</v>
      </c>
      <c r="X261" s="43"/>
      <c r="Y261" s="43"/>
      <c r="Z261" s="43"/>
    </row>
    <row r="262" spans="1:26" ht="21.75" customHeight="1">
      <c r="A262" s="180" t="s">
        <v>453</v>
      </c>
      <c r="B262" s="181">
        <v>0</v>
      </c>
      <c r="C262" s="181">
        <v>0</v>
      </c>
      <c r="D262" s="181">
        <v>0</v>
      </c>
      <c r="E262" s="181">
        <v>0</v>
      </c>
      <c r="F262" s="181">
        <v>0</v>
      </c>
      <c r="G262" s="182">
        <v>0</v>
      </c>
      <c r="H262" s="183">
        <v>0</v>
      </c>
      <c r="I262" s="184"/>
      <c r="J262" s="185">
        <v>0</v>
      </c>
      <c r="K262" s="185">
        <v>0</v>
      </c>
      <c r="L262" s="185">
        <v>0</v>
      </c>
      <c r="M262" s="185">
        <v>0</v>
      </c>
      <c r="N262" s="185">
        <v>0</v>
      </c>
      <c r="O262" s="185">
        <v>0</v>
      </c>
      <c r="P262" s="185">
        <v>0</v>
      </c>
      <c r="Q262" s="185">
        <v>0</v>
      </c>
      <c r="R262" s="185">
        <v>0</v>
      </c>
      <c r="S262" s="185">
        <v>0</v>
      </c>
      <c r="T262" s="186" t="s">
        <v>188</v>
      </c>
      <c r="U262" s="186">
        <v>0</v>
      </c>
      <c r="V262" s="186">
        <v>0</v>
      </c>
      <c r="W262" s="186">
        <v>0</v>
      </c>
      <c r="X262" s="43"/>
      <c r="Y262" s="43"/>
      <c r="Z262" s="43"/>
    </row>
    <row r="263" spans="1:26" ht="21.75" customHeight="1">
      <c r="A263" s="180" t="s">
        <v>454</v>
      </c>
      <c r="B263" s="181">
        <v>0</v>
      </c>
      <c r="C263" s="181">
        <v>0</v>
      </c>
      <c r="D263" s="181">
        <v>0</v>
      </c>
      <c r="E263" s="181">
        <v>0</v>
      </c>
      <c r="F263" s="181">
        <v>0</v>
      </c>
      <c r="G263" s="182">
        <v>0</v>
      </c>
      <c r="H263" s="183">
        <v>0</v>
      </c>
      <c r="I263" s="184"/>
      <c r="J263" s="185">
        <v>0</v>
      </c>
      <c r="K263" s="185">
        <v>0</v>
      </c>
      <c r="L263" s="185">
        <v>0</v>
      </c>
      <c r="M263" s="185">
        <v>0</v>
      </c>
      <c r="N263" s="185">
        <v>0</v>
      </c>
      <c r="O263" s="185">
        <v>0</v>
      </c>
      <c r="P263" s="185">
        <v>0</v>
      </c>
      <c r="Q263" s="185">
        <v>0</v>
      </c>
      <c r="R263" s="185">
        <v>0</v>
      </c>
      <c r="S263" s="185">
        <v>0</v>
      </c>
      <c r="T263" s="186" t="s">
        <v>188</v>
      </c>
      <c r="U263" s="186">
        <v>0</v>
      </c>
      <c r="V263" s="186">
        <v>0</v>
      </c>
      <c r="W263" s="186">
        <v>0</v>
      </c>
      <c r="X263" s="43"/>
      <c r="Y263" s="43"/>
      <c r="Z263" s="43"/>
    </row>
    <row r="264" spans="1:26" ht="21.75" customHeight="1">
      <c r="A264" s="180" t="s">
        <v>455</v>
      </c>
      <c r="B264" s="181">
        <v>1661368.75</v>
      </c>
      <c r="C264" s="181">
        <v>285802</v>
      </c>
      <c r="D264" s="181">
        <v>16052</v>
      </c>
      <c r="E264" s="181">
        <v>9718</v>
      </c>
      <c r="F264" s="181">
        <v>311572</v>
      </c>
      <c r="G264" s="182">
        <v>-151</v>
      </c>
      <c r="H264" s="183">
        <v>311421</v>
      </c>
      <c r="I264" s="184">
        <v>0.1875</v>
      </c>
      <c r="J264" s="185">
        <v>0</v>
      </c>
      <c r="K264" s="185">
        <v>1042173</v>
      </c>
      <c r="L264" s="185">
        <v>1132717</v>
      </c>
      <c r="M264" s="185">
        <v>1176759</v>
      </c>
      <c r="N264" s="185">
        <v>872536</v>
      </c>
      <c r="O264" s="185">
        <v>472490</v>
      </c>
      <c r="P264" s="185">
        <v>373572</v>
      </c>
      <c r="Q264" s="185">
        <v>376464</v>
      </c>
      <c r="R264" s="185">
        <v>390124</v>
      </c>
      <c r="S264" s="185">
        <v>795548</v>
      </c>
      <c r="T264" s="186">
        <v>507334</v>
      </c>
      <c r="U264" s="186">
        <v>495801</v>
      </c>
      <c r="V264" s="186">
        <v>351454</v>
      </c>
      <c r="W264" s="186">
        <v>311421</v>
      </c>
      <c r="X264" s="43"/>
      <c r="Y264" s="43"/>
      <c r="Z264" s="43"/>
    </row>
    <row r="265" spans="1:26" ht="21.75" customHeight="1">
      <c r="A265" s="180" t="s">
        <v>456</v>
      </c>
      <c r="B265" s="181">
        <v>0</v>
      </c>
      <c r="C265" s="181">
        <v>0</v>
      </c>
      <c r="D265" s="181">
        <v>0</v>
      </c>
      <c r="E265" s="181">
        <v>0</v>
      </c>
      <c r="F265" s="181">
        <v>0</v>
      </c>
      <c r="G265" s="182">
        <v>0</v>
      </c>
      <c r="H265" s="183">
        <v>0</v>
      </c>
      <c r="I265" s="184"/>
      <c r="J265" s="185">
        <v>0</v>
      </c>
      <c r="K265" s="185">
        <v>0</v>
      </c>
      <c r="L265" s="185">
        <v>0</v>
      </c>
      <c r="M265" s="185">
        <v>0</v>
      </c>
      <c r="N265" s="185">
        <v>0</v>
      </c>
      <c r="O265" s="185">
        <v>0</v>
      </c>
      <c r="P265" s="185">
        <v>0</v>
      </c>
      <c r="Q265" s="185">
        <v>0</v>
      </c>
      <c r="R265" s="185">
        <v>0</v>
      </c>
      <c r="S265" s="185">
        <v>0</v>
      </c>
      <c r="T265" s="186" t="s">
        <v>188</v>
      </c>
      <c r="U265" s="186">
        <v>0</v>
      </c>
      <c r="V265" s="186">
        <v>0</v>
      </c>
      <c r="W265" s="186">
        <v>0</v>
      </c>
      <c r="X265" s="43"/>
      <c r="Y265" s="43"/>
      <c r="Z265" s="43"/>
    </row>
    <row r="266" spans="1:26" ht="21.75" customHeight="1">
      <c r="A266" s="180" t="s">
        <v>457</v>
      </c>
      <c r="B266" s="181">
        <v>0</v>
      </c>
      <c r="C266" s="181">
        <v>0</v>
      </c>
      <c r="D266" s="181">
        <v>0</v>
      </c>
      <c r="E266" s="181">
        <v>0</v>
      </c>
      <c r="F266" s="181">
        <v>0</v>
      </c>
      <c r="G266" s="182">
        <v>0</v>
      </c>
      <c r="H266" s="183">
        <v>0</v>
      </c>
      <c r="I266" s="184"/>
      <c r="J266" s="185">
        <v>0</v>
      </c>
      <c r="K266" s="185">
        <v>0</v>
      </c>
      <c r="L266" s="185">
        <v>0</v>
      </c>
      <c r="M266" s="185">
        <v>0</v>
      </c>
      <c r="N266" s="185">
        <v>0</v>
      </c>
      <c r="O266" s="185">
        <v>0</v>
      </c>
      <c r="P266" s="185">
        <v>0</v>
      </c>
      <c r="Q266" s="185">
        <v>0</v>
      </c>
      <c r="R266" s="185">
        <v>0</v>
      </c>
      <c r="S266" s="185">
        <v>0</v>
      </c>
      <c r="T266" s="186" t="s">
        <v>188</v>
      </c>
      <c r="U266" s="186">
        <v>0</v>
      </c>
      <c r="V266" s="186">
        <v>0</v>
      </c>
      <c r="W266" s="186">
        <v>0</v>
      </c>
      <c r="X266" s="43"/>
      <c r="Y266" s="43"/>
      <c r="Z266" s="43"/>
    </row>
    <row r="267" spans="1:26" ht="21.75" customHeight="1">
      <c r="A267" s="180" t="s">
        <v>458</v>
      </c>
      <c r="B267" s="181">
        <v>1438709.17</v>
      </c>
      <c r="C267" s="181">
        <v>247499</v>
      </c>
      <c r="D267" s="181">
        <v>16052</v>
      </c>
      <c r="E267" s="181">
        <v>9718</v>
      </c>
      <c r="F267" s="181">
        <v>273269</v>
      </c>
      <c r="G267" s="182">
        <v>-150</v>
      </c>
      <c r="H267" s="183">
        <v>273119</v>
      </c>
      <c r="I267" s="184">
        <v>0.18989999999999999</v>
      </c>
      <c r="J267" s="185">
        <v>686222</v>
      </c>
      <c r="K267" s="185">
        <v>721362</v>
      </c>
      <c r="L267" s="185">
        <v>785869</v>
      </c>
      <c r="M267" s="185">
        <v>843940</v>
      </c>
      <c r="N267" s="185">
        <v>683297</v>
      </c>
      <c r="O267" s="185">
        <v>376762</v>
      </c>
      <c r="P267" s="185">
        <v>299907</v>
      </c>
      <c r="Q267" s="185">
        <v>299740</v>
      </c>
      <c r="R267" s="185">
        <v>321562</v>
      </c>
      <c r="S267" s="185">
        <v>648377</v>
      </c>
      <c r="T267" s="186">
        <v>407734</v>
      </c>
      <c r="U267" s="186">
        <v>396304</v>
      </c>
      <c r="V267" s="186">
        <v>310246</v>
      </c>
      <c r="W267" s="186">
        <v>273119</v>
      </c>
      <c r="X267" s="43"/>
      <c r="Y267" s="43"/>
      <c r="Z267" s="43"/>
    </row>
    <row r="268" spans="1:26" ht="21.75" customHeight="1">
      <c r="A268" s="180" t="s">
        <v>459</v>
      </c>
      <c r="B268" s="181">
        <v>311561.48000000004</v>
      </c>
      <c r="C268" s="181">
        <v>53597</v>
      </c>
      <c r="D268" s="181">
        <v>0</v>
      </c>
      <c r="E268" s="181">
        <v>0</v>
      </c>
      <c r="F268" s="181">
        <v>53597</v>
      </c>
      <c r="G268" s="182">
        <v>-2</v>
      </c>
      <c r="H268" s="183">
        <v>53595</v>
      </c>
      <c r="I268" s="184">
        <v>0.17199999999999999</v>
      </c>
      <c r="J268" s="185">
        <v>0</v>
      </c>
      <c r="K268" s="185">
        <v>0</v>
      </c>
      <c r="L268" s="185">
        <v>0</v>
      </c>
      <c r="M268" s="185">
        <v>0</v>
      </c>
      <c r="N268" s="185">
        <v>0</v>
      </c>
      <c r="O268" s="185">
        <v>0</v>
      </c>
      <c r="P268" s="185">
        <v>73559</v>
      </c>
      <c r="Q268" s="185">
        <v>71802</v>
      </c>
      <c r="R268" s="185">
        <v>73194</v>
      </c>
      <c r="S268" s="185">
        <v>144414</v>
      </c>
      <c r="T268" s="186">
        <v>88006</v>
      </c>
      <c r="U268" s="186">
        <v>85645</v>
      </c>
      <c r="V268" s="186">
        <v>62089</v>
      </c>
      <c r="W268" s="186">
        <v>53595</v>
      </c>
      <c r="X268" s="43"/>
      <c r="Y268" s="43"/>
      <c r="Z268" s="43"/>
    </row>
    <row r="269" spans="1:26" ht="21.75" customHeight="1">
      <c r="A269" s="180" t="s">
        <v>460</v>
      </c>
      <c r="B269" s="181">
        <v>512973.76</v>
      </c>
      <c r="C269" s="181">
        <v>88246</v>
      </c>
      <c r="D269" s="181">
        <v>0</v>
      </c>
      <c r="E269" s="181">
        <v>0</v>
      </c>
      <c r="F269" s="181">
        <v>88246</v>
      </c>
      <c r="G269" s="182">
        <v>-4</v>
      </c>
      <c r="H269" s="183">
        <v>88242</v>
      </c>
      <c r="I269" s="184">
        <v>0.17199999999999999</v>
      </c>
      <c r="J269" s="185">
        <v>0</v>
      </c>
      <c r="K269" s="185">
        <v>0</v>
      </c>
      <c r="L269" s="185">
        <v>315293</v>
      </c>
      <c r="M269" s="185">
        <v>333180</v>
      </c>
      <c r="N269" s="185">
        <v>241064</v>
      </c>
      <c r="O269" s="185">
        <v>128685</v>
      </c>
      <c r="P269" s="185">
        <v>98535</v>
      </c>
      <c r="Q269" s="185">
        <v>99744</v>
      </c>
      <c r="R269" s="185">
        <v>104831</v>
      </c>
      <c r="S269" s="185">
        <v>211420</v>
      </c>
      <c r="T269" s="186">
        <v>133387</v>
      </c>
      <c r="U269" s="186">
        <v>137707</v>
      </c>
      <c r="V269" s="186">
        <v>101457</v>
      </c>
      <c r="W269" s="186">
        <v>88242</v>
      </c>
      <c r="X269" s="43"/>
      <c r="Y269" s="43"/>
      <c r="Z269" s="43"/>
    </row>
    <row r="270" spans="1:26" ht="21.75" customHeight="1">
      <c r="A270" s="180" t="s">
        <v>461</v>
      </c>
      <c r="B270" s="181">
        <v>0</v>
      </c>
      <c r="C270" s="181">
        <v>0</v>
      </c>
      <c r="D270" s="181">
        <v>0</v>
      </c>
      <c r="E270" s="181">
        <v>0</v>
      </c>
      <c r="F270" s="181">
        <v>0</v>
      </c>
      <c r="G270" s="182">
        <v>0</v>
      </c>
      <c r="H270" s="183">
        <v>0</v>
      </c>
      <c r="I270" s="184"/>
      <c r="J270" s="185">
        <v>0</v>
      </c>
      <c r="K270" s="185">
        <v>0</v>
      </c>
      <c r="L270" s="185">
        <v>0</v>
      </c>
      <c r="M270" s="185">
        <v>0</v>
      </c>
      <c r="N270" s="185">
        <v>0</v>
      </c>
      <c r="O270" s="185">
        <v>0</v>
      </c>
      <c r="P270" s="185">
        <v>0</v>
      </c>
      <c r="Q270" s="185">
        <v>0</v>
      </c>
      <c r="R270" s="185">
        <v>0</v>
      </c>
      <c r="S270" s="185">
        <v>0</v>
      </c>
      <c r="T270" s="186" t="s">
        <v>188</v>
      </c>
      <c r="U270" s="186">
        <v>0</v>
      </c>
      <c r="V270" s="186">
        <v>0</v>
      </c>
      <c r="W270" s="186">
        <v>0</v>
      </c>
      <c r="X270" s="43"/>
      <c r="Y270" s="43"/>
      <c r="Z270" s="43"/>
    </row>
    <row r="271" spans="1:26" ht="21.75" customHeight="1">
      <c r="A271" s="180" t="s">
        <v>462</v>
      </c>
      <c r="B271" s="181">
        <v>0</v>
      </c>
      <c r="C271" s="181">
        <v>0</v>
      </c>
      <c r="D271" s="181">
        <v>0</v>
      </c>
      <c r="E271" s="181">
        <v>0</v>
      </c>
      <c r="F271" s="181">
        <v>0</v>
      </c>
      <c r="G271" s="182">
        <v>0</v>
      </c>
      <c r="H271" s="183">
        <v>0</v>
      </c>
      <c r="I271" s="184"/>
      <c r="J271" s="185">
        <v>0</v>
      </c>
      <c r="K271" s="185">
        <v>0</v>
      </c>
      <c r="L271" s="185">
        <v>0</v>
      </c>
      <c r="M271" s="185">
        <v>0</v>
      </c>
      <c r="N271" s="185">
        <v>0</v>
      </c>
      <c r="O271" s="185">
        <v>0</v>
      </c>
      <c r="P271" s="185">
        <v>0</v>
      </c>
      <c r="Q271" s="185">
        <v>0</v>
      </c>
      <c r="R271" s="185">
        <v>0</v>
      </c>
      <c r="S271" s="185">
        <v>0</v>
      </c>
      <c r="T271" s="186" t="s">
        <v>188</v>
      </c>
      <c r="U271" s="186">
        <v>0</v>
      </c>
      <c r="V271" s="186">
        <v>0</v>
      </c>
      <c r="W271" s="186">
        <v>0</v>
      </c>
      <c r="X271" s="43"/>
      <c r="Y271" s="43"/>
      <c r="Z271" s="43"/>
    </row>
    <row r="272" spans="1:26" ht="21.75" customHeight="1">
      <c r="A272" s="180" t="s">
        <v>463</v>
      </c>
      <c r="B272" s="181">
        <v>0</v>
      </c>
      <c r="C272" s="181">
        <v>0</v>
      </c>
      <c r="D272" s="181">
        <v>0</v>
      </c>
      <c r="E272" s="181">
        <v>0</v>
      </c>
      <c r="F272" s="181">
        <v>0</v>
      </c>
      <c r="G272" s="182">
        <v>0</v>
      </c>
      <c r="H272" s="183">
        <v>0</v>
      </c>
      <c r="I272" s="184"/>
      <c r="J272" s="185">
        <v>0</v>
      </c>
      <c r="K272" s="185">
        <v>0</v>
      </c>
      <c r="L272" s="185">
        <v>0</v>
      </c>
      <c r="M272" s="185">
        <v>0</v>
      </c>
      <c r="N272" s="185">
        <v>0</v>
      </c>
      <c r="O272" s="185">
        <v>0</v>
      </c>
      <c r="P272" s="185">
        <v>0</v>
      </c>
      <c r="Q272" s="185">
        <v>0</v>
      </c>
      <c r="R272" s="185">
        <v>0</v>
      </c>
      <c r="S272" s="185">
        <v>0</v>
      </c>
      <c r="T272" s="186" t="s">
        <v>188</v>
      </c>
      <c r="U272" s="186">
        <v>0</v>
      </c>
      <c r="V272" s="186">
        <v>0</v>
      </c>
      <c r="W272" s="186">
        <v>0</v>
      </c>
      <c r="X272" s="43"/>
      <c r="Y272" s="43"/>
      <c r="Z272" s="43"/>
    </row>
    <row r="273" spans="1:26" ht="21.75" customHeight="1">
      <c r="A273" s="180" t="s">
        <v>464</v>
      </c>
      <c r="B273" s="181">
        <v>0</v>
      </c>
      <c r="C273" s="181">
        <v>0</v>
      </c>
      <c r="D273" s="181">
        <v>0</v>
      </c>
      <c r="E273" s="181">
        <v>0</v>
      </c>
      <c r="F273" s="181">
        <v>0</v>
      </c>
      <c r="G273" s="182">
        <v>0</v>
      </c>
      <c r="H273" s="183">
        <v>0</v>
      </c>
      <c r="I273" s="184"/>
      <c r="J273" s="185">
        <v>0</v>
      </c>
      <c r="K273" s="185">
        <v>0</v>
      </c>
      <c r="L273" s="185">
        <v>0</v>
      </c>
      <c r="M273" s="185">
        <v>0</v>
      </c>
      <c r="N273" s="185">
        <v>0</v>
      </c>
      <c r="O273" s="185">
        <v>0</v>
      </c>
      <c r="P273" s="185">
        <v>0</v>
      </c>
      <c r="Q273" s="185">
        <v>0</v>
      </c>
      <c r="R273" s="185">
        <v>0</v>
      </c>
      <c r="S273" s="185">
        <v>0</v>
      </c>
      <c r="T273" s="186" t="s">
        <v>188</v>
      </c>
      <c r="U273" s="186">
        <v>0</v>
      </c>
      <c r="V273" s="186">
        <v>0</v>
      </c>
      <c r="W273" s="186">
        <v>0</v>
      </c>
      <c r="X273" s="43"/>
      <c r="Y273" s="43"/>
      <c r="Z273" s="43"/>
    </row>
    <row r="274" spans="1:26" ht="21.75" customHeight="1">
      <c r="A274" s="180" t="s">
        <v>465</v>
      </c>
      <c r="B274" s="181">
        <v>0</v>
      </c>
      <c r="C274" s="181">
        <v>0</v>
      </c>
      <c r="D274" s="181">
        <v>0</v>
      </c>
      <c r="E274" s="181">
        <v>0</v>
      </c>
      <c r="F274" s="181">
        <v>0</v>
      </c>
      <c r="G274" s="182">
        <v>0</v>
      </c>
      <c r="H274" s="183">
        <v>0</v>
      </c>
      <c r="I274" s="184"/>
      <c r="J274" s="185">
        <v>0</v>
      </c>
      <c r="K274" s="185">
        <v>0</v>
      </c>
      <c r="L274" s="185">
        <v>0</v>
      </c>
      <c r="M274" s="185">
        <v>0</v>
      </c>
      <c r="N274" s="185">
        <v>0</v>
      </c>
      <c r="O274" s="185">
        <v>0</v>
      </c>
      <c r="P274" s="185">
        <v>0</v>
      </c>
      <c r="Q274" s="185">
        <v>0</v>
      </c>
      <c r="R274" s="185">
        <v>0</v>
      </c>
      <c r="S274" s="185">
        <v>0</v>
      </c>
      <c r="T274" s="186" t="s">
        <v>188</v>
      </c>
      <c r="U274" s="186">
        <v>0</v>
      </c>
      <c r="V274" s="186">
        <v>0</v>
      </c>
      <c r="W274" s="186">
        <v>0</v>
      </c>
      <c r="X274" s="43"/>
      <c r="Y274" s="43"/>
      <c r="Z274" s="43"/>
    </row>
    <row r="275" spans="1:26" ht="21.75" customHeight="1">
      <c r="A275" s="180" t="s">
        <v>466</v>
      </c>
      <c r="B275" s="181">
        <v>40850.019999999997</v>
      </c>
      <c r="C275" s="181">
        <v>7027</v>
      </c>
      <c r="D275" s="181">
        <v>0</v>
      </c>
      <c r="E275" s="181">
        <v>0</v>
      </c>
      <c r="F275" s="181">
        <v>7027</v>
      </c>
      <c r="G275" s="182">
        <v>0</v>
      </c>
      <c r="H275" s="183">
        <v>7027</v>
      </c>
      <c r="I275" s="184">
        <v>0.17199999999999999</v>
      </c>
      <c r="J275" s="185">
        <v>0</v>
      </c>
      <c r="K275" s="185">
        <v>0</v>
      </c>
      <c r="L275" s="185">
        <v>0</v>
      </c>
      <c r="M275" s="185">
        <v>0</v>
      </c>
      <c r="N275" s="185">
        <v>0</v>
      </c>
      <c r="O275" s="185">
        <v>11979</v>
      </c>
      <c r="P275" s="185">
        <v>9157</v>
      </c>
      <c r="Q275" s="185">
        <v>9341</v>
      </c>
      <c r="R275" s="185">
        <v>9622</v>
      </c>
      <c r="S275" s="185">
        <v>19353</v>
      </c>
      <c r="T275" s="186">
        <v>11731</v>
      </c>
      <c r="U275" s="186">
        <v>11420</v>
      </c>
      <c r="V275" s="186">
        <v>8135</v>
      </c>
      <c r="W275" s="186">
        <v>7027</v>
      </c>
      <c r="X275" s="43"/>
      <c r="Y275" s="43"/>
      <c r="Z275" s="43"/>
    </row>
    <row r="276" spans="1:26" ht="21.75" customHeight="1">
      <c r="A276" s="180" t="s">
        <v>467</v>
      </c>
      <c r="B276" s="181">
        <v>210880.12</v>
      </c>
      <c r="C276" s="181">
        <v>36277</v>
      </c>
      <c r="D276" s="181">
        <v>0</v>
      </c>
      <c r="E276" s="181">
        <v>0</v>
      </c>
      <c r="F276" s="181">
        <v>36277</v>
      </c>
      <c r="G276" s="182">
        <v>0</v>
      </c>
      <c r="H276" s="183">
        <v>36277</v>
      </c>
      <c r="I276" s="184">
        <v>0.17199999999999999</v>
      </c>
      <c r="J276" s="185">
        <v>0</v>
      </c>
      <c r="K276" s="185">
        <v>0</v>
      </c>
      <c r="L276" s="185">
        <v>0</v>
      </c>
      <c r="M276" s="185">
        <v>0</v>
      </c>
      <c r="N276" s="185">
        <v>0</v>
      </c>
      <c r="O276" s="185">
        <v>0</v>
      </c>
      <c r="P276" s="185">
        <v>0</v>
      </c>
      <c r="Q276" s="185">
        <v>0</v>
      </c>
      <c r="R276" s="185">
        <v>0</v>
      </c>
      <c r="S276" s="185">
        <v>0</v>
      </c>
      <c r="T276" s="186" t="s">
        <v>188</v>
      </c>
      <c r="U276" s="186">
        <v>23021</v>
      </c>
      <c r="V276" s="186">
        <v>15964</v>
      </c>
      <c r="W276" s="186">
        <v>36277</v>
      </c>
      <c r="X276" s="43"/>
      <c r="Y276" s="43"/>
      <c r="Z276" s="43"/>
    </row>
    <row r="277" spans="1:26" ht="21.75" customHeight="1">
      <c r="A277" s="180" t="s">
        <v>468</v>
      </c>
      <c r="B277" s="181">
        <v>2153586.15</v>
      </c>
      <c r="C277" s="181">
        <v>370478</v>
      </c>
      <c r="D277" s="181">
        <v>0</v>
      </c>
      <c r="E277" s="181">
        <v>0</v>
      </c>
      <c r="F277" s="181">
        <v>370478</v>
      </c>
      <c r="G277" s="182">
        <v>-13</v>
      </c>
      <c r="H277" s="183">
        <v>370465</v>
      </c>
      <c r="I277" s="184">
        <v>0.17199999999999999</v>
      </c>
      <c r="J277" s="185">
        <v>0</v>
      </c>
      <c r="K277" s="185">
        <v>0</v>
      </c>
      <c r="L277" s="185">
        <v>0</v>
      </c>
      <c r="M277" s="185">
        <v>0</v>
      </c>
      <c r="N277" s="185">
        <v>0</v>
      </c>
      <c r="O277" s="185">
        <v>0</v>
      </c>
      <c r="P277" s="185">
        <v>0</v>
      </c>
      <c r="Q277" s="185">
        <v>0</v>
      </c>
      <c r="R277" s="185">
        <v>0</v>
      </c>
      <c r="S277" s="185">
        <v>0</v>
      </c>
      <c r="T277" s="186">
        <v>847028</v>
      </c>
      <c r="U277" s="186">
        <v>829456</v>
      </c>
      <c r="V277" s="186">
        <v>420681</v>
      </c>
      <c r="W277" s="186">
        <v>370465</v>
      </c>
      <c r="X277" s="43"/>
      <c r="Y277" s="43"/>
      <c r="Z277" s="43"/>
    </row>
    <row r="278" spans="1:26" ht="21.75" customHeight="1">
      <c r="A278" s="180" t="s">
        <v>469</v>
      </c>
      <c r="B278" s="181">
        <v>0</v>
      </c>
      <c r="C278" s="181">
        <v>0</v>
      </c>
      <c r="D278" s="181">
        <v>0</v>
      </c>
      <c r="E278" s="181">
        <v>0</v>
      </c>
      <c r="F278" s="181">
        <v>0</v>
      </c>
      <c r="G278" s="182">
        <v>0</v>
      </c>
      <c r="H278" s="183">
        <v>0</v>
      </c>
      <c r="I278" s="184"/>
      <c r="J278" s="185">
        <v>0</v>
      </c>
      <c r="K278" s="185">
        <v>0</v>
      </c>
      <c r="L278" s="185">
        <v>0</v>
      </c>
      <c r="M278" s="185">
        <v>0</v>
      </c>
      <c r="N278" s="185">
        <v>0</v>
      </c>
      <c r="O278" s="185">
        <v>0</v>
      </c>
      <c r="P278" s="185">
        <v>0</v>
      </c>
      <c r="Q278" s="185">
        <v>0</v>
      </c>
      <c r="R278" s="185">
        <v>0</v>
      </c>
      <c r="S278" s="185">
        <v>0</v>
      </c>
      <c r="T278" s="186" t="s">
        <v>188</v>
      </c>
      <c r="U278" s="186">
        <v>0</v>
      </c>
      <c r="V278" s="186">
        <v>0</v>
      </c>
      <c r="W278" s="186">
        <v>0</v>
      </c>
      <c r="X278" s="43"/>
      <c r="Y278" s="43"/>
      <c r="Z278" s="43"/>
    </row>
    <row r="279" spans="1:26" ht="21.75" customHeight="1">
      <c r="A279" s="180" t="s">
        <v>470</v>
      </c>
      <c r="B279" s="181">
        <v>205847.25999999998</v>
      </c>
      <c r="C279" s="181">
        <v>35412</v>
      </c>
      <c r="D279" s="181">
        <v>38525</v>
      </c>
      <c r="E279" s="181">
        <v>23322</v>
      </c>
      <c r="F279" s="181">
        <v>97259</v>
      </c>
      <c r="G279" s="182">
        <v>-340</v>
      </c>
      <c r="H279" s="183">
        <v>96919</v>
      </c>
      <c r="I279" s="184">
        <v>0.47249999999999998</v>
      </c>
      <c r="J279" s="185">
        <v>85347</v>
      </c>
      <c r="K279" s="185">
        <v>99960</v>
      </c>
      <c r="L279" s="185">
        <v>114660</v>
      </c>
      <c r="M279" s="185">
        <v>129942</v>
      </c>
      <c r="N279" s="185">
        <v>135411.28</v>
      </c>
      <c r="O279" s="185">
        <v>144815</v>
      </c>
      <c r="P279" s="185">
        <v>122592</v>
      </c>
      <c r="Q279" s="185">
        <v>125248</v>
      </c>
      <c r="R279" s="185">
        <v>128090</v>
      </c>
      <c r="S279" s="185">
        <v>176238</v>
      </c>
      <c r="T279" s="186">
        <v>155204</v>
      </c>
      <c r="U279" s="186">
        <v>151040</v>
      </c>
      <c r="V279" s="186">
        <v>111173</v>
      </c>
      <c r="W279" s="186">
        <v>96919</v>
      </c>
      <c r="X279" s="43"/>
      <c r="Y279" s="43"/>
      <c r="Z279" s="43"/>
    </row>
    <row r="280" spans="1:26" ht="21.75" customHeight="1">
      <c r="A280" s="180" t="s">
        <v>471</v>
      </c>
      <c r="B280" s="181">
        <v>315097.98</v>
      </c>
      <c r="C280" s="181">
        <v>54206</v>
      </c>
      <c r="D280" s="181">
        <v>0</v>
      </c>
      <c r="E280" s="181">
        <v>0</v>
      </c>
      <c r="F280" s="181">
        <v>54206</v>
      </c>
      <c r="G280" s="182">
        <v>-2</v>
      </c>
      <c r="H280" s="183">
        <v>54204</v>
      </c>
      <c r="I280" s="184">
        <v>0.17199999999999999</v>
      </c>
      <c r="J280" s="185">
        <v>188653</v>
      </c>
      <c r="K280" s="185">
        <v>202990</v>
      </c>
      <c r="L280" s="185">
        <v>212542</v>
      </c>
      <c r="M280" s="185">
        <v>229176</v>
      </c>
      <c r="N280" s="185">
        <v>154952</v>
      </c>
      <c r="O280" s="185">
        <v>87329</v>
      </c>
      <c r="P280" s="185">
        <v>67354</v>
      </c>
      <c r="Q280" s="185">
        <v>68247</v>
      </c>
      <c r="R280" s="185">
        <v>70869</v>
      </c>
      <c r="S280" s="185">
        <v>142766</v>
      </c>
      <c r="T280" s="186">
        <v>87733</v>
      </c>
      <c r="U280" s="186">
        <v>86096</v>
      </c>
      <c r="V280" s="186">
        <v>62103</v>
      </c>
      <c r="W280" s="186">
        <v>54204</v>
      </c>
      <c r="X280" s="43"/>
      <c r="Y280" s="43"/>
      <c r="Z280" s="43"/>
    </row>
    <row r="281" spans="1:26" ht="21.75" customHeight="1">
      <c r="A281" s="180" t="s">
        <v>472</v>
      </c>
      <c r="B281" s="181">
        <v>0</v>
      </c>
      <c r="C281" s="181">
        <v>0</v>
      </c>
      <c r="D281" s="181">
        <v>0</v>
      </c>
      <c r="E281" s="181">
        <v>0</v>
      </c>
      <c r="F281" s="181">
        <v>0</v>
      </c>
      <c r="G281" s="182">
        <v>0</v>
      </c>
      <c r="H281" s="183">
        <v>0</v>
      </c>
      <c r="I281" s="184"/>
      <c r="J281" s="185">
        <v>0</v>
      </c>
      <c r="K281" s="185">
        <v>0</v>
      </c>
      <c r="L281" s="185">
        <v>0</v>
      </c>
      <c r="M281" s="185">
        <v>0</v>
      </c>
      <c r="N281" s="185">
        <v>0</v>
      </c>
      <c r="O281" s="185">
        <v>0</v>
      </c>
      <c r="P281" s="185">
        <v>0</v>
      </c>
      <c r="Q281" s="185">
        <v>0</v>
      </c>
      <c r="R281" s="185">
        <v>0</v>
      </c>
      <c r="S281" s="185">
        <v>0</v>
      </c>
      <c r="T281" s="186" t="s">
        <v>188</v>
      </c>
      <c r="U281" s="186">
        <v>0</v>
      </c>
      <c r="V281" s="186">
        <v>0</v>
      </c>
      <c r="W281" s="186">
        <v>0</v>
      </c>
      <c r="X281" s="43"/>
      <c r="Y281" s="43"/>
      <c r="Z281" s="43"/>
    </row>
    <row r="282" spans="1:26" ht="21.75" customHeight="1">
      <c r="A282" s="180" t="s">
        <v>473</v>
      </c>
      <c r="B282" s="181">
        <v>306626.71000000002</v>
      </c>
      <c r="C282" s="181">
        <v>52749</v>
      </c>
      <c r="D282" s="181">
        <v>38525</v>
      </c>
      <c r="E282" s="181">
        <v>23322</v>
      </c>
      <c r="F282" s="181">
        <v>114596</v>
      </c>
      <c r="G282" s="182">
        <v>-341</v>
      </c>
      <c r="H282" s="183">
        <v>114255</v>
      </c>
      <c r="I282" s="184">
        <v>0.37369999999999998</v>
      </c>
      <c r="J282" s="185">
        <v>140911</v>
      </c>
      <c r="K282" s="185">
        <v>155493</v>
      </c>
      <c r="L282" s="185">
        <v>186921</v>
      </c>
      <c r="M282" s="185">
        <v>213948</v>
      </c>
      <c r="N282" s="185">
        <v>224425.34</v>
      </c>
      <c r="O282" s="185">
        <v>176194</v>
      </c>
      <c r="P282" s="185">
        <v>139600</v>
      </c>
      <c r="Q282" s="185">
        <v>139344</v>
      </c>
      <c r="R282" s="185">
        <v>145520</v>
      </c>
      <c r="S282" s="185">
        <v>251288</v>
      </c>
      <c r="T282" s="186">
        <v>187238</v>
      </c>
      <c r="U282" s="186">
        <v>178207</v>
      </c>
      <c r="V282" s="186">
        <v>130523</v>
      </c>
      <c r="W282" s="186">
        <v>114255</v>
      </c>
      <c r="X282" s="43"/>
      <c r="Y282" s="43"/>
      <c r="Z282" s="43"/>
    </row>
    <row r="283" spans="1:26" ht="21.75" customHeight="1">
      <c r="A283" s="180" t="s">
        <v>474</v>
      </c>
      <c r="B283" s="181">
        <v>0</v>
      </c>
      <c r="C283" s="181">
        <v>0</v>
      </c>
      <c r="D283" s="181">
        <v>0</v>
      </c>
      <c r="E283" s="181">
        <v>0</v>
      </c>
      <c r="F283" s="181">
        <v>0</v>
      </c>
      <c r="G283" s="182">
        <v>0</v>
      </c>
      <c r="H283" s="183">
        <v>0</v>
      </c>
      <c r="I283" s="184"/>
      <c r="J283" s="185">
        <v>0</v>
      </c>
      <c r="K283" s="185">
        <v>0</v>
      </c>
      <c r="L283" s="185">
        <v>0</v>
      </c>
      <c r="M283" s="185">
        <v>0</v>
      </c>
      <c r="N283" s="185">
        <v>0</v>
      </c>
      <c r="O283" s="185">
        <v>0</v>
      </c>
      <c r="P283" s="185">
        <v>0</v>
      </c>
      <c r="Q283" s="185">
        <v>0</v>
      </c>
      <c r="R283" s="185">
        <v>0</v>
      </c>
      <c r="S283" s="185">
        <v>0</v>
      </c>
      <c r="T283" s="186" t="s">
        <v>188</v>
      </c>
      <c r="U283" s="186">
        <v>0</v>
      </c>
      <c r="V283" s="186">
        <v>0</v>
      </c>
      <c r="W283" s="186">
        <v>0</v>
      </c>
      <c r="X283" s="43"/>
      <c r="Y283" s="43"/>
      <c r="Z283" s="43"/>
    </row>
    <row r="284" spans="1:26" ht="21.75" customHeight="1">
      <c r="A284" s="180" t="s">
        <v>475</v>
      </c>
      <c r="B284" s="181">
        <v>0</v>
      </c>
      <c r="C284" s="181">
        <v>0</v>
      </c>
      <c r="D284" s="181">
        <v>0</v>
      </c>
      <c r="E284" s="181">
        <v>0</v>
      </c>
      <c r="F284" s="181">
        <v>0</v>
      </c>
      <c r="G284" s="182">
        <v>0</v>
      </c>
      <c r="H284" s="183">
        <v>0</v>
      </c>
      <c r="I284" s="184"/>
      <c r="J284" s="185">
        <v>0</v>
      </c>
      <c r="K284" s="185">
        <v>0</v>
      </c>
      <c r="L284" s="185">
        <v>0</v>
      </c>
      <c r="M284" s="185">
        <v>0</v>
      </c>
      <c r="N284" s="185">
        <v>0</v>
      </c>
      <c r="O284" s="185">
        <v>0</v>
      </c>
      <c r="P284" s="185">
        <v>0</v>
      </c>
      <c r="Q284" s="185">
        <v>0</v>
      </c>
      <c r="R284" s="185">
        <v>0</v>
      </c>
      <c r="S284" s="185">
        <v>0</v>
      </c>
      <c r="T284" s="186" t="s">
        <v>188</v>
      </c>
      <c r="U284" s="186">
        <v>0</v>
      </c>
      <c r="V284" s="186">
        <v>0</v>
      </c>
      <c r="W284" s="186">
        <v>0</v>
      </c>
      <c r="X284" s="43"/>
      <c r="Y284" s="43"/>
      <c r="Z284" s="43"/>
    </row>
    <row r="285" spans="1:26" ht="21.75" customHeight="1">
      <c r="A285" s="180" t="s">
        <v>476</v>
      </c>
      <c r="B285" s="181">
        <v>0</v>
      </c>
      <c r="C285" s="181">
        <v>0</v>
      </c>
      <c r="D285" s="181">
        <v>0</v>
      </c>
      <c r="E285" s="181">
        <v>0</v>
      </c>
      <c r="F285" s="181">
        <v>0</v>
      </c>
      <c r="G285" s="182">
        <v>0</v>
      </c>
      <c r="H285" s="183">
        <v>0</v>
      </c>
      <c r="I285" s="184"/>
      <c r="J285" s="185">
        <v>0</v>
      </c>
      <c r="K285" s="185">
        <v>0</v>
      </c>
      <c r="L285" s="185">
        <v>0</v>
      </c>
      <c r="M285" s="185">
        <v>0</v>
      </c>
      <c r="N285" s="185">
        <v>0</v>
      </c>
      <c r="O285" s="185">
        <v>0</v>
      </c>
      <c r="P285" s="185">
        <v>0</v>
      </c>
      <c r="Q285" s="185">
        <v>0</v>
      </c>
      <c r="R285" s="185">
        <v>0</v>
      </c>
      <c r="S285" s="185">
        <v>0</v>
      </c>
      <c r="T285" s="186" t="s">
        <v>188</v>
      </c>
      <c r="U285" s="186">
        <v>0</v>
      </c>
      <c r="V285" s="186">
        <v>0</v>
      </c>
      <c r="W285" s="186">
        <v>0</v>
      </c>
      <c r="X285" s="43"/>
      <c r="Y285" s="43"/>
      <c r="Z285" s="43"/>
    </row>
    <row r="286" spans="1:26" ht="21.75" customHeight="1">
      <c r="A286" s="180" t="s">
        <v>477</v>
      </c>
      <c r="B286" s="181">
        <v>187884</v>
      </c>
      <c r="C286" s="181">
        <v>32321</v>
      </c>
      <c r="D286" s="181">
        <v>25683</v>
      </c>
      <c r="E286" s="181">
        <v>15548</v>
      </c>
      <c r="F286" s="181">
        <v>73552</v>
      </c>
      <c r="G286" s="182">
        <v>-226</v>
      </c>
      <c r="H286" s="183">
        <v>73326</v>
      </c>
      <c r="I286" s="184">
        <v>0.39149999999999996</v>
      </c>
      <c r="J286" s="185">
        <v>72980</v>
      </c>
      <c r="K286" s="185">
        <v>101571</v>
      </c>
      <c r="L286" s="185">
        <v>110902</v>
      </c>
      <c r="M286" s="185">
        <v>125395</v>
      </c>
      <c r="N286" s="185">
        <v>139520.01</v>
      </c>
      <c r="O286" s="185">
        <v>110325</v>
      </c>
      <c r="P286" s="185">
        <v>93683</v>
      </c>
      <c r="Q286" s="185">
        <v>87783</v>
      </c>
      <c r="R286" s="185">
        <v>90036</v>
      </c>
      <c r="S286" s="185">
        <v>151797</v>
      </c>
      <c r="T286" s="186">
        <v>114655</v>
      </c>
      <c r="U286" s="186">
        <v>113602</v>
      </c>
      <c r="V286" s="186">
        <v>85311</v>
      </c>
      <c r="W286" s="186">
        <v>73326</v>
      </c>
      <c r="X286" s="43"/>
      <c r="Y286" s="43"/>
      <c r="Z286" s="43"/>
    </row>
    <row r="287" spans="1:26" ht="21.75" customHeight="1">
      <c r="A287" s="180" t="s">
        <v>478</v>
      </c>
      <c r="B287" s="181">
        <v>0</v>
      </c>
      <c r="C287" s="181">
        <v>0</v>
      </c>
      <c r="D287" s="181">
        <v>0</v>
      </c>
      <c r="E287" s="181">
        <v>0</v>
      </c>
      <c r="F287" s="181">
        <v>0</v>
      </c>
      <c r="G287" s="182">
        <v>0</v>
      </c>
      <c r="H287" s="183">
        <v>0</v>
      </c>
      <c r="I287" s="184"/>
      <c r="J287" s="185">
        <v>0</v>
      </c>
      <c r="K287" s="185">
        <v>0</v>
      </c>
      <c r="L287" s="185">
        <v>0</v>
      </c>
      <c r="M287" s="185">
        <v>0</v>
      </c>
      <c r="N287" s="185">
        <v>0</v>
      </c>
      <c r="O287" s="185">
        <v>0</v>
      </c>
      <c r="P287" s="185">
        <v>0</v>
      </c>
      <c r="Q287" s="185">
        <v>0</v>
      </c>
      <c r="R287" s="185">
        <v>0</v>
      </c>
      <c r="S287" s="185">
        <v>0</v>
      </c>
      <c r="T287" s="186" t="s">
        <v>188</v>
      </c>
      <c r="U287" s="186">
        <v>0</v>
      </c>
      <c r="V287" s="186">
        <v>0</v>
      </c>
      <c r="W287" s="186">
        <v>0</v>
      </c>
      <c r="X287" s="43"/>
      <c r="Y287" s="43"/>
      <c r="Z287" s="43"/>
    </row>
    <row r="288" spans="1:26" ht="21.75" customHeight="1">
      <c r="A288" s="180" t="s">
        <v>479</v>
      </c>
      <c r="B288" s="181">
        <v>659103.24999999988</v>
      </c>
      <c r="C288" s="181">
        <v>113384</v>
      </c>
      <c r="D288" s="181">
        <v>0</v>
      </c>
      <c r="E288" s="181">
        <v>0</v>
      </c>
      <c r="F288" s="181">
        <v>113384</v>
      </c>
      <c r="G288" s="182">
        <v>-4</v>
      </c>
      <c r="H288" s="183">
        <v>113380</v>
      </c>
      <c r="I288" s="184">
        <v>0.17199999999999999</v>
      </c>
      <c r="J288" s="185">
        <v>0</v>
      </c>
      <c r="K288" s="185">
        <v>0</v>
      </c>
      <c r="L288" s="185">
        <v>0</v>
      </c>
      <c r="M288" s="185">
        <v>0</v>
      </c>
      <c r="N288" s="185">
        <v>0</v>
      </c>
      <c r="O288" s="185">
        <v>172490</v>
      </c>
      <c r="P288" s="185">
        <v>137764</v>
      </c>
      <c r="Q288" s="185">
        <v>135068</v>
      </c>
      <c r="R288" s="185">
        <v>138317</v>
      </c>
      <c r="S288" s="185">
        <v>277928</v>
      </c>
      <c r="T288" s="186">
        <v>173872</v>
      </c>
      <c r="U288" s="186">
        <v>179274</v>
      </c>
      <c r="V288" s="186">
        <v>130234</v>
      </c>
      <c r="W288" s="186">
        <v>113380</v>
      </c>
      <c r="X288" s="43"/>
      <c r="Y288" s="43"/>
      <c r="Z288" s="43"/>
    </row>
    <row r="289" spans="1:26" ht="21.75" customHeight="1">
      <c r="A289" s="180" t="s">
        <v>480</v>
      </c>
      <c r="B289" s="181">
        <v>569437.18000000005</v>
      </c>
      <c r="C289" s="181">
        <v>97959</v>
      </c>
      <c r="D289" s="181">
        <v>25683</v>
      </c>
      <c r="E289" s="181">
        <v>15548</v>
      </c>
      <c r="F289" s="181">
        <v>139190</v>
      </c>
      <c r="G289" s="182">
        <v>-229</v>
      </c>
      <c r="H289" s="183">
        <v>138961</v>
      </c>
      <c r="I289" s="184">
        <v>0.24440000000000001</v>
      </c>
      <c r="J289" s="185">
        <v>302236</v>
      </c>
      <c r="K289" s="185">
        <v>331284</v>
      </c>
      <c r="L289" s="185">
        <v>364777</v>
      </c>
      <c r="M289" s="185">
        <v>390888</v>
      </c>
      <c r="N289" s="185">
        <v>369084</v>
      </c>
      <c r="O289" s="185">
        <v>219912</v>
      </c>
      <c r="P289" s="185">
        <v>176222</v>
      </c>
      <c r="Q289" s="185">
        <v>172219</v>
      </c>
      <c r="R289" s="185">
        <v>174492</v>
      </c>
      <c r="S289" s="185">
        <v>350046</v>
      </c>
      <c r="T289" s="186">
        <v>220425</v>
      </c>
      <c r="U289" s="186">
        <v>217676</v>
      </c>
      <c r="V289" s="186">
        <v>158462</v>
      </c>
      <c r="W289" s="186">
        <v>138961</v>
      </c>
      <c r="X289" s="43"/>
      <c r="Y289" s="43"/>
      <c r="Z289" s="43"/>
    </row>
    <row r="290" spans="1:26" ht="21.75" customHeight="1">
      <c r="A290" s="180" t="s">
        <v>481</v>
      </c>
      <c r="B290" s="181">
        <v>432908.96000000008</v>
      </c>
      <c r="C290" s="181">
        <v>74473</v>
      </c>
      <c r="D290" s="181">
        <v>35314</v>
      </c>
      <c r="E290" s="181">
        <v>21379</v>
      </c>
      <c r="F290" s="181">
        <v>131166</v>
      </c>
      <c r="G290" s="182">
        <v>-312</v>
      </c>
      <c r="H290" s="183">
        <v>130854</v>
      </c>
      <c r="I290" s="184">
        <v>0.30299999999999999</v>
      </c>
      <c r="J290" s="185">
        <v>213239</v>
      </c>
      <c r="K290" s="185">
        <v>271839</v>
      </c>
      <c r="L290" s="185">
        <v>295919</v>
      </c>
      <c r="M290" s="185">
        <v>323526</v>
      </c>
      <c r="N290" s="185">
        <v>327012</v>
      </c>
      <c r="O290" s="185">
        <v>199860</v>
      </c>
      <c r="P290" s="185">
        <v>153260</v>
      </c>
      <c r="Q290" s="185">
        <v>150853</v>
      </c>
      <c r="R290" s="185">
        <v>162860</v>
      </c>
      <c r="S290" s="185">
        <v>349082</v>
      </c>
      <c r="T290" s="186">
        <v>211373</v>
      </c>
      <c r="U290" s="186">
        <v>206400</v>
      </c>
      <c r="V290" s="186">
        <v>149944</v>
      </c>
      <c r="W290" s="186">
        <v>130854</v>
      </c>
      <c r="X290" s="43"/>
      <c r="Y290" s="43"/>
      <c r="Z290" s="43"/>
    </row>
    <row r="291" spans="1:26" ht="21.75" customHeight="1">
      <c r="A291" s="180" t="s">
        <v>482</v>
      </c>
      <c r="B291" s="181">
        <v>1844795.54</v>
      </c>
      <c r="C291" s="181">
        <v>317357</v>
      </c>
      <c r="D291" s="181">
        <v>16052</v>
      </c>
      <c r="E291" s="181">
        <v>9718</v>
      </c>
      <c r="F291" s="181">
        <v>343127</v>
      </c>
      <c r="G291" s="182">
        <v>-152</v>
      </c>
      <c r="H291" s="183">
        <v>342975</v>
      </c>
      <c r="I291" s="184">
        <v>0.18600000000000003</v>
      </c>
      <c r="J291" s="185">
        <v>1090772</v>
      </c>
      <c r="K291" s="185">
        <v>1105972</v>
      </c>
      <c r="L291" s="185">
        <v>1248806</v>
      </c>
      <c r="M291" s="185">
        <v>1307615</v>
      </c>
      <c r="N291" s="185">
        <v>965898</v>
      </c>
      <c r="O291" s="185">
        <v>539676</v>
      </c>
      <c r="P291" s="185">
        <v>431234</v>
      </c>
      <c r="Q291" s="185">
        <v>431743</v>
      </c>
      <c r="R291" s="185">
        <v>443953</v>
      </c>
      <c r="S291" s="185">
        <v>895751</v>
      </c>
      <c r="T291" s="186">
        <v>559382</v>
      </c>
      <c r="U291" s="186">
        <v>534729</v>
      </c>
      <c r="V291" s="186">
        <v>391958</v>
      </c>
      <c r="W291" s="186">
        <v>342975</v>
      </c>
      <c r="X291" s="43"/>
      <c r="Y291" s="43"/>
      <c r="Z291" s="43"/>
    </row>
    <row r="292" spans="1:26" ht="21.75" customHeight="1">
      <c r="A292" s="180" t="s">
        <v>483</v>
      </c>
      <c r="B292" s="181">
        <v>101660.06</v>
      </c>
      <c r="C292" s="181">
        <v>17488</v>
      </c>
      <c r="D292" s="181">
        <v>44946</v>
      </c>
      <c r="E292" s="181">
        <v>27209</v>
      </c>
      <c r="F292" s="181">
        <v>89643</v>
      </c>
      <c r="G292" s="182">
        <v>0</v>
      </c>
      <c r="H292" s="183">
        <v>89643</v>
      </c>
      <c r="I292" s="184">
        <v>0.88180000000000003</v>
      </c>
      <c r="J292" s="185">
        <v>0</v>
      </c>
      <c r="K292" s="185">
        <v>0</v>
      </c>
      <c r="L292" s="185">
        <v>0</v>
      </c>
      <c r="M292" s="185">
        <v>0</v>
      </c>
      <c r="N292" s="185">
        <v>0</v>
      </c>
      <c r="O292" s="185">
        <v>0</v>
      </c>
      <c r="P292" s="185">
        <v>0</v>
      </c>
      <c r="Q292" s="185">
        <v>0</v>
      </c>
      <c r="R292" s="185">
        <v>89806</v>
      </c>
      <c r="S292" s="185">
        <v>92977</v>
      </c>
      <c r="T292" s="186">
        <v>95458</v>
      </c>
      <c r="U292" s="186">
        <v>97823</v>
      </c>
      <c r="V292" s="186">
        <v>100756</v>
      </c>
      <c r="W292" s="186">
        <v>89643</v>
      </c>
      <c r="X292" s="43"/>
      <c r="Y292" s="43"/>
      <c r="Z292" s="43"/>
    </row>
    <row r="293" spans="1:26" ht="21.75" customHeight="1">
      <c r="A293" s="180" t="s">
        <v>484</v>
      </c>
      <c r="B293" s="181">
        <v>0</v>
      </c>
      <c r="C293" s="181">
        <v>0</v>
      </c>
      <c r="D293" s="181">
        <v>0</v>
      </c>
      <c r="E293" s="181">
        <v>0</v>
      </c>
      <c r="F293" s="181">
        <v>0</v>
      </c>
      <c r="G293" s="182">
        <v>0</v>
      </c>
      <c r="H293" s="183">
        <v>0</v>
      </c>
      <c r="I293" s="184"/>
      <c r="J293" s="185">
        <v>0</v>
      </c>
      <c r="K293" s="185">
        <v>0</v>
      </c>
      <c r="L293" s="185">
        <v>0</v>
      </c>
      <c r="M293" s="185">
        <v>0</v>
      </c>
      <c r="N293" s="185">
        <v>0</v>
      </c>
      <c r="O293" s="185">
        <v>0</v>
      </c>
      <c r="P293" s="185">
        <v>0</v>
      </c>
      <c r="Q293" s="185">
        <v>0</v>
      </c>
      <c r="R293" s="185">
        <v>0</v>
      </c>
      <c r="S293" s="185">
        <v>0</v>
      </c>
      <c r="T293" s="186" t="s">
        <v>188</v>
      </c>
      <c r="U293" s="186">
        <v>0</v>
      </c>
      <c r="V293" s="186">
        <v>0</v>
      </c>
      <c r="W293" s="186">
        <v>0</v>
      </c>
      <c r="X293" s="43"/>
      <c r="Y293" s="43"/>
      <c r="Z293" s="43"/>
    </row>
    <row r="294" spans="1:26" ht="21.75" customHeight="1">
      <c r="A294" s="180" t="s">
        <v>485</v>
      </c>
      <c r="B294" s="181">
        <v>0</v>
      </c>
      <c r="C294" s="181">
        <v>0</v>
      </c>
      <c r="D294" s="181">
        <v>0</v>
      </c>
      <c r="E294" s="181">
        <v>0</v>
      </c>
      <c r="F294" s="181">
        <v>0</v>
      </c>
      <c r="G294" s="182">
        <v>0</v>
      </c>
      <c r="H294" s="183">
        <v>0</v>
      </c>
      <c r="I294" s="184"/>
      <c r="J294" s="185">
        <v>0</v>
      </c>
      <c r="K294" s="185">
        <v>0</v>
      </c>
      <c r="L294" s="185">
        <v>0</v>
      </c>
      <c r="M294" s="185">
        <v>0</v>
      </c>
      <c r="N294" s="185">
        <v>0</v>
      </c>
      <c r="O294" s="185">
        <v>0</v>
      </c>
      <c r="P294" s="185">
        <v>0</v>
      </c>
      <c r="Q294" s="185">
        <v>0</v>
      </c>
      <c r="R294" s="185">
        <v>0</v>
      </c>
      <c r="S294" s="185">
        <v>0</v>
      </c>
      <c r="T294" s="186" t="s">
        <v>188</v>
      </c>
      <c r="U294" s="186">
        <v>0</v>
      </c>
      <c r="V294" s="186">
        <v>0</v>
      </c>
      <c r="W294" s="186">
        <v>0</v>
      </c>
      <c r="X294" s="43"/>
      <c r="Y294" s="43"/>
      <c r="Z294" s="43"/>
    </row>
    <row r="295" spans="1:26" ht="21.75" customHeight="1">
      <c r="A295" s="180" t="s">
        <v>486</v>
      </c>
      <c r="B295" s="181">
        <v>308999.00999999995</v>
      </c>
      <c r="C295" s="181">
        <v>53157</v>
      </c>
      <c r="D295" s="181">
        <v>0</v>
      </c>
      <c r="E295" s="181">
        <v>0</v>
      </c>
      <c r="F295" s="181">
        <v>53157</v>
      </c>
      <c r="G295" s="182">
        <v>-2</v>
      </c>
      <c r="H295" s="183">
        <v>53155</v>
      </c>
      <c r="I295" s="184">
        <v>0.17199999999999999</v>
      </c>
      <c r="J295" s="185">
        <v>0</v>
      </c>
      <c r="K295" s="185">
        <v>0</v>
      </c>
      <c r="L295" s="185">
        <v>0</v>
      </c>
      <c r="M295" s="185">
        <v>0</v>
      </c>
      <c r="N295" s="185">
        <v>0</v>
      </c>
      <c r="O295" s="185">
        <v>0</v>
      </c>
      <c r="P295" s="185">
        <v>61829</v>
      </c>
      <c r="Q295" s="185">
        <v>61605</v>
      </c>
      <c r="R295" s="185">
        <v>65226</v>
      </c>
      <c r="S295" s="185">
        <v>129652</v>
      </c>
      <c r="T295" s="186">
        <v>81329</v>
      </c>
      <c r="U295" s="186">
        <v>80007</v>
      </c>
      <c r="V295" s="186">
        <v>57887</v>
      </c>
      <c r="W295" s="186">
        <v>53155</v>
      </c>
      <c r="X295" s="43"/>
      <c r="Y295" s="43"/>
      <c r="Z295" s="43"/>
    </row>
    <row r="296" spans="1:26" ht="21.75" customHeight="1">
      <c r="A296" s="180" t="s">
        <v>487</v>
      </c>
      <c r="B296" s="181">
        <v>0</v>
      </c>
      <c r="C296" s="181">
        <v>0</v>
      </c>
      <c r="D296" s="181">
        <v>0</v>
      </c>
      <c r="E296" s="181">
        <v>0</v>
      </c>
      <c r="F296" s="181">
        <v>0</v>
      </c>
      <c r="G296" s="182">
        <v>0</v>
      </c>
      <c r="H296" s="183">
        <v>0</v>
      </c>
      <c r="I296" s="184"/>
      <c r="J296" s="185">
        <v>0</v>
      </c>
      <c r="K296" s="185">
        <v>0</v>
      </c>
      <c r="L296" s="185">
        <v>0</v>
      </c>
      <c r="M296" s="185">
        <v>0</v>
      </c>
      <c r="N296" s="185">
        <v>0</v>
      </c>
      <c r="O296" s="185">
        <v>0</v>
      </c>
      <c r="P296" s="185">
        <v>0</v>
      </c>
      <c r="Q296" s="185">
        <v>0</v>
      </c>
      <c r="R296" s="185">
        <v>0</v>
      </c>
      <c r="S296" s="185">
        <v>0</v>
      </c>
      <c r="T296" s="186" t="s">
        <v>188</v>
      </c>
      <c r="U296" s="186">
        <v>0</v>
      </c>
      <c r="V296" s="186">
        <v>0</v>
      </c>
      <c r="W296" s="186">
        <v>0</v>
      </c>
      <c r="X296" s="43"/>
      <c r="Y296" s="43"/>
      <c r="Z296" s="43"/>
    </row>
    <row r="297" spans="1:26" ht="21.75" customHeight="1">
      <c r="A297" s="180" t="s">
        <v>488</v>
      </c>
      <c r="B297" s="181">
        <v>120842.5</v>
      </c>
      <c r="C297" s="181">
        <v>20788</v>
      </c>
      <c r="D297" s="181">
        <v>41735</v>
      </c>
      <c r="E297" s="181">
        <v>25266</v>
      </c>
      <c r="F297" s="181">
        <v>87789</v>
      </c>
      <c r="G297" s="182">
        <v>-368</v>
      </c>
      <c r="H297" s="183">
        <v>87421</v>
      </c>
      <c r="I297" s="184">
        <v>0.72650000000000003</v>
      </c>
      <c r="J297" s="185">
        <v>0</v>
      </c>
      <c r="K297" s="185">
        <v>0</v>
      </c>
      <c r="L297" s="185">
        <v>0</v>
      </c>
      <c r="M297" s="185">
        <v>0</v>
      </c>
      <c r="N297" s="185">
        <v>118073.95</v>
      </c>
      <c r="O297" s="185">
        <v>115710</v>
      </c>
      <c r="P297" s="185">
        <v>97263</v>
      </c>
      <c r="Q297" s="185">
        <v>97263</v>
      </c>
      <c r="R297" s="185">
        <v>98792</v>
      </c>
      <c r="S297" s="185">
        <v>113157</v>
      </c>
      <c r="T297" s="186">
        <v>96466</v>
      </c>
      <c r="U297" s="186">
        <v>111339</v>
      </c>
      <c r="V297" s="186">
        <v>101201</v>
      </c>
      <c r="W297" s="186">
        <v>87421</v>
      </c>
      <c r="X297" s="43"/>
      <c r="Y297" s="43"/>
      <c r="Z297" s="43"/>
    </row>
    <row r="298" spans="1:26" ht="21.75" customHeight="1">
      <c r="A298" s="180" t="s">
        <v>489</v>
      </c>
      <c r="B298" s="181">
        <v>839835.25</v>
      </c>
      <c r="C298" s="181">
        <v>144475</v>
      </c>
      <c r="D298" s="181">
        <v>0</v>
      </c>
      <c r="E298" s="181">
        <v>0</v>
      </c>
      <c r="F298" s="181">
        <v>144475</v>
      </c>
      <c r="G298" s="182">
        <v>-5</v>
      </c>
      <c r="H298" s="183">
        <v>144470</v>
      </c>
      <c r="I298" s="184">
        <v>0.17199999999999999</v>
      </c>
      <c r="J298" s="185">
        <v>0</v>
      </c>
      <c r="K298" s="185">
        <v>0</v>
      </c>
      <c r="L298" s="185">
        <v>0</v>
      </c>
      <c r="M298" s="185">
        <v>527848</v>
      </c>
      <c r="N298" s="185">
        <v>371095</v>
      </c>
      <c r="O298" s="185">
        <v>193036</v>
      </c>
      <c r="P298" s="185">
        <v>153518</v>
      </c>
      <c r="Q298" s="185">
        <v>152811</v>
      </c>
      <c r="R298" s="185">
        <v>178610</v>
      </c>
      <c r="S298" s="185">
        <v>359940</v>
      </c>
      <c r="T298" s="186">
        <v>223303</v>
      </c>
      <c r="U298" s="186">
        <v>222481</v>
      </c>
      <c r="V298" s="186">
        <v>163811</v>
      </c>
      <c r="W298" s="186">
        <v>144470</v>
      </c>
      <c r="X298" s="43"/>
      <c r="Y298" s="43"/>
      <c r="Z298" s="43"/>
    </row>
    <row r="299" spans="1:26" ht="21.75" customHeight="1">
      <c r="A299" s="180" t="s">
        <v>490</v>
      </c>
      <c r="B299" s="181">
        <v>600458.23</v>
      </c>
      <c r="C299" s="181">
        <v>103296</v>
      </c>
      <c r="D299" s="181">
        <v>22473</v>
      </c>
      <c r="E299" s="181">
        <v>13605</v>
      </c>
      <c r="F299" s="181">
        <v>139374</v>
      </c>
      <c r="G299" s="182">
        <v>-201</v>
      </c>
      <c r="H299" s="183">
        <v>139173</v>
      </c>
      <c r="I299" s="184">
        <v>0.2321</v>
      </c>
      <c r="J299" s="185">
        <v>0</v>
      </c>
      <c r="K299" s="185">
        <v>0</v>
      </c>
      <c r="L299" s="185">
        <v>286756</v>
      </c>
      <c r="M299" s="185">
        <v>323223</v>
      </c>
      <c r="N299" s="185">
        <v>312865</v>
      </c>
      <c r="O299" s="185">
        <v>181149</v>
      </c>
      <c r="P299" s="185">
        <v>153020</v>
      </c>
      <c r="Q299" s="185">
        <v>151058</v>
      </c>
      <c r="R299" s="185">
        <v>162823</v>
      </c>
      <c r="S299" s="185">
        <v>322037</v>
      </c>
      <c r="T299" s="186">
        <v>216745</v>
      </c>
      <c r="U299" s="186">
        <v>220461</v>
      </c>
      <c r="V299" s="186">
        <v>157293</v>
      </c>
      <c r="W299" s="186">
        <v>139173</v>
      </c>
      <c r="X299" s="43"/>
      <c r="Y299" s="43"/>
      <c r="Z299" s="43"/>
    </row>
    <row r="300" spans="1:26" ht="21.75" customHeight="1">
      <c r="A300" s="180" t="s">
        <v>491</v>
      </c>
      <c r="B300" s="181">
        <v>0</v>
      </c>
      <c r="C300" s="181">
        <v>0</v>
      </c>
      <c r="D300" s="181">
        <v>0</v>
      </c>
      <c r="E300" s="181">
        <v>0</v>
      </c>
      <c r="F300" s="181">
        <v>0</v>
      </c>
      <c r="G300" s="182">
        <v>0</v>
      </c>
      <c r="H300" s="183">
        <v>0</v>
      </c>
      <c r="I300" s="184"/>
      <c r="J300" s="185">
        <v>0</v>
      </c>
      <c r="K300" s="185">
        <v>0</v>
      </c>
      <c r="L300" s="185">
        <v>0</v>
      </c>
      <c r="M300" s="185">
        <v>0</v>
      </c>
      <c r="N300" s="185">
        <v>0</v>
      </c>
      <c r="O300" s="185">
        <v>0</v>
      </c>
      <c r="P300" s="185">
        <v>0</v>
      </c>
      <c r="Q300" s="185">
        <v>0</v>
      </c>
      <c r="R300" s="185">
        <v>0</v>
      </c>
      <c r="S300" s="185">
        <v>0</v>
      </c>
      <c r="T300" s="186" t="s">
        <v>188</v>
      </c>
      <c r="U300" s="186">
        <v>0</v>
      </c>
      <c r="V300" s="186">
        <v>0</v>
      </c>
      <c r="W300" s="186">
        <v>0</v>
      </c>
      <c r="X300" s="43"/>
      <c r="Y300" s="43"/>
      <c r="Z300" s="43"/>
    </row>
    <row r="301" spans="1:26" ht="21.75" customHeight="1">
      <c r="A301" s="180" t="s">
        <v>492</v>
      </c>
      <c r="B301" s="181">
        <v>0</v>
      </c>
      <c r="C301" s="181">
        <v>0</v>
      </c>
      <c r="D301" s="181">
        <v>0</v>
      </c>
      <c r="E301" s="181">
        <v>0</v>
      </c>
      <c r="F301" s="181">
        <v>0</v>
      </c>
      <c r="G301" s="182">
        <v>0</v>
      </c>
      <c r="H301" s="183">
        <v>0</v>
      </c>
      <c r="I301" s="184"/>
      <c r="J301" s="185">
        <v>0</v>
      </c>
      <c r="K301" s="185">
        <v>0</v>
      </c>
      <c r="L301" s="185">
        <v>0</v>
      </c>
      <c r="M301" s="185">
        <v>0</v>
      </c>
      <c r="N301" s="185">
        <v>0</v>
      </c>
      <c r="O301" s="185">
        <v>0</v>
      </c>
      <c r="P301" s="185">
        <v>0</v>
      </c>
      <c r="Q301" s="185">
        <v>0</v>
      </c>
      <c r="R301" s="185">
        <v>0</v>
      </c>
      <c r="S301" s="185">
        <v>0</v>
      </c>
      <c r="T301" s="186" t="s">
        <v>188</v>
      </c>
      <c r="U301" s="186">
        <v>0</v>
      </c>
      <c r="V301" s="186">
        <v>0</v>
      </c>
      <c r="W301" s="186">
        <v>0</v>
      </c>
      <c r="X301" s="43"/>
      <c r="Y301" s="43"/>
      <c r="Z301" s="43"/>
    </row>
    <row r="302" spans="1:26" ht="21.75" customHeight="1">
      <c r="A302" s="180" t="s">
        <v>493</v>
      </c>
      <c r="B302" s="181">
        <v>0</v>
      </c>
      <c r="C302" s="181">
        <v>0</v>
      </c>
      <c r="D302" s="181">
        <v>0</v>
      </c>
      <c r="E302" s="181">
        <v>0</v>
      </c>
      <c r="F302" s="181">
        <v>0</v>
      </c>
      <c r="G302" s="182">
        <v>0</v>
      </c>
      <c r="H302" s="183">
        <v>0</v>
      </c>
      <c r="I302" s="184"/>
      <c r="J302" s="185">
        <v>0</v>
      </c>
      <c r="K302" s="185">
        <v>0</v>
      </c>
      <c r="L302" s="185">
        <v>0</v>
      </c>
      <c r="M302" s="185">
        <v>0</v>
      </c>
      <c r="N302" s="185">
        <v>0</v>
      </c>
      <c r="O302" s="185">
        <v>0</v>
      </c>
      <c r="P302" s="185">
        <v>0</v>
      </c>
      <c r="Q302" s="185">
        <v>0</v>
      </c>
      <c r="R302" s="185">
        <v>0</v>
      </c>
      <c r="S302" s="185">
        <v>0</v>
      </c>
      <c r="T302" s="186" t="s">
        <v>188</v>
      </c>
      <c r="U302" s="186">
        <v>0</v>
      </c>
      <c r="V302" s="186">
        <v>0</v>
      </c>
      <c r="W302" s="186">
        <v>0</v>
      </c>
      <c r="X302" s="43"/>
      <c r="Y302" s="43"/>
      <c r="Z302" s="43"/>
    </row>
    <row r="303" spans="1:26" ht="21.75" customHeight="1">
      <c r="A303" s="180" t="s">
        <v>494</v>
      </c>
      <c r="B303" s="181">
        <v>437577.57</v>
      </c>
      <c r="C303" s="181">
        <v>75276</v>
      </c>
      <c r="D303" s="181">
        <v>25683</v>
      </c>
      <c r="E303" s="181">
        <v>15548</v>
      </c>
      <c r="F303" s="181">
        <v>116507</v>
      </c>
      <c r="G303" s="182">
        <v>-228</v>
      </c>
      <c r="H303" s="183">
        <v>116279</v>
      </c>
      <c r="I303" s="184">
        <v>0.26629999999999998</v>
      </c>
      <c r="J303" s="185">
        <v>0</v>
      </c>
      <c r="K303" s="185">
        <v>246726</v>
      </c>
      <c r="L303" s="185">
        <v>269955</v>
      </c>
      <c r="M303" s="185">
        <v>275795</v>
      </c>
      <c r="N303" s="185">
        <v>281388</v>
      </c>
      <c r="O303" s="185">
        <v>172650</v>
      </c>
      <c r="P303" s="185">
        <v>142687</v>
      </c>
      <c r="Q303" s="185">
        <v>139912</v>
      </c>
      <c r="R303" s="185">
        <v>145331</v>
      </c>
      <c r="S303" s="185">
        <v>293288</v>
      </c>
      <c r="T303" s="186">
        <v>184717</v>
      </c>
      <c r="U303" s="186">
        <v>181530</v>
      </c>
      <c r="V303" s="186">
        <v>132819</v>
      </c>
      <c r="W303" s="186">
        <v>116279</v>
      </c>
      <c r="X303" s="43"/>
      <c r="Y303" s="43"/>
      <c r="Z303" s="43"/>
    </row>
    <row r="304" spans="1:26" ht="21.75" customHeight="1">
      <c r="A304" s="180" t="s">
        <v>495</v>
      </c>
      <c r="B304" s="181">
        <v>534279.42000000004</v>
      </c>
      <c r="C304" s="181">
        <v>91911</v>
      </c>
      <c r="D304" s="181">
        <v>35314</v>
      </c>
      <c r="E304" s="181">
        <v>21379</v>
      </c>
      <c r="F304" s="181">
        <v>148604</v>
      </c>
      <c r="G304" s="182">
        <v>-313</v>
      </c>
      <c r="H304" s="183">
        <v>148291</v>
      </c>
      <c r="I304" s="184">
        <v>0.27810000000000001</v>
      </c>
      <c r="J304" s="185">
        <v>310487</v>
      </c>
      <c r="K304" s="185">
        <v>328691</v>
      </c>
      <c r="L304" s="185">
        <v>357681</v>
      </c>
      <c r="M304" s="185">
        <v>375208</v>
      </c>
      <c r="N304" s="185">
        <v>357231</v>
      </c>
      <c r="O304" s="185">
        <v>223756</v>
      </c>
      <c r="P304" s="185">
        <v>174457</v>
      </c>
      <c r="Q304" s="185">
        <v>173450</v>
      </c>
      <c r="R304" s="185">
        <v>182982</v>
      </c>
      <c r="S304" s="185">
        <v>360475</v>
      </c>
      <c r="T304" s="186">
        <v>223585</v>
      </c>
      <c r="U304" s="186">
        <v>227343</v>
      </c>
      <c r="V304" s="186">
        <v>168913</v>
      </c>
      <c r="W304" s="186">
        <v>148291</v>
      </c>
      <c r="X304" s="43"/>
      <c r="Y304" s="43"/>
      <c r="Z304" s="43"/>
    </row>
    <row r="305" spans="1:26" ht="21.75" customHeight="1">
      <c r="A305" s="180" t="s">
        <v>496</v>
      </c>
      <c r="B305" s="181">
        <v>0</v>
      </c>
      <c r="C305" s="181">
        <v>0</v>
      </c>
      <c r="D305" s="181">
        <v>0</v>
      </c>
      <c r="E305" s="181">
        <v>0</v>
      </c>
      <c r="F305" s="181">
        <v>0</v>
      </c>
      <c r="G305" s="182">
        <v>0</v>
      </c>
      <c r="H305" s="183">
        <v>0</v>
      </c>
      <c r="I305" s="184"/>
      <c r="J305" s="185">
        <v>0</v>
      </c>
      <c r="K305" s="185">
        <v>0</v>
      </c>
      <c r="L305" s="185">
        <v>0</v>
      </c>
      <c r="M305" s="185">
        <v>0</v>
      </c>
      <c r="N305" s="185">
        <v>0</v>
      </c>
      <c r="O305" s="185">
        <v>0</v>
      </c>
      <c r="P305" s="185">
        <v>0</v>
      </c>
      <c r="Q305" s="185">
        <v>0</v>
      </c>
      <c r="R305" s="185">
        <v>0</v>
      </c>
      <c r="S305" s="185">
        <v>0</v>
      </c>
      <c r="T305" s="186" t="s">
        <v>188</v>
      </c>
      <c r="U305" s="186">
        <v>0</v>
      </c>
      <c r="V305" s="186">
        <v>0</v>
      </c>
      <c r="W305" s="186">
        <v>0</v>
      </c>
      <c r="X305" s="43"/>
      <c r="Y305" s="43"/>
      <c r="Z305" s="43"/>
    </row>
    <row r="306" spans="1:26" ht="21.75" customHeight="1">
      <c r="A306" s="180" t="s">
        <v>497</v>
      </c>
      <c r="B306" s="181">
        <v>410775.48</v>
      </c>
      <c r="C306" s="181">
        <v>70665</v>
      </c>
      <c r="D306" s="181">
        <v>35314</v>
      </c>
      <c r="E306" s="181">
        <v>21379</v>
      </c>
      <c r="F306" s="181">
        <v>127358</v>
      </c>
      <c r="G306" s="182">
        <v>-312</v>
      </c>
      <c r="H306" s="183">
        <v>127046</v>
      </c>
      <c r="I306" s="184">
        <v>0.31</v>
      </c>
      <c r="J306" s="185">
        <v>177832</v>
      </c>
      <c r="K306" s="185">
        <v>223744</v>
      </c>
      <c r="L306" s="185">
        <v>241693</v>
      </c>
      <c r="M306" s="185">
        <v>251203</v>
      </c>
      <c r="N306" s="185">
        <v>275221</v>
      </c>
      <c r="O306" s="185">
        <v>167506</v>
      </c>
      <c r="P306" s="185">
        <v>140278</v>
      </c>
      <c r="Q306" s="185">
        <v>137947</v>
      </c>
      <c r="R306" s="185">
        <v>155437</v>
      </c>
      <c r="S306" s="185">
        <v>312711</v>
      </c>
      <c r="T306" s="186">
        <v>195448</v>
      </c>
      <c r="U306" s="186">
        <v>190051</v>
      </c>
      <c r="V306" s="186">
        <v>144368</v>
      </c>
      <c r="W306" s="186">
        <v>127046</v>
      </c>
      <c r="X306" s="43"/>
      <c r="Y306" s="43"/>
      <c r="Z306" s="43"/>
    </row>
    <row r="307" spans="1:26" ht="21.75" customHeight="1">
      <c r="A307" s="180" t="s">
        <v>498</v>
      </c>
      <c r="B307" s="181">
        <v>0</v>
      </c>
      <c r="C307" s="181">
        <v>0</v>
      </c>
      <c r="D307" s="181">
        <v>0</v>
      </c>
      <c r="E307" s="181">
        <v>0</v>
      </c>
      <c r="F307" s="181">
        <v>0</v>
      </c>
      <c r="G307" s="182">
        <v>0</v>
      </c>
      <c r="H307" s="183">
        <v>0</v>
      </c>
      <c r="I307" s="184"/>
      <c r="J307" s="185">
        <v>0</v>
      </c>
      <c r="K307" s="185">
        <v>0</v>
      </c>
      <c r="L307" s="185">
        <v>0</v>
      </c>
      <c r="M307" s="185">
        <v>0</v>
      </c>
      <c r="N307" s="185">
        <v>0</v>
      </c>
      <c r="O307" s="185">
        <v>0</v>
      </c>
      <c r="P307" s="185">
        <v>0</v>
      </c>
      <c r="Q307" s="185">
        <v>0</v>
      </c>
      <c r="R307" s="185">
        <v>0</v>
      </c>
      <c r="S307" s="185">
        <v>0</v>
      </c>
      <c r="T307" s="186" t="s">
        <v>188</v>
      </c>
      <c r="U307" s="186">
        <v>0</v>
      </c>
      <c r="V307" s="186">
        <v>0</v>
      </c>
      <c r="W307" s="186">
        <v>0</v>
      </c>
      <c r="X307" s="43"/>
      <c r="Y307" s="43"/>
      <c r="Z307" s="43"/>
    </row>
    <row r="308" spans="1:26" ht="21.75" customHeight="1">
      <c r="A308" s="180" t="s">
        <v>499</v>
      </c>
      <c r="B308" s="181">
        <v>0</v>
      </c>
      <c r="C308" s="181">
        <v>0</v>
      </c>
      <c r="D308" s="181">
        <v>0</v>
      </c>
      <c r="E308" s="181">
        <v>0</v>
      </c>
      <c r="F308" s="181">
        <v>0</v>
      </c>
      <c r="G308" s="182">
        <v>0</v>
      </c>
      <c r="H308" s="183">
        <v>0</v>
      </c>
      <c r="I308" s="184"/>
      <c r="J308" s="185">
        <v>0</v>
      </c>
      <c r="K308" s="185">
        <v>0</v>
      </c>
      <c r="L308" s="185">
        <v>0</v>
      </c>
      <c r="M308" s="185">
        <v>0</v>
      </c>
      <c r="N308" s="185">
        <v>0</v>
      </c>
      <c r="O308" s="185">
        <v>0</v>
      </c>
      <c r="P308" s="185">
        <v>0</v>
      </c>
      <c r="Q308" s="185">
        <v>0</v>
      </c>
      <c r="R308" s="185">
        <v>0</v>
      </c>
      <c r="S308" s="185">
        <v>0</v>
      </c>
      <c r="T308" s="186" t="s">
        <v>188</v>
      </c>
      <c r="U308" s="186">
        <v>0</v>
      </c>
      <c r="V308" s="186">
        <v>0</v>
      </c>
      <c r="W308" s="186">
        <v>0</v>
      </c>
      <c r="X308" s="43"/>
      <c r="Y308" s="43"/>
      <c r="Z308" s="43"/>
    </row>
    <row r="309" spans="1:26" ht="21.75" customHeight="1">
      <c r="A309" s="180" t="s">
        <v>500</v>
      </c>
      <c r="B309" s="181">
        <v>0</v>
      </c>
      <c r="C309" s="181">
        <v>0</v>
      </c>
      <c r="D309" s="181">
        <v>0</v>
      </c>
      <c r="E309" s="181">
        <v>0</v>
      </c>
      <c r="F309" s="181">
        <v>0</v>
      </c>
      <c r="G309" s="182">
        <v>0</v>
      </c>
      <c r="H309" s="183">
        <v>0</v>
      </c>
      <c r="I309" s="184"/>
      <c r="J309" s="185">
        <v>0</v>
      </c>
      <c r="K309" s="185">
        <v>0</v>
      </c>
      <c r="L309" s="185">
        <v>0</v>
      </c>
      <c r="M309" s="185">
        <v>0</v>
      </c>
      <c r="N309" s="185">
        <v>0</v>
      </c>
      <c r="O309" s="185">
        <v>0</v>
      </c>
      <c r="P309" s="185">
        <v>0</v>
      </c>
      <c r="Q309" s="185">
        <v>0</v>
      </c>
      <c r="R309" s="185">
        <v>0</v>
      </c>
      <c r="S309" s="185">
        <v>0</v>
      </c>
      <c r="T309" s="186" t="s">
        <v>188</v>
      </c>
      <c r="U309" s="186">
        <v>0</v>
      </c>
      <c r="V309" s="186">
        <v>0</v>
      </c>
      <c r="W309" s="186">
        <v>0</v>
      </c>
      <c r="X309" s="43"/>
      <c r="Y309" s="43"/>
      <c r="Z309" s="43"/>
    </row>
    <row r="310" spans="1:26" ht="21.75" customHeight="1">
      <c r="A310" s="180" t="s">
        <v>501</v>
      </c>
      <c r="B310" s="181">
        <v>0</v>
      </c>
      <c r="C310" s="181">
        <v>0</v>
      </c>
      <c r="D310" s="181">
        <v>0</v>
      </c>
      <c r="E310" s="181">
        <v>0</v>
      </c>
      <c r="F310" s="181">
        <v>0</v>
      </c>
      <c r="G310" s="182">
        <v>0</v>
      </c>
      <c r="H310" s="183">
        <v>0</v>
      </c>
      <c r="I310" s="184"/>
      <c r="J310" s="185">
        <v>0</v>
      </c>
      <c r="K310" s="185">
        <v>0</v>
      </c>
      <c r="L310" s="185">
        <v>0</v>
      </c>
      <c r="M310" s="185">
        <v>0</v>
      </c>
      <c r="N310" s="185">
        <v>0</v>
      </c>
      <c r="O310" s="185">
        <v>0</v>
      </c>
      <c r="P310" s="185">
        <v>0</v>
      </c>
      <c r="Q310" s="185">
        <v>0</v>
      </c>
      <c r="R310" s="185">
        <v>0</v>
      </c>
      <c r="S310" s="185">
        <v>0</v>
      </c>
      <c r="T310" s="186" t="s">
        <v>188</v>
      </c>
      <c r="U310" s="186">
        <v>0</v>
      </c>
      <c r="V310" s="186">
        <v>0</v>
      </c>
      <c r="W310" s="186">
        <v>0</v>
      </c>
      <c r="X310" s="43"/>
      <c r="Y310" s="43"/>
      <c r="Z310" s="43"/>
    </row>
    <row r="311" spans="1:26" ht="21.75" customHeight="1">
      <c r="A311" s="180" t="s">
        <v>502</v>
      </c>
      <c r="B311" s="181">
        <v>2801262.48</v>
      </c>
      <c r="C311" s="181">
        <v>481896</v>
      </c>
      <c r="D311" s="181">
        <v>0</v>
      </c>
      <c r="E311" s="181">
        <v>0</v>
      </c>
      <c r="F311" s="181">
        <v>481896</v>
      </c>
      <c r="G311" s="182">
        <v>-17</v>
      </c>
      <c r="H311" s="183">
        <v>481879</v>
      </c>
      <c r="I311" s="184">
        <v>0.17199999999999999</v>
      </c>
      <c r="J311" s="185">
        <v>0</v>
      </c>
      <c r="K311" s="185">
        <v>0</v>
      </c>
      <c r="L311" s="185">
        <v>1813306</v>
      </c>
      <c r="M311" s="185">
        <v>1894850</v>
      </c>
      <c r="N311" s="185">
        <v>1306958</v>
      </c>
      <c r="O311" s="185">
        <v>729210</v>
      </c>
      <c r="P311" s="185">
        <v>604435</v>
      </c>
      <c r="Q311" s="185">
        <v>619472</v>
      </c>
      <c r="R311" s="185">
        <v>642082</v>
      </c>
      <c r="S311" s="185">
        <v>1288644</v>
      </c>
      <c r="T311" s="186">
        <v>796422</v>
      </c>
      <c r="U311" s="186">
        <v>771775</v>
      </c>
      <c r="V311" s="186">
        <v>554471</v>
      </c>
      <c r="W311" s="186">
        <v>481879</v>
      </c>
      <c r="X311" s="43"/>
      <c r="Y311" s="43"/>
      <c r="Z311" s="43"/>
    </row>
    <row r="312" spans="1:26" ht="21.75" customHeight="1">
      <c r="A312" s="180" t="s">
        <v>503</v>
      </c>
      <c r="B312" s="181">
        <v>0</v>
      </c>
      <c r="C312" s="181">
        <v>0</v>
      </c>
      <c r="D312" s="181">
        <v>0</v>
      </c>
      <c r="E312" s="181">
        <v>0</v>
      </c>
      <c r="F312" s="181">
        <v>0</v>
      </c>
      <c r="G312" s="182">
        <v>0</v>
      </c>
      <c r="H312" s="183">
        <v>0</v>
      </c>
      <c r="I312" s="184"/>
      <c r="J312" s="185">
        <v>0</v>
      </c>
      <c r="K312" s="185">
        <v>0</v>
      </c>
      <c r="L312" s="185">
        <v>0</v>
      </c>
      <c r="M312" s="185">
        <v>0</v>
      </c>
      <c r="N312" s="185">
        <v>0</v>
      </c>
      <c r="O312" s="185">
        <v>0</v>
      </c>
      <c r="P312" s="185">
        <v>0</v>
      </c>
      <c r="Q312" s="185">
        <v>0</v>
      </c>
      <c r="R312" s="185">
        <v>0</v>
      </c>
      <c r="S312" s="185">
        <v>0</v>
      </c>
      <c r="T312" s="186" t="s">
        <v>188</v>
      </c>
      <c r="U312" s="186">
        <v>0</v>
      </c>
      <c r="V312" s="186">
        <v>0</v>
      </c>
      <c r="W312" s="186">
        <v>0</v>
      </c>
      <c r="X312" s="43"/>
      <c r="Y312" s="43"/>
      <c r="Z312" s="43"/>
    </row>
    <row r="313" spans="1:26" ht="21.75" customHeight="1">
      <c r="A313" s="180" t="s">
        <v>504</v>
      </c>
      <c r="B313" s="181">
        <v>702308</v>
      </c>
      <c r="C313" s="181">
        <v>120817</v>
      </c>
      <c r="D313" s="181">
        <v>22473</v>
      </c>
      <c r="E313" s="181">
        <v>13605</v>
      </c>
      <c r="F313" s="181">
        <v>156895</v>
      </c>
      <c r="G313" s="182">
        <v>-202</v>
      </c>
      <c r="H313" s="183">
        <v>156693</v>
      </c>
      <c r="I313" s="184">
        <v>0.22339999999999999</v>
      </c>
      <c r="J313" s="185">
        <v>349938</v>
      </c>
      <c r="K313" s="185">
        <v>436112</v>
      </c>
      <c r="L313" s="185">
        <v>519385</v>
      </c>
      <c r="M313" s="185">
        <v>540480</v>
      </c>
      <c r="N313" s="185">
        <v>442642</v>
      </c>
      <c r="O313" s="185">
        <v>251396</v>
      </c>
      <c r="P313" s="185">
        <v>197198</v>
      </c>
      <c r="Q313" s="185">
        <v>195008</v>
      </c>
      <c r="R313" s="185">
        <v>198862</v>
      </c>
      <c r="S313" s="185">
        <v>389397</v>
      </c>
      <c r="T313" s="186">
        <v>243381</v>
      </c>
      <c r="U313" s="186">
        <v>244201</v>
      </c>
      <c r="V313" s="186">
        <v>177470</v>
      </c>
      <c r="W313" s="186">
        <v>156693</v>
      </c>
      <c r="X313" s="43"/>
      <c r="Y313" s="43"/>
      <c r="Z313" s="43"/>
    </row>
    <row r="314" spans="1:26" ht="21.75" customHeight="1">
      <c r="A314" s="180" t="s">
        <v>505</v>
      </c>
      <c r="B314" s="181">
        <v>0</v>
      </c>
      <c r="C314" s="181">
        <v>0</v>
      </c>
      <c r="D314" s="181">
        <v>0</v>
      </c>
      <c r="E314" s="181">
        <v>0</v>
      </c>
      <c r="F314" s="181">
        <v>0</v>
      </c>
      <c r="G314" s="182">
        <v>0</v>
      </c>
      <c r="H314" s="183">
        <v>0</v>
      </c>
      <c r="I314" s="184"/>
      <c r="J314" s="185">
        <v>0</v>
      </c>
      <c r="K314" s="185">
        <v>0</v>
      </c>
      <c r="L314" s="185">
        <v>0</v>
      </c>
      <c r="M314" s="185">
        <v>0</v>
      </c>
      <c r="N314" s="185">
        <v>0</v>
      </c>
      <c r="O314" s="185">
        <v>0</v>
      </c>
      <c r="P314" s="185">
        <v>0</v>
      </c>
      <c r="Q314" s="185">
        <v>0</v>
      </c>
      <c r="R314" s="185">
        <v>0</v>
      </c>
      <c r="S314" s="185">
        <v>0</v>
      </c>
      <c r="T314" s="186" t="s">
        <v>188</v>
      </c>
      <c r="U314" s="186">
        <v>0</v>
      </c>
      <c r="V314" s="186">
        <v>0</v>
      </c>
      <c r="W314" s="186">
        <v>0</v>
      </c>
      <c r="X314" s="43"/>
      <c r="Y314" s="43"/>
      <c r="Z314" s="43"/>
    </row>
    <row r="315" spans="1:26" ht="21.75" customHeight="1">
      <c r="A315" s="180" t="s">
        <v>506</v>
      </c>
      <c r="B315" s="181">
        <v>0</v>
      </c>
      <c r="C315" s="181">
        <v>0</v>
      </c>
      <c r="D315" s="181">
        <v>0</v>
      </c>
      <c r="E315" s="181">
        <v>0</v>
      </c>
      <c r="F315" s="181">
        <v>0</v>
      </c>
      <c r="G315" s="182">
        <v>0</v>
      </c>
      <c r="H315" s="183">
        <v>0</v>
      </c>
      <c r="I315" s="184"/>
      <c r="J315" s="185">
        <v>0</v>
      </c>
      <c r="K315" s="185">
        <v>0</v>
      </c>
      <c r="L315" s="185">
        <v>0</v>
      </c>
      <c r="M315" s="185">
        <v>0</v>
      </c>
      <c r="N315" s="185">
        <v>0</v>
      </c>
      <c r="O315" s="185">
        <v>0</v>
      </c>
      <c r="P315" s="185">
        <v>0</v>
      </c>
      <c r="Q315" s="185">
        <v>0</v>
      </c>
      <c r="R315" s="185">
        <v>0</v>
      </c>
      <c r="S315" s="185">
        <v>0</v>
      </c>
      <c r="T315" s="186" t="s">
        <v>188</v>
      </c>
      <c r="U315" s="186">
        <v>0</v>
      </c>
      <c r="V315" s="186">
        <v>0</v>
      </c>
      <c r="W315" s="186">
        <v>0</v>
      </c>
      <c r="X315" s="43"/>
      <c r="Y315" s="43"/>
      <c r="Z315" s="43"/>
    </row>
    <row r="316" spans="1:26" ht="21.75" customHeight="1">
      <c r="A316" s="180" t="s">
        <v>507</v>
      </c>
      <c r="B316" s="181">
        <v>0</v>
      </c>
      <c r="C316" s="181">
        <v>0</v>
      </c>
      <c r="D316" s="181">
        <v>0</v>
      </c>
      <c r="E316" s="181">
        <v>0</v>
      </c>
      <c r="F316" s="181">
        <v>0</v>
      </c>
      <c r="G316" s="182">
        <v>0</v>
      </c>
      <c r="H316" s="183">
        <v>0</v>
      </c>
      <c r="I316" s="184"/>
      <c r="J316" s="185">
        <v>0</v>
      </c>
      <c r="K316" s="185">
        <v>0</v>
      </c>
      <c r="L316" s="185">
        <v>0</v>
      </c>
      <c r="M316" s="185">
        <v>0</v>
      </c>
      <c r="N316" s="185">
        <v>0</v>
      </c>
      <c r="O316" s="185">
        <v>0</v>
      </c>
      <c r="P316" s="185">
        <v>0</v>
      </c>
      <c r="Q316" s="185">
        <v>0</v>
      </c>
      <c r="R316" s="185">
        <v>0</v>
      </c>
      <c r="S316" s="185">
        <v>0</v>
      </c>
      <c r="T316" s="186" t="s">
        <v>188</v>
      </c>
      <c r="U316" s="186">
        <v>0</v>
      </c>
      <c r="V316" s="186">
        <v>0</v>
      </c>
      <c r="W316" s="186">
        <v>0</v>
      </c>
      <c r="X316" s="43"/>
      <c r="Y316" s="43"/>
      <c r="Z316" s="43"/>
    </row>
    <row r="317" spans="1:26" ht="21.75" customHeight="1">
      <c r="A317" s="180" t="s">
        <v>508</v>
      </c>
      <c r="B317" s="181">
        <v>0</v>
      </c>
      <c r="C317" s="181">
        <v>0</v>
      </c>
      <c r="D317" s="181">
        <v>0</v>
      </c>
      <c r="E317" s="181">
        <v>0</v>
      </c>
      <c r="F317" s="181">
        <v>0</v>
      </c>
      <c r="G317" s="182">
        <v>0</v>
      </c>
      <c r="H317" s="183">
        <v>0</v>
      </c>
      <c r="I317" s="184"/>
      <c r="J317" s="185">
        <v>0</v>
      </c>
      <c r="K317" s="185">
        <v>0</v>
      </c>
      <c r="L317" s="185">
        <v>0</v>
      </c>
      <c r="M317" s="185">
        <v>0</v>
      </c>
      <c r="N317" s="185">
        <v>0</v>
      </c>
      <c r="O317" s="185">
        <v>0</v>
      </c>
      <c r="P317" s="185">
        <v>0</v>
      </c>
      <c r="Q317" s="185">
        <v>0</v>
      </c>
      <c r="R317" s="185">
        <v>0</v>
      </c>
      <c r="S317" s="185">
        <v>0</v>
      </c>
      <c r="T317" s="186" t="s">
        <v>188</v>
      </c>
      <c r="U317" s="186">
        <v>0</v>
      </c>
      <c r="V317" s="186">
        <v>0</v>
      </c>
      <c r="W317" s="186">
        <v>0</v>
      </c>
      <c r="X317" s="43"/>
      <c r="Y317" s="43"/>
      <c r="Z317" s="43"/>
    </row>
    <row r="318" spans="1:26" ht="21.75" customHeight="1">
      <c r="A318" s="180" t="s">
        <v>509</v>
      </c>
      <c r="B318" s="181">
        <v>791763.92999999993</v>
      </c>
      <c r="C318" s="181">
        <v>136206</v>
      </c>
      <c r="D318" s="181">
        <v>0</v>
      </c>
      <c r="E318" s="181">
        <v>0</v>
      </c>
      <c r="F318" s="181">
        <v>136206</v>
      </c>
      <c r="G318" s="182">
        <v>-5</v>
      </c>
      <c r="H318" s="183">
        <v>136201</v>
      </c>
      <c r="I318" s="184">
        <v>0.17199999999999999</v>
      </c>
      <c r="J318" s="185">
        <v>447456</v>
      </c>
      <c r="K318" s="185">
        <v>465413</v>
      </c>
      <c r="L318" s="185">
        <v>526703</v>
      </c>
      <c r="M318" s="185">
        <v>577711</v>
      </c>
      <c r="N318" s="185">
        <v>401077</v>
      </c>
      <c r="O318" s="185">
        <v>224375</v>
      </c>
      <c r="P318" s="185">
        <v>179104</v>
      </c>
      <c r="Q318" s="185">
        <v>183029</v>
      </c>
      <c r="R318" s="185">
        <v>179660</v>
      </c>
      <c r="S318" s="185">
        <v>332496</v>
      </c>
      <c r="T318" s="186">
        <v>210765</v>
      </c>
      <c r="U318" s="186">
        <v>220085</v>
      </c>
      <c r="V318" s="186">
        <v>150787</v>
      </c>
      <c r="W318" s="186">
        <v>136201</v>
      </c>
      <c r="X318" s="43"/>
      <c r="Y318" s="43"/>
      <c r="Z318" s="43"/>
    </row>
    <row r="319" spans="1:26" ht="21.75" customHeight="1">
      <c r="A319" s="180" t="s">
        <v>510</v>
      </c>
      <c r="B319" s="181">
        <v>0</v>
      </c>
      <c r="C319" s="181">
        <v>0</v>
      </c>
      <c r="D319" s="181">
        <v>0</v>
      </c>
      <c r="E319" s="181">
        <v>0</v>
      </c>
      <c r="F319" s="181">
        <v>0</v>
      </c>
      <c r="G319" s="182">
        <v>0</v>
      </c>
      <c r="H319" s="183">
        <v>0</v>
      </c>
      <c r="I319" s="184"/>
      <c r="J319" s="185">
        <v>0</v>
      </c>
      <c r="K319" s="185">
        <v>0</v>
      </c>
      <c r="L319" s="185">
        <v>0</v>
      </c>
      <c r="M319" s="185">
        <v>0</v>
      </c>
      <c r="N319" s="185">
        <v>0</v>
      </c>
      <c r="O319" s="185">
        <v>0</v>
      </c>
      <c r="P319" s="185">
        <v>0</v>
      </c>
      <c r="Q319" s="185">
        <v>0</v>
      </c>
      <c r="R319" s="185">
        <v>0</v>
      </c>
      <c r="S319" s="185">
        <v>0</v>
      </c>
      <c r="T319" s="186" t="s">
        <v>188</v>
      </c>
      <c r="U319" s="186">
        <v>0</v>
      </c>
      <c r="V319" s="186">
        <v>0</v>
      </c>
      <c r="W319" s="186">
        <v>0</v>
      </c>
      <c r="X319" s="43"/>
      <c r="Y319" s="43"/>
      <c r="Z319" s="43"/>
    </row>
    <row r="320" spans="1:26" ht="21.75" customHeight="1">
      <c r="A320" s="180" t="s">
        <v>511</v>
      </c>
      <c r="B320" s="181">
        <v>1200151.9099999999</v>
      </c>
      <c r="C320" s="181">
        <v>206460</v>
      </c>
      <c r="D320" s="181">
        <v>0</v>
      </c>
      <c r="E320" s="181">
        <v>0</v>
      </c>
      <c r="F320" s="181">
        <v>206460</v>
      </c>
      <c r="G320" s="182">
        <v>-8</v>
      </c>
      <c r="H320" s="183">
        <v>206452</v>
      </c>
      <c r="I320" s="184">
        <v>0.17199999999999999</v>
      </c>
      <c r="J320" s="185">
        <v>559717</v>
      </c>
      <c r="K320" s="185">
        <v>586852</v>
      </c>
      <c r="L320" s="185">
        <v>640420</v>
      </c>
      <c r="M320" s="185">
        <v>710976</v>
      </c>
      <c r="N320" s="185">
        <v>510994</v>
      </c>
      <c r="O320" s="185">
        <v>277307</v>
      </c>
      <c r="P320" s="185">
        <v>227925</v>
      </c>
      <c r="Q320" s="185">
        <v>236724</v>
      </c>
      <c r="R320" s="185">
        <v>251233</v>
      </c>
      <c r="S320" s="185">
        <v>508375</v>
      </c>
      <c r="T320" s="186">
        <v>319760</v>
      </c>
      <c r="U320" s="186">
        <v>321451</v>
      </c>
      <c r="V320" s="186">
        <v>237243</v>
      </c>
      <c r="W320" s="186">
        <v>206452</v>
      </c>
      <c r="X320" s="43"/>
      <c r="Y320" s="43"/>
      <c r="Z320" s="43"/>
    </row>
    <row r="321" spans="1:26" ht="21.75" customHeight="1">
      <c r="A321" s="180" t="s">
        <v>512</v>
      </c>
      <c r="B321" s="181">
        <v>465846.39</v>
      </c>
      <c r="C321" s="181">
        <v>80139</v>
      </c>
      <c r="D321" s="181">
        <v>25683</v>
      </c>
      <c r="E321" s="181">
        <v>15548</v>
      </c>
      <c r="F321" s="181">
        <v>121370</v>
      </c>
      <c r="G321" s="182">
        <v>-228</v>
      </c>
      <c r="H321" s="183">
        <v>121142</v>
      </c>
      <c r="I321" s="184">
        <v>0.26050000000000001</v>
      </c>
      <c r="J321" s="185">
        <v>0</v>
      </c>
      <c r="K321" s="185">
        <v>290133</v>
      </c>
      <c r="L321" s="185">
        <v>308324</v>
      </c>
      <c r="M321" s="185">
        <v>332702</v>
      </c>
      <c r="N321" s="185">
        <v>311144</v>
      </c>
      <c r="O321" s="185">
        <v>186280</v>
      </c>
      <c r="P321" s="185">
        <v>156669</v>
      </c>
      <c r="Q321" s="185">
        <v>155067</v>
      </c>
      <c r="R321" s="185">
        <v>157309</v>
      </c>
      <c r="S321" s="185">
        <v>319521</v>
      </c>
      <c r="T321" s="186">
        <v>201054</v>
      </c>
      <c r="U321" s="186">
        <v>192803</v>
      </c>
      <c r="V321" s="186">
        <v>140767</v>
      </c>
      <c r="W321" s="186">
        <v>121142</v>
      </c>
      <c r="X321" s="43"/>
      <c r="Y321" s="43"/>
      <c r="Z321" s="43"/>
    </row>
    <row r="322" spans="1:26" ht="21.75" customHeight="1">
      <c r="A322" s="180" t="s">
        <v>513</v>
      </c>
      <c r="B322" s="181">
        <v>0</v>
      </c>
      <c r="C322" s="181">
        <v>0</v>
      </c>
      <c r="D322" s="181">
        <v>0</v>
      </c>
      <c r="E322" s="181">
        <v>0</v>
      </c>
      <c r="F322" s="181">
        <v>0</v>
      </c>
      <c r="G322" s="182">
        <v>0</v>
      </c>
      <c r="H322" s="183">
        <v>0</v>
      </c>
      <c r="I322" s="184"/>
      <c r="J322" s="185">
        <v>0</v>
      </c>
      <c r="K322" s="185">
        <v>0</v>
      </c>
      <c r="L322" s="185">
        <v>0</v>
      </c>
      <c r="M322" s="185">
        <v>0</v>
      </c>
      <c r="N322" s="185">
        <v>0</v>
      </c>
      <c r="O322" s="185">
        <v>0</v>
      </c>
      <c r="P322" s="185">
        <v>0</v>
      </c>
      <c r="Q322" s="185">
        <v>0</v>
      </c>
      <c r="R322" s="185">
        <v>0</v>
      </c>
      <c r="S322" s="185">
        <v>0</v>
      </c>
      <c r="T322" s="186" t="s">
        <v>188</v>
      </c>
      <c r="U322" s="186">
        <v>0</v>
      </c>
      <c r="V322" s="186">
        <v>0</v>
      </c>
      <c r="W322" s="186">
        <v>0</v>
      </c>
      <c r="X322" s="43"/>
      <c r="Y322" s="43"/>
      <c r="Z322" s="43"/>
    </row>
    <row r="323" spans="1:26" ht="21.75" customHeight="1">
      <c r="A323" s="180" t="s">
        <v>514</v>
      </c>
      <c r="B323" s="181">
        <v>343948.67</v>
      </c>
      <c r="C323" s="181">
        <v>59169</v>
      </c>
      <c r="D323" s="181">
        <v>35314</v>
      </c>
      <c r="E323" s="181">
        <v>21379</v>
      </c>
      <c r="F323" s="181">
        <v>115862</v>
      </c>
      <c r="G323" s="182">
        <v>-312</v>
      </c>
      <c r="H323" s="183">
        <v>115550</v>
      </c>
      <c r="I323" s="184">
        <v>0.33689999999999998</v>
      </c>
      <c r="J323" s="185">
        <v>0</v>
      </c>
      <c r="K323" s="185">
        <v>0</v>
      </c>
      <c r="L323" s="185">
        <v>223738</v>
      </c>
      <c r="M323" s="185">
        <v>237714</v>
      </c>
      <c r="N323" s="185">
        <v>264570.92</v>
      </c>
      <c r="O323" s="185">
        <v>178251</v>
      </c>
      <c r="P323" s="185">
        <v>140007</v>
      </c>
      <c r="Q323" s="185">
        <v>138252</v>
      </c>
      <c r="R323" s="185">
        <v>141644</v>
      </c>
      <c r="S323" s="185">
        <v>285234</v>
      </c>
      <c r="T323" s="186">
        <v>184094</v>
      </c>
      <c r="U323" s="186">
        <v>179706</v>
      </c>
      <c r="V323" s="186">
        <v>131609</v>
      </c>
      <c r="W323" s="186">
        <v>115550</v>
      </c>
      <c r="X323" s="43"/>
      <c r="Y323" s="43"/>
      <c r="Z323" s="43"/>
    </row>
    <row r="324" spans="1:26" ht="21.75" customHeight="1">
      <c r="A324" s="180" t="s">
        <v>515</v>
      </c>
      <c r="B324" s="181">
        <v>200996</v>
      </c>
      <c r="C324" s="181">
        <v>34577</v>
      </c>
      <c r="D324" s="181">
        <v>0</v>
      </c>
      <c r="E324" s="181">
        <v>0</v>
      </c>
      <c r="F324" s="181">
        <v>34577</v>
      </c>
      <c r="G324" s="182">
        <v>-1</v>
      </c>
      <c r="H324" s="183">
        <v>34576</v>
      </c>
      <c r="I324" s="184">
        <v>0.17199999999999999</v>
      </c>
      <c r="J324" s="185">
        <v>0</v>
      </c>
      <c r="K324" s="185">
        <v>0</v>
      </c>
      <c r="L324" s="185">
        <v>0</v>
      </c>
      <c r="M324" s="185">
        <v>0</v>
      </c>
      <c r="N324" s="185">
        <v>107863</v>
      </c>
      <c r="O324" s="185">
        <v>57110</v>
      </c>
      <c r="P324" s="185">
        <v>44529</v>
      </c>
      <c r="Q324" s="185">
        <v>43684</v>
      </c>
      <c r="R324" s="185">
        <v>45340</v>
      </c>
      <c r="S324" s="185">
        <v>89360</v>
      </c>
      <c r="T324" s="186">
        <v>54129</v>
      </c>
      <c r="U324" s="186">
        <v>54444</v>
      </c>
      <c r="V324" s="186">
        <v>39610</v>
      </c>
      <c r="W324" s="186">
        <v>34576</v>
      </c>
      <c r="X324" s="43"/>
      <c r="Y324" s="43"/>
      <c r="Z324" s="43"/>
    </row>
    <row r="325" spans="1:26" ht="21.75" customHeight="1">
      <c r="A325" s="180" t="s">
        <v>516</v>
      </c>
      <c r="B325" s="181">
        <v>176022.25</v>
      </c>
      <c r="C325" s="181">
        <v>30281</v>
      </c>
      <c r="D325" s="181">
        <v>0</v>
      </c>
      <c r="E325" s="181">
        <v>0</v>
      </c>
      <c r="F325" s="181">
        <v>30281</v>
      </c>
      <c r="G325" s="182">
        <v>-1</v>
      </c>
      <c r="H325" s="183">
        <v>30280</v>
      </c>
      <c r="I325" s="184">
        <v>0.17199999999999999</v>
      </c>
      <c r="J325" s="185">
        <v>0</v>
      </c>
      <c r="K325" s="185">
        <v>0</v>
      </c>
      <c r="L325" s="185">
        <v>0</v>
      </c>
      <c r="M325" s="185">
        <v>0</v>
      </c>
      <c r="N325" s="185">
        <v>0</v>
      </c>
      <c r="O325" s="185">
        <v>40786</v>
      </c>
      <c r="P325" s="185">
        <v>33453</v>
      </c>
      <c r="Q325" s="185">
        <v>34183</v>
      </c>
      <c r="R325" s="185">
        <v>35296</v>
      </c>
      <c r="S325" s="185">
        <v>71624</v>
      </c>
      <c r="T325" s="186">
        <v>45394</v>
      </c>
      <c r="U325" s="186">
        <v>47353</v>
      </c>
      <c r="V325" s="186">
        <v>34723</v>
      </c>
      <c r="W325" s="186">
        <v>30280</v>
      </c>
      <c r="X325" s="43"/>
      <c r="Y325" s="43"/>
      <c r="Z325" s="43"/>
    </row>
    <row r="326" spans="1:26" ht="21.75" customHeight="1">
      <c r="A326" s="180" t="s">
        <v>517</v>
      </c>
      <c r="B326" s="181">
        <v>0</v>
      </c>
      <c r="C326" s="181">
        <v>0</v>
      </c>
      <c r="D326" s="181">
        <v>0</v>
      </c>
      <c r="E326" s="181">
        <v>0</v>
      </c>
      <c r="F326" s="181">
        <v>0</v>
      </c>
      <c r="G326" s="182">
        <v>0</v>
      </c>
      <c r="H326" s="183">
        <v>0</v>
      </c>
      <c r="I326" s="184"/>
      <c r="J326" s="185">
        <v>0</v>
      </c>
      <c r="K326" s="185">
        <v>0</v>
      </c>
      <c r="L326" s="185">
        <v>0</v>
      </c>
      <c r="M326" s="185">
        <v>0</v>
      </c>
      <c r="N326" s="185">
        <v>0</v>
      </c>
      <c r="O326" s="185">
        <v>0</v>
      </c>
      <c r="P326" s="185">
        <v>0</v>
      </c>
      <c r="Q326" s="185">
        <v>0</v>
      </c>
      <c r="R326" s="185">
        <v>0</v>
      </c>
      <c r="S326" s="185">
        <v>0</v>
      </c>
      <c r="T326" s="186" t="s">
        <v>188</v>
      </c>
      <c r="U326" s="186">
        <v>0</v>
      </c>
      <c r="V326" s="186">
        <v>0</v>
      </c>
      <c r="W326" s="186">
        <v>0</v>
      </c>
      <c r="X326" s="43"/>
      <c r="Y326" s="43"/>
      <c r="Z326" s="43"/>
    </row>
    <row r="327" spans="1:26" ht="21.75" customHeight="1">
      <c r="A327" s="180" t="s">
        <v>518</v>
      </c>
      <c r="B327" s="181">
        <v>299086.43</v>
      </c>
      <c r="C327" s="181">
        <v>51451</v>
      </c>
      <c r="D327" s="181">
        <v>32104</v>
      </c>
      <c r="E327" s="181">
        <v>19435</v>
      </c>
      <c r="F327" s="181">
        <v>102990</v>
      </c>
      <c r="G327" s="182">
        <v>-284</v>
      </c>
      <c r="H327" s="183">
        <v>102706</v>
      </c>
      <c r="I327" s="184">
        <v>0.34429999999999999</v>
      </c>
      <c r="J327" s="185">
        <v>0</v>
      </c>
      <c r="K327" s="185">
        <v>0</v>
      </c>
      <c r="L327" s="185">
        <v>0</v>
      </c>
      <c r="M327" s="185">
        <v>211064</v>
      </c>
      <c r="N327" s="185">
        <v>218618.37</v>
      </c>
      <c r="O327" s="185">
        <v>157651</v>
      </c>
      <c r="P327" s="185">
        <v>124342</v>
      </c>
      <c r="Q327" s="185">
        <v>124485</v>
      </c>
      <c r="R327" s="185">
        <v>128859</v>
      </c>
      <c r="S327" s="185">
        <v>257183</v>
      </c>
      <c r="T327" s="186">
        <v>166120</v>
      </c>
      <c r="U327" s="186">
        <v>161754</v>
      </c>
      <c r="V327" s="186">
        <v>118749</v>
      </c>
      <c r="W327" s="186">
        <v>102706</v>
      </c>
      <c r="X327" s="43"/>
      <c r="Y327" s="43"/>
      <c r="Z327" s="43"/>
    </row>
    <row r="328" spans="1:26" ht="21.75" customHeight="1">
      <c r="A328" s="180" t="s">
        <v>519</v>
      </c>
      <c r="B328" s="181">
        <v>383444.48000000004</v>
      </c>
      <c r="C328" s="181">
        <v>65963</v>
      </c>
      <c r="D328" s="181">
        <v>0</v>
      </c>
      <c r="E328" s="181">
        <v>0</v>
      </c>
      <c r="F328" s="181">
        <v>65963</v>
      </c>
      <c r="G328" s="182">
        <v>-3</v>
      </c>
      <c r="H328" s="183">
        <v>65960</v>
      </c>
      <c r="I328" s="184">
        <v>0.17199999999999999</v>
      </c>
      <c r="J328" s="185">
        <v>0</v>
      </c>
      <c r="K328" s="185">
        <v>0</v>
      </c>
      <c r="L328" s="185">
        <v>0</v>
      </c>
      <c r="M328" s="185">
        <v>0</v>
      </c>
      <c r="N328" s="185">
        <v>0</v>
      </c>
      <c r="O328" s="185">
        <v>0</v>
      </c>
      <c r="P328" s="185">
        <v>78983</v>
      </c>
      <c r="Q328" s="185">
        <v>104620</v>
      </c>
      <c r="R328" s="185">
        <v>106594</v>
      </c>
      <c r="S328" s="185">
        <v>191615</v>
      </c>
      <c r="T328" s="186">
        <v>116538</v>
      </c>
      <c r="U328" s="186">
        <v>104208</v>
      </c>
      <c r="V328" s="186">
        <v>77124</v>
      </c>
      <c r="W328" s="186">
        <v>65960</v>
      </c>
      <c r="X328" s="43"/>
      <c r="Y328" s="43"/>
      <c r="Z328" s="43"/>
    </row>
    <row r="329" spans="1:26" ht="21.75" customHeight="1">
      <c r="A329" s="180" t="s">
        <v>520</v>
      </c>
      <c r="B329" s="181">
        <v>0</v>
      </c>
      <c r="C329" s="181">
        <v>0</v>
      </c>
      <c r="D329" s="181">
        <v>0</v>
      </c>
      <c r="E329" s="181">
        <v>0</v>
      </c>
      <c r="F329" s="181">
        <v>0</v>
      </c>
      <c r="G329" s="182">
        <v>0</v>
      </c>
      <c r="H329" s="183">
        <v>0</v>
      </c>
      <c r="I329" s="184"/>
      <c r="J329" s="185">
        <v>0</v>
      </c>
      <c r="K329" s="185">
        <v>0</v>
      </c>
      <c r="L329" s="185">
        <v>0</v>
      </c>
      <c r="M329" s="185">
        <v>0</v>
      </c>
      <c r="N329" s="185">
        <v>0</v>
      </c>
      <c r="O329" s="185">
        <v>0</v>
      </c>
      <c r="P329" s="185">
        <v>0</v>
      </c>
      <c r="Q329" s="185">
        <v>0</v>
      </c>
      <c r="R329" s="185">
        <v>0</v>
      </c>
      <c r="S329" s="185">
        <v>0</v>
      </c>
      <c r="T329" s="186" t="s">
        <v>188</v>
      </c>
      <c r="U329" s="186">
        <v>0</v>
      </c>
      <c r="V329" s="186">
        <v>0</v>
      </c>
      <c r="W329" s="186">
        <v>0</v>
      </c>
      <c r="X329" s="43"/>
      <c r="Y329" s="43"/>
      <c r="Z329" s="43"/>
    </row>
    <row r="330" spans="1:26" ht="21.75" customHeight="1">
      <c r="A330" s="180" t="s">
        <v>521</v>
      </c>
      <c r="B330" s="181">
        <v>402425.99</v>
      </c>
      <c r="C330" s="181">
        <v>69229</v>
      </c>
      <c r="D330" s="181">
        <v>25683</v>
      </c>
      <c r="E330" s="181">
        <v>15548</v>
      </c>
      <c r="F330" s="181">
        <v>110460</v>
      </c>
      <c r="G330" s="182">
        <v>-227</v>
      </c>
      <c r="H330" s="183">
        <v>110233</v>
      </c>
      <c r="I330" s="184">
        <v>0.27449999999999997</v>
      </c>
      <c r="J330" s="185">
        <v>0</v>
      </c>
      <c r="K330" s="185">
        <v>0</v>
      </c>
      <c r="L330" s="185">
        <v>282544</v>
      </c>
      <c r="M330" s="185">
        <v>289224</v>
      </c>
      <c r="N330" s="185">
        <v>277486</v>
      </c>
      <c r="O330" s="185">
        <v>165984</v>
      </c>
      <c r="P330" s="185">
        <v>132306</v>
      </c>
      <c r="Q330" s="185">
        <v>131782</v>
      </c>
      <c r="R330" s="185">
        <v>136222</v>
      </c>
      <c r="S330" s="185">
        <v>279558</v>
      </c>
      <c r="T330" s="186">
        <v>174047</v>
      </c>
      <c r="U330" s="186">
        <v>171231</v>
      </c>
      <c r="V330" s="186">
        <v>126310</v>
      </c>
      <c r="W330" s="186">
        <v>110233</v>
      </c>
      <c r="X330" s="43"/>
      <c r="Y330" s="43"/>
      <c r="Z330" s="43"/>
    </row>
    <row r="331" spans="1:26" ht="21.75" customHeight="1">
      <c r="A331" s="180" t="s">
        <v>522</v>
      </c>
      <c r="B331" s="181">
        <v>0</v>
      </c>
      <c r="C331" s="181">
        <v>0</v>
      </c>
      <c r="D331" s="181">
        <v>0</v>
      </c>
      <c r="E331" s="181">
        <v>0</v>
      </c>
      <c r="F331" s="181">
        <v>0</v>
      </c>
      <c r="G331" s="182">
        <v>0</v>
      </c>
      <c r="H331" s="183">
        <v>0</v>
      </c>
      <c r="I331" s="184"/>
      <c r="J331" s="185">
        <v>0</v>
      </c>
      <c r="K331" s="185">
        <v>0</v>
      </c>
      <c r="L331" s="185">
        <v>0</v>
      </c>
      <c r="M331" s="185">
        <v>0</v>
      </c>
      <c r="N331" s="185">
        <v>0</v>
      </c>
      <c r="O331" s="185">
        <v>0</v>
      </c>
      <c r="P331" s="185">
        <v>0</v>
      </c>
      <c r="Q331" s="185">
        <v>0</v>
      </c>
      <c r="R331" s="185">
        <v>0</v>
      </c>
      <c r="S331" s="185">
        <v>0</v>
      </c>
      <c r="T331" s="186" t="s">
        <v>188</v>
      </c>
      <c r="U331" s="186">
        <v>0</v>
      </c>
      <c r="V331" s="186">
        <v>0</v>
      </c>
      <c r="W331" s="186">
        <v>0</v>
      </c>
      <c r="X331" s="43"/>
      <c r="Y331" s="43"/>
      <c r="Z331" s="43"/>
    </row>
    <row r="332" spans="1:26" ht="21.75" customHeight="1">
      <c r="A332" s="180" t="s">
        <v>523</v>
      </c>
      <c r="B332" s="181">
        <v>430884.14</v>
      </c>
      <c r="C332" s="181">
        <v>74124</v>
      </c>
      <c r="D332" s="181">
        <v>0</v>
      </c>
      <c r="E332" s="181">
        <v>0</v>
      </c>
      <c r="F332" s="181">
        <v>74124</v>
      </c>
      <c r="G332" s="182">
        <v>-3</v>
      </c>
      <c r="H332" s="183">
        <v>74121</v>
      </c>
      <c r="I332" s="184">
        <v>0.17199999999999999</v>
      </c>
      <c r="J332" s="185">
        <v>224236</v>
      </c>
      <c r="K332" s="185">
        <v>241365</v>
      </c>
      <c r="L332" s="185">
        <v>276378</v>
      </c>
      <c r="M332" s="185">
        <v>308891</v>
      </c>
      <c r="N332" s="185">
        <v>218051</v>
      </c>
      <c r="O332" s="185">
        <v>116528</v>
      </c>
      <c r="P332" s="185">
        <v>94335</v>
      </c>
      <c r="Q332" s="185">
        <v>93961</v>
      </c>
      <c r="R332" s="185">
        <v>100208</v>
      </c>
      <c r="S332" s="185">
        <v>200302</v>
      </c>
      <c r="T332" s="186">
        <v>122813</v>
      </c>
      <c r="U332" s="186">
        <v>119720</v>
      </c>
      <c r="V332" s="186">
        <v>87394</v>
      </c>
      <c r="W332" s="186">
        <v>74121</v>
      </c>
      <c r="X332" s="43"/>
      <c r="Y332" s="43"/>
      <c r="Z332" s="43"/>
    </row>
    <row r="333" spans="1:26" ht="21.75" customHeight="1">
      <c r="A333" s="180" t="s">
        <v>524</v>
      </c>
      <c r="B333" s="181">
        <v>1705750.34</v>
      </c>
      <c r="C333" s="181">
        <v>293437</v>
      </c>
      <c r="D333" s="181">
        <v>19262</v>
      </c>
      <c r="E333" s="181">
        <v>11661</v>
      </c>
      <c r="F333" s="181">
        <v>324360</v>
      </c>
      <c r="G333" s="182">
        <v>-181</v>
      </c>
      <c r="H333" s="183">
        <v>324179</v>
      </c>
      <c r="I333" s="184">
        <v>0.19020000000000001</v>
      </c>
      <c r="J333" s="185">
        <v>1005454</v>
      </c>
      <c r="K333" s="185">
        <v>1078627</v>
      </c>
      <c r="L333" s="185">
        <v>1137231</v>
      </c>
      <c r="M333" s="185">
        <v>1190322</v>
      </c>
      <c r="N333" s="185">
        <v>885461</v>
      </c>
      <c r="O333" s="185">
        <v>485429</v>
      </c>
      <c r="P333" s="185">
        <v>386547</v>
      </c>
      <c r="Q333" s="185">
        <v>385895</v>
      </c>
      <c r="R333" s="185">
        <v>402455</v>
      </c>
      <c r="S333" s="185">
        <v>818612</v>
      </c>
      <c r="T333" s="186">
        <v>514377</v>
      </c>
      <c r="U333" s="186">
        <v>513583</v>
      </c>
      <c r="V333" s="186">
        <v>373932</v>
      </c>
      <c r="W333" s="186">
        <v>324179</v>
      </c>
      <c r="X333" s="43"/>
      <c r="Y333" s="43"/>
      <c r="Z333" s="43"/>
    </row>
    <row r="334" spans="1:26" ht="21.75" customHeight="1">
      <c r="A334" s="180" t="s">
        <v>525</v>
      </c>
      <c r="B334" s="181">
        <v>0</v>
      </c>
      <c r="C334" s="181">
        <v>0</v>
      </c>
      <c r="D334" s="181">
        <v>0</v>
      </c>
      <c r="E334" s="181">
        <v>0</v>
      </c>
      <c r="F334" s="181">
        <v>0</v>
      </c>
      <c r="G334" s="182">
        <v>0</v>
      </c>
      <c r="H334" s="183">
        <v>0</v>
      </c>
      <c r="I334" s="184"/>
      <c r="J334" s="185">
        <v>0</v>
      </c>
      <c r="K334" s="185">
        <v>0</v>
      </c>
      <c r="L334" s="185">
        <v>0</v>
      </c>
      <c r="M334" s="185">
        <v>0</v>
      </c>
      <c r="N334" s="185">
        <v>0</v>
      </c>
      <c r="O334" s="185">
        <v>0</v>
      </c>
      <c r="P334" s="185">
        <v>0</v>
      </c>
      <c r="Q334" s="185">
        <v>0</v>
      </c>
      <c r="R334" s="185">
        <v>0</v>
      </c>
      <c r="S334" s="185">
        <v>0</v>
      </c>
      <c r="T334" s="186" t="s">
        <v>188</v>
      </c>
      <c r="U334" s="186">
        <v>0</v>
      </c>
      <c r="V334" s="186">
        <v>0</v>
      </c>
      <c r="W334" s="186">
        <v>0</v>
      </c>
      <c r="X334" s="43"/>
      <c r="Y334" s="43"/>
      <c r="Z334" s="43"/>
    </row>
    <row r="335" spans="1:26" ht="21.75" customHeight="1">
      <c r="A335" s="180" t="s">
        <v>526</v>
      </c>
      <c r="B335" s="181">
        <v>0</v>
      </c>
      <c r="C335" s="181">
        <v>0</v>
      </c>
      <c r="D335" s="181">
        <v>0</v>
      </c>
      <c r="E335" s="181">
        <v>0</v>
      </c>
      <c r="F335" s="181">
        <v>0</v>
      </c>
      <c r="G335" s="182">
        <v>0</v>
      </c>
      <c r="H335" s="183">
        <v>0</v>
      </c>
      <c r="I335" s="184"/>
      <c r="J335" s="185">
        <v>0</v>
      </c>
      <c r="K335" s="185">
        <v>0</v>
      </c>
      <c r="L335" s="185">
        <v>0</v>
      </c>
      <c r="M335" s="185">
        <v>0</v>
      </c>
      <c r="N335" s="185">
        <v>0</v>
      </c>
      <c r="O335" s="185">
        <v>0</v>
      </c>
      <c r="P335" s="185">
        <v>0</v>
      </c>
      <c r="Q335" s="185">
        <v>0</v>
      </c>
      <c r="R335" s="185">
        <v>0</v>
      </c>
      <c r="S335" s="185">
        <v>0</v>
      </c>
      <c r="T335" s="186" t="s">
        <v>188</v>
      </c>
      <c r="U335" s="186">
        <v>0</v>
      </c>
      <c r="V335" s="186">
        <v>0</v>
      </c>
      <c r="W335" s="186">
        <v>0</v>
      </c>
      <c r="X335" s="43"/>
      <c r="Y335" s="43"/>
      <c r="Z335" s="43"/>
    </row>
    <row r="336" spans="1:26" ht="21.75" customHeight="1">
      <c r="A336" s="180" t="s">
        <v>527</v>
      </c>
      <c r="B336" s="181">
        <v>2035499.7500000002</v>
      </c>
      <c r="C336" s="181">
        <v>350164</v>
      </c>
      <c r="D336" s="181">
        <v>16052</v>
      </c>
      <c r="E336" s="181">
        <v>9718</v>
      </c>
      <c r="F336" s="181">
        <v>375934</v>
      </c>
      <c r="G336" s="182">
        <v>-154</v>
      </c>
      <c r="H336" s="183">
        <v>375780</v>
      </c>
      <c r="I336" s="184">
        <v>0.18469999999999998</v>
      </c>
      <c r="J336" s="185">
        <v>1122336</v>
      </c>
      <c r="K336" s="185">
        <v>1189090</v>
      </c>
      <c r="L336" s="185">
        <v>1315380</v>
      </c>
      <c r="M336" s="185">
        <v>1404486</v>
      </c>
      <c r="N336" s="185">
        <v>1065215</v>
      </c>
      <c r="O336" s="185">
        <v>582830</v>
      </c>
      <c r="P336" s="185">
        <v>470359</v>
      </c>
      <c r="Q336" s="185">
        <v>468394</v>
      </c>
      <c r="R336" s="185">
        <v>502911</v>
      </c>
      <c r="S336" s="185">
        <v>999622</v>
      </c>
      <c r="T336" s="186">
        <v>635954</v>
      </c>
      <c r="U336" s="186">
        <v>601956</v>
      </c>
      <c r="V336" s="186">
        <v>434742</v>
      </c>
      <c r="W336" s="186">
        <v>375780</v>
      </c>
      <c r="X336" s="43"/>
      <c r="Y336" s="43"/>
      <c r="Z336" s="43"/>
    </row>
    <row r="337" spans="1:26" ht="21.75" customHeight="1">
      <c r="A337" s="180" t="s">
        <v>528</v>
      </c>
      <c r="B337" s="181">
        <v>493314.65</v>
      </c>
      <c r="C337" s="181">
        <v>84864</v>
      </c>
      <c r="D337" s="181">
        <v>0</v>
      </c>
      <c r="E337" s="181">
        <v>0</v>
      </c>
      <c r="F337" s="181">
        <v>84864</v>
      </c>
      <c r="G337" s="182">
        <v>-3</v>
      </c>
      <c r="H337" s="183">
        <v>84861</v>
      </c>
      <c r="I337" s="184">
        <v>0.17199999999999999</v>
      </c>
      <c r="J337" s="185">
        <v>296150</v>
      </c>
      <c r="K337" s="185">
        <v>310535</v>
      </c>
      <c r="L337" s="185">
        <v>324421</v>
      </c>
      <c r="M337" s="185">
        <v>339198</v>
      </c>
      <c r="N337" s="185">
        <v>242421</v>
      </c>
      <c r="O337" s="185">
        <v>126347</v>
      </c>
      <c r="P337" s="185">
        <v>103501</v>
      </c>
      <c r="Q337" s="185">
        <v>104918</v>
      </c>
      <c r="R337" s="185">
        <v>110399</v>
      </c>
      <c r="S337" s="185">
        <v>221426</v>
      </c>
      <c r="T337" s="186">
        <v>138599</v>
      </c>
      <c r="U337" s="186">
        <v>135229</v>
      </c>
      <c r="V337" s="186">
        <v>98067</v>
      </c>
      <c r="W337" s="186">
        <v>84861</v>
      </c>
      <c r="X337" s="43"/>
      <c r="Y337" s="43"/>
      <c r="Z337" s="43"/>
    </row>
    <row r="338" spans="1:26" ht="21.75" customHeight="1">
      <c r="A338" s="180" t="s">
        <v>529</v>
      </c>
      <c r="B338" s="181">
        <v>0</v>
      </c>
      <c r="C338" s="181">
        <v>0</v>
      </c>
      <c r="D338" s="181">
        <v>0</v>
      </c>
      <c r="E338" s="181">
        <v>0</v>
      </c>
      <c r="F338" s="181">
        <v>0</v>
      </c>
      <c r="G338" s="182">
        <v>0</v>
      </c>
      <c r="H338" s="183">
        <v>0</v>
      </c>
      <c r="I338" s="184"/>
      <c r="J338" s="185">
        <v>0</v>
      </c>
      <c r="K338" s="185">
        <v>0</v>
      </c>
      <c r="L338" s="185">
        <v>0</v>
      </c>
      <c r="M338" s="185">
        <v>0</v>
      </c>
      <c r="N338" s="185">
        <v>0</v>
      </c>
      <c r="O338" s="185">
        <v>0</v>
      </c>
      <c r="P338" s="185">
        <v>0</v>
      </c>
      <c r="Q338" s="185">
        <v>0</v>
      </c>
      <c r="R338" s="185">
        <v>0</v>
      </c>
      <c r="S338" s="185">
        <v>0</v>
      </c>
      <c r="T338" s="186" t="s">
        <v>188</v>
      </c>
      <c r="U338" s="186">
        <v>0</v>
      </c>
      <c r="V338" s="186">
        <v>0</v>
      </c>
      <c r="W338" s="186">
        <v>0</v>
      </c>
      <c r="X338" s="43"/>
      <c r="Y338" s="43"/>
      <c r="Z338" s="43"/>
    </row>
    <row r="339" spans="1:26" ht="21.75" customHeight="1">
      <c r="A339" s="180" t="s">
        <v>530</v>
      </c>
      <c r="B339" s="181">
        <v>711311</v>
      </c>
      <c r="C339" s="181">
        <v>122366</v>
      </c>
      <c r="D339" s="181">
        <v>0</v>
      </c>
      <c r="E339" s="181">
        <v>0</v>
      </c>
      <c r="F339" s="181">
        <v>122366</v>
      </c>
      <c r="G339" s="182">
        <v>-5</v>
      </c>
      <c r="H339" s="183">
        <v>122361</v>
      </c>
      <c r="I339" s="184">
        <v>0.17199999999999999</v>
      </c>
      <c r="J339" s="185">
        <v>0</v>
      </c>
      <c r="K339" s="185">
        <v>0</v>
      </c>
      <c r="L339" s="185">
        <v>470101</v>
      </c>
      <c r="M339" s="185">
        <v>489141</v>
      </c>
      <c r="N339" s="185">
        <v>347789</v>
      </c>
      <c r="O339" s="185">
        <v>184401</v>
      </c>
      <c r="P339" s="185">
        <v>143908</v>
      </c>
      <c r="Q339" s="185">
        <v>144114</v>
      </c>
      <c r="R339" s="185">
        <v>149163</v>
      </c>
      <c r="S339" s="185">
        <v>298933</v>
      </c>
      <c r="T339" s="186">
        <v>185701</v>
      </c>
      <c r="U339" s="186">
        <v>185143</v>
      </c>
      <c r="V339" s="186">
        <v>139232</v>
      </c>
      <c r="W339" s="186">
        <v>122361</v>
      </c>
      <c r="X339" s="43"/>
      <c r="Y339" s="43"/>
      <c r="Z339" s="43"/>
    </row>
    <row r="340" spans="1:26" ht="21.75" customHeight="1">
      <c r="A340" s="180" t="s">
        <v>531</v>
      </c>
      <c r="B340" s="181">
        <v>81299.560000000012</v>
      </c>
      <c r="C340" s="181">
        <v>13986</v>
      </c>
      <c r="D340" s="181">
        <v>35314</v>
      </c>
      <c r="E340" s="181">
        <v>21379</v>
      </c>
      <c r="F340" s="181">
        <v>70679</v>
      </c>
      <c r="G340" s="182">
        <v>0</v>
      </c>
      <c r="H340" s="183">
        <v>70679</v>
      </c>
      <c r="I340" s="184">
        <v>0.86939999999999995</v>
      </c>
      <c r="J340" s="185">
        <v>0</v>
      </c>
      <c r="K340" s="185">
        <v>0</v>
      </c>
      <c r="L340" s="185">
        <v>0</v>
      </c>
      <c r="M340" s="185">
        <v>0</v>
      </c>
      <c r="N340" s="185">
        <v>0</v>
      </c>
      <c r="O340" s="185">
        <v>0</v>
      </c>
      <c r="P340" s="185">
        <v>65711</v>
      </c>
      <c r="Q340" s="185">
        <v>66109</v>
      </c>
      <c r="R340" s="185">
        <v>68340</v>
      </c>
      <c r="S340" s="185">
        <v>70944</v>
      </c>
      <c r="T340" s="186">
        <v>72155</v>
      </c>
      <c r="U340" s="186">
        <v>78153</v>
      </c>
      <c r="V340" s="186">
        <v>73886</v>
      </c>
      <c r="W340" s="186">
        <v>70679</v>
      </c>
      <c r="X340" s="43"/>
      <c r="Y340" s="43"/>
      <c r="Z340" s="43"/>
    </row>
    <row r="341" spans="1:26" ht="21.75" customHeight="1">
      <c r="A341" s="180" t="s">
        <v>532</v>
      </c>
      <c r="B341" s="181">
        <v>0</v>
      </c>
      <c r="C341" s="181">
        <v>0</v>
      </c>
      <c r="D341" s="181">
        <v>0</v>
      </c>
      <c r="E341" s="181">
        <v>0</v>
      </c>
      <c r="F341" s="181">
        <v>0</v>
      </c>
      <c r="G341" s="182">
        <v>0</v>
      </c>
      <c r="H341" s="183">
        <v>0</v>
      </c>
      <c r="I341" s="184"/>
      <c r="J341" s="185">
        <v>0</v>
      </c>
      <c r="K341" s="185">
        <v>0</v>
      </c>
      <c r="L341" s="185">
        <v>0</v>
      </c>
      <c r="M341" s="185">
        <v>0</v>
      </c>
      <c r="N341" s="185">
        <v>0</v>
      </c>
      <c r="O341" s="185">
        <v>0</v>
      </c>
      <c r="P341" s="185">
        <v>0</v>
      </c>
      <c r="Q341" s="185">
        <v>0</v>
      </c>
      <c r="R341" s="185">
        <v>0</v>
      </c>
      <c r="S341" s="185">
        <v>0</v>
      </c>
      <c r="T341" s="186" t="s">
        <v>188</v>
      </c>
      <c r="U341" s="186">
        <v>0</v>
      </c>
      <c r="V341" s="186">
        <v>0</v>
      </c>
      <c r="W341" s="186">
        <v>0</v>
      </c>
      <c r="X341" s="43"/>
      <c r="Y341" s="43"/>
      <c r="Z341" s="43"/>
    </row>
    <row r="342" spans="1:26" ht="21.75" customHeight="1">
      <c r="A342" s="180" t="s">
        <v>533</v>
      </c>
      <c r="B342" s="181">
        <v>348985.60000000003</v>
      </c>
      <c r="C342" s="181">
        <v>60035</v>
      </c>
      <c r="D342" s="181">
        <v>0</v>
      </c>
      <c r="E342" s="181">
        <v>0</v>
      </c>
      <c r="F342" s="181">
        <v>60035</v>
      </c>
      <c r="G342" s="182">
        <v>-3</v>
      </c>
      <c r="H342" s="183">
        <v>60032</v>
      </c>
      <c r="I342" s="184">
        <v>0.17199999999999999</v>
      </c>
      <c r="J342" s="185">
        <v>0</v>
      </c>
      <c r="K342" s="185">
        <v>192240</v>
      </c>
      <c r="L342" s="185">
        <v>220556</v>
      </c>
      <c r="M342" s="185">
        <v>245781</v>
      </c>
      <c r="N342" s="185">
        <v>173352</v>
      </c>
      <c r="O342" s="185">
        <v>93260</v>
      </c>
      <c r="P342" s="185">
        <v>74297</v>
      </c>
      <c r="Q342" s="185">
        <v>75182</v>
      </c>
      <c r="R342" s="185">
        <v>79718</v>
      </c>
      <c r="S342" s="185">
        <v>157477</v>
      </c>
      <c r="T342" s="186">
        <v>96941</v>
      </c>
      <c r="U342" s="186">
        <v>94887</v>
      </c>
      <c r="V342" s="186">
        <v>68868</v>
      </c>
      <c r="W342" s="186">
        <v>60032</v>
      </c>
      <c r="X342" s="43"/>
      <c r="Y342" s="43"/>
      <c r="Z342" s="43"/>
    </row>
    <row r="343" spans="1:26" ht="21.75" customHeight="1">
      <c r="A343" s="180" t="s">
        <v>534</v>
      </c>
      <c r="B343" s="181">
        <v>0</v>
      </c>
      <c r="C343" s="181">
        <v>0</v>
      </c>
      <c r="D343" s="181">
        <v>0</v>
      </c>
      <c r="E343" s="181">
        <v>0</v>
      </c>
      <c r="F343" s="181">
        <v>0</v>
      </c>
      <c r="G343" s="182">
        <v>0</v>
      </c>
      <c r="H343" s="183">
        <v>0</v>
      </c>
      <c r="I343" s="184"/>
      <c r="J343" s="185">
        <v>0</v>
      </c>
      <c r="K343" s="185">
        <v>0</v>
      </c>
      <c r="L343" s="185">
        <v>0</v>
      </c>
      <c r="M343" s="185">
        <v>0</v>
      </c>
      <c r="N343" s="185">
        <v>0</v>
      </c>
      <c r="O343" s="185">
        <v>0</v>
      </c>
      <c r="P343" s="185">
        <v>0</v>
      </c>
      <c r="Q343" s="185">
        <v>0</v>
      </c>
      <c r="R343" s="185">
        <v>0</v>
      </c>
      <c r="S343" s="185">
        <v>0</v>
      </c>
      <c r="T343" s="186" t="s">
        <v>188</v>
      </c>
      <c r="U343" s="186">
        <v>0</v>
      </c>
      <c r="V343" s="186">
        <v>0</v>
      </c>
      <c r="W343" s="186">
        <v>0</v>
      </c>
      <c r="X343" s="43"/>
      <c r="Y343" s="43"/>
      <c r="Z343" s="43"/>
    </row>
    <row r="344" spans="1:26" ht="21.75" customHeight="1">
      <c r="A344" s="180" t="s">
        <v>535</v>
      </c>
      <c r="B344" s="181">
        <v>234923.45</v>
      </c>
      <c r="C344" s="181">
        <v>40413</v>
      </c>
      <c r="D344" s="181">
        <v>0</v>
      </c>
      <c r="E344" s="181">
        <v>0</v>
      </c>
      <c r="F344" s="181">
        <v>40413</v>
      </c>
      <c r="G344" s="182">
        <v>-1</v>
      </c>
      <c r="H344" s="183">
        <v>40412</v>
      </c>
      <c r="I344" s="184">
        <v>0.17199999999999999</v>
      </c>
      <c r="J344" s="185">
        <v>125877</v>
      </c>
      <c r="K344" s="185">
        <v>140391</v>
      </c>
      <c r="L344" s="185">
        <v>159932</v>
      </c>
      <c r="M344" s="185">
        <v>173115</v>
      </c>
      <c r="N344" s="185">
        <v>122334</v>
      </c>
      <c r="O344" s="185">
        <v>66562</v>
      </c>
      <c r="P344" s="185">
        <v>53187</v>
      </c>
      <c r="Q344" s="185">
        <v>53826</v>
      </c>
      <c r="R344" s="185">
        <v>56821</v>
      </c>
      <c r="S344" s="185">
        <v>108760</v>
      </c>
      <c r="T344" s="186">
        <v>65599</v>
      </c>
      <c r="U344" s="186">
        <v>63219</v>
      </c>
      <c r="V344" s="186">
        <v>44709</v>
      </c>
      <c r="W344" s="186">
        <v>40412</v>
      </c>
      <c r="X344" s="43"/>
      <c r="Y344" s="43"/>
      <c r="Z344" s="43"/>
    </row>
    <row r="345" spans="1:26" ht="21.75" customHeight="1">
      <c r="A345" s="180" t="s">
        <v>536</v>
      </c>
      <c r="B345" s="181">
        <v>0</v>
      </c>
      <c r="C345" s="181">
        <v>0</v>
      </c>
      <c r="D345" s="181">
        <v>0</v>
      </c>
      <c r="E345" s="181">
        <v>0</v>
      </c>
      <c r="F345" s="181">
        <v>0</v>
      </c>
      <c r="G345" s="182">
        <v>0</v>
      </c>
      <c r="H345" s="183">
        <v>0</v>
      </c>
      <c r="I345" s="184"/>
      <c r="J345" s="185">
        <v>0</v>
      </c>
      <c r="K345" s="185">
        <v>0</v>
      </c>
      <c r="L345" s="185">
        <v>0</v>
      </c>
      <c r="M345" s="185">
        <v>0</v>
      </c>
      <c r="N345" s="185">
        <v>0</v>
      </c>
      <c r="O345" s="185">
        <v>0</v>
      </c>
      <c r="P345" s="185">
        <v>0</v>
      </c>
      <c r="Q345" s="185">
        <v>0</v>
      </c>
      <c r="R345" s="185">
        <v>0</v>
      </c>
      <c r="S345" s="185">
        <v>0</v>
      </c>
      <c r="T345" s="186" t="s">
        <v>188</v>
      </c>
      <c r="U345" s="186">
        <v>0</v>
      </c>
      <c r="V345" s="186">
        <v>0</v>
      </c>
      <c r="W345" s="186">
        <v>0</v>
      </c>
      <c r="X345" s="43"/>
      <c r="Y345" s="43"/>
      <c r="Z345" s="43"/>
    </row>
    <row r="346" spans="1:26" ht="21.75" customHeight="1">
      <c r="A346" s="180" t="s">
        <v>537</v>
      </c>
      <c r="B346" s="181">
        <v>0</v>
      </c>
      <c r="C346" s="181">
        <v>0</v>
      </c>
      <c r="D346" s="181">
        <v>0</v>
      </c>
      <c r="E346" s="181">
        <v>0</v>
      </c>
      <c r="F346" s="181">
        <v>0</v>
      </c>
      <c r="G346" s="182">
        <v>0</v>
      </c>
      <c r="H346" s="183">
        <v>0</v>
      </c>
      <c r="I346" s="184"/>
      <c r="J346" s="185">
        <v>0</v>
      </c>
      <c r="K346" s="185">
        <v>0</v>
      </c>
      <c r="L346" s="185">
        <v>0</v>
      </c>
      <c r="M346" s="185">
        <v>0</v>
      </c>
      <c r="N346" s="185">
        <v>0</v>
      </c>
      <c r="O346" s="185">
        <v>0</v>
      </c>
      <c r="P346" s="185">
        <v>0</v>
      </c>
      <c r="Q346" s="185">
        <v>0</v>
      </c>
      <c r="R346" s="185">
        <v>0</v>
      </c>
      <c r="S346" s="185">
        <v>0</v>
      </c>
      <c r="T346" s="186" t="s">
        <v>188</v>
      </c>
      <c r="U346" s="186">
        <v>0</v>
      </c>
      <c r="V346" s="186">
        <v>0</v>
      </c>
      <c r="W346" s="186">
        <v>0</v>
      </c>
      <c r="X346" s="43"/>
      <c r="Y346" s="43"/>
      <c r="Z346" s="43"/>
    </row>
    <row r="347" spans="1:26" ht="21.75" customHeight="1">
      <c r="A347" s="180" t="s">
        <v>538</v>
      </c>
      <c r="B347" s="181">
        <v>0</v>
      </c>
      <c r="C347" s="181">
        <v>0</v>
      </c>
      <c r="D347" s="181">
        <v>0</v>
      </c>
      <c r="E347" s="181">
        <v>0</v>
      </c>
      <c r="F347" s="181">
        <v>0</v>
      </c>
      <c r="G347" s="182">
        <v>0</v>
      </c>
      <c r="H347" s="183">
        <v>0</v>
      </c>
      <c r="I347" s="184"/>
      <c r="J347" s="185">
        <v>0</v>
      </c>
      <c r="K347" s="185">
        <v>0</v>
      </c>
      <c r="L347" s="185">
        <v>0</v>
      </c>
      <c r="M347" s="185">
        <v>0</v>
      </c>
      <c r="N347" s="185">
        <v>0</v>
      </c>
      <c r="O347" s="185">
        <v>0</v>
      </c>
      <c r="P347" s="185">
        <v>0</v>
      </c>
      <c r="Q347" s="185">
        <v>0</v>
      </c>
      <c r="R347" s="185">
        <v>0</v>
      </c>
      <c r="S347" s="185">
        <v>0</v>
      </c>
      <c r="T347" s="186" t="s">
        <v>188</v>
      </c>
      <c r="U347" s="186">
        <v>0</v>
      </c>
      <c r="V347" s="186">
        <v>0</v>
      </c>
      <c r="W347" s="186">
        <v>0</v>
      </c>
      <c r="X347" s="43"/>
      <c r="Y347" s="43"/>
      <c r="Z347" s="43"/>
    </row>
    <row r="348" spans="1:26" ht="21.75" customHeight="1">
      <c r="A348" s="180" t="s">
        <v>539</v>
      </c>
      <c r="B348" s="181">
        <v>0</v>
      </c>
      <c r="C348" s="181">
        <v>0</v>
      </c>
      <c r="D348" s="181">
        <v>0</v>
      </c>
      <c r="E348" s="181">
        <v>0</v>
      </c>
      <c r="F348" s="181">
        <v>0</v>
      </c>
      <c r="G348" s="182">
        <v>0</v>
      </c>
      <c r="H348" s="183">
        <v>0</v>
      </c>
      <c r="I348" s="184"/>
      <c r="J348" s="185">
        <v>0</v>
      </c>
      <c r="K348" s="185">
        <v>0</v>
      </c>
      <c r="L348" s="185">
        <v>0</v>
      </c>
      <c r="M348" s="185">
        <v>0</v>
      </c>
      <c r="N348" s="185">
        <v>0</v>
      </c>
      <c r="O348" s="185">
        <v>0</v>
      </c>
      <c r="P348" s="185">
        <v>0</v>
      </c>
      <c r="Q348" s="185">
        <v>0</v>
      </c>
      <c r="R348" s="185">
        <v>0</v>
      </c>
      <c r="S348" s="185">
        <v>0</v>
      </c>
      <c r="T348" s="186" t="s">
        <v>188</v>
      </c>
      <c r="U348" s="186">
        <v>0</v>
      </c>
      <c r="V348" s="186">
        <v>0</v>
      </c>
      <c r="W348" s="186">
        <v>0</v>
      </c>
      <c r="X348" s="43"/>
      <c r="Y348" s="43"/>
      <c r="Z348" s="43"/>
    </row>
    <row r="349" spans="1:26" ht="21.75" customHeight="1">
      <c r="A349" s="180" t="s">
        <v>540</v>
      </c>
      <c r="B349" s="181">
        <v>0</v>
      </c>
      <c r="C349" s="181">
        <v>0</v>
      </c>
      <c r="D349" s="181">
        <v>0</v>
      </c>
      <c r="E349" s="181">
        <v>0</v>
      </c>
      <c r="F349" s="181">
        <v>0</v>
      </c>
      <c r="G349" s="182">
        <v>0</v>
      </c>
      <c r="H349" s="183">
        <v>0</v>
      </c>
      <c r="I349" s="184"/>
      <c r="J349" s="185">
        <v>0</v>
      </c>
      <c r="K349" s="185">
        <v>0</v>
      </c>
      <c r="L349" s="185">
        <v>0</v>
      </c>
      <c r="M349" s="185">
        <v>0</v>
      </c>
      <c r="N349" s="185">
        <v>0</v>
      </c>
      <c r="O349" s="185">
        <v>0</v>
      </c>
      <c r="P349" s="185">
        <v>0</v>
      </c>
      <c r="Q349" s="185">
        <v>0</v>
      </c>
      <c r="R349" s="185">
        <v>0</v>
      </c>
      <c r="S349" s="185">
        <v>0</v>
      </c>
      <c r="T349" s="186" t="s">
        <v>188</v>
      </c>
      <c r="U349" s="186">
        <v>0</v>
      </c>
      <c r="V349" s="186">
        <v>0</v>
      </c>
      <c r="W349" s="186">
        <v>0</v>
      </c>
      <c r="X349" s="43"/>
      <c r="Y349" s="43"/>
      <c r="Z349" s="43"/>
    </row>
    <row r="350" spans="1:26" ht="21.75" customHeight="1">
      <c r="A350" s="180" t="s">
        <v>541</v>
      </c>
      <c r="B350" s="181">
        <v>0</v>
      </c>
      <c r="C350" s="181">
        <v>0</v>
      </c>
      <c r="D350" s="181">
        <v>0</v>
      </c>
      <c r="E350" s="181">
        <v>0</v>
      </c>
      <c r="F350" s="181">
        <v>0</v>
      </c>
      <c r="G350" s="182">
        <v>0</v>
      </c>
      <c r="H350" s="183">
        <v>0</v>
      </c>
      <c r="I350" s="184"/>
      <c r="J350" s="185">
        <v>0</v>
      </c>
      <c r="K350" s="185">
        <v>0</v>
      </c>
      <c r="L350" s="185">
        <v>0</v>
      </c>
      <c r="M350" s="185">
        <v>0</v>
      </c>
      <c r="N350" s="185">
        <v>0</v>
      </c>
      <c r="O350" s="185">
        <v>0</v>
      </c>
      <c r="P350" s="185">
        <v>0</v>
      </c>
      <c r="Q350" s="185">
        <v>0</v>
      </c>
      <c r="R350" s="185">
        <v>0</v>
      </c>
      <c r="S350" s="185">
        <v>0</v>
      </c>
      <c r="T350" s="186" t="s">
        <v>188</v>
      </c>
      <c r="U350" s="186">
        <v>0</v>
      </c>
      <c r="V350" s="186">
        <v>0</v>
      </c>
      <c r="W350" s="186">
        <v>0</v>
      </c>
      <c r="X350" s="43"/>
      <c r="Y350" s="43"/>
      <c r="Z350" s="43"/>
    </row>
    <row r="351" spans="1:26" ht="21.75" customHeight="1">
      <c r="A351" s="180" t="s">
        <v>542</v>
      </c>
      <c r="B351" s="181">
        <v>0</v>
      </c>
      <c r="C351" s="181">
        <v>0</v>
      </c>
      <c r="D351" s="181">
        <v>0</v>
      </c>
      <c r="E351" s="181">
        <v>0</v>
      </c>
      <c r="F351" s="181">
        <v>0</v>
      </c>
      <c r="G351" s="182">
        <v>0</v>
      </c>
      <c r="H351" s="183">
        <v>0</v>
      </c>
      <c r="I351" s="184"/>
      <c r="J351" s="185">
        <v>0</v>
      </c>
      <c r="K351" s="185">
        <v>0</v>
      </c>
      <c r="L351" s="185">
        <v>0</v>
      </c>
      <c r="M351" s="185">
        <v>0</v>
      </c>
      <c r="N351" s="185">
        <v>0</v>
      </c>
      <c r="O351" s="185">
        <v>0</v>
      </c>
      <c r="P351" s="185">
        <v>0</v>
      </c>
      <c r="Q351" s="185">
        <v>0</v>
      </c>
      <c r="R351" s="185">
        <v>0</v>
      </c>
      <c r="S351" s="185">
        <v>0</v>
      </c>
      <c r="T351" s="186" t="s">
        <v>188</v>
      </c>
      <c r="U351" s="186">
        <v>0</v>
      </c>
      <c r="V351" s="186">
        <v>0</v>
      </c>
      <c r="W351" s="186">
        <v>0</v>
      </c>
      <c r="X351" s="43"/>
      <c r="Y351" s="43"/>
      <c r="Z351" s="43"/>
    </row>
    <row r="352" spans="1:26" ht="21.75" customHeight="1">
      <c r="A352" s="180" t="s">
        <v>543</v>
      </c>
      <c r="B352" s="181">
        <v>0</v>
      </c>
      <c r="C352" s="181">
        <v>0</v>
      </c>
      <c r="D352" s="181">
        <v>0</v>
      </c>
      <c r="E352" s="181">
        <v>0</v>
      </c>
      <c r="F352" s="181">
        <v>0</v>
      </c>
      <c r="G352" s="182">
        <v>0</v>
      </c>
      <c r="H352" s="183">
        <v>0</v>
      </c>
      <c r="I352" s="184"/>
      <c r="J352" s="185">
        <v>0</v>
      </c>
      <c r="K352" s="185">
        <v>0</v>
      </c>
      <c r="L352" s="185">
        <v>0</v>
      </c>
      <c r="M352" s="185">
        <v>0</v>
      </c>
      <c r="N352" s="185">
        <v>0</v>
      </c>
      <c r="O352" s="185">
        <v>0</v>
      </c>
      <c r="P352" s="185">
        <v>0</v>
      </c>
      <c r="Q352" s="185">
        <v>0</v>
      </c>
      <c r="R352" s="185">
        <v>0</v>
      </c>
      <c r="S352" s="185">
        <v>0</v>
      </c>
      <c r="T352" s="186" t="s">
        <v>188</v>
      </c>
      <c r="U352" s="186">
        <v>0</v>
      </c>
      <c r="V352" s="186">
        <v>0</v>
      </c>
      <c r="W352" s="186">
        <v>0</v>
      </c>
      <c r="X352" s="43"/>
      <c r="Y352" s="43"/>
      <c r="Z352" s="43"/>
    </row>
    <row r="353" spans="1:26" ht="21.75" customHeight="1">
      <c r="A353" s="180" t="s">
        <v>544</v>
      </c>
      <c r="B353" s="181">
        <v>0</v>
      </c>
      <c r="C353" s="181">
        <v>0</v>
      </c>
      <c r="D353" s="181">
        <v>0</v>
      </c>
      <c r="E353" s="181">
        <v>0</v>
      </c>
      <c r="F353" s="181">
        <v>0</v>
      </c>
      <c r="G353" s="182">
        <v>0</v>
      </c>
      <c r="H353" s="183">
        <v>0</v>
      </c>
      <c r="I353" s="184"/>
      <c r="J353" s="185">
        <v>0</v>
      </c>
      <c r="K353" s="185">
        <v>0</v>
      </c>
      <c r="L353" s="185">
        <v>0</v>
      </c>
      <c r="M353" s="185">
        <v>0</v>
      </c>
      <c r="N353" s="185">
        <v>0</v>
      </c>
      <c r="O353" s="185">
        <v>0</v>
      </c>
      <c r="P353" s="185">
        <v>0</v>
      </c>
      <c r="Q353" s="185">
        <v>0</v>
      </c>
      <c r="R353" s="185">
        <v>0</v>
      </c>
      <c r="S353" s="185">
        <v>0</v>
      </c>
      <c r="T353" s="186" t="s">
        <v>188</v>
      </c>
      <c r="U353" s="186">
        <v>0</v>
      </c>
      <c r="V353" s="186">
        <v>0</v>
      </c>
      <c r="W353" s="186">
        <v>0</v>
      </c>
      <c r="X353" s="43"/>
      <c r="Y353" s="43"/>
      <c r="Z353" s="43"/>
    </row>
    <row r="354" spans="1:26" ht="21.75" customHeight="1">
      <c r="A354" s="180" t="s">
        <v>545</v>
      </c>
      <c r="B354" s="181">
        <v>1639399.47</v>
      </c>
      <c r="C354" s="181">
        <v>282023</v>
      </c>
      <c r="D354" s="181">
        <v>16052</v>
      </c>
      <c r="E354" s="181">
        <v>9718</v>
      </c>
      <c r="F354" s="181">
        <v>307793</v>
      </c>
      <c r="G354" s="182">
        <v>-152</v>
      </c>
      <c r="H354" s="183">
        <v>307641</v>
      </c>
      <c r="I354" s="184">
        <v>0.18770000000000001</v>
      </c>
      <c r="J354" s="185">
        <v>0</v>
      </c>
      <c r="K354" s="185">
        <v>1076698</v>
      </c>
      <c r="L354" s="185">
        <v>1099144</v>
      </c>
      <c r="M354" s="185">
        <v>1182628</v>
      </c>
      <c r="N354" s="185">
        <v>850920</v>
      </c>
      <c r="O354" s="185">
        <v>473978</v>
      </c>
      <c r="P354" s="185">
        <v>383829</v>
      </c>
      <c r="Q354" s="185">
        <v>395056</v>
      </c>
      <c r="R354" s="185">
        <v>412255</v>
      </c>
      <c r="S354" s="185">
        <v>835617</v>
      </c>
      <c r="T354" s="186">
        <v>515487</v>
      </c>
      <c r="U354" s="186">
        <v>499476</v>
      </c>
      <c r="V354" s="186">
        <v>356924</v>
      </c>
      <c r="W354" s="186">
        <v>307641</v>
      </c>
      <c r="X354" s="43"/>
      <c r="Y354" s="43"/>
      <c r="Z354" s="43"/>
    </row>
    <row r="355" spans="1:26" ht="21.75" customHeight="1">
      <c r="A355" s="43"/>
      <c r="B355" s="43"/>
      <c r="C355" s="43"/>
      <c r="D355" s="43"/>
      <c r="E355" s="43"/>
      <c r="F355" s="43"/>
      <c r="G355" s="43"/>
      <c r="H355" s="43"/>
      <c r="I355" s="49"/>
      <c r="J355" s="43"/>
      <c r="K355" s="43"/>
      <c r="L355" s="43"/>
      <c r="M355" s="43"/>
      <c r="N355" s="43"/>
      <c r="O355" s="43"/>
      <c r="P355" s="43"/>
      <c r="Q355" s="43"/>
      <c r="R355" s="43"/>
      <c r="S355" s="43"/>
      <c r="T355" s="186"/>
      <c r="U355" s="186"/>
      <c r="V355" s="186"/>
      <c r="W355" s="186"/>
      <c r="X355" s="43"/>
      <c r="Y355" s="43"/>
      <c r="Z355" s="43"/>
    </row>
    <row r="356" spans="1:26" ht="21.75" customHeight="1">
      <c r="A356" s="201" t="s">
        <v>16</v>
      </c>
      <c r="B356" s="202">
        <v>120929254</v>
      </c>
      <c r="C356" s="203">
        <v>20803253</v>
      </c>
      <c r="D356" s="203">
        <v>2052320</v>
      </c>
      <c r="E356" s="203">
        <v>1187216</v>
      </c>
      <c r="F356" s="203">
        <v>24042789</v>
      </c>
      <c r="G356" s="204">
        <v>-15529</v>
      </c>
      <c r="H356" s="205"/>
      <c r="I356" s="206">
        <v>0.25414012345679021</v>
      </c>
      <c r="J356" s="203">
        <v>30822218</v>
      </c>
      <c r="K356" s="203">
        <v>46337391</v>
      </c>
      <c r="L356" s="203">
        <v>58666783</v>
      </c>
      <c r="M356" s="203">
        <v>68131814</v>
      </c>
      <c r="N356" s="203">
        <v>54614430</v>
      </c>
      <c r="O356" s="203">
        <v>31581103</v>
      </c>
      <c r="P356" s="203">
        <v>25867695</v>
      </c>
      <c r="Q356" s="203">
        <v>26182297</v>
      </c>
      <c r="R356" s="203">
        <v>27712465</v>
      </c>
      <c r="S356" s="203">
        <v>54894003</v>
      </c>
      <c r="T356" s="207">
        <v>36136504</v>
      </c>
      <c r="U356" s="207">
        <v>36290700</v>
      </c>
      <c r="V356" s="207">
        <v>26723653</v>
      </c>
      <c r="W356" s="207">
        <v>24046881</v>
      </c>
      <c r="X356" s="43"/>
      <c r="Y356" s="43"/>
      <c r="Z356" s="43"/>
    </row>
    <row r="357" spans="1:26" ht="47.25" customHeight="1">
      <c r="A357" s="208"/>
      <c r="B357" s="53"/>
      <c r="C357" s="53"/>
      <c r="D357" s="53"/>
      <c r="E357" s="53"/>
      <c r="F357" s="53"/>
      <c r="G357" s="53"/>
      <c r="H357" s="53"/>
      <c r="I357" s="209" t="s">
        <v>546</v>
      </c>
      <c r="J357" s="53"/>
      <c r="K357" s="53"/>
      <c r="L357" s="53"/>
      <c r="M357" s="53"/>
      <c r="N357" s="53"/>
      <c r="O357" s="53"/>
      <c r="P357" s="53"/>
      <c r="Q357" s="53"/>
      <c r="R357" s="53"/>
      <c r="S357" s="53"/>
      <c r="T357" s="53"/>
      <c r="U357" s="53"/>
      <c r="V357" s="53"/>
      <c r="W357" s="53"/>
      <c r="X357" s="53"/>
      <c r="Y357" s="53"/>
      <c r="Z357" s="53"/>
    </row>
    <row r="358" spans="1:26" ht="14.4">
      <c r="A358" s="208"/>
      <c r="B358" s="53"/>
      <c r="C358" s="53"/>
      <c r="D358" s="53"/>
      <c r="E358" s="53"/>
      <c r="F358" s="53"/>
      <c r="G358" s="53"/>
      <c r="H358" s="200"/>
      <c r="I358" s="78"/>
      <c r="J358" s="53"/>
      <c r="K358" s="53"/>
      <c r="L358" s="53"/>
      <c r="M358" s="53"/>
      <c r="N358" s="53"/>
      <c r="O358" s="53"/>
      <c r="P358" s="53"/>
      <c r="Q358" s="53"/>
      <c r="R358" s="53"/>
      <c r="S358" s="53"/>
      <c r="T358" s="53"/>
      <c r="U358" s="53"/>
      <c r="V358" s="53"/>
      <c r="W358" s="53"/>
      <c r="X358" s="53"/>
      <c r="Y358" s="53"/>
      <c r="Z358" s="53"/>
    </row>
    <row r="359" spans="1:26" ht="21.75" customHeight="1">
      <c r="A359" s="53"/>
      <c r="B359" s="267" t="s">
        <v>547</v>
      </c>
      <c r="C359" s="268"/>
      <c r="D359" s="268"/>
      <c r="E359" s="268"/>
      <c r="F359" s="268"/>
      <c r="G359" s="268"/>
      <c r="H359" s="210"/>
      <c r="I359" s="210"/>
      <c r="J359" s="53"/>
      <c r="K359" s="53"/>
      <c r="L359" s="53"/>
      <c r="M359" s="53"/>
      <c r="N359" s="53"/>
      <c r="O359" s="53"/>
      <c r="P359" s="53"/>
      <c r="Q359" s="53"/>
      <c r="R359" s="53"/>
      <c r="S359" s="53"/>
      <c r="T359" s="53"/>
      <c r="U359" s="53"/>
      <c r="V359" s="53"/>
      <c r="W359" s="53"/>
      <c r="X359" s="53"/>
      <c r="Y359" s="53"/>
      <c r="Z359" s="53"/>
    </row>
    <row r="360" spans="1:26" ht="16.5" customHeight="1">
      <c r="A360" s="53"/>
      <c r="B360" s="268"/>
      <c r="C360" s="268"/>
      <c r="D360" s="268"/>
      <c r="E360" s="268"/>
      <c r="F360" s="268"/>
      <c r="G360" s="268"/>
      <c r="H360" s="210"/>
      <c r="I360" s="210"/>
      <c r="J360" s="53"/>
      <c r="K360" s="53"/>
      <c r="L360" s="53"/>
      <c r="M360" s="53"/>
      <c r="N360" s="53"/>
      <c r="O360" s="53"/>
      <c r="P360" s="53"/>
      <c r="Q360" s="53"/>
      <c r="R360" s="211"/>
      <c r="S360" s="211"/>
      <c r="T360" s="211"/>
      <c r="U360" s="211"/>
      <c r="V360" s="211"/>
      <c r="W360" s="211"/>
      <c r="X360" s="53"/>
      <c r="Y360" s="53"/>
      <c r="Z360" s="53"/>
    </row>
    <row r="361" spans="1:26" ht="14.4">
      <c r="A361" s="53"/>
      <c r="B361" s="268"/>
      <c r="C361" s="268"/>
      <c r="D361" s="268"/>
      <c r="E361" s="268"/>
      <c r="F361" s="268"/>
      <c r="G361" s="268"/>
      <c r="H361" s="210"/>
      <c r="I361" s="210"/>
      <c r="J361" s="53"/>
      <c r="K361" s="53"/>
      <c r="L361" s="53"/>
      <c r="M361" s="53"/>
      <c r="N361" s="53"/>
      <c r="O361" s="53"/>
      <c r="P361" s="53"/>
      <c r="Q361" s="53"/>
      <c r="R361" s="53"/>
      <c r="S361" s="53"/>
      <c r="T361" s="53"/>
      <c r="U361" s="53"/>
      <c r="V361" s="53"/>
      <c r="W361" s="53"/>
      <c r="X361" s="53"/>
      <c r="Y361" s="53"/>
      <c r="Z361" s="53"/>
    </row>
    <row r="362" spans="1:26" ht="14.4">
      <c r="A362" s="53"/>
      <c r="B362" s="53"/>
      <c r="C362" s="53"/>
      <c r="D362" s="53"/>
      <c r="E362" s="53"/>
      <c r="F362" s="53"/>
      <c r="G362" s="53"/>
      <c r="H362" s="53"/>
      <c r="I362" s="78"/>
      <c r="J362" s="53"/>
      <c r="K362" s="53"/>
      <c r="L362" s="53"/>
      <c r="M362" s="53"/>
      <c r="N362" s="53"/>
      <c r="O362" s="53"/>
      <c r="P362" s="53"/>
      <c r="Q362" s="53"/>
      <c r="R362" s="53"/>
      <c r="S362" s="53"/>
      <c r="T362" s="53"/>
      <c r="U362" s="53"/>
      <c r="V362" s="53"/>
      <c r="W362" s="53"/>
      <c r="X362" s="53"/>
      <c r="Y362" s="53"/>
      <c r="Z362" s="53"/>
    </row>
    <row r="363" spans="1:26" ht="14.4">
      <c r="A363" s="53"/>
      <c r="B363" s="53"/>
      <c r="C363" s="53"/>
      <c r="D363" s="53"/>
      <c r="E363" s="53"/>
      <c r="F363" s="53"/>
      <c r="G363" s="53"/>
      <c r="H363" s="53"/>
      <c r="I363" s="78"/>
      <c r="J363" s="53"/>
      <c r="K363" s="53"/>
      <c r="L363" s="53"/>
      <c r="M363" s="53"/>
      <c r="N363" s="53"/>
      <c r="O363" s="53"/>
      <c r="P363" s="53"/>
      <c r="Q363" s="53"/>
      <c r="R363" s="53"/>
      <c r="S363" s="53"/>
      <c r="T363" s="53"/>
      <c r="U363" s="53"/>
      <c r="V363" s="53"/>
      <c r="W363" s="53"/>
      <c r="X363" s="53"/>
      <c r="Y363" s="53"/>
      <c r="Z363" s="53"/>
    </row>
    <row r="364" spans="1:26" ht="14.4">
      <c r="A364" s="53"/>
      <c r="B364" s="53"/>
      <c r="C364" s="53"/>
      <c r="D364" s="53"/>
      <c r="E364" s="53"/>
      <c r="F364" s="53"/>
      <c r="G364" s="53"/>
      <c r="H364" s="53"/>
      <c r="I364" s="78"/>
      <c r="J364" s="53"/>
      <c r="K364" s="53"/>
      <c r="L364" s="53"/>
      <c r="M364" s="53"/>
      <c r="N364" s="53"/>
      <c r="O364" s="53"/>
      <c r="P364" s="53"/>
      <c r="Q364" s="53"/>
      <c r="R364" s="53"/>
      <c r="S364" s="53"/>
      <c r="T364" s="53"/>
      <c r="U364" s="53"/>
      <c r="V364" s="53"/>
      <c r="W364" s="53"/>
      <c r="X364" s="53"/>
      <c r="Y364" s="53"/>
      <c r="Z364" s="53"/>
    </row>
    <row r="365" spans="1:26" ht="14.4">
      <c r="A365" s="53"/>
      <c r="B365" s="53"/>
      <c r="C365" s="53"/>
      <c r="D365" s="53"/>
      <c r="E365" s="53"/>
      <c r="F365" s="53"/>
      <c r="G365" s="53"/>
      <c r="H365" s="53"/>
      <c r="I365" s="78"/>
      <c r="J365" s="53"/>
      <c r="K365" s="53"/>
      <c r="L365" s="53"/>
      <c r="M365" s="53"/>
      <c r="N365" s="53"/>
      <c r="O365" s="53"/>
      <c r="P365" s="53"/>
      <c r="Q365" s="53"/>
      <c r="R365" s="53"/>
      <c r="S365" s="53"/>
      <c r="T365" s="53"/>
      <c r="U365" s="53"/>
      <c r="V365" s="53"/>
      <c r="W365" s="53"/>
      <c r="X365" s="53"/>
      <c r="Y365" s="53"/>
      <c r="Z365" s="53"/>
    </row>
    <row r="366" spans="1:26" ht="14.4">
      <c r="A366" s="53"/>
      <c r="B366" s="53"/>
      <c r="C366" s="53"/>
      <c r="D366" s="53"/>
      <c r="E366" s="53"/>
      <c r="F366" s="53"/>
      <c r="G366" s="53"/>
      <c r="H366" s="53"/>
      <c r="I366" s="78"/>
      <c r="J366" s="53"/>
      <c r="K366" s="53"/>
      <c r="L366" s="53"/>
      <c r="M366" s="53"/>
      <c r="N366" s="53"/>
      <c r="O366" s="53"/>
      <c r="P366" s="53"/>
      <c r="Q366" s="53"/>
      <c r="R366" s="53"/>
      <c r="S366" s="53"/>
      <c r="T366" s="53"/>
      <c r="U366" s="53"/>
      <c r="V366" s="53"/>
      <c r="W366" s="53"/>
      <c r="X366" s="53"/>
      <c r="Y366" s="53"/>
      <c r="Z366" s="53"/>
    </row>
    <row r="367" spans="1:26" ht="14.4">
      <c r="A367" s="53"/>
      <c r="B367" s="53"/>
      <c r="C367" s="53"/>
      <c r="D367" s="53"/>
      <c r="E367" s="53"/>
      <c r="F367" s="53"/>
      <c r="G367" s="53"/>
      <c r="H367" s="53"/>
      <c r="I367" s="78"/>
      <c r="J367" s="53"/>
      <c r="K367" s="53"/>
      <c r="L367" s="53"/>
      <c r="M367" s="53"/>
      <c r="N367" s="53"/>
      <c r="O367" s="53"/>
      <c r="P367" s="53"/>
      <c r="Q367" s="53"/>
      <c r="R367" s="53"/>
      <c r="S367" s="53"/>
      <c r="T367" s="53"/>
      <c r="U367" s="53"/>
      <c r="V367" s="53"/>
      <c r="W367" s="53"/>
      <c r="X367" s="53"/>
      <c r="Y367" s="53"/>
      <c r="Z367" s="53"/>
    </row>
    <row r="368" spans="1:26" ht="14.4">
      <c r="A368" s="53"/>
      <c r="B368" s="53"/>
      <c r="C368" s="53"/>
      <c r="D368" s="53"/>
      <c r="E368" s="53"/>
      <c r="F368" s="53"/>
      <c r="G368" s="53"/>
      <c r="H368" s="53"/>
      <c r="I368" s="78"/>
      <c r="J368" s="53"/>
      <c r="K368" s="53"/>
      <c r="L368" s="53"/>
      <c r="M368" s="53"/>
      <c r="N368" s="53"/>
      <c r="O368" s="53"/>
      <c r="P368" s="53"/>
      <c r="Q368" s="53"/>
      <c r="R368" s="53"/>
      <c r="S368" s="53"/>
      <c r="T368" s="53"/>
      <c r="U368" s="53"/>
      <c r="V368" s="53"/>
      <c r="W368" s="53"/>
      <c r="X368" s="53"/>
      <c r="Y368" s="53"/>
      <c r="Z368" s="53"/>
    </row>
    <row r="369" spans="1:26" ht="14.4">
      <c r="A369" s="53"/>
      <c r="B369" s="53"/>
      <c r="C369" s="53"/>
      <c r="D369" s="53"/>
      <c r="E369" s="53"/>
      <c r="F369" s="53"/>
      <c r="G369" s="53"/>
      <c r="H369" s="53"/>
      <c r="I369" s="78"/>
      <c r="J369" s="53"/>
      <c r="K369" s="53"/>
      <c r="L369" s="53"/>
      <c r="M369" s="53"/>
      <c r="N369" s="53"/>
      <c r="O369" s="53"/>
      <c r="P369" s="53"/>
      <c r="Q369" s="53"/>
      <c r="R369" s="53"/>
      <c r="S369" s="53"/>
      <c r="T369" s="53"/>
      <c r="U369" s="53"/>
      <c r="V369" s="53"/>
      <c r="W369" s="53"/>
      <c r="X369" s="53"/>
      <c r="Y369" s="53"/>
      <c r="Z369" s="53"/>
    </row>
    <row r="370" spans="1:26" ht="14.4">
      <c r="A370" s="53"/>
      <c r="B370" s="53"/>
      <c r="C370" s="53"/>
      <c r="D370" s="53"/>
      <c r="E370" s="53"/>
      <c r="F370" s="53"/>
      <c r="G370" s="53"/>
      <c r="H370" s="53"/>
      <c r="I370" s="78"/>
      <c r="J370" s="53"/>
      <c r="K370" s="53"/>
      <c r="L370" s="53"/>
      <c r="M370" s="53"/>
      <c r="N370" s="53"/>
      <c r="O370" s="53"/>
      <c r="P370" s="53"/>
      <c r="Q370" s="53"/>
      <c r="R370" s="53"/>
      <c r="S370" s="53"/>
      <c r="T370" s="53"/>
      <c r="U370" s="53"/>
      <c r="V370" s="53"/>
      <c r="W370" s="53"/>
      <c r="X370" s="53"/>
      <c r="Y370" s="53"/>
      <c r="Z370" s="53"/>
    </row>
    <row r="371" spans="1:26" ht="14.4">
      <c r="A371" s="53"/>
      <c r="B371" s="53"/>
      <c r="C371" s="53"/>
      <c r="D371" s="53"/>
      <c r="E371" s="53"/>
      <c r="F371" s="53"/>
      <c r="G371" s="53"/>
      <c r="H371" s="53"/>
      <c r="I371" s="78"/>
      <c r="J371" s="53"/>
      <c r="K371" s="53"/>
      <c r="L371" s="53"/>
      <c r="M371" s="53"/>
      <c r="N371" s="53"/>
      <c r="O371" s="53"/>
      <c r="P371" s="53"/>
      <c r="Q371" s="53"/>
      <c r="R371" s="53"/>
      <c r="S371" s="53"/>
      <c r="T371" s="53"/>
      <c r="U371" s="53"/>
      <c r="V371" s="53"/>
      <c r="W371" s="53"/>
      <c r="X371" s="53"/>
      <c r="Y371" s="53"/>
      <c r="Z371" s="53"/>
    </row>
    <row r="372" spans="1:26" ht="14.4">
      <c r="A372" s="53"/>
      <c r="B372" s="53"/>
      <c r="C372" s="53"/>
      <c r="D372" s="53"/>
      <c r="E372" s="53"/>
      <c r="F372" s="53"/>
      <c r="G372" s="53"/>
      <c r="H372" s="53"/>
      <c r="I372" s="78"/>
      <c r="J372" s="53"/>
      <c r="K372" s="53"/>
      <c r="L372" s="53"/>
      <c r="M372" s="53"/>
      <c r="N372" s="53"/>
      <c r="O372" s="53"/>
      <c r="P372" s="53"/>
      <c r="Q372" s="53"/>
      <c r="R372" s="53"/>
      <c r="S372" s="53"/>
      <c r="T372" s="53"/>
      <c r="U372" s="53"/>
      <c r="V372" s="53"/>
      <c r="W372" s="53"/>
      <c r="X372" s="53"/>
      <c r="Y372" s="53"/>
      <c r="Z372" s="53"/>
    </row>
    <row r="373" spans="1:26" ht="14.4">
      <c r="A373" s="53"/>
      <c r="B373" s="53"/>
      <c r="C373" s="53"/>
      <c r="D373" s="53"/>
      <c r="E373" s="53"/>
      <c r="F373" s="53"/>
      <c r="G373" s="53"/>
      <c r="H373" s="53"/>
      <c r="I373" s="78"/>
      <c r="J373" s="53"/>
      <c r="K373" s="53"/>
      <c r="L373" s="53"/>
      <c r="M373" s="53"/>
      <c r="N373" s="53"/>
      <c r="O373" s="53"/>
      <c r="P373" s="53"/>
      <c r="Q373" s="53"/>
      <c r="R373" s="53"/>
      <c r="S373" s="53"/>
      <c r="T373" s="53"/>
      <c r="U373" s="53"/>
      <c r="V373" s="53"/>
      <c r="W373" s="53"/>
      <c r="X373" s="53"/>
      <c r="Y373" s="53"/>
      <c r="Z373" s="53"/>
    </row>
    <row r="374" spans="1:26" ht="14.4">
      <c r="A374" s="53"/>
      <c r="B374" s="53"/>
      <c r="C374" s="53"/>
      <c r="D374" s="53"/>
      <c r="E374" s="53"/>
      <c r="F374" s="53"/>
      <c r="G374" s="53"/>
      <c r="H374" s="53"/>
      <c r="I374" s="78"/>
      <c r="J374" s="53"/>
      <c r="K374" s="53"/>
      <c r="L374" s="53"/>
      <c r="M374" s="53"/>
      <c r="N374" s="53"/>
      <c r="O374" s="53"/>
      <c r="P374" s="53"/>
      <c r="Q374" s="53"/>
      <c r="R374" s="53"/>
      <c r="S374" s="53"/>
      <c r="T374" s="53"/>
      <c r="U374" s="53"/>
      <c r="V374" s="53"/>
      <c r="W374" s="53"/>
      <c r="X374" s="53"/>
      <c r="Y374" s="53"/>
      <c r="Z374" s="53"/>
    </row>
    <row r="375" spans="1:26" ht="14.4">
      <c r="A375" s="53"/>
      <c r="B375" s="53"/>
      <c r="C375" s="53"/>
      <c r="D375" s="53"/>
      <c r="E375" s="53"/>
      <c r="F375" s="53"/>
      <c r="G375" s="53"/>
      <c r="H375" s="53"/>
      <c r="I375" s="78"/>
      <c r="J375" s="53"/>
      <c r="K375" s="53"/>
      <c r="L375" s="53"/>
      <c r="M375" s="53"/>
      <c r="N375" s="53"/>
      <c r="O375" s="53"/>
      <c r="P375" s="53"/>
      <c r="Q375" s="53"/>
      <c r="R375" s="53"/>
      <c r="S375" s="53"/>
      <c r="T375" s="53"/>
      <c r="U375" s="53"/>
      <c r="V375" s="53"/>
      <c r="W375" s="53"/>
      <c r="X375" s="53"/>
      <c r="Y375" s="53"/>
      <c r="Z375" s="53"/>
    </row>
    <row r="376" spans="1:26" ht="14.4">
      <c r="A376" s="53"/>
      <c r="B376" s="53"/>
      <c r="C376" s="53"/>
      <c r="D376" s="53"/>
      <c r="E376" s="53"/>
      <c r="F376" s="53"/>
      <c r="G376" s="53"/>
      <c r="H376" s="53"/>
      <c r="I376" s="78"/>
      <c r="J376" s="53"/>
      <c r="K376" s="53"/>
      <c r="L376" s="53"/>
      <c r="M376" s="53"/>
      <c r="N376" s="53"/>
      <c r="O376" s="53"/>
      <c r="P376" s="53"/>
      <c r="Q376" s="53"/>
      <c r="R376" s="53"/>
      <c r="S376" s="53"/>
      <c r="T376" s="53"/>
      <c r="U376" s="53"/>
      <c r="V376" s="53"/>
      <c r="W376" s="53"/>
      <c r="X376" s="53"/>
      <c r="Y376" s="53"/>
      <c r="Z376" s="53"/>
    </row>
    <row r="377" spans="1:26" ht="14.4">
      <c r="A377" s="53"/>
      <c r="B377" s="53"/>
      <c r="C377" s="53"/>
      <c r="D377" s="53"/>
      <c r="E377" s="53"/>
      <c r="F377" s="53"/>
      <c r="G377" s="53"/>
      <c r="H377" s="53"/>
      <c r="I377" s="78"/>
      <c r="J377" s="53"/>
      <c r="K377" s="53"/>
      <c r="L377" s="53"/>
      <c r="M377" s="53"/>
      <c r="N377" s="53"/>
      <c r="O377" s="53"/>
      <c r="P377" s="53"/>
      <c r="Q377" s="53"/>
      <c r="R377" s="53"/>
      <c r="S377" s="53"/>
      <c r="T377" s="53"/>
      <c r="U377" s="53"/>
      <c r="V377" s="53"/>
      <c r="W377" s="53"/>
      <c r="X377" s="53"/>
      <c r="Y377" s="53"/>
      <c r="Z377" s="53"/>
    </row>
    <row r="378" spans="1:26" ht="14.4">
      <c r="A378" s="53"/>
      <c r="B378" s="53"/>
      <c r="C378" s="53"/>
      <c r="D378" s="53"/>
      <c r="E378" s="53"/>
      <c r="F378" s="53"/>
      <c r="G378" s="53"/>
      <c r="H378" s="53"/>
      <c r="I378" s="78"/>
      <c r="J378" s="53"/>
      <c r="K378" s="53"/>
      <c r="L378" s="53"/>
      <c r="M378" s="53"/>
      <c r="N378" s="53"/>
      <c r="O378" s="53"/>
      <c r="P378" s="53"/>
      <c r="Q378" s="53"/>
      <c r="R378" s="53"/>
      <c r="S378" s="53"/>
      <c r="T378" s="53"/>
      <c r="U378" s="53"/>
      <c r="V378" s="53"/>
      <c r="W378" s="53"/>
      <c r="X378" s="53"/>
      <c r="Y378" s="53"/>
      <c r="Z378" s="53"/>
    </row>
    <row r="379" spans="1:26" ht="14.4">
      <c r="A379" s="53"/>
      <c r="B379" s="53"/>
      <c r="C379" s="53"/>
      <c r="D379" s="53"/>
      <c r="E379" s="53"/>
      <c r="F379" s="53"/>
      <c r="G379" s="53"/>
      <c r="H379" s="53"/>
      <c r="I379" s="78"/>
      <c r="J379" s="53"/>
      <c r="K379" s="53"/>
      <c r="L379" s="53"/>
      <c r="M379" s="53"/>
      <c r="N379" s="53"/>
      <c r="O379" s="53"/>
      <c r="P379" s="53"/>
      <c r="Q379" s="53"/>
      <c r="R379" s="53"/>
      <c r="S379" s="53"/>
      <c r="T379" s="53"/>
      <c r="U379" s="53"/>
      <c r="V379" s="53"/>
      <c r="W379" s="53"/>
      <c r="X379" s="53"/>
      <c r="Y379" s="53"/>
      <c r="Z379" s="53"/>
    </row>
    <row r="380" spans="1:26" ht="14.4">
      <c r="A380" s="53"/>
      <c r="B380" s="53"/>
      <c r="C380" s="53"/>
      <c r="D380" s="53"/>
      <c r="E380" s="53"/>
      <c r="F380" s="53"/>
      <c r="G380" s="53"/>
      <c r="H380" s="53"/>
      <c r="I380" s="78"/>
      <c r="J380" s="53"/>
      <c r="K380" s="53"/>
      <c r="L380" s="53"/>
      <c r="M380" s="53"/>
      <c r="N380" s="53"/>
      <c r="O380" s="53"/>
      <c r="P380" s="53"/>
      <c r="Q380" s="53"/>
      <c r="R380" s="53"/>
      <c r="S380" s="53"/>
      <c r="T380" s="53"/>
      <c r="U380" s="53"/>
      <c r="V380" s="53"/>
      <c r="W380" s="53"/>
      <c r="X380" s="53"/>
      <c r="Y380" s="53"/>
      <c r="Z380" s="53"/>
    </row>
    <row r="381" spans="1:26" ht="14.4">
      <c r="A381" s="53"/>
      <c r="B381" s="53"/>
      <c r="C381" s="53"/>
      <c r="D381" s="53"/>
      <c r="E381" s="53"/>
      <c r="F381" s="53"/>
      <c r="G381" s="53"/>
      <c r="H381" s="53"/>
      <c r="I381" s="78"/>
      <c r="J381" s="53"/>
      <c r="K381" s="53"/>
      <c r="L381" s="53"/>
      <c r="M381" s="53"/>
      <c r="N381" s="53"/>
      <c r="O381" s="53"/>
      <c r="P381" s="53"/>
      <c r="Q381" s="53"/>
      <c r="R381" s="53"/>
      <c r="S381" s="53"/>
      <c r="T381" s="53"/>
      <c r="U381" s="53"/>
      <c r="V381" s="53"/>
      <c r="W381" s="53"/>
      <c r="X381" s="53"/>
      <c r="Y381" s="53"/>
      <c r="Z381" s="53"/>
    </row>
    <row r="382" spans="1:26" ht="14.4">
      <c r="A382" s="53"/>
      <c r="B382" s="53"/>
      <c r="C382" s="53"/>
      <c r="D382" s="53"/>
      <c r="E382" s="53"/>
      <c r="F382" s="53"/>
      <c r="G382" s="53"/>
      <c r="H382" s="53"/>
      <c r="I382" s="78"/>
      <c r="J382" s="53"/>
      <c r="K382" s="53"/>
      <c r="L382" s="53"/>
      <c r="M382" s="53"/>
      <c r="N382" s="53"/>
      <c r="O382" s="53"/>
      <c r="P382" s="53"/>
      <c r="Q382" s="53"/>
      <c r="R382" s="53"/>
      <c r="S382" s="53"/>
      <c r="T382" s="53"/>
      <c r="U382" s="53"/>
      <c r="V382" s="53"/>
      <c r="W382" s="53"/>
      <c r="X382" s="53"/>
      <c r="Y382" s="53"/>
      <c r="Z382" s="53"/>
    </row>
    <row r="383" spans="1:26" ht="14.4">
      <c r="A383" s="53"/>
      <c r="B383" s="53"/>
      <c r="C383" s="53"/>
      <c r="D383" s="53"/>
      <c r="E383" s="53"/>
      <c r="F383" s="53"/>
      <c r="G383" s="53"/>
      <c r="H383" s="53"/>
      <c r="I383" s="78"/>
      <c r="J383" s="53"/>
      <c r="K383" s="53"/>
      <c r="L383" s="53"/>
      <c r="M383" s="53"/>
      <c r="N383" s="53"/>
      <c r="O383" s="53"/>
      <c r="P383" s="53"/>
      <c r="Q383" s="53"/>
      <c r="R383" s="53"/>
      <c r="S383" s="53"/>
      <c r="T383" s="53"/>
      <c r="U383" s="53"/>
      <c r="V383" s="53"/>
      <c r="W383" s="53"/>
      <c r="X383" s="53"/>
      <c r="Y383" s="53"/>
      <c r="Z383" s="53"/>
    </row>
    <row r="384" spans="1:26" ht="14.4">
      <c r="A384" s="53"/>
      <c r="B384" s="53"/>
      <c r="C384" s="53"/>
      <c r="D384" s="53"/>
      <c r="E384" s="53"/>
      <c r="F384" s="53"/>
      <c r="G384" s="53"/>
      <c r="H384" s="53"/>
      <c r="I384" s="78"/>
      <c r="J384" s="53"/>
      <c r="K384" s="53"/>
      <c r="L384" s="53"/>
      <c r="M384" s="53"/>
      <c r="N384" s="53"/>
      <c r="O384" s="53"/>
      <c r="P384" s="53"/>
      <c r="Q384" s="53"/>
      <c r="R384" s="53"/>
      <c r="S384" s="53"/>
      <c r="T384" s="53"/>
      <c r="U384" s="53"/>
      <c r="V384" s="53"/>
      <c r="W384" s="53"/>
      <c r="X384" s="53"/>
      <c r="Y384" s="53"/>
      <c r="Z384" s="53"/>
    </row>
    <row r="385" spans="1:26" ht="14.4">
      <c r="A385" s="53"/>
      <c r="B385" s="53"/>
      <c r="C385" s="53"/>
      <c r="D385" s="53"/>
      <c r="E385" s="53"/>
      <c r="F385" s="53"/>
      <c r="G385" s="53"/>
      <c r="H385" s="53"/>
      <c r="I385" s="78"/>
      <c r="J385" s="53"/>
      <c r="K385" s="53"/>
      <c r="L385" s="53"/>
      <c r="M385" s="53"/>
      <c r="N385" s="53"/>
      <c r="O385" s="53"/>
      <c r="P385" s="53"/>
      <c r="Q385" s="53"/>
      <c r="R385" s="53"/>
      <c r="S385" s="53"/>
      <c r="T385" s="53"/>
      <c r="U385" s="53"/>
      <c r="V385" s="53"/>
      <c r="W385" s="53"/>
      <c r="X385" s="53"/>
      <c r="Y385" s="53"/>
      <c r="Z385" s="53"/>
    </row>
    <row r="386" spans="1:26" ht="14.4">
      <c r="A386" s="53"/>
      <c r="B386" s="53"/>
      <c r="C386" s="53"/>
      <c r="D386" s="53"/>
      <c r="E386" s="53"/>
      <c r="F386" s="53"/>
      <c r="G386" s="53"/>
      <c r="H386" s="53"/>
      <c r="I386" s="78"/>
      <c r="J386" s="53"/>
      <c r="K386" s="53"/>
      <c r="L386" s="53"/>
      <c r="M386" s="53"/>
      <c r="N386" s="53"/>
      <c r="O386" s="53"/>
      <c r="P386" s="53"/>
      <c r="Q386" s="53"/>
      <c r="R386" s="53"/>
      <c r="S386" s="53"/>
      <c r="T386" s="53"/>
      <c r="U386" s="53"/>
      <c r="V386" s="53"/>
      <c r="W386" s="53"/>
      <c r="X386" s="53"/>
      <c r="Y386" s="53"/>
      <c r="Z386" s="53"/>
    </row>
    <row r="387" spans="1:26" ht="14.4">
      <c r="A387" s="53"/>
      <c r="B387" s="53"/>
      <c r="C387" s="53"/>
      <c r="D387" s="53"/>
      <c r="E387" s="53"/>
      <c r="F387" s="53"/>
      <c r="G387" s="53"/>
      <c r="H387" s="53"/>
      <c r="I387" s="78"/>
      <c r="J387" s="53"/>
      <c r="K387" s="53"/>
      <c r="L387" s="53"/>
      <c r="M387" s="53"/>
      <c r="N387" s="53"/>
      <c r="O387" s="53"/>
      <c r="P387" s="53"/>
      <c r="Q387" s="53"/>
      <c r="R387" s="53"/>
      <c r="S387" s="53"/>
      <c r="T387" s="53"/>
      <c r="U387" s="53"/>
      <c r="V387" s="53"/>
      <c r="W387" s="53"/>
      <c r="X387" s="53"/>
      <c r="Y387" s="53"/>
      <c r="Z387" s="53"/>
    </row>
    <row r="388" spans="1:26" ht="14.4">
      <c r="A388" s="53"/>
      <c r="B388" s="53"/>
      <c r="C388" s="53"/>
      <c r="D388" s="53"/>
      <c r="E388" s="53"/>
      <c r="F388" s="53"/>
      <c r="G388" s="53"/>
      <c r="H388" s="53"/>
      <c r="I388" s="78"/>
      <c r="J388" s="53"/>
      <c r="K388" s="53"/>
      <c r="L388" s="53"/>
      <c r="M388" s="53"/>
      <c r="N388" s="53"/>
      <c r="O388" s="53"/>
      <c r="P388" s="53"/>
      <c r="Q388" s="53"/>
      <c r="R388" s="53"/>
      <c r="S388" s="53"/>
      <c r="T388" s="53"/>
      <c r="U388" s="53"/>
      <c r="V388" s="53"/>
      <c r="W388" s="53"/>
      <c r="X388" s="53"/>
      <c r="Y388" s="53"/>
      <c r="Z388" s="53"/>
    </row>
    <row r="389" spans="1:26" ht="14.4">
      <c r="A389" s="53"/>
      <c r="B389" s="53"/>
      <c r="C389" s="53"/>
      <c r="D389" s="53"/>
      <c r="E389" s="53"/>
      <c r="F389" s="53"/>
      <c r="G389" s="53"/>
      <c r="H389" s="53"/>
      <c r="I389" s="78"/>
      <c r="J389" s="53"/>
      <c r="K389" s="53"/>
      <c r="L389" s="53"/>
      <c r="M389" s="53"/>
      <c r="N389" s="53"/>
      <c r="O389" s="53"/>
      <c r="P389" s="53"/>
      <c r="Q389" s="53"/>
      <c r="R389" s="53"/>
      <c r="S389" s="53"/>
      <c r="T389" s="53"/>
      <c r="U389" s="53"/>
      <c r="V389" s="53"/>
      <c r="W389" s="53"/>
      <c r="X389" s="53"/>
      <c r="Y389" s="53"/>
      <c r="Z389" s="53"/>
    </row>
    <row r="390" spans="1:26" ht="14.4">
      <c r="A390" s="53"/>
      <c r="B390" s="53"/>
      <c r="C390" s="53"/>
      <c r="D390" s="53"/>
      <c r="E390" s="53"/>
      <c r="F390" s="53"/>
      <c r="G390" s="53"/>
      <c r="H390" s="53"/>
      <c r="I390" s="78"/>
      <c r="J390" s="53"/>
      <c r="K390" s="53"/>
      <c r="L390" s="53"/>
      <c r="M390" s="53"/>
      <c r="N390" s="53"/>
      <c r="O390" s="53"/>
      <c r="P390" s="53"/>
      <c r="Q390" s="53"/>
      <c r="R390" s="53"/>
      <c r="S390" s="53"/>
      <c r="T390" s="53"/>
      <c r="U390" s="53"/>
      <c r="V390" s="53"/>
      <c r="W390" s="53"/>
      <c r="X390" s="53"/>
      <c r="Y390" s="53"/>
      <c r="Z390" s="53"/>
    </row>
    <row r="391" spans="1:26" ht="14.4">
      <c r="A391" s="53"/>
      <c r="B391" s="53"/>
      <c r="C391" s="53"/>
      <c r="D391" s="53"/>
      <c r="E391" s="53"/>
      <c r="F391" s="53"/>
      <c r="G391" s="53"/>
      <c r="H391" s="53"/>
      <c r="I391" s="78"/>
      <c r="J391" s="53"/>
      <c r="K391" s="53"/>
      <c r="L391" s="53"/>
      <c r="M391" s="53"/>
      <c r="N391" s="53"/>
      <c r="O391" s="53"/>
      <c r="P391" s="53"/>
      <c r="Q391" s="53"/>
      <c r="R391" s="53"/>
      <c r="S391" s="53"/>
      <c r="T391" s="53"/>
      <c r="U391" s="53"/>
      <c r="V391" s="53"/>
      <c r="W391" s="53"/>
      <c r="X391" s="53"/>
      <c r="Y391" s="53"/>
      <c r="Z391" s="53"/>
    </row>
    <row r="392" spans="1:26" ht="14.4">
      <c r="A392" s="53"/>
      <c r="B392" s="53"/>
      <c r="C392" s="53"/>
      <c r="D392" s="53"/>
      <c r="E392" s="53"/>
      <c r="F392" s="53"/>
      <c r="G392" s="53"/>
      <c r="H392" s="53"/>
      <c r="I392" s="78"/>
      <c r="J392" s="53"/>
      <c r="K392" s="53"/>
      <c r="L392" s="53"/>
      <c r="M392" s="53"/>
      <c r="N392" s="53"/>
      <c r="O392" s="53"/>
      <c r="P392" s="53"/>
      <c r="Q392" s="53"/>
      <c r="R392" s="53"/>
      <c r="S392" s="53"/>
      <c r="T392" s="53"/>
      <c r="U392" s="53"/>
      <c r="V392" s="53"/>
      <c r="W392" s="53"/>
      <c r="X392" s="53"/>
      <c r="Y392" s="53"/>
      <c r="Z392" s="53"/>
    </row>
    <row r="393" spans="1:26" ht="14.4">
      <c r="A393" s="53"/>
      <c r="B393" s="53"/>
      <c r="C393" s="53"/>
      <c r="D393" s="53"/>
      <c r="E393" s="53"/>
      <c r="F393" s="53"/>
      <c r="G393" s="53"/>
      <c r="H393" s="53"/>
      <c r="I393" s="78"/>
      <c r="J393" s="53"/>
      <c r="K393" s="53"/>
      <c r="L393" s="53"/>
      <c r="M393" s="53"/>
      <c r="N393" s="53"/>
      <c r="O393" s="53"/>
      <c r="P393" s="53"/>
      <c r="Q393" s="53"/>
      <c r="R393" s="53"/>
      <c r="S393" s="53"/>
      <c r="T393" s="53"/>
      <c r="U393" s="53"/>
      <c r="V393" s="53"/>
      <c r="W393" s="53"/>
      <c r="X393" s="53"/>
      <c r="Y393" s="53"/>
      <c r="Z393" s="53"/>
    </row>
    <row r="394" spans="1:26" ht="14.4">
      <c r="A394" s="53"/>
      <c r="B394" s="53"/>
      <c r="C394" s="53"/>
      <c r="D394" s="53"/>
      <c r="E394" s="53"/>
      <c r="F394" s="53"/>
      <c r="G394" s="53"/>
      <c r="H394" s="53"/>
      <c r="I394" s="78"/>
      <c r="J394" s="53"/>
      <c r="K394" s="53"/>
      <c r="L394" s="53"/>
      <c r="M394" s="53"/>
      <c r="N394" s="53"/>
      <c r="O394" s="53"/>
      <c r="P394" s="53"/>
      <c r="Q394" s="53"/>
      <c r="R394" s="53"/>
      <c r="S394" s="53"/>
      <c r="T394" s="53"/>
      <c r="U394" s="53"/>
      <c r="V394" s="53"/>
      <c r="W394" s="53"/>
      <c r="X394" s="53"/>
      <c r="Y394" s="53"/>
      <c r="Z394" s="53"/>
    </row>
    <row r="395" spans="1:26" ht="14.4">
      <c r="A395" s="53"/>
      <c r="B395" s="53"/>
      <c r="C395" s="53"/>
      <c r="D395" s="53"/>
      <c r="E395" s="53"/>
      <c r="F395" s="53"/>
      <c r="G395" s="53"/>
      <c r="H395" s="53"/>
      <c r="I395" s="78"/>
      <c r="J395" s="53"/>
      <c r="K395" s="53"/>
      <c r="L395" s="53"/>
      <c r="M395" s="53"/>
      <c r="N395" s="53"/>
      <c r="O395" s="53"/>
      <c r="P395" s="53"/>
      <c r="Q395" s="53"/>
      <c r="R395" s="53"/>
      <c r="S395" s="53"/>
      <c r="T395" s="53"/>
      <c r="U395" s="53"/>
      <c r="V395" s="53"/>
      <c r="W395" s="53"/>
      <c r="X395" s="53"/>
      <c r="Y395" s="53"/>
      <c r="Z395" s="53"/>
    </row>
    <row r="396" spans="1:26" ht="14.4">
      <c r="A396" s="53"/>
      <c r="B396" s="53"/>
      <c r="C396" s="53"/>
      <c r="D396" s="53"/>
      <c r="E396" s="53"/>
      <c r="F396" s="53"/>
      <c r="G396" s="53"/>
      <c r="H396" s="53"/>
      <c r="I396" s="78"/>
      <c r="J396" s="53"/>
      <c r="K396" s="53"/>
      <c r="L396" s="53"/>
      <c r="M396" s="53"/>
      <c r="N396" s="53"/>
      <c r="O396" s="53"/>
      <c r="P396" s="53"/>
      <c r="Q396" s="53"/>
      <c r="R396" s="53"/>
      <c r="S396" s="53"/>
      <c r="T396" s="53"/>
      <c r="U396" s="53"/>
      <c r="V396" s="53"/>
      <c r="W396" s="53"/>
      <c r="X396" s="53"/>
      <c r="Y396" s="53"/>
      <c r="Z396" s="53"/>
    </row>
    <row r="397" spans="1:26" ht="14.4">
      <c r="A397" s="53"/>
      <c r="B397" s="53"/>
      <c r="C397" s="53"/>
      <c r="D397" s="53"/>
      <c r="E397" s="53"/>
      <c r="F397" s="53"/>
      <c r="G397" s="53"/>
      <c r="H397" s="53"/>
      <c r="I397" s="78"/>
      <c r="J397" s="53"/>
      <c r="K397" s="53"/>
      <c r="L397" s="53"/>
      <c r="M397" s="53"/>
      <c r="N397" s="53"/>
      <c r="O397" s="53"/>
      <c r="P397" s="53"/>
      <c r="Q397" s="53"/>
      <c r="R397" s="53"/>
      <c r="S397" s="53"/>
      <c r="T397" s="53"/>
      <c r="U397" s="53"/>
      <c r="V397" s="53"/>
      <c r="W397" s="53"/>
      <c r="X397" s="53"/>
      <c r="Y397" s="53"/>
      <c r="Z397" s="53"/>
    </row>
    <row r="398" spans="1:26" ht="14.4">
      <c r="A398" s="53"/>
      <c r="B398" s="53"/>
      <c r="C398" s="53"/>
      <c r="D398" s="53"/>
      <c r="E398" s="53"/>
      <c r="F398" s="53"/>
      <c r="G398" s="53"/>
      <c r="H398" s="53"/>
      <c r="I398" s="78"/>
      <c r="J398" s="53"/>
      <c r="K398" s="53"/>
      <c r="L398" s="53"/>
      <c r="M398" s="53"/>
      <c r="N398" s="53"/>
      <c r="O398" s="53"/>
      <c r="P398" s="53"/>
      <c r="Q398" s="53"/>
      <c r="R398" s="53"/>
      <c r="S398" s="53"/>
      <c r="T398" s="53"/>
      <c r="U398" s="53"/>
      <c r="V398" s="53"/>
      <c r="W398" s="53"/>
      <c r="X398" s="53"/>
      <c r="Y398" s="53"/>
      <c r="Z398" s="53"/>
    </row>
    <row r="399" spans="1:26" ht="14.4">
      <c r="A399" s="53"/>
      <c r="B399" s="53"/>
      <c r="C399" s="53"/>
      <c r="D399" s="53"/>
      <c r="E399" s="53"/>
      <c r="F399" s="53"/>
      <c r="G399" s="53"/>
      <c r="H399" s="53"/>
      <c r="I399" s="78"/>
      <c r="J399" s="53"/>
      <c r="K399" s="53"/>
      <c r="L399" s="53"/>
      <c r="M399" s="53"/>
      <c r="N399" s="53"/>
      <c r="O399" s="53"/>
      <c r="P399" s="53"/>
      <c r="Q399" s="53"/>
      <c r="R399" s="53"/>
      <c r="S399" s="53"/>
      <c r="T399" s="53"/>
      <c r="U399" s="53"/>
      <c r="V399" s="53"/>
      <c r="W399" s="53"/>
      <c r="X399" s="53"/>
      <c r="Y399" s="53"/>
      <c r="Z399" s="53"/>
    </row>
    <row r="400" spans="1:26" ht="14.4">
      <c r="A400" s="53"/>
      <c r="B400" s="53"/>
      <c r="C400" s="53"/>
      <c r="D400" s="53"/>
      <c r="E400" s="53"/>
      <c r="F400" s="53"/>
      <c r="G400" s="53"/>
      <c r="H400" s="53"/>
      <c r="I400" s="78"/>
      <c r="J400" s="53"/>
      <c r="K400" s="53"/>
      <c r="L400" s="53"/>
      <c r="M400" s="53"/>
      <c r="N400" s="53"/>
      <c r="O400" s="53"/>
      <c r="P400" s="53"/>
      <c r="Q400" s="53"/>
      <c r="R400" s="53"/>
      <c r="S400" s="53"/>
      <c r="T400" s="53"/>
      <c r="U400" s="53"/>
      <c r="V400" s="53"/>
      <c r="W400" s="53"/>
      <c r="X400" s="53"/>
      <c r="Y400" s="53"/>
      <c r="Z400" s="53"/>
    </row>
    <row r="401" spans="1:26" ht="14.4">
      <c r="A401" s="53"/>
      <c r="B401" s="53"/>
      <c r="C401" s="53"/>
      <c r="D401" s="53"/>
      <c r="E401" s="53"/>
      <c r="F401" s="53"/>
      <c r="G401" s="53"/>
      <c r="H401" s="53"/>
      <c r="I401" s="78"/>
      <c r="J401" s="53"/>
      <c r="K401" s="53"/>
      <c r="L401" s="53"/>
      <c r="M401" s="53"/>
      <c r="N401" s="53"/>
      <c r="O401" s="53"/>
      <c r="P401" s="53"/>
      <c r="Q401" s="53"/>
      <c r="R401" s="53"/>
      <c r="S401" s="53"/>
      <c r="T401" s="53"/>
      <c r="U401" s="53"/>
      <c r="V401" s="53"/>
      <c r="W401" s="53"/>
      <c r="X401" s="53"/>
      <c r="Y401" s="53"/>
      <c r="Z401" s="53"/>
    </row>
    <row r="402" spans="1:26" ht="14.4">
      <c r="A402" s="53"/>
      <c r="B402" s="53"/>
      <c r="C402" s="53"/>
      <c r="D402" s="53"/>
      <c r="E402" s="53"/>
      <c r="F402" s="53"/>
      <c r="G402" s="53"/>
      <c r="H402" s="53"/>
      <c r="I402" s="78"/>
      <c r="J402" s="53"/>
      <c r="K402" s="53"/>
      <c r="L402" s="53"/>
      <c r="M402" s="53"/>
      <c r="N402" s="53"/>
      <c r="O402" s="53"/>
      <c r="P402" s="53"/>
      <c r="Q402" s="53"/>
      <c r="R402" s="53"/>
      <c r="S402" s="53"/>
      <c r="T402" s="53"/>
      <c r="U402" s="53"/>
      <c r="V402" s="53"/>
      <c r="W402" s="53"/>
      <c r="X402" s="53"/>
      <c r="Y402" s="53"/>
      <c r="Z402" s="53"/>
    </row>
    <row r="403" spans="1:26" ht="14.4">
      <c r="A403" s="53"/>
      <c r="B403" s="53"/>
      <c r="C403" s="53"/>
      <c r="D403" s="53"/>
      <c r="E403" s="53"/>
      <c r="F403" s="53"/>
      <c r="G403" s="53"/>
      <c r="H403" s="53"/>
      <c r="I403" s="78"/>
      <c r="J403" s="53"/>
      <c r="K403" s="53"/>
      <c r="L403" s="53"/>
      <c r="M403" s="53"/>
      <c r="N403" s="53"/>
      <c r="O403" s="53"/>
      <c r="P403" s="53"/>
      <c r="Q403" s="53"/>
      <c r="R403" s="53"/>
      <c r="S403" s="53"/>
      <c r="T403" s="53"/>
      <c r="U403" s="53"/>
      <c r="V403" s="53"/>
      <c r="W403" s="53"/>
      <c r="X403" s="53"/>
      <c r="Y403" s="53"/>
      <c r="Z403" s="53"/>
    </row>
    <row r="404" spans="1:26" ht="14.4">
      <c r="A404" s="53"/>
      <c r="B404" s="53"/>
      <c r="C404" s="53"/>
      <c r="D404" s="53"/>
      <c r="E404" s="53"/>
      <c r="F404" s="53"/>
      <c r="G404" s="53"/>
      <c r="H404" s="53"/>
      <c r="I404" s="78"/>
      <c r="J404" s="53"/>
      <c r="K404" s="53"/>
      <c r="L404" s="53"/>
      <c r="M404" s="53"/>
      <c r="N404" s="53"/>
      <c r="O404" s="53"/>
      <c r="P404" s="53"/>
      <c r="Q404" s="53"/>
      <c r="R404" s="53"/>
      <c r="S404" s="53"/>
      <c r="T404" s="53"/>
      <c r="U404" s="53"/>
      <c r="V404" s="53"/>
      <c r="W404" s="53"/>
      <c r="X404" s="53"/>
      <c r="Y404" s="53"/>
      <c r="Z404" s="53"/>
    </row>
    <row r="405" spans="1:26" ht="14.4">
      <c r="A405" s="53"/>
      <c r="B405" s="53"/>
      <c r="C405" s="53"/>
      <c r="D405" s="53"/>
      <c r="E405" s="53"/>
      <c r="F405" s="53"/>
      <c r="G405" s="53"/>
      <c r="H405" s="53"/>
      <c r="I405" s="78"/>
      <c r="J405" s="53"/>
      <c r="K405" s="53"/>
      <c r="L405" s="53"/>
      <c r="M405" s="53"/>
      <c r="N405" s="53"/>
      <c r="O405" s="53"/>
      <c r="P405" s="53"/>
      <c r="Q405" s="53"/>
      <c r="R405" s="53"/>
      <c r="S405" s="53"/>
      <c r="T405" s="53"/>
      <c r="U405" s="53"/>
      <c r="V405" s="53"/>
      <c r="W405" s="53"/>
      <c r="X405" s="53"/>
      <c r="Y405" s="53"/>
      <c r="Z405" s="53"/>
    </row>
    <row r="406" spans="1:26" ht="14.4">
      <c r="A406" s="53"/>
      <c r="B406" s="53"/>
      <c r="C406" s="53"/>
      <c r="D406" s="53"/>
      <c r="E406" s="53"/>
      <c r="F406" s="53"/>
      <c r="G406" s="53"/>
      <c r="H406" s="53"/>
      <c r="I406" s="78"/>
      <c r="J406" s="53"/>
      <c r="K406" s="53"/>
      <c r="L406" s="53"/>
      <c r="M406" s="53"/>
      <c r="N406" s="53"/>
      <c r="O406" s="53"/>
      <c r="P406" s="53"/>
      <c r="Q406" s="53"/>
      <c r="R406" s="53"/>
      <c r="S406" s="53"/>
      <c r="T406" s="53"/>
      <c r="U406" s="53"/>
      <c r="V406" s="53"/>
      <c r="W406" s="53"/>
      <c r="X406" s="53"/>
      <c r="Y406" s="53"/>
      <c r="Z406" s="53"/>
    </row>
    <row r="407" spans="1:26" ht="14.4">
      <c r="A407" s="53"/>
      <c r="B407" s="53"/>
      <c r="C407" s="53"/>
      <c r="D407" s="53"/>
      <c r="E407" s="53"/>
      <c r="F407" s="53"/>
      <c r="G407" s="53"/>
      <c r="H407" s="53"/>
      <c r="I407" s="78"/>
      <c r="J407" s="53"/>
      <c r="K407" s="53"/>
      <c r="L407" s="53"/>
      <c r="M407" s="53"/>
      <c r="N407" s="53"/>
      <c r="O407" s="53"/>
      <c r="P407" s="53"/>
      <c r="Q407" s="53"/>
      <c r="R407" s="53"/>
      <c r="S407" s="53"/>
      <c r="T407" s="53"/>
      <c r="U407" s="53"/>
      <c r="V407" s="53"/>
      <c r="W407" s="53"/>
      <c r="X407" s="53"/>
      <c r="Y407" s="53"/>
      <c r="Z407" s="53"/>
    </row>
    <row r="408" spans="1:26" ht="14.4">
      <c r="A408" s="53"/>
      <c r="B408" s="53"/>
      <c r="C408" s="53"/>
      <c r="D408" s="53"/>
      <c r="E408" s="53"/>
      <c r="F408" s="53"/>
      <c r="G408" s="53"/>
      <c r="H408" s="53"/>
      <c r="I408" s="78"/>
      <c r="J408" s="53"/>
      <c r="K408" s="53"/>
      <c r="L408" s="53"/>
      <c r="M408" s="53"/>
      <c r="N408" s="53"/>
      <c r="O408" s="53"/>
      <c r="P408" s="53"/>
      <c r="Q408" s="53"/>
      <c r="R408" s="53"/>
      <c r="S408" s="53"/>
      <c r="T408" s="53"/>
      <c r="U408" s="53"/>
      <c r="V408" s="53"/>
      <c r="W408" s="53"/>
      <c r="X408" s="53"/>
      <c r="Y408" s="53"/>
      <c r="Z408" s="53"/>
    </row>
    <row r="409" spans="1:26" ht="14.4">
      <c r="A409" s="53"/>
      <c r="B409" s="53"/>
      <c r="C409" s="53"/>
      <c r="D409" s="53"/>
      <c r="E409" s="53"/>
      <c r="F409" s="53"/>
      <c r="G409" s="53"/>
      <c r="H409" s="53"/>
      <c r="I409" s="78"/>
      <c r="J409" s="53"/>
      <c r="K409" s="53"/>
      <c r="L409" s="53"/>
      <c r="M409" s="53"/>
      <c r="N409" s="53"/>
      <c r="O409" s="53"/>
      <c r="P409" s="53"/>
      <c r="Q409" s="53"/>
      <c r="R409" s="53"/>
      <c r="S409" s="53"/>
      <c r="T409" s="53"/>
      <c r="U409" s="53"/>
      <c r="V409" s="53"/>
      <c r="W409" s="53"/>
      <c r="X409" s="53"/>
      <c r="Y409" s="53"/>
      <c r="Z409" s="53"/>
    </row>
    <row r="410" spans="1:26" ht="14.4">
      <c r="A410" s="53"/>
      <c r="B410" s="53"/>
      <c r="C410" s="53"/>
      <c r="D410" s="53"/>
      <c r="E410" s="53"/>
      <c r="F410" s="53"/>
      <c r="G410" s="53"/>
      <c r="H410" s="53"/>
      <c r="I410" s="78"/>
      <c r="J410" s="53"/>
      <c r="K410" s="53"/>
      <c r="L410" s="53"/>
      <c r="M410" s="53"/>
      <c r="N410" s="53"/>
      <c r="O410" s="53"/>
      <c r="P410" s="53"/>
      <c r="Q410" s="53"/>
      <c r="R410" s="53"/>
      <c r="S410" s="53"/>
      <c r="T410" s="53"/>
      <c r="U410" s="53"/>
      <c r="V410" s="53"/>
      <c r="W410" s="53"/>
      <c r="X410" s="53"/>
      <c r="Y410" s="53"/>
      <c r="Z410" s="53"/>
    </row>
    <row r="411" spans="1:26" ht="14.4">
      <c r="A411" s="53"/>
      <c r="B411" s="53"/>
      <c r="C411" s="53"/>
      <c r="D411" s="53"/>
      <c r="E411" s="53"/>
      <c r="F411" s="53"/>
      <c r="G411" s="53"/>
      <c r="H411" s="53"/>
      <c r="I411" s="78"/>
      <c r="J411" s="53"/>
      <c r="K411" s="53"/>
      <c r="L411" s="53"/>
      <c r="M411" s="53"/>
      <c r="N411" s="53"/>
      <c r="O411" s="53"/>
      <c r="P411" s="53"/>
      <c r="Q411" s="53"/>
      <c r="R411" s="53"/>
      <c r="S411" s="53"/>
      <c r="T411" s="53"/>
      <c r="U411" s="53"/>
      <c r="V411" s="53"/>
      <c r="W411" s="53"/>
      <c r="X411" s="53"/>
      <c r="Y411" s="53"/>
      <c r="Z411" s="53"/>
    </row>
    <row r="412" spans="1:26" ht="14.4">
      <c r="A412" s="53"/>
      <c r="B412" s="53"/>
      <c r="C412" s="53"/>
      <c r="D412" s="53"/>
      <c r="E412" s="53"/>
      <c r="F412" s="53"/>
      <c r="G412" s="53"/>
      <c r="H412" s="53"/>
      <c r="I412" s="78"/>
      <c r="J412" s="53"/>
      <c r="K412" s="53"/>
      <c r="L412" s="53"/>
      <c r="M412" s="53"/>
      <c r="N412" s="53"/>
      <c r="O412" s="53"/>
      <c r="P412" s="53"/>
      <c r="Q412" s="53"/>
      <c r="R412" s="53"/>
      <c r="S412" s="53"/>
      <c r="T412" s="53"/>
      <c r="U412" s="53"/>
      <c r="V412" s="53"/>
      <c r="W412" s="53"/>
      <c r="X412" s="53"/>
      <c r="Y412" s="53"/>
      <c r="Z412" s="53"/>
    </row>
    <row r="413" spans="1:26" ht="14.4">
      <c r="A413" s="53"/>
      <c r="B413" s="53"/>
      <c r="C413" s="53"/>
      <c r="D413" s="53"/>
      <c r="E413" s="53"/>
      <c r="F413" s="53"/>
      <c r="G413" s="53"/>
      <c r="H413" s="53"/>
      <c r="I413" s="78"/>
      <c r="J413" s="53"/>
      <c r="K413" s="53"/>
      <c r="L413" s="53"/>
      <c r="M413" s="53"/>
      <c r="N413" s="53"/>
      <c r="O413" s="53"/>
      <c r="P413" s="53"/>
      <c r="Q413" s="53"/>
      <c r="R413" s="53"/>
      <c r="S413" s="53"/>
      <c r="T413" s="53"/>
      <c r="U413" s="53"/>
      <c r="V413" s="53"/>
      <c r="W413" s="53"/>
      <c r="X413" s="53"/>
      <c r="Y413" s="53"/>
      <c r="Z413" s="53"/>
    </row>
    <row r="414" spans="1:26" ht="14.4">
      <c r="A414" s="53"/>
      <c r="B414" s="53"/>
      <c r="C414" s="53"/>
      <c r="D414" s="53"/>
      <c r="E414" s="53"/>
      <c r="F414" s="53"/>
      <c r="G414" s="53"/>
      <c r="H414" s="53"/>
      <c r="I414" s="78"/>
      <c r="J414" s="53"/>
      <c r="K414" s="53"/>
      <c r="L414" s="53"/>
      <c r="M414" s="53"/>
      <c r="N414" s="53"/>
      <c r="O414" s="53"/>
      <c r="P414" s="53"/>
      <c r="Q414" s="53"/>
      <c r="R414" s="53"/>
      <c r="S414" s="53"/>
      <c r="T414" s="53"/>
      <c r="U414" s="53"/>
      <c r="V414" s="53"/>
      <c r="W414" s="53"/>
      <c r="X414" s="53"/>
      <c r="Y414" s="53"/>
      <c r="Z414" s="53"/>
    </row>
    <row r="415" spans="1:26" ht="14.4">
      <c r="A415" s="53"/>
      <c r="B415" s="53"/>
      <c r="C415" s="53"/>
      <c r="D415" s="53"/>
      <c r="E415" s="53"/>
      <c r="F415" s="53"/>
      <c r="G415" s="53"/>
      <c r="H415" s="53"/>
      <c r="I415" s="78"/>
      <c r="J415" s="53"/>
      <c r="K415" s="53"/>
      <c r="L415" s="53"/>
      <c r="M415" s="53"/>
      <c r="N415" s="53"/>
      <c r="O415" s="53"/>
      <c r="P415" s="53"/>
      <c r="Q415" s="53"/>
      <c r="R415" s="53"/>
      <c r="S415" s="53"/>
      <c r="T415" s="53"/>
      <c r="U415" s="53"/>
      <c r="V415" s="53"/>
      <c r="W415" s="53"/>
      <c r="X415" s="53"/>
      <c r="Y415" s="53"/>
      <c r="Z415" s="53"/>
    </row>
    <row r="416" spans="1:26" ht="14.4">
      <c r="A416" s="53"/>
      <c r="B416" s="53"/>
      <c r="C416" s="53"/>
      <c r="D416" s="53"/>
      <c r="E416" s="53"/>
      <c r="F416" s="53"/>
      <c r="G416" s="53"/>
      <c r="H416" s="53"/>
      <c r="I416" s="78"/>
      <c r="J416" s="53"/>
      <c r="K416" s="53"/>
      <c r="L416" s="53"/>
      <c r="M416" s="53"/>
      <c r="N416" s="53"/>
      <c r="O416" s="53"/>
      <c r="P416" s="53"/>
      <c r="Q416" s="53"/>
      <c r="R416" s="53"/>
      <c r="S416" s="53"/>
      <c r="T416" s="53"/>
      <c r="U416" s="53"/>
      <c r="V416" s="53"/>
      <c r="W416" s="53"/>
      <c r="X416" s="53"/>
      <c r="Y416" s="53"/>
      <c r="Z416" s="53"/>
    </row>
    <row r="417" spans="1:26" ht="14.4">
      <c r="A417" s="53"/>
      <c r="B417" s="53"/>
      <c r="C417" s="53"/>
      <c r="D417" s="53"/>
      <c r="E417" s="53"/>
      <c r="F417" s="53"/>
      <c r="G417" s="53"/>
      <c r="H417" s="53"/>
      <c r="I417" s="78"/>
      <c r="J417" s="53"/>
      <c r="K417" s="53"/>
      <c r="L417" s="53"/>
      <c r="M417" s="53"/>
      <c r="N417" s="53"/>
      <c r="O417" s="53"/>
      <c r="P417" s="53"/>
      <c r="Q417" s="53"/>
      <c r="R417" s="53"/>
      <c r="S417" s="53"/>
      <c r="T417" s="53"/>
      <c r="U417" s="53"/>
      <c r="V417" s="53"/>
      <c r="W417" s="53"/>
      <c r="X417" s="53"/>
      <c r="Y417" s="53"/>
      <c r="Z417" s="53"/>
    </row>
    <row r="418" spans="1:26" ht="14.4">
      <c r="A418" s="53"/>
      <c r="B418" s="53"/>
      <c r="C418" s="53"/>
      <c r="D418" s="53"/>
      <c r="E418" s="53"/>
      <c r="F418" s="53"/>
      <c r="G418" s="53"/>
      <c r="H418" s="53"/>
      <c r="I418" s="78"/>
      <c r="J418" s="53"/>
      <c r="K418" s="53"/>
      <c r="L418" s="53"/>
      <c r="M418" s="53"/>
      <c r="N418" s="53"/>
      <c r="O418" s="53"/>
      <c r="P418" s="53"/>
      <c r="Q418" s="53"/>
      <c r="R418" s="53"/>
      <c r="S418" s="53"/>
      <c r="T418" s="53"/>
      <c r="U418" s="53"/>
      <c r="V418" s="53"/>
      <c r="W418" s="53"/>
      <c r="X418" s="53"/>
      <c r="Y418" s="53"/>
      <c r="Z418" s="53"/>
    </row>
    <row r="419" spans="1:26" ht="14.4">
      <c r="A419" s="53"/>
      <c r="B419" s="53"/>
      <c r="C419" s="53"/>
      <c r="D419" s="53"/>
      <c r="E419" s="53"/>
      <c r="F419" s="53"/>
      <c r="G419" s="53"/>
      <c r="H419" s="53"/>
      <c r="I419" s="78"/>
      <c r="J419" s="53"/>
      <c r="K419" s="53"/>
      <c r="L419" s="53"/>
      <c r="M419" s="53"/>
      <c r="N419" s="53"/>
      <c r="O419" s="53"/>
      <c r="P419" s="53"/>
      <c r="Q419" s="53"/>
      <c r="R419" s="53"/>
      <c r="S419" s="53"/>
      <c r="T419" s="53"/>
      <c r="U419" s="53"/>
      <c r="V419" s="53"/>
      <c r="W419" s="53"/>
      <c r="X419" s="53"/>
      <c r="Y419" s="53"/>
      <c r="Z419" s="53"/>
    </row>
    <row r="420" spans="1:26" ht="14.4">
      <c r="A420" s="53"/>
      <c r="B420" s="53"/>
      <c r="C420" s="53"/>
      <c r="D420" s="53"/>
      <c r="E420" s="53"/>
      <c r="F420" s="53"/>
      <c r="G420" s="53"/>
      <c r="H420" s="53"/>
      <c r="I420" s="78"/>
      <c r="J420" s="53"/>
      <c r="K420" s="53"/>
      <c r="L420" s="53"/>
      <c r="M420" s="53"/>
      <c r="N420" s="53"/>
      <c r="O420" s="53"/>
      <c r="P420" s="53"/>
      <c r="Q420" s="53"/>
      <c r="R420" s="53"/>
      <c r="S420" s="53"/>
      <c r="T420" s="53"/>
      <c r="U420" s="53"/>
      <c r="V420" s="53"/>
      <c r="W420" s="53"/>
      <c r="X420" s="53"/>
      <c r="Y420" s="53"/>
      <c r="Z420" s="53"/>
    </row>
    <row r="421" spans="1:26" ht="14.4">
      <c r="A421" s="53"/>
      <c r="B421" s="53"/>
      <c r="C421" s="53"/>
      <c r="D421" s="53"/>
      <c r="E421" s="53"/>
      <c r="F421" s="53"/>
      <c r="G421" s="53"/>
      <c r="H421" s="53"/>
      <c r="I421" s="78"/>
      <c r="J421" s="53"/>
      <c r="K421" s="53"/>
      <c r="L421" s="53"/>
      <c r="M421" s="53"/>
      <c r="N421" s="53"/>
      <c r="O421" s="53"/>
      <c r="P421" s="53"/>
      <c r="Q421" s="53"/>
      <c r="R421" s="53"/>
      <c r="S421" s="53"/>
      <c r="T421" s="53"/>
      <c r="U421" s="53"/>
      <c r="V421" s="53"/>
      <c r="W421" s="53"/>
      <c r="X421" s="53"/>
      <c r="Y421" s="53"/>
      <c r="Z421" s="53"/>
    </row>
    <row r="422" spans="1:26" ht="14.4">
      <c r="A422" s="53"/>
      <c r="B422" s="53"/>
      <c r="C422" s="53"/>
      <c r="D422" s="53"/>
      <c r="E422" s="53"/>
      <c r="F422" s="53"/>
      <c r="G422" s="53"/>
      <c r="H422" s="53"/>
      <c r="I422" s="78"/>
      <c r="J422" s="53"/>
      <c r="K422" s="53"/>
      <c r="L422" s="53"/>
      <c r="M422" s="53"/>
      <c r="N422" s="53"/>
      <c r="O422" s="53"/>
      <c r="P422" s="53"/>
      <c r="Q422" s="53"/>
      <c r="R422" s="53"/>
      <c r="S422" s="53"/>
      <c r="T422" s="53"/>
      <c r="U422" s="53"/>
      <c r="V422" s="53"/>
      <c r="W422" s="53"/>
      <c r="X422" s="53"/>
      <c r="Y422" s="53"/>
      <c r="Z422" s="53"/>
    </row>
    <row r="423" spans="1:26" ht="14.4">
      <c r="A423" s="53"/>
      <c r="B423" s="53"/>
      <c r="C423" s="53"/>
      <c r="D423" s="53"/>
      <c r="E423" s="53"/>
      <c r="F423" s="53"/>
      <c r="G423" s="53"/>
      <c r="H423" s="53"/>
      <c r="I423" s="78"/>
      <c r="J423" s="53"/>
      <c r="K423" s="53"/>
      <c r="L423" s="53"/>
      <c r="M423" s="53"/>
      <c r="N423" s="53"/>
      <c r="O423" s="53"/>
      <c r="P423" s="53"/>
      <c r="Q423" s="53"/>
      <c r="R423" s="53"/>
      <c r="S423" s="53"/>
      <c r="T423" s="53"/>
      <c r="U423" s="53"/>
      <c r="V423" s="53"/>
      <c r="W423" s="53"/>
      <c r="X423" s="53"/>
      <c r="Y423" s="53"/>
      <c r="Z423" s="53"/>
    </row>
    <row r="424" spans="1:26" ht="14.4">
      <c r="A424" s="53"/>
      <c r="B424" s="53"/>
      <c r="C424" s="53"/>
      <c r="D424" s="53"/>
      <c r="E424" s="53"/>
      <c r="F424" s="53"/>
      <c r="G424" s="53"/>
      <c r="H424" s="53"/>
      <c r="I424" s="78"/>
      <c r="J424" s="53"/>
      <c r="K424" s="53"/>
      <c r="L424" s="53"/>
      <c r="M424" s="53"/>
      <c r="N424" s="53"/>
      <c r="O424" s="53"/>
      <c r="P424" s="53"/>
      <c r="Q424" s="53"/>
      <c r="R424" s="53"/>
      <c r="S424" s="53"/>
      <c r="T424" s="53"/>
      <c r="U424" s="53"/>
      <c r="V424" s="53"/>
      <c r="W424" s="53"/>
      <c r="X424" s="53"/>
      <c r="Y424" s="53"/>
      <c r="Z424" s="53"/>
    </row>
    <row r="425" spans="1:26" ht="14.4">
      <c r="A425" s="53"/>
      <c r="B425" s="53"/>
      <c r="C425" s="53"/>
      <c r="D425" s="53"/>
      <c r="E425" s="53"/>
      <c r="F425" s="53"/>
      <c r="G425" s="53"/>
      <c r="H425" s="53"/>
      <c r="I425" s="78"/>
      <c r="J425" s="53"/>
      <c r="K425" s="53"/>
      <c r="L425" s="53"/>
      <c r="M425" s="53"/>
      <c r="N425" s="53"/>
      <c r="O425" s="53"/>
      <c r="P425" s="53"/>
      <c r="Q425" s="53"/>
      <c r="R425" s="53"/>
      <c r="S425" s="53"/>
      <c r="T425" s="53"/>
      <c r="U425" s="53"/>
      <c r="V425" s="53"/>
      <c r="W425" s="53"/>
      <c r="X425" s="53"/>
      <c r="Y425" s="53"/>
      <c r="Z425" s="53"/>
    </row>
    <row r="426" spans="1:26" ht="14.4">
      <c r="A426" s="53"/>
      <c r="B426" s="53"/>
      <c r="C426" s="53"/>
      <c r="D426" s="53"/>
      <c r="E426" s="53"/>
      <c r="F426" s="53"/>
      <c r="G426" s="53"/>
      <c r="H426" s="53"/>
      <c r="I426" s="78"/>
      <c r="J426" s="53"/>
      <c r="K426" s="53"/>
      <c r="L426" s="53"/>
      <c r="M426" s="53"/>
      <c r="N426" s="53"/>
      <c r="O426" s="53"/>
      <c r="P426" s="53"/>
      <c r="Q426" s="53"/>
      <c r="R426" s="53"/>
      <c r="S426" s="53"/>
      <c r="T426" s="53"/>
      <c r="U426" s="53"/>
      <c r="V426" s="53"/>
      <c r="W426" s="53"/>
      <c r="X426" s="53"/>
      <c r="Y426" s="53"/>
      <c r="Z426" s="53"/>
    </row>
    <row r="427" spans="1:26" ht="14.4">
      <c r="A427" s="53"/>
      <c r="B427" s="53"/>
      <c r="C427" s="53"/>
      <c r="D427" s="53"/>
      <c r="E427" s="53"/>
      <c r="F427" s="53"/>
      <c r="G427" s="53"/>
      <c r="H427" s="53"/>
      <c r="I427" s="78"/>
      <c r="J427" s="53"/>
      <c r="K427" s="53"/>
      <c r="L427" s="53"/>
      <c r="M427" s="53"/>
      <c r="N427" s="53"/>
      <c r="O427" s="53"/>
      <c r="P427" s="53"/>
      <c r="Q427" s="53"/>
      <c r="R427" s="53"/>
      <c r="S427" s="53"/>
      <c r="T427" s="53"/>
      <c r="U427" s="53"/>
      <c r="V427" s="53"/>
      <c r="W427" s="53"/>
      <c r="X427" s="53"/>
      <c r="Y427" s="53"/>
      <c r="Z427" s="53"/>
    </row>
    <row r="428" spans="1:26" ht="14.4">
      <c r="A428" s="53"/>
      <c r="B428" s="53"/>
      <c r="C428" s="53"/>
      <c r="D428" s="53"/>
      <c r="E428" s="53"/>
      <c r="F428" s="53"/>
      <c r="G428" s="53"/>
      <c r="H428" s="53"/>
      <c r="I428" s="78"/>
      <c r="J428" s="53"/>
      <c r="K428" s="53"/>
      <c r="L428" s="53"/>
      <c r="M428" s="53"/>
      <c r="N428" s="53"/>
      <c r="O428" s="53"/>
      <c r="P428" s="53"/>
      <c r="Q428" s="53"/>
      <c r="R428" s="53"/>
      <c r="S428" s="53"/>
      <c r="T428" s="53"/>
      <c r="U428" s="53"/>
      <c r="V428" s="53"/>
      <c r="W428" s="53"/>
      <c r="X428" s="53"/>
      <c r="Y428" s="53"/>
      <c r="Z428" s="53"/>
    </row>
    <row r="429" spans="1:26" ht="14.4">
      <c r="A429" s="53"/>
      <c r="B429" s="53"/>
      <c r="C429" s="53"/>
      <c r="D429" s="53"/>
      <c r="E429" s="53"/>
      <c r="F429" s="53"/>
      <c r="G429" s="53"/>
      <c r="H429" s="53"/>
      <c r="I429" s="78"/>
      <c r="J429" s="53"/>
      <c r="K429" s="53"/>
      <c r="L429" s="53"/>
      <c r="M429" s="53"/>
      <c r="N429" s="53"/>
      <c r="O429" s="53"/>
      <c r="P429" s="53"/>
      <c r="Q429" s="53"/>
      <c r="R429" s="53"/>
      <c r="S429" s="53"/>
      <c r="T429" s="53"/>
      <c r="U429" s="53"/>
      <c r="V429" s="53"/>
      <c r="W429" s="53"/>
      <c r="X429" s="53"/>
      <c r="Y429" s="53"/>
      <c r="Z429" s="53"/>
    </row>
    <row r="430" spans="1:26" ht="14.4">
      <c r="A430" s="53"/>
      <c r="B430" s="53"/>
      <c r="C430" s="53"/>
      <c r="D430" s="53"/>
      <c r="E430" s="53"/>
      <c r="F430" s="53"/>
      <c r="G430" s="53"/>
      <c r="H430" s="53"/>
      <c r="I430" s="78"/>
      <c r="J430" s="53"/>
      <c r="K430" s="53"/>
      <c r="L430" s="53"/>
      <c r="M430" s="53"/>
      <c r="N430" s="53"/>
      <c r="O430" s="53"/>
      <c r="P430" s="53"/>
      <c r="Q430" s="53"/>
      <c r="R430" s="53"/>
      <c r="S430" s="53"/>
      <c r="T430" s="53"/>
      <c r="U430" s="53"/>
      <c r="V430" s="53"/>
      <c r="W430" s="53"/>
      <c r="X430" s="53"/>
      <c r="Y430" s="53"/>
      <c r="Z430" s="53"/>
    </row>
    <row r="431" spans="1:26" ht="14.4">
      <c r="A431" s="53"/>
      <c r="B431" s="53"/>
      <c r="C431" s="53"/>
      <c r="D431" s="53"/>
      <c r="E431" s="53"/>
      <c r="F431" s="53"/>
      <c r="G431" s="53"/>
      <c r="H431" s="53"/>
      <c r="I431" s="78"/>
      <c r="J431" s="53"/>
      <c r="K431" s="53"/>
      <c r="L431" s="53"/>
      <c r="M431" s="53"/>
      <c r="N431" s="53"/>
      <c r="O431" s="53"/>
      <c r="P431" s="53"/>
      <c r="Q431" s="53"/>
      <c r="R431" s="53"/>
      <c r="S431" s="53"/>
      <c r="T431" s="53"/>
      <c r="U431" s="53"/>
      <c r="V431" s="53"/>
      <c r="W431" s="53"/>
      <c r="X431" s="53"/>
      <c r="Y431" s="53"/>
      <c r="Z431" s="53"/>
    </row>
    <row r="432" spans="1:26" ht="14.4">
      <c r="A432" s="53"/>
      <c r="B432" s="53"/>
      <c r="C432" s="53"/>
      <c r="D432" s="53"/>
      <c r="E432" s="53"/>
      <c r="F432" s="53"/>
      <c r="G432" s="53"/>
      <c r="H432" s="53"/>
      <c r="I432" s="78"/>
      <c r="J432" s="53"/>
      <c r="K432" s="53"/>
      <c r="L432" s="53"/>
      <c r="M432" s="53"/>
      <c r="N432" s="53"/>
      <c r="O432" s="53"/>
      <c r="P432" s="53"/>
      <c r="Q432" s="53"/>
      <c r="R432" s="53"/>
      <c r="S432" s="53"/>
      <c r="T432" s="53"/>
      <c r="U432" s="53"/>
      <c r="V432" s="53"/>
      <c r="W432" s="53"/>
      <c r="X432" s="53"/>
      <c r="Y432" s="53"/>
      <c r="Z432" s="53"/>
    </row>
    <row r="433" spans="1:26" ht="14.4">
      <c r="A433" s="53"/>
      <c r="B433" s="53"/>
      <c r="C433" s="53"/>
      <c r="D433" s="53"/>
      <c r="E433" s="53"/>
      <c r="F433" s="53"/>
      <c r="G433" s="53"/>
      <c r="H433" s="53"/>
      <c r="I433" s="78"/>
      <c r="J433" s="53"/>
      <c r="K433" s="53"/>
      <c r="L433" s="53"/>
      <c r="M433" s="53"/>
      <c r="N433" s="53"/>
      <c r="O433" s="53"/>
      <c r="P433" s="53"/>
      <c r="Q433" s="53"/>
      <c r="R433" s="53"/>
      <c r="S433" s="53"/>
      <c r="T433" s="53"/>
      <c r="U433" s="53"/>
      <c r="V433" s="53"/>
      <c r="W433" s="53"/>
      <c r="X433" s="53"/>
      <c r="Y433" s="53"/>
      <c r="Z433" s="53"/>
    </row>
    <row r="434" spans="1:26" ht="14.4">
      <c r="A434" s="53"/>
      <c r="B434" s="53"/>
      <c r="C434" s="53"/>
      <c r="D434" s="53"/>
      <c r="E434" s="53"/>
      <c r="F434" s="53"/>
      <c r="G434" s="53"/>
      <c r="H434" s="53"/>
      <c r="I434" s="78"/>
      <c r="J434" s="53"/>
      <c r="K434" s="53"/>
      <c r="L434" s="53"/>
      <c r="M434" s="53"/>
      <c r="N434" s="53"/>
      <c r="O434" s="53"/>
      <c r="P434" s="53"/>
      <c r="Q434" s="53"/>
      <c r="R434" s="53"/>
      <c r="S434" s="53"/>
      <c r="T434" s="53"/>
      <c r="U434" s="53"/>
      <c r="V434" s="53"/>
      <c r="W434" s="53"/>
      <c r="X434" s="53"/>
      <c r="Y434" s="53"/>
      <c r="Z434" s="53"/>
    </row>
    <row r="435" spans="1:26" ht="14.4">
      <c r="A435" s="53"/>
      <c r="B435" s="53"/>
      <c r="C435" s="53"/>
      <c r="D435" s="53"/>
      <c r="E435" s="53"/>
      <c r="F435" s="53"/>
      <c r="G435" s="53"/>
      <c r="H435" s="53"/>
      <c r="I435" s="78"/>
      <c r="J435" s="53"/>
      <c r="K435" s="53"/>
      <c r="L435" s="53"/>
      <c r="M435" s="53"/>
      <c r="N435" s="53"/>
      <c r="O435" s="53"/>
      <c r="P435" s="53"/>
      <c r="Q435" s="53"/>
      <c r="R435" s="53"/>
      <c r="S435" s="53"/>
      <c r="T435" s="53"/>
      <c r="U435" s="53"/>
      <c r="V435" s="53"/>
      <c r="W435" s="53"/>
      <c r="X435" s="53"/>
      <c r="Y435" s="53"/>
      <c r="Z435" s="53"/>
    </row>
    <row r="436" spans="1:26" ht="14.4">
      <c r="A436" s="53"/>
      <c r="B436" s="53"/>
      <c r="C436" s="53"/>
      <c r="D436" s="53"/>
      <c r="E436" s="53"/>
      <c r="F436" s="53"/>
      <c r="G436" s="53"/>
      <c r="H436" s="53"/>
      <c r="I436" s="78"/>
      <c r="J436" s="53"/>
      <c r="K436" s="53"/>
      <c r="L436" s="53"/>
      <c r="M436" s="53"/>
      <c r="N436" s="53"/>
      <c r="O436" s="53"/>
      <c r="P436" s="53"/>
      <c r="Q436" s="53"/>
      <c r="R436" s="53"/>
      <c r="S436" s="53"/>
      <c r="T436" s="53"/>
      <c r="U436" s="53"/>
      <c r="V436" s="53"/>
      <c r="W436" s="53"/>
      <c r="X436" s="53"/>
      <c r="Y436" s="53"/>
      <c r="Z436" s="53"/>
    </row>
    <row r="437" spans="1:26" ht="14.4">
      <c r="A437" s="53"/>
      <c r="B437" s="53"/>
      <c r="C437" s="53"/>
      <c r="D437" s="53"/>
      <c r="E437" s="53"/>
      <c r="F437" s="53"/>
      <c r="G437" s="53"/>
      <c r="H437" s="53"/>
      <c r="I437" s="78"/>
      <c r="J437" s="53"/>
      <c r="K437" s="53"/>
      <c r="L437" s="53"/>
      <c r="M437" s="53"/>
      <c r="N437" s="53"/>
      <c r="O437" s="53"/>
      <c r="P437" s="53"/>
      <c r="Q437" s="53"/>
      <c r="R437" s="53"/>
      <c r="S437" s="53"/>
      <c r="T437" s="53"/>
      <c r="U437" s="53"/>
      <c r="V437" s="53"/>
      <c r="W437" s="53"/>
      <c r="X437" s="53"/>
      <c r="Y437" s="53"/>
      <c r="Z437" s="53"/>
    </row>
    <row r="438" spans="1:26" ht="14.4">
      <c r="A438" s="53"/>
      <c r="B438" s="53"/>
      <c r="C438" s="53"/>
      <c r="D438" s="53"/>
      <c r="E438" s="53"/>
      <c r="F438" s="53"/>
      <c r="G438" s="53"/>
      <c r="H438" s="53"/>
      <c r="I438" s="78"/>
      <c r="J438" s="53"/>
      <c r="K438" s="53"/>
      <c r="L438" s="53"/>
      <c r="M438" s="53"/>
      <c r="N438" s="53"/>
      <c r="O438" s="53"/>
      <c r="P438" s="53"/>
      <c r="Q438" s="53"/>
      <c r="R438" s="53"/>
      <c r="S438" s="53"/>
      <c r="T438" s="53"/>
      <c r="U438" s="53"/>
      <c r="V438" s="53"/>
      <c r="W438" s="53"/>
      <c r="X438" s="53"/>
      <c r="Y438" s="53"/>
      <c r="Z438" s="53"/>
    </row>
    <row r="439" spans="1:26" ht="14.4">
      <c r="A439" s="53"/>
      <c r="B439" s="53"/>
      <c r="C439" s="53"/>
      <c r="D439" s="53"/>
      <c r="E439" s="53"/>
      <c r="F439" s="53"/>
      <c r="G439" s="53"/>
      <c r="H439" s="53"/>
      <c r="I439" s="78"/>
      <c r="J439" s="53"/>
      <c r="K439" s="53"/>
      <c r="L439" s="53"/>
      <c r="M439" s="53"/>
      <c r="N439" s="53"/>
      <c r="O439" s="53"/>
      <c r="P439" s="53"/>
      <c r="Q439" s="53"/>
      <c r="R439" s="53"/>
      <c r="S439" s="53"/>
      <c r="T439" s="53"/>
      <c r="U439" s="53"/>
      <c r="V439" s="53"/>
      <c r="W439" s="53"/>
      <c r="X439" s="53"/>
      <c r="Y439" s="53"/>
      <c r="Z439" s="53"/>
    </row>
    <row r="440" spans="1:26" ht="14.4">
      <c r="A440" s="53"/>
      <c r="B440" s="53"/>
      <c r="C440" s="53"/>
      <c r="D440" s="53"/>
      <c r="E440" s="53"/>
      <c r="F440" s="53"/>
      <c r="G440" s="53"/>
      <c r="H440" s="53"/>
      <c r="I440" s="78"/>
      <c r="J440" s="53"/>
      <c r="K440" s="53"/>
      <c r="L440" s="53"/>
      <c r="M440" s="53"/>
      <c r="N440" s="53"/>
      <c r="O440" s="53"/>
      <c r="P440" s="53"/>
      <c r="Q440" s="53"/>
      <c r="R440" s="53"/>
      <c r="S440" s="53"/>
      <c r="T440" s="53"/>
      <c r="U440" s="53"/>
      <c r="V440" s="53"/>
      <c r="W440" s="53"/>
      <c r="X440" s="53"/>
      <c r="Y440" s="53"/>
      <c r="Z440" s="53"/>
    </row>
    <row r="441" spans="1:26" ht="14.4">
      <c r="A441" s="53"/>
      <c r="B441" s="53"/>
      <c r="C441" s="53"/>
      <c r="D441" s="53"/>
      <c r="E441" s="53"/>
      <c r="F441" s="53"/>
      <c r="G441" s="53"/>
      <c r="H441" s="53"/>
      <c r="I441" s="78"/>
      <c r="J441" s="53"/>
      <c r="K441" s="53"/>
      <c r="L441" s="53"/>
      <c r="M441" s="53"/>
      <c r="N441" s="53"/>
      <c r="O441" s="53"/>
      <c r="P441" s="53"/>
      <c r="Q441" s="53"/>
      <c r="R441" s="53"/>
      <c r="S441" s="53"/>
      <c r="T441" s="53"/>
      <c r="U441" s="53"/>
      <c r="V441" s="53"/>
      <c r="W441" s="53"/>
      <c r="X441" s="53"/>
      <c r="Y441" s="53"/>
      <c r="Z441" s="53"/>
    </row>
    <row r="442" spans="1:26" ht="14.4">
      <c r="A442" s="53"/>
      <c r="B442" s="53"/>
      <c r="C442" s="53"/>
      <c r="D442" s="53"/>
      <c r="E442" s="53"/>
      <c r="F442" s="53"/>
      <c r="G442" s="53"/>
      <c r="H442" s="53"/>
      <c r="I442" s="78"/>
      <c r="J442" s="53"/>
      <c r="K442" s="53"/>
      <c r="L442" s="53"/>
      <c r="M442" s="53"/>
      <c r="N442" s="53"/>
      <c r="O442" s="53"/>
      <c r="P442" s="53"/>
      <c r="Q442" s="53"/>
      <c r="R442" s="53"/>
      <c r="S442" s="53"/>
      <c r="T442" s="53"/>
      <c r="U442" s="53"/>
      <c r="V442" s="53"/>
      <c r="W442" s="53"/>
      <c r="X442" s="53"/>
      <c r="Y442" s="53"/>
      <c r="Z442" s="53"/>
    </row>
    <row r="443" spans="1:26" ht="14.4">
      <c r="A443" s="53"/>
      <c r="B443" s="53"/>
      <c r="C443" s="53"/>
      <c r="D443" s="53"/>
      <c r="E443" s="53"/>
      <c r="F443" s="53"/>
      <c r="G443" s="53"/>
      <c r="H443" s="53"/>
      <c r="I443" s="78"/>
      <c r="J443" s="53"/>
      <c r="K443" s="53"/>
      <c r="L443" s="53"/>
      <c r="M443" s="53"/>
      <c r="N443" s="53"/>
      <c r="O443" s="53"/>
      <c r="P443" s="53"/>
      <c r="Q443" s="53"/>
      <c r="R443" s="53"/>
      <c r="S443" s="53"/>
      <c r="T443" s="53"/>
      <c r="U443" s="53"/>
      <c r="V443" s="53"/>
      <c r="W443" s="53"/>
      <c r="X443" s="53"/>
      <c r="Y443" s="53"/>
      <c r="Z443" s="53"/>
    </row>
    <row r="444" spans="1:26" ht="14.4">
      <c r="A444" s="53"/>
      <c r="B444" s="53"/>
      <c r="C444" s="53"/>
      <c r="D444" s="53"/>
      <c r="E444" s="53"/>
      <c r="F444" s="53"/>
      <c r="G444" s="53"/>
      <c r="H444" s="53"/>
      <c r="I444" s="78"/>
      <c r="J444" s="53"/>
      <c r="K444" s="53"/>
      <c r="L444" s="53"/>
      <c r="M444" s="53"/>
      <c r="N444" s="53"/>
      <c r="O444" s="53"/>
      <c r="P444" s="53"/>
      <c r="Q444" s="53"/>
      <c r="R444" s="53"/>
      <c r="S444" s="53"/>
      <c r="T444" s="53"/>
      <c r="U444" s="53"/>
      <c r="V444" s="53"/>
      <c r="W444" s="53"/>
      <c r="X444" s="53"/>
      <c r="Y444" s="53"/>
      <c r="Z444" s="53"/>
    </row>
    <row r="445" spans="1:26" ht="14.4">
      <c r="A445" s="53"/>
      <c r="B445" s="53"/>
      <c r="C445" s="53"/>
      <c r="D445" s="53"/>
      <c r="E445" s="53"/>
      <c r="F445" s="53"/>
      <c r="G445" s="53"/>
      <c r="H445" s="53"/>
      <c r="I445" s="78"/>
      <c r="J445" s="53"/>
      <c r="K445" s="53"/>
      <c r="L445" s="53"/>
      <c r="M445" s="53"/>
      <c r="N445" s="53"/>
      <c r="O445" s="53"/>
      <c r="P445" s="53"/>
      <c r="Q445" s="53"/>
      <c r="R445" s="53"/>
      <c r="S445" s="53"/>
      <c r="T445" s="53"/>
      <c r="U445" s="53"/>
      <c r="V445" s="53"/>
      <c r="W445" s="53"/>
      <c r="X445" s="53"/>
      <c r="Y445" s="53"/>
      <c r="Z445" s="53"/>
    </row>
    <row r="446" spans="1:26" ht="14.4">
      <c r="A446" s="53"/>
      <c r="B446" s="53"/>
      <c r="C446" s="53"/>
      <c r="D446" s="53"/>
      <c r="E446" s="53"/>
      <c r="F446" s="53"/>
      <c r="G446" s="53"/>
      <c r="H446" s="53"/>
      <c r="I446" s="78"/>
      <c r="J446" s="53"/>
      <c r="K446" s="53"/>
      <c r="L446" s="53"/>
      <c r="M446" s="53"/>
      <c r="N446" s="53"/>
      <c r="O446" s="53"/>
      <c r="P446" s="53"/>
      <c r="Q446" s="53"/>
      <c r="R446" s="53"/>
      <c r="S446" s="53"/>
      <c r="T446" s="53"/>
      <c r="U446" s="53"/>
      <c r="V446" s="53"/>
      <c r="W446" s="53"/>
      <c r="X446" s="53"/>
      <c r="Y446" s="53"/>
      <c r="Z446" s="53"/>
    </row>
    <row r="447" spans="1:26" ht="14.4">
      <c r="A447" s="53"/>
      <c r="B447" s="53"/>
      <c r="C447" s="53"/>
      <c r="D447" s="53"/>
      <c r="E447" s="53"/>
      <c r="F447" s="53"/>
      <c r="G447" s="53"/>
      <c r="H447" s="53"/>
      <c r="I447" s="78"/>
      <c r="J447" s="53"/>
      <c r="K447" s="53"/>
      <c r="L447" s="53"/>
      <c r="M447" s="53"/>
      <c r="N447" s="53"/>
      <c r="O447" s="53"/>
      <c r="P447" s="53"/>
      <c r="Q447" s="53"/>
      <c r="R447" s="53"/>
      <c r="S447" s="53"/>
      <c r="T447" s="53"/>
      <c r="U447" s="53"/>
      <c r="V447" s="53"/>
      <c r="W447" s="53"/>
      <c r="X447" s="53"/>
      <c r="Y447" s="53"/>
      <c r="Z447" s="53"/>
    </row>
    <row r="448" spans="1:26" ht="14.4">
      <c r="A448" s="53"/>
      <c r="B448" s="53"/>
      <c r="C448" s="53"/>
      <c r="D448" s="53"/>
      <c r="E448" s="53"/>
      <c r="F448" s="53"/>
      <c r="G448" s="53"/>
      <c r="H448" s="53"/>
      <c r="I448" s="78"/>
      <c r="J448" s="53"/>
      <c r="K448" s="53"/>
      <c r="L448" s="53"/>
      <c r="M448" s="53"/>
      <c r="N448" s="53"/>
      <c r="O448" s="53"/>
      <c r="P448" s="53"/>
      <c r="Q448" s="53"/>
      <c r="R448" s="53"/>
      <c r="S448" s="53"/>
      <c r="T448" s="53"/>
      <c r="U448" s="53"/>
      <c r="V448" s="53"/>
      <c r="W448" s="53"/>
      <c r="X448" s="53"/>
      <c r="Y448" s="53"/>
      <c r="Z448" s="53"/>
    </row>
    <row r="449" spans="1:26" ht="14.4">
      <c r="A449" s="53"/>
      <c r="B449" s="53"/>
      <c r="C449" s="53"/>
      <c r="D449" s="53"/>
      <c r="E449" s="53"/>
      <c r="F449" s="53"/>
      <c r="G449" s="53"/>
      <c r="H449" s="53"/>
      <c r="I449" s="78"/>
      <c r="J449" s="53"/>
      <c r="K449" s="53"/>
      <c r="L449" s="53"/>
      <c r="M449" s="53"/>
      <c r="N449" s="53"/>
      <c r="O449" s="53"/>
      <c r="P449" s="53"/>
      <c r="Q449" s="53"/>
      <c r="R449" s="53"/>
      <c r="S449" s="53"/>
      <c r="T449" s="53"/>
      <c r="U449" s="53"/>
      <c r="V449" s="53"/>
      <c r="W449" s="53"/>
      <c r="X449" s="53"/>
      <c r="Y449" s="53"/>
      <c r="Z449" s="53"/>
    </row>
    <row r="450" spans="1:26" ht="14.4">
      <c r="A450" s="53"/>
      <c r="B450" s="53"/>
      <c r="C450" s="53"/>
      <c r="D450" s="53"/>
      <c r="E450" s="53"/>
      <c r="F450" s="53"/>
      <c r="G450" s="53"/>
      <c r="H450" s="53"/>
      <c r="I450" s="78"/>
      <c r="J450" s="53"/>
      <c r="K450" s="53"/>
      <c r="L450" s="53"/>
      <c r="M450" s="53"/>
      <c r="N450" s="53"/>
      <c r="O450" s="53"/>
      <c r="P450" s="53"/>
      <c r="Q450" s="53"/>
      <c r="R450" s="53"/>
      <c r="S450" s="53"/>
      <c r="T450" s="53"/>
      <c r="U450" s="53"/>
      <c r="V450" s="53"/>
      <c r="W450" s="53"/>
      <c r="X450" s="53"/>
      <c r="Y450" s="53"/>
      <c r="Z450" s="53"/>
    </row>
    <row r="451" spans="1:26" ht="14.4">
      <c r="A451" s="53"/>
      <c r="B451" s="53"/>
      <c r="C451" s="53"/>
      <c r="D451" s="53"/>
      <c r="E451" s="53"/>
      <c r="F451" s="53"/>
      <c r="G451" s="53"/>
      <c r="H451" s="53"/>
      <c r="I451" s="78"/>
      <c r="J451" s="53"/>
      <c r="K451" s="53"/>
      <c r="L451" s="53"/>
      <c r="M451" s="53"/>
      <c r="N451" s="53"/>
      <c r="O451" s="53"/>
      <c r="P451" s="53"/>
      <c r="Q451" s="53"/>
      <c r="R451" s="53"/>
      <c r="S451" s="53"/>
      <c r="T451" s="53"/>
      <c r="U451" s="53"/>
      <c r="V451" s="53"/>
      <c r="W451" s="53"/>
      <c r="X451" s="53"/>
      <c r="Y451" s="53"/>
      <c r="Z451" s="53"/>
    </row>
    <row r="452" spans="1:26" ht="14.4">
      <c r="A452" s="53"/>
      <c r="B452" s="53"/>
      <c r="C452" s="53"/>
      <c r="D452" s="53"/>
      <c r="E452" s="53"/>
      <c r="F452" s="53"/>
      <c r="G452" s="53"/>
      <c r="H452" s="53"/>
      <c r="I452" s="78"/>
      <c r="J452" s="53"/>
      <c r="K452" s="53"/>
      <c r="L452" s="53"/>
      <c r="M452" s="53"/>
      <c r="N452" s="53"/>
      <c r="O452" s="53"/>
      <c r="P452" s="53"/>
      <c r="Q452" s="53"/>
      <c r="R452" s="53"/>
      <c r="S452" s="53"/>
      <c r="T452" s="53"/>
      <c r="U452" s="53"/>
      <c r="V452" s="53"/>
      <c r="W452" s="53"/>
      <c r="X452" s="53"/>
      <c r="Y452" s="53"/>
      <c r="Z452" s="53"/>
    </row>
    <row r="453" spans="1:26" ht="14.4">
      <c r="A453" s="53"/>
      <c r="B453" s="53"/>
      <c r="C453" s="53"/>
      <c r="D453" s="53"/>
      <c r="E453" s="53"/>
      <c r="F453" s="53"/>
      <c r="G453" s="53"/>
      <c r="H453" s="53"/>
      <c r="I453" s="78"/>
      <c r="J453" s="53"/>
      <c r="K453" s="53"/>
      <c r="L453" s="53"/>
      <c r="M453" s="53"/>
      <c r="N453" s="53"/>
      <c r="O453" s="53"/>
      <c r="P453" s="53"/>
      <c r="Q453" s="53"/>
      <c r="R453" s="53"/>
      <c r="S453" s="53"/>
      <c r="T453" s="53"/>
      <c r="U453" s="53"/>
      <c r="V453" s="53"/>
      <c r="W453" s="53"/>
      <c r="X453" s="53"/>
      <c r="Y453" s="53"/>
      <c r="Z453" s="53"/>
    </row>
    <row r="454" spans="1:26" ht="14.4">
      <c r="A454" s="53"/>
      <c r="B454" s="53"/>
      <c r="C454" s="53"/>
      <c r="D454" s="53"/>
      <c r="E454" s="53"/>
      <c r="F454" s="53"/>
      <c r="G454" s="53"/>
      <c r="H454" s="53"/>
      <c r="I454" s="78"/>
      <c r="J454" s="53"/>
      <c r="K454" s="53"/>
      <c r="L454" s="53"/>
      <c r="M454" s="53"/>
      <c r="N454" s="53"/>
      <c r="O454" s="53"/>
      <c r="P454" s="53"/>
      <c r="Q454" s="53"/>
      <c r="R454" s="53"/>
      <c r="S454" s="53"/>
      <c r="T454" s="53"/>
      <c r="U454" s="53"/>
      <c r="V454" s="53"/>
      <c r="W454" s="53"/>
      <c r="X454" s="53"/>
      <c r="Y454" s="53"/>
      <c r="Z454" s="53"/>
    </row>
    <row r="455" spans="1:26" ht="14.4">
      <c r="A455" s="53"/>
      <c r="B455" s="53"/>
      <c r="C455" s="53"/>
      <c r="D455" s="53"/>
      <c r="E455" s="53"/>
      <c r="F455" s="53"/>
      <c r="G455" s="53"/>
      <c r="H455" s="53"/>
      <c r="I455" s="78"/>
      <c r="J455" s="53"/>
      <c r="K455" s="53"/>
      <c r="L455" s="53"/>
      <c r="M455" s="53"/>
      <c r="N455" s="53"/>
      <c r="O455" s="53"/>
      <c r="P455" s="53"/>
      <c r="Q455" s="53"/>
      <c r="R455" s="53"/>
      <c r="S455" s="53"/>
      <c r="T455" s="53"/>
      <c r="U455" s="53"/>
      <c r="V455" s="53"/>
      <c r="W455" s="53"/>
      <c r="X455" s="53"/>
      <c r="Y455" s="53"/>
      <c r="Z455" s="53"/>
    </row>
    <row r="456" spans="1:26" ht="14.4">
      <c r="A456" s="53"/>
      <c r="B456" s="53"/>
      <c r="C456" s="53"/>
      <c r="D456" s="53"/>
      <c r="E456" s="53"/>
      <c r="F456" s="53"/>
      <c r="G456" s="53"/>
      <c r="H456" s="53"/>
      <c r="I456" s="78"/>
      <c r="J456" s="53"/>
      <c r="K456" s="53"/>
      <c r="L456" s="53"/>
      <c r="M456" s="53"/>
      <c r="N456" s="53"/>
      <c r="O456" s="53"/>
      <c r="P456" s="53"/>
      <c r="Q456" s="53"/>
      <c r="R456" s="53"/>
      <c r="S456" s="53"/>
      <c r="T456" s="53"/>
      <c r="U456" s="53"/>
      <c r="V456" s="53"/>
      <c r="W456" s="53"/>
      <c r="X456" s="53"/>
      <c r="Y456" s="53"/>
      <c r="Z456" s="53"/>
    </row>
    <row r="457" spans="1:26" ht="14.4">
      <c r="A457" s="53"/>
      <c r="B457" s="53"/>
      <c r="C457" s="53"/>
      <c r="D457" s="53"/>
      <c r="E457" s="53"/>
      <c r="F457" s="53"/>
      <c r="G457" s="53"/>
      <c r="H457" s="53"/>
      <c r="I457" s="78"/>
      <c r="J457" s="53"/>
      <c r="K457" s="53"/>
      <c r="L457" s="53"/>
      <c r="M457" s="53"/>
      <c r="N457" s="53"/>
      <c r="O457" s="53"/>
      <c r="P457" s="53"/>
      <c r="Q457" s="53"/>
      <c r="R457" s="53"/>
      <c r="S457" s="53"/>
      <c r="T457" s="53"/>
      <c r="U457" s="53"/>
      <c r="V457" s="53"/>
      <c r="W457" s="53"/>
      <c r="X457" s="53"/>
      <c r="Y457" s="53"/>
      <c r="Z457" s="53"/>
    </row>
    <row r="458" spans="1:26" ht="14.4">
      <c r="A458" s="53"/>
      <c r="B458" s="53"/>
      <c r="C458" s="53"/>
      <c r="D458" s="53"/>
      <c r="E458" s="53"/>
      <c r="F458" s="53"/>
      <c r="G458" s="53"/>
      <c r="H458" s="53"/>
      <c r="I458" s="78"/>
      <c r="J458" s="53"/>
      <c r="K458" s="53"/>
      <c r="L458" s="53"/>
      <c r="M458" s="53"/>
      <c r="N458" s="53"/>
      <c r="O458" s="53"/>
      <c r="P458" s="53"/>
      <c r="Q458" s="53"/>
      <c r="R458" s="53"/>
      <c r="S458" s="53"/>
      <c r="T458" s="53"/>
      <c r="U458" s="53"/>
      <c r="V458" s="53"/>
      <c r="W458" s="53"/>
      <c r="X458" s="53"/>
      <c r="Y458" s="53"/>
      <c r="Z458" s="53"/>
    </row>
    <row r="459" spans="1:26" ht="14.4">
      <c r="A459" s="53"/>
      <c r="B459" s="53"/>
      <c r="C459" s="53"/>
      <c r="D459" s="53"/>
      <c r="E459" s="53"/>
      <c r="F459" s="53"/>
      <c r="G459" s="53"/>
      <c r="H459" s="53"/>
      <c r="I459" s="78"/>
      <c r="J459" s="53"/>
      <c r="K459" s="53"/>
      <c r="L459" s="53"/>
      <c r="M459" s="53"/>
      <c r="N459" s="53"/>
      <c r="O459" s="53"/>
      <c r="P459" s="53"/>
      <c r="Q459" s="53"/>
      <c r="R459" s="53"/>
      <c r="S459" s="53"/>
      <c r="T459" s="53"/>
      <c r="U459" s="53"/>
      <c r="V459" s="53"/>
      <c r="W459" s="53"/>
      <c r="X459" s="53"/>
      <c r="Y459" s="53"/>
      <c r="Z459" s="53"/>
    </row>
    <row r="460" spans="1:26" ht="14.4">
      <c r="A460" s="53"/>
      <c r="B460" s="53"/>
      <c r="C460" s="53"/>
      <c r="D460" s="53"/>
      <c r="E460" s="53"/>
      <c r="F460" s="53"/>
      <c r="G460" s="53"/>
      <c r="H460" s="53"/>
      <c r="I460" s="78"/>
      <c r="J460" s="53"/>
      <c r="K460" s="53"/>
      <c r="L460" s="53"/>
      <c r="M460" s="53"/>
      <c r="N460" s="53"/>
      <c r="O460" s="53"/>
      <c r="P460" s="53"/>
      <c r="Q460" s="53"/>
      <c r="R460" s="53"/>
      <c r="S460" s="53"/>
      <c r="T460" s="53"/>
      <c r="U460" s="53"/>
      <c r="V460" s="53"/>
      <c r="W460" s="53"/>
      <c r="X460" s="53"/>
      <c r="Y460" s="53"/>
      <c r="Z460" s="53"/>
    </row>
    <row r="461" spans="1:26" ht="14.4">
      <c r="A461" s="53"/>
      <c r="B461" s="53"/>
      <c r="C461" s="53"/>
      <c r="D461" s="53"/>
      <c r="E461" s="53"/>
      <c r="F461" s="53"/>
      <c r="G461" s="53"/>
      <c r="H461" s="53"/>
      <c r="I461" s="78"/>
      <c r="J461" s="53"/>
      <c r="K461" s="53"/>
      <c r="L461" s="53"/>
      <c r="M461" s="53"/>
      <c r="N461" s="53"/>
      <c r="O461" s="53"/>
      <c r="P461" s="53"/>
      <c r="Q461" s="53"/>
      <c r="R461" s="53"/>
      <c r="S461" s="53"/>
      <c r="T461" s="53"/>
      <c r="U461" s="53"/>
      <c r="V461" s="53"/>
      <c r="W461" s="53"/>
      <c r="X461" s="53"/>
      <c r="Y461" s="53"/>
      <c r="Z461" s="53"/>
    </row>
    <row r="462" spans="1:26" ht="14.4">
      <c r="A462" s="53"/>
      <c r="B462" s="53"/>
      <c r="C462" s="53"/>
      <c r="D462" s="53"/>
      <c r="E462" s="53"/>
      <c r="F462" s="53"/>
      <c r="G462" s="53"/>
      <c r="H462" s="53"/>
      <c r="I462" s="78"/>
      <c r="J462" s="53"/>
      <c r="K462" s="53"/>
      <c r="L462" s="53"/>
      <c r="M462" s="53"/>
      <c r="N462" s="53"/>
      <c r="O462" s="53"/>
      <c r="P462" s="53"/>
      <c r="Q462" s="53"/>
      <c r="R462" s="53"/>
      <c r="S462" s="53"/>
      <c r="T462" s="53"/>
      <c r="U462" s="53"/>
      <c r="V462" s="53"/>
      <c r="W462" s="53"/>
      <c r="X462" s="53"/>
      <c r="Y462" s="53"/>
      <c r="Z462" s="53"/>
    </row>
    <row r="463" spans="1:26" ht="14.4">
      <c r="A463" s="53"/>
      <c r="B463" s="53"/>
      <c r="C463" s="53"/>
      <c r="D463" s="53"/>
      <c r="E463" s="53"/>
      <c r="F463" s="53"/>
      <c r="G463" s="53"/>
      <c r="H463" s="53"/>
      <c r="I463" s="78"/>
      <c r="J463" s="53"/>
      <c r="K463" s="53"/>
      <c r="L463" s="53"/>
      <c r="M463" s="53"/>
      <c r="N463" s="53"/>
      <c r="O463" s="53"/>
      <c r="P463" s="53"/>
      <c r="Q463" s="53"/>
      <c r="R463" s="53"/>
      <c r="S463" s="53"/>
      <c r="T463" s="53"/>
      <c r="U463" s="53"/>
      <c r="V463" s="53"/>
      <c r="W463" s="53"/>
      <c r="X463" s="53"/>
      <c r="Y463" s="53"/>
      <c r="Z463" s="53"/>
    </row>
    <row r="464" spans="1:26" ht="14.4">
      <c r="A464" s="53"/>
      <c r="B464" s="53"/>
      <c r="C464" s="53"/>
      <c r="D464" s="53"/>
      <c r="E464" s="53"/>
      <c r="F464" s="53"/>
      <c r="G464" s="53"/>
      <c r="H464" s="53"/>
      <c r="I464" s="78"/>
      <c r="J464" s="53"/>
      <c r="K464" s="53"/>
      <c r="L464" s="53"/>
      <c r="M464" s="53"/>
      <c r="N464" s="53"/>
      <c r="O464" s="53"/>
      <c r="P464" s="53"/>
      <c r="Q464" s="53"/>
      <c r="R464" s="53"/>
      <c r="S464" s="53"/>
      <c r="T464" s="53"/>
      <c r="U464" s="53"/>
      <c r="V464" s="53"/>
      <c r="W464" s="53"/>
      <c r="X464" s="53"/>
      <c r="Y464" s="53"/>
      <c r="Z464" s="53"/>
    </row>
    <row r="465" spans="1:26" ht="14.4">
      <c r="A465" s="53"/>
      <c r="B465" s="53"/>
      <c r="C465" s="53"/>
      <c r="D465" s="53"/>
      <c r="E465" s="53"/>
      <c r="F465" s="53"/>
      <c r="G465" s="53"/>
      <c r="H465" s="53"/>
      <c r="I465" s="78"/>
      <c r="J465" s="53"/>
      <c r="K465" s="53"/>
      <c r="L465" s="53"/>
      <c r="M465" s="53"/>
      <c r="N465" s="53"/>
      <c r="O465" s="53"/>
      <c r="P465" s="53"/>
      <c r="Q465" s="53"/>
      <c r="R465" s="53"/>
      <c r="S465" s="53"/>
      <c r="T465" s="53"/>
      <c r="U465" s="53"/>
      <c r="V465" s="53"/>
      <c r="W465" s="53"/>
      <c r="X465" s="53"/>
      <c r="Y465" s="53"/>
      <c r="Z465" s="53"/>
    </row>
    <row r="466" spans="1:26" ht="14.4">
      <c r="A466" s="53"/>
      <c r="B466" s="53"/>
      <c r="C466" s="53"/>
      <c r="D466" s="53"/>
      <c r="E466" s="53"/>
      <c r="F466" s="53"/>
      <c r="G466" s="53"/>
      <c r="H466" s="53"/>
      <c r="I466" s="78"/>
      <c r="J466" s="53"/>
      <c r="K466" s="53"/>
      <c r="L466" s="53"/>
      <c r="M466" s="53"/>
      <c r="N466" s="53"/>
      <c r="O466" s="53"/>
      <c r="P466" s="53"/>
      <c r="Q466" s="53"/>
      <c r="R466" s="53"/>
      <c r="S466" s="53"/>
      <c r="T466" s="53"/>
      <c r="U466" s="53"/>
      <c r="V466" s="53"/>
      <c r="W466" s="53"/>
      <c r="X466" s="53"/>
      <c r="Y466" s="53"/>
      <c r="Z466" s="53"/>
    </row>
    <row r="467" spans="1:26" ht="14.4">
      <c r="A467" s="53"/>
      <c r="B467" s="53"/>
      <c r="C467" s="53"/>
      <c r="D467" s="53"/>
      <c r="E467" s="53"/>
      <c r="F467" s="53"/>
      <c r="G467" s="53"/>
      <c r="H467" s="53"/>
      <c r="I467" s="78"/>
      <c r="J467" s="53"/>
      <c r="K467" s="53"/>
      <c r="L467" s="53"/>
      <c r="M467" s="53"/>
      <c r="N467" s="53"/>
      <c r="O467" s="53"/>
      <c r="P467" s="53"/>
      <c r="Q467" s="53"/>
      <c r="R467" s="53"/>
      <c r="S467" s="53"/>
      <c r="T467" s="53"/>
      <c r="U467" s="53"/>
      <c r="V467" s="53"/>
      <c r="W467" s="53"/>
      <c r="X467" s="53"/>
      <c r="Y467" s="53"/>
      <c r="Z467" s="53"/>
    </row>
    <row r="468" spans="1:26" ht="14.4">
      <c r="A468" s="53"/>
      <c r="B468" s="53"/>
      <c r="C468" s="53"/>
      <c r="D468" s="53"/>
      <c r="E468" s="53"/>
      <c r="F468" s="53"/>
      <c r="G468" s="53"/>
      <c r="H468" s="53"/>
      <c r="I468" s="78"/>
      <c r="J468" s="53"/>
      <c r="K468" s="53"/>
      <c r="L468" s="53"/>
      <c r="M468" s="53"/>
      <c r="N468" s="53"/>
      <c r="O468" s="53"/>
      <c r="P468" s="53"/>
      <c r="Q468" s="53"/>
      <c r="R468" s="53"/>
      <c r="S468" s="53"/>
      <c r="T468" s="53"/>
      <c r="U468" s="53"/>
      <c r="V468" s="53"/>
      <c r="W468" s="53"/>
      <c r="X468" s="53"/>
      <c r="Y468" s="53"/>
      <c r="Z468" s="53"/>
    </row>
    <row r="469" spans="1:26" ht="14.4">
      <c r="A469" s="53"/>
      <c r="B469" s="53"/>
      <c r="C469" s="53"/>
      <c r="D469" s="53"/>
      <c r="E469" s="53"/>
      <c r="F469" s="53"/>
      <c r="G469" s="53"/>
      <c r="H469" s="53"/>
      <c r="I469" s="78"/>
      <c r="J469" s="53"/>
      <c r="K469" s="53"/>
      <c r="L469" s="53"/>
      <c r="M469" s="53"/>
      <c r="N469" s="53"/>
      <c r="O469" s="53"/>
      <c r="P469" s="53"/>
      <c r="Q469" s="53"/>
      <c r="R469" s="53"/>
      <c r="S469" s="53"/>
      <c r="T469" s="53"/>
      <c r="U469" s="53"/>
      <c r="V469" s="53"/>
      <c r="W469" s="53"/>
      <c r="X469" s="53"/>
      <c r="Y469" s="53"/>
      <c r="Z469" s="53"/>
    </row>
    <row r="470" spans="1:26" ht="14.4">
      <c r="A470" s="53"/>
      <c r="B470" s="53"/>
      <c r="C470" s="53"/>
      <c r="D470" s="53"/>
      <c r="E470" s="53"/>
      <c r="F470" s="53"/>
      <c r="G470" s="53"/>
      <c r="H470" s="53"/>
      <c r="I470" s="78"/>
      <c r="J470" s="53"/>
      <c r="K470" s="53"/>
      <c r="L470" s="53"/>
      <c r="M470" s="53"/>
      <c r="N470" s="53"/>
      <c r="O470" s="53"/>
      <c r="P470" s="53"/>
      <c r="Q470" s="53"/>
      <c r="R470" s="53"/>
      <c r="S470" s="53"/>
      <c r="T470" s="53"/>
      <c r="U470" s="53"/>
      <c r="V470" s="53"/>
      <c r="W470" s="53"/>
      <c r="X470" s="53"/>
      <c r="Y470" s="53"/>
      <c r="Z470" s="53"/>
    </row>
    <row r="471" spans="1:26" ht="14.4">
      <c r="A471" s="53"/>
      <c r="B471" s="53"/>
      <c r="C471" s="53"/>
      <c r="D471" s="53"/>
      <c r="E471" s="53"/>
      <c r="F471" s="53"/>
      <c r="G471" s="53"/>
      <c r="H471" s="53"/>
      <c r="I471" s="78"/>
      <c r="J471" s="53"/>
      <c r="K471" s="53"/>
      <c r="L471" s="53"/>
      <c r="M471" s="53"/>
      <c r="N471" s="53"/>
      <c r="O471" s="53"/>
      <c r="P471" s="53"/>
      <c r="Q471" s="53"/>
      <c r="R471" s="53"/>
      <c r="S471" s="53"/>
      <c r="T471" s="53"/>
      <c r="U471" s="53"/>
      <c r="V471" s="53"/>
      <c r="W471" s="53"/>
      <c r="X471" s="53"/>
      <c r="Y471" s="53"/>
      <c r="Z471" s="53"/>
    </row>
    <row r="472" spans="1:26" ht="14.4">
      <c r="A472" s="53"/>
      <c r="B472" s="53"/>
      <c r="C472" s="53"/>
      <c r="D472" s="53"/>
      <c r="E472" s="53"/>
      <c r="F472" s="53"/>
      <c r="G472" s="53"/>
      <c r="H472" s="53"/>
      <c r="I472" s="78"/>
      <c r="J472" s="53"/>
      <c r="K472" s="53"/>
      <c r="L472" s="53"/>
      <c r="M472" s="53"/>
      <c r="N472" s="53"/>
      <c r="O472" s="53"/>
      <c r="P472" s="53"/>
      <c r="Q472" s="53"/>
      <c r="R472" s="53"/>
      <c r="S472" s="53"/>
      <c r="T472" s="53"/>
      <c r="U472" s="53"/>
      <c r="V472" s="53"/>
      <c r="W472" s="53"/>
      <c r="X472" s="53"/>
      <c r="Y472" s="53"/>
      <c r="Z472" s="53"/>
    </row>
    <row r="473" spans="1:26" ht="14.4">
      <c r="A473" s="53"/>
      <c r="B473" s="53"/>
      <c r="C473" s="53"/>
      <c r="D473" s="53"/>
      <c r="E473" s="53"/>
      <c r="F473" s="53"/>
      <c r="G473" s="53"/>
      <c r="H473" s="53"/>
      <c r="I473" s="78"/>
      <c r="J473" s="53"/>
      <c r="K473" s="53"/>
      <c r="L473" s="53"/>
      <c r="M473" s="53"/>
      <c r="N473" s="53"/>
      <c r="O473" s="53"/>
      <c r="P473" s="53"/>
      <c r="Q473" s="53"/>
      <c r="R473" s="53"/>
      <c r="S473" s="53"/>
      <c r="T473" s="53"/>
      <c r="U473" s="53"/>
      <c r="V473" s="53"/>
      <c r="W473" s="53"/>
      <c r="X473" s="53"/>
      <c r="Y473" s="53"/>
      <c r="Z473" s="53"/>
    </row>
    <row r="474" spans="1:26" ht="14.4">
      <c r="A474" s="53"/>
      <c r="B474" s="53"/>
      <c r="C474" s="53"/>
      <c r="D474" s="53"/>
      <c r="E474" s="53"/>
      <c r="F474" s="53"/>
      <c r="G474" s="53"/>
      <c r="H474" s="53"/>
      <c r="I474" s="78"/>
      <c r="J474" s="53"/>
      <c r="K474" s="53"/>
      <c r="L474" s="53"/>
      <c r="M474" s="53"/>
      <c r="N474" s="53"/>
      <c r="O474" s="53"/>
      <c r="P474" s="53"/>
      <c r="Q474" s="53"/>
      <c r="R474" s="53"/>
      <c r="S474" s="53"/>
      <c r="T474" s="53"/>
      <c r="U474" s="53"/>
      <c r="V474" s="53"/>
      <c r="W474" s="53"/>
      <c r="X474" s="53"/>
      <c r="Y474" s="53"/>
      <c r="Z474" s="53"/>
    </row>
    <row r="475" spans="1:26" ht="14.4">
      <c r="A475" s="53"/>
      <c r="B475" s="53"/>
      <c r="C475" s="53"/>
      <c r="D475" s="53"/>
      <c r="E475" s="53"/>
      <c r="F475" s="53"/>
      <c r="G475" s="53"/>
      <c r="H475" s="53"/>
      <c r="I475" s="78"/>
      <c r="J475" s="53"/>
      <c r="K475" s="53"/>
      <c r="L475" s="53"/>
      <c r="M475" s="53"/>
      <c r="N475" s="53"/>
      <c r="O475" s="53"/>
      <c r="P475" s="53"/>
      <c r="Q475" s="53"/>
      <c r="R475" s="53"/>
      <c r="S475" s="53"/>
      <c r="T475" s="53"/>
      <c r="U475" s="53"/>
      <c r="V475" s="53"/>
      <c r="W475" s="53"/>
      <c r="X475" s="53"/>
      <c r="Y475" s="53"/>
      <c r="Z475" s="53"/>
    </row>
    <row r="476" spans="1:26" ht="14.4">
      <c r="A476" s="53"/>
      <c r="B476" s="53"/>
      <c r="C476" s="53"/>
      <c r="D476" s="53"/>
      <c r="E476" s="53"/>
      <c r="F476" s="53"/>
      <c r="G476" s="53"/>
      <c r="H476" s="53"/>
      <c r="I476" s="78"/>
      <c r="J476" s="53"/>
      <c r="K476" s="53"/>
      <c r="L476" s="53"/>
      <c r="M476" s="53"/>
      <c r="N476" s="53"/>
      <c r="O476" s="53"/>
      <c r="P476" s="53"/>
      <c r="Q476" s="53"/>
      <c r="R476" s="53"/>
      <c r="S476" s="53"/>
      <c r="T476" s="53"/>
      <c r="U476" s="53"/>
      <c r="V476" s="53"/>
      <c r="W476" s="53"/>
      <c r="X476" s="53"/>
      <c r="Y476" s="53"/>
      <c r="Z476" s="53"/>
    </row>
    <row r="477" spans="1:26" ht="14.4">
      <c r="A477" s="53"/>
      <c r="B477" s="53"/>
      <c r="C477" s="53"/>
      <c r="D477" s="53"/>
      <c r="E477" s="53"/>
      <c r="F477" s="53"/>
      <c r="G477" s="53"/>
      <c r="H477" s="53"/>
      <c r="I477" s="78"/>
      <c r="J477" s="53"/>
      <c r="K477" s="53"/>
      <c r="L477" s="53"/>
      <c r="M477" s="53"/>
      <c r="N477" s="53"/>
      <c r="O477" s="53"/>
      <c r="P477" s="53"/>
      <c r="Q477" s="53"/>
      <c r="R477" s="53"/>
      <c r="S477" s="53"/>
      <c r="T477" s="53"/>
      <c r="U477" s="53"/>
      <c r="V477" s="53"/>
      <c r="W477" s="53"/>
      <c r="X477" s="53"/>
      <c r="Y477" s="53"/>
      <c r="Z477" s="53"/>
    </row>
    <row r="478" spans="1:26" ht="14.4">
      <c r="A478" s="53"/>
      <c r="B478" s="53"/>
      <c r="C478" s="53"/>
      <c r="D478" s="53"/>
      <c r="E478" s="53"/>
      <c r="F478" s="53"/>
      <c r="G478" s="53"/>
      <c r="H478" s="53"/>
      <c r="I478" s="78"/>
      <c r="J478" s="53"/>
      <c r="K478" s="53"/>
      <c r="L478" s="53"/>
      <c r="M478" s="53"/>
      <c r="N478" s="53"/>
      <c r="O478" s="53"/>
      <c r="P478" s="53"/>
      <c r="Q478" s="53"/>
      <c r="R478" s="53"/>
      <c r="S478" s="53"/>
      <c r="T478" s="53"/>
      <c r="U478" s="53"/>
      <c r="V478" s="53"/>
      <c r="W478" s="53"/>
      <c r="X478" s="53"/>
      <c r="Y478" s="53"/>
      <c r="Z478" s="53"/>
    </row>
    <row r="479" spans="1:26" ht="14.4">
      <c r="A479" s="53"/>
      <c r="B479" s="53"/>
      <c r="C479" s="53"/>
      <c r="D479" s="53"/>
      <c r="E479" s="53"/>
      <c r="F479" s="53"/>
      <c r="G479" s="53"/>
      <c r="H479" s="53"/>
      <c r="I479" s="78"/>
      <c r="J479" s="53"/>
      <c r="K479" s="53"/>
      <c r="L479" s="53"/>
      <c r="M479" s="53"/>
      <c r="N479" s="53"/>
      <c r="O479" s="53"/>
      <c r="P479" s="53"/>
      <c r="Q479" s="53"/>
      <c r="R479" s="53"/>
      <c r="S479" s="53"/>
      <c r="T479" s="53"/>
      <c r="U479" s="53"/>
      <c r="V479" s="53"/>
      <c r="W479" s="53"/>
      <c r="X479" s="53"/>
      <c r="Y479" s="53"/>
      <c r="Z479" s="53"/>
    </row>
    <row r="480" spans="1:26" ht="14.4">
      <c r="A480" s="53"/>
      <c r="B480" s="53"/>
      <c r="C480" s="53"/>
      <c r="D480" s="53"/>
      <c r="E480" s="53"/>
      <c r="F480" s="53"/>
      <c r="G480" s="53"/>
      <c r="H480" s="53"/>
      <c r="I480" s="78"/>
      <c r="J480" s="53"/>
      <c r="K480" s="53"/>
      <c r="L480" s="53"/>
      <c r="M480" s="53"/>
      <c r="N480" s="53"/>
      <c r="O480" s="53"/>
      <c r="P480" s="53"/>
      <c r="Q480" s="53"/>
      <c r="R480" s="53"/>
      <c r="S480" s="53"/>
      <c r="T480" s="53"/>
      <c r="U480" s="53"/>
      <c r="V480" s="53"/>
      <c r="W480" s="53"/>
      <c r="X480" s="53"/>
      <c r="Y480" s="53"/>
      <c r="Z480" s="53"/>
    </row>
    <row r="481" spans="1:26" ht="14.4">
      <c r="A481" s="53"/>
      <c r="B481" s="53"/>
      <c r="C481" s="53"/>
      <c r="D481" s="53"/>
      <c r="E481" s="53"/>
      <c r="F481" s="53"/>
      <c r="G481" s="53"/>
      <c r="H481" s="53"/>
      <c r="I481" s="78"/>
      <c r="J481" s="53"/>
      <c r="K481" s="53"/>
      <c r="L481" s="53"/>
      <c r="M481" s="53"/>
      <c r="N481" s="53"/>
      <c r="O481" s="53"/>
      <c r="P481" s="53"/>
      <c r="Q481" s="53"/>
      <c r="R481" s="53"/>
      <c r="S481" s="53"/>
      <c r="T481" s="53"/>
      <c r="U481" s="53"/>
      <c r="V481" s="53"/>
      <c r="W481" s="53"/>
      <c r="X481" s="53"/>
      <c r="Y481" s="53"/>
      <c r="Z481" s="53"/>
    </row>
    <row r="482" spans="1:26" ht="14.4">
      <c r="A482" s="53"/>
      <c r="B482" s="53"/>
      <c r="C482" s="53"/>
      <c r="D482" s="53"/>
      <c r="E482" s="53"/>
      <c r="F482" s="53"/>
      <c r="G482" s="53"/>
      <c r="H482" s="53"/>
      <c r="I482" s="78"/>
      <c r="J482" s="53"/>
      <c r="K482" s="53"/>
      <c r="L482" s="53"/>
      <c r="M482" s="53"/>
      <c r="N482" s="53"/>
      <c r="O482" s="53"/>
      <c r="P482" s="53"/>
      <c r="Q482" s="53"/>
      <c r="R482" s="53"/>
      <c r="S482" s="53"/>
      <c r="T482" s="53"/>
      <c r="U482" s="53"/>
      <c r="V482" s="53"/>
      <c r="W482" s="53"/>
      <c r="X482" s="53"/>
      <c r="Y482" s="53"/>
      <c r="Z482" s="53"/>
    </row>
    <row r="483" spans="1:26" ht="14.4">
      <c r="A483" s="53"/>
      <c r="B483" s="53"/>
      <c r="C483" s="53"/>
      <c r="D483" s="53"/>
      <c r="E483" s="53"/>
      <c r="F483" s="53"/>
      <c r="G483" s="53"/>
      <c r="H483" s="53"/>
      <c r="I483" s="78"/>
      <c r="J483" s="53"/>
      <c r="K483" s="53"/>
      <c r="L483" s="53"/>
      <c r="M483" s="53"/>
      <c r="N483" s="53"/>
      <c r="O483" s="53"/>
      <c r="P483" s="53"/>
      <c r="Q483" s="53"/>
      <c r="R483" s="53"/>
      <c r="S483" s="53"/>
      <c r="T483" s="53"/>
      <c r="U483" s="53"/>
      <c r="V483" s="53"/>
      <c r="W483" s="53"/>
      <c r="X483" s="53"/>
      <c r="Y483" s="53"/>
      <c r="Z483" s="53"/>
    </row>
    <row r="484" spans="1:26" ht="14.4">
      <c r="A484" s="53"/>
      <c r="B484" s="53"/>
      <c r="C484" s="53"/>
      <c r="D484" s="53"/>
      <c r="E484" s="53"/>
      <c r="F484" s="53"/>
      <c r="G484" s="53"/>
      <c r="H484" s="53"/>
      <c r="I484" s="78"/>
      <c r="J484" s="53"/>
      <c r="K484" s="53"/>
      <c r="L484" s="53"/>
      <c r="M484" s="53"/>
      <c r="N484" s="53"/>
      <c r="O484" s="53"/>
      <c r="P484" s="53"/>
      <c r="Q484" s="53"/>
      <c r="R484" s="53"/>
      <c r="S484" s="53"/>
      <c r="T484" s="53"/>
      <c r="U484" s="53"/>
      <c r="V484" s="53"/>
      <c r="W484" s="53"/>
      <c r="X484" s="53"/>
      <c r="Y484" s="53"/>
      <c r="Z484" s="53"/>
    </row>
    <row r="485" spans="1:26" ht="14.4">
      <c r="A485" s="53"/>
      <c r="B485" s="53"/>
      <c r="C485" s="53"/>
      <c r="D485" s="53"/>
      <c r="E485" s="53"/>
      <c r="F485" s="53"/>
      <c r="G485" s="53"/>
      <c r="H485" s="53"/>
      <c r="I485" s="78"/>
      <c r="J485" s="53"/>
      <c r="K485" s="53"/>
      <c r="L485" s="53"/>
      <c r="M485" s="53"/>
      <c r="N485" s="53"/>
      <c r="O485" s="53"/>
      <c r="P485" s="53"/>
      <c r="Q485" s="53"/>
      <c r="R485" s="53"/>
      <c r="S485" s="53"/>
      <c r="T485" s="53"/>
      <c r="U485" s="53"/>
      <c r="V485" s="53"/>
      <c r="W485" s="53"/>
      <c r="X485" s="53"/>
      <c r="Y485" s="53"/>
      <c r="Z485" s="53"/>
    </row>
    <row r="486" spans="1:26" ht="14.4">
      <c r="A486" s="53"/>
      <c r="B486" s="53"/>
      <c r="C486" s="53"/>
      <c r="D486" s="53"/>
      <c r="E486" s="53"/>
      <c r="F486" s="53"/>
      <c r="G486" s="53"/>
      <c r="H486" s="53"/>
      <c r="I486" s="78"/>
      <c r="J486" s="53"/>
      <c r="K486" s="53"/>
      <c r="L486" s="53"/>
      <c r="M486" s="53"/>
      <c r="N486" s="53"/>
      <c r="O486" s="53"/>
      <c r="P486" s="53"/>
      <c r="Q486" s="53"/>
      <c r="R486" s="53"/>
      <c r="S486" s="53"/>
      <c r="T486" s="53"/>
      <c r="U486" s="53"/>
      <c r="V486" s="53"/>
      <c r="W486" s="53"/>
      <c r="X486" s="53"/>
      <c r="Y486" s="53"/>
      <c r="Z486" s="53"/>
    </row>
    <row r="487" spans="1:26" ht="14.4">
      <c r="A487" s="53"/>
      <c r="B487" s="53"/>
      <c r="C487" s="53"/>
      <c r="D487" s="53"/>
      <c r="E487" s="53"/>
      <c r="F487" s="53"/>
      <c r="G487" s="53"/>
      <c r="H487" s="53"/>
      <c r="I487" s="78"/>
      <c r="J487" s="53"/>
      <c r="K487" s="53"/>
      <c r="L487" s="53"/>
      <c r="M487" s="53"/>
      <c r="N487" s="53"/>
      <c r="O487" s="53"/>
      <c r="P487" s="53"/>
      <c r="Q487" s="53"/>
      <c r="R487" s="53"/>
      <c r="S487" s="53"/>
      <c r="T487" s="53"/>
      <c r="U487" s="53"/>
      <c r="V487" s="53"/>
      <c r="W487" s="53"/>
      <c r="X487" s="53"/>
      <c r="Y487" s="53"/>
      <c r="Z487" s="53"/>
    </row>
    <row r="488" spans="1:26" ht="14.4">
      <c r="A488" s="53"/>
      <c r="B488" s="53"/>
      <c r="C488" s="53"/>
      <c r="D488" s="53"/>
      <c r="E488" s="53"/>
      <c r="F488" s="53"/>
      <c r="G488" s="53"/>
      <c r="H488" s="53"/>
      <c r="I488" s="78"/>
      <c r="J488" s="53"/>
      <c r="K488" s="53"/>
      <c r="L488" s="53"/>
      <c r="M488" s="53"/>
      <c r="N488" s="53"/>
      <c r="O488" s="53"/>
      <c r="P488" s="53"/>
      <c r="Q488" s="53"/>
      <c r="R488" s="53"/>
      <c r="S488" s="53"/>
      <c r="T488" s="53"/>
      <c r="U488" s="53"/>
      <c r="V488" s="53"/>
      <c r="W488" s="53"/>
      <c r="X488" s="53"/>
      <c r="Y488" s="53"/>
      <c r="Z488" s="53"/>
    </row>
    <row r="489" spans="1:26" ht="14.4">
      <c r="A489" s="53"/>
      <c r="B489" s="53"/>
      <c r="C489" s="53"/>
      <c r="D489" s="53"/>
      <c r="E489" s="53"/>
      <c r="F489" s="53"/>
      <c r="G489" s="53"/>
      <c r="H489" s="53"/>
      <c r="I489" s="78"/>
      <c r="J489" s="53"/>
      <c r="K489" s="53"/>
      <c r="L489" s="53"/>
      <c r="M489" s="53"/>
      <c r="N489" s="53"/>
      <c r="O489" s="53"/>
      <c r="P489" s="53"/>
      <c r="Q489" s="53"/>
      <c r="R489" s="53"/>
      <c r="S489" s="53"/>
      <c r="T489" s="53"/>
      <c r="U489" s="53"/>
      <c r="V489" s="53"/>
      <c r="W489" s="53"/>
      <c r="X489" s="53"/>
      <c r="Y489" s="53"/>
      <c r="Z489" s="53"/>
    </row>
    <row r="490" spans="1:26" ht="14.4">
      <c r="A490" s="53"/>
      <c r="B490" s="53"/>
      <c r="C490" s="53"/>
      <c r="D490" s="53"/>
      <c r="E490" s="53"/>
      <c r="F490" s="53"/>
      <c r="G490" s="53"/>
      <c r="H490" s="53"/>
      <c r="I490" s="78"/>
      <c r="J490" s="53"/>
      <c r="K490" s="53"/>
      <c r="L490" s="53"/>
      <c r="M490" s="53"/>
      <c r="N490" s="53"/>
      <c r="O490" s="53"/>
      <c r="P490" s="53"/>
      <c r="Q490" s="53"/>
      <c r="R490" s="53"/>
      <c r="S490" s="53"/>
      <c r="T490" s="53"/>
      <c r="U490" s="53"/>
      <c r="V490" s="53"/>
      <c r="W490" s="53"/>
      <c r="X490" s="53"/>
      <c r="Y490" s="53"/>
      <c r="Z490" s="53"/>
    </row>
    <row r="491" spans="1:26" ht="14.4">
      <c r="A491" s="53"/>
      <c r="B491" s="53"/>
      <c r="C491" s="53"/>
      <c r="D491" s="53"/>
      <c r="E491" s="53"/>
      <c r="F491" s="53"/>
      <c r="G491" s="53"/>
      <c r="H491" s="53"/>
      <c r="I491" s="78"/>
      <c r="J491" s="53"/>
      <c r="K491" s="53"/>
      <c r="L491" s="53"/>
      <c r="M491" s="53"/>
      <c r="N491" s="53"/>
      <c r="O491" s="53"/>
      <c r="P491" s="53"/>
      <c r="Q491" s="53"/>
      <c r="R491" s="53"/>
      <c r="S491" s="53"/>
      <c r="T491" s="53"/>
      <c r="U491" s="53"/>
      <c r="V491" s="53"/>
      <c r="W491" s="53"/>
      <c r="X491" s="53"/>
      <c r="Y491" s="53"/>
      <c r="Z491" s="53"/>
    </row>
    <row r="492" spans="1:26" ht="14.4">
      <c r="A492" s="53"/>
      <c r="B492" s="53"/>
      <c r="C492" s="53"/>
      <c r="D492" s="53"/>
      <c r="E492" s="53"/>
      <c r="F492" s="53"/>
      <c r="G492" s="53"/>
      <c r="H492" s="53"/>
      <c r="I492" s="78"/>
      <c r="J492" s="53"/>
      <c r="K492" s="53"/>
      <c r="L492" s="53"/>
      <c r="M492" s="53"/>
      <c r="N492" s="53"/>
      <c r="O492" s="53"/>
      <c r="P492" s="53"/>
      <c r="Q492" s="53"/>
      <c r="R492" s="53"/>
      <c r="S492" s="53"/>
      <c r="T492" s="53"/>
      <c r="U492" s="53"/>
      <c r="V492" s="53"/>
      <c r="W492" s="53"/>
      <c r="X492" s="53"/>
      <c r="Y492" s="53"/>
      <c r="Z492" s="53"/>
    </row>
    <row r="493" spans="1:26" ht="14.4">
      <c r="A493" s="53"/>
      <c r="B493" s="53"/>
      <c r="C493" s="53"/>
      <c r="D493" s="53"/>
      <c r="E493" s="53"/>
      <c r="F493" s="53"/>
      <c r="G493" s="53"/>
      <c r="H493" s="53"/>
      <c r="I493" s="78"/>
      <c r="J493" s="53"/>
      <c r="K493" s="53"/>
      <c r="L493" s="53"/>
      <c r="M493" s="53"/>
      <c r="N493" s="53"/>
      <c r="O493" s="53"/>
      <c r="P493" s="53"/>
      <c r="Q493" s="53"/>
      <c r="R493" s="53"/>
      <c r="S493" s="53"/>
      <c r="T493" s="53"/>
      <c r="U493" s="53"/>
      <c r="V493" s="53"/>
      <c r="W493" s="53"/>
      <c r="X493" s="53"/>
      <c r="Y493" s="53"/>
      <c r="Z493" s="53"/>
    </row>
    <row r="494" spans="1:26" ht="14.4">
      <c r="A494" s="53"/>
      <c r="B494" s="53"/>
      <c r="C494" s="53"/>
      <c r="D494" s="53"/>
      <c r="E494" s="53"/>
      <c r="F494" s="53"/>
      <c r="G494" s="53"/>
      <c r="H494" s="53"/>
      <c r="I494" s="78"/>
      <c r="J494" s="53"/>
      <c r="K494" s="53"/>
      <c r="L494" s="53"/>
      <c r="M494" s="53"/>
      <c r="N494" s="53"/>
      <c r="O494" s="53"/>
      <c r="P494" s="53"/>
      <c r="Q494" s="53"/>
      <c r="R494" s="53"/>
      <c r="S494" s="53"/>
      <c r="T494" s="53"/>
      <c r="U494" s="53"/>
      <c r="V494" s="53"/>
      <c r="W494" s="53"/>
      <c r="X494" s="53"/>
      <c r="Y494" s="53"/>
      <c r="Z494" s="53"/>
    </row>
    <row r="495" spans="1:26" ht="14.4">
      <c r="A495" s="53"/>
      <c r="B495" s="53"/>
      <c r="C495" s="53"/>
      <c r="D495" s="53"/>
      <c r="E495" s="53"/>
      <c r="F495" s="53"/>
      <c r="G495" s="53"/>
      <c r="H495" s="53"/>
      <c r="I495" s="78"/>
      <c r="J495" s="53"/>
      <c r="K495" s="53"/>
      <c r="L495" s="53"/>
      <c r="M495" s="53"/>
      <c r="N495" s="53"/>
      <c r="O495" s="53"/>
      <c r="P495" s="53"/>
      <c r="Q495" s="53"/>
      <c r="R495" s="53"/>
      <c r="S495" s="53"/>
      <c r="T495" s="53"/>
      <c r="U495" s="53"/>
      <c r="V495" s="53"/>
      <c r="W495" s="53"/>
      <c r="X495" s="53"/>
      <c r="Y495" s="53"/>
      <c r="Z495" s="53"/>
    </row>
    <row r="496" spans="1:26" ht="14.4">
      <c r="A496" s="53"/>
      <c r="B496" s="53"/>
      <c r="C496" s="53"/>
      <c r="D496" s="53"/>
      <c r="E496" s="53"/>
      <c r="F496" s="53"/>
      <c r="G496" s="53"/>
      <c r="H496" s="53"/>
      <c r="I496" s="78"/>
      <c r="J496" s="53"/>
      <c r="K496" s="53"/>
      <c r="L496" s="53"/>
      <c r="M496" s="53"/>
      <c r="N496" s="53"/>
      <c r="O496" s="53"/>
      <c r="P496" s="53"/>
      <c r="Q496" s="53"/>
      <c r="R496" s="53"/>
      <c r="S496" s="53"/>
      <c r="T496" s="53"/>
      <c r="U496" s="53"/>
      <c r="V496" s="53"/>
      <c r="W496" s="53"/>
      <c r="X496" s="53"/>
      <c r="Y496" s="53"/>
      <c r="Z496" s="53"/>
    </row>
    <row r="497" spans="1:26" ht="14.4">
      <c r="A497" s="53"/>
      <c r="B497" s="53"/>
      <c r="C497" s="53"/>
      <c r="D497" s="53"/>
      <c r="E497" s="53"/>
      <c r="F497" s="53"/>
      <c r="G497" s="53"/>
      <c r="H497" s="53"/>
      <c r="I497" s="78"/>
      <c r="J497" s="53"/>
      <c r="K497" s="53"/>
      <c r="L497" s="53"/>
      <c r="M497" s="53"/>
      <c r="N497" s="53"/>
      <c r="O497" s="53"/>
      <c r="P497" s="53"/>
      <c r="Q497" s="53"/>
      <c r="R497" s="53"/>
      <c r="S497" s="53"/>
      <c r="T497" s="53"/>
      <c r="U497" s="53"/>
      <c r="V497" s="53"/>
      <c r="W497" s="53"/>
      <c r="X497" s="53"/>
      <c r="Y497" s="53"/>
      <c r="Z497" s="53"/>
    </row>
    <row r="498" spans="1:26" ht="14.4">
      <c r="A498" s="53"/>
      <c r="B498" s="53"/>
      <c r="C498" s="53"/>
      <c r="D498" s="53"/>
      <c r="E498" s="53"/>
      <c r="F498" s="53"/>
      <c r="G498" s="53"/>
      <c r="H498" s="53"/>
      <c r="I498" s="78"/>
      <c r="J498" s="53"/>
      <c r="K498" s="53"/>
      <c r="L498" s="53"/>
      <c r="M498" s="53"/>
      <c r="N498" s="53"/>
      <c r="O498" s="53"/>
      <c r="P498" s="53"/>
      <c r="Q498" s="53"/>
      <c r="R498" s="53"/>
      <c r="S498" s="53"/>
      <c r="T498" s="53"/>
      <c r="U498" s="53"/>
      <c r="V498" s="53"/>
      <c r="W498" s="53"/>
      <c r="X498" s="53"/>
      <c r="Y498" s="53"/>
      <c r="Z498" s="53"/>
    </row>
    <row r="499" spans="1:26" ht="14.4">
      <c r="A499" s="53"/>
      <c r="B499" s="53"/>
      <c r="C499" s="53"/>
      <c r="D499" s="53"/>
      <c r="E499" s="53"/>
      <c r="F499" s="53"/>
      <c r="G499" s="53"/>
      <c r="H499" s="53"/>
      <c r="I499" s="78"/>
      <c r="J499" s="53"/>
      <c r="K499" s="53"/>
      <c r="L499" s="53"/>
      <c r="M499" s="53"/>
      <c r="N499" s="53"/>
      <c r="O499" s="53"/>
      <c r="P499" s="53"/>
      <c r="Q499" s="53"/>
      <c r="R499" s="53"/>
      <c r="S499" s="53"/>
      <c r="T499" s="53"/>
      <c r="U499" s="53"/>
      <c r="V499" s="53"/>
      <c r="W499" s="53"/>
      <c r="X499" s="53"/>
      <c r="Y499" s="53"/>
      <c r="Z499" s="53"/>
    </row>
    <row r="500" spans="1:26" ht="14.4">
      <c r="A500" s="53"/>
      <c r="B500" s="53"/>
      <c r="C500" s="53"/>
      <c r="D500" s="53"/>
      <c r="E500" s="53"/>
      <c r="F500" s="53"/>
      <c r="G500" s="53"/>
      <c r="H500" s="53"/>
      <c r="I500" s="78"/>
      <c r="J500" s="53"/>
      <c r="K500" s="53"/>
      <c r="L500" s="53"/>
      <c r="M500" s="53"/>
      <c r="N500" s="53"/>
      <c r="O500" s="53"/>
      <c r="P500" s="53"/>
      <c r="Q500" s="53"/>
      <c r="R500" s="53"/>
      <c r="S500" s="53"/>
      <c r="T500" s="53"/>
      <c r="U500" s="53"/>
      <c r="V500" s="53"/>
      <c r="W500" s="53"/>
      <c r="X500" s="53"/>
      <c r="Y500" s="53"/>
      <c r="Z500" s="53"/>
    </row>
    <row r="501" spans="1:26" ht="14.4">
      <c r="A501" s="53"/>
      <c r="B501" s="53"/>
      <c r="C501" s="53"/>
      <c r="D501" s="53"/>
      <c r="E501" s="53"/>
      <c r="F501" s="53"/>
      <c r="G501" s="53"/>
      <c r="H501" s="53"/>
      <c r="I501" s="78"/>
      <c r="J501" s="53"/>
      <c r="K501" s="53"/>
      <c r="L501" s="53"/>
      <c r="M501" s="53"/>
      <c r="N501" s="53"/>
      <c r="O501" s="53"/>
      <c r="P501" s="53"/>
      <c r="Q501" s="53"/>
      <c r="R501" s="53"/>
      <c r="S501" s="53"/>
      <c r="T501" s="53"/>
      <c r="U501" s="53"/>
      <c r="V501" s="53"/>
      <c r="W501" s="53"/>
      <c r="X501" s="53"/>
      <c r="Y501" s="53"/>
      <c r="Z501" s="53"/>
    </row>
    <row r="502" spans="1:26" ht="14.4">
      <c r="A502" s="53"/>
      <c r="B502" s="53"/>
      <c r="C502" s="53"/>
      <c r="D502" s="53"/>
      <c r="E502" s="53"/>
      <c r="F502" s="53"/>
      <c r="G502" s="53"/>
      <c r="H502" s="53"/>
      <c r="I502" s="78"/>
      <c r="J502" s="53"/>
      <c r="K502" s="53"/>
      <c r="L502" s="53"/>
      <c r="M502" s="53"/>
      <c r="N502" s="53"/>
      <c r="O502" s="53"/>
      <c r="P502" s="53"/>
      <c r="Q502" s="53"/>
      <c r="R502" s="53"/>
      <c r="S502" s="53"/>
      <c r="T502" s="53"/>
      <c r="U502" s="53"/>
      <c r="V502" s="53"/>
      <c r="W502" s="53"/>
      <c r="X502" s="53"/>
      <c r="Y502" s="53"/>
      <c r="Z502" s="53"/>
    </row>
    <row r="503" spans="1:26" ht="14.4">
      <c r="A503" s="53"/>
      <c r="B503" s="53"/>
      <c r="C503" s="53"/>
      <c r="D503" s="53"/>
      <c r="E503" s="53"/>
      <c r="F503" s="53"/>
      <c r="G503" s="53"/>
      <c r="H503" s="53"/>
      <c r="I503" s="78"/>
      <c r="J503" s="53"/>
      <c r="K503" s="53"/>
      <c r="L503" s="53"/>
      <c r="M503" s="53"/>
      <c r="N503" s="53"/>
      <c r="O503" s="53"/>
      <c r="P503" s="53"/>
      <c r="Q503" s="53"/>
      <c r="R503" s="53"/>
      <c r="S503" s="53"/>
      <c r="T503" s="53"/>
      <c r="U503" s="53"/>
      <c r="V503" s="53"/>
      <c r="W503" s="53"/>
      <c r="X503" s="53"/>
      <c r="Y503" s="53"/>
      <c r="Z503" s="53"/>
    </row>
    <row r="504" spans="1:26" ht="14.4">
      <c r="A504" s="53"/>
      <c r="B504" s="53"/>
      <c r="C504" s="53"/>
      <c r="D504" s="53"/>
      <c r="E504" s="53"/>
      <c r="F504" s="53"/>
      <c r="G504" s="53"/>
      <c r="H504" s="53"/>
      <c r="I504" s="78"/>
      <c r="J504" s="53"/>
      <c r="K504" s="53"/>
      <c r="L504" s="53"/>
      <c r="M504" s="53"/>
      <c r="N504" s="53"/>
      <c r="O504" s="53"/>
      <c r="P504" s="53"/>
      <c r="Q504" s="53"/>
      <c r="R504" s="53"/>
      <c r="S504" s="53"/>
      <c r="T504" s="53"/>
      <c r="U504" s="53"/>
      <c r="V504" s="53"/>
      <c r="W504" s="53"/>
      <c r="X504" s="53"/>
      <c r="Y504" s="53"/>
      <c r="Z504" s="53"/>
    </row>
    <row r="505" spans="1:26" ht="14.4">
      <c r="A505" s="53"/>
      <c r="B505" s="53"/>
      <c r="C505" s="53"/>
      <c r="D505" s="53"/>
      <c r="E505" s="53"/>
      <c r="F505" s="53"/>
      <c r="G505" s="53"/>
      <c r="H505" s="53"/>
      <c r="I505" s="78"/>
      <c r="J505" s="53"/>
      <c r="K505" s="53"/>
      <c r="L505" s="53"/>
      <c r="M505" s="53"/>
      <c r="N505" s="53"/>
      <c r="O505" s="53"/>
      <c r="P505" s="53"/>
      <c r="Q505" s="53"/>
      <c r="R505" s="53"/>
      <c r="S505" s="53"/>
      <c r="T505" s="53"/>
      <c r="U505" s="53"/>
      <c r="V505" s="53"/>
      <c r="W505" s="53"/>
      <c r="X505" s="53"/>
      <c r="Y505" s="53"/>
      <c r="Z505" s="53"/>
    </row>
    <row r="506" spans="1:26" ht="14.4">
      <c r="A506" s="53"/>
      <c r="B506" s="53"/>
      <c r="C506" s="53"/>
      <c r="D506" s="53"/>
      <c r="E506" s="53"/>
      <c r="F506" s="53"/>
      <c r="G506" s="53"/>
      <c r="H506" s="53"/>
      <c r="I506" s="78"/>
      <c r="J506" s="53"/>
      <c r="K506" s="53"/>
      <c r="L506" s="53"/>
      <c r="M506" s="53"/>
      <c r="N506" s="53"/>
      <c r="O506" s="53"/>
      <c r="P506" s="53"/>
      <c r="Q506" s="53"/>
      <c r="R506" s="53"/>
      <c r="S506" s="53"/>
      <c r="T506" s="53"/>
      <c r="U506" s="53"/>
      <c r="V506" s="53"/>
      <c r="W506" s="53"/>
      <c r="X506" s="53"/>
      <c r="Y506" s="53"/>
      <c r="Z506" s="53"/>
    </row>
    <row r="507" spans="1:26" ht="14.4">
      <c r="A507" s="53"/>
      <c r="B507" s="53"/>
      <c r="C507" s="53"/>
      <c r="D507" s="53"/>
      <c r="E507" s="53"/>
      <c r="F507" s="53"/>
      <c r="G507" s="53"/>
      <c r="H507" s="53"/>
      <c r="I507" s="78"/>
      <c r="J507" s="53"/>
      <c r="K507" s="53"/>
      <c r="L507" s="53"/>
      <c r="M507" s="53"/>
      <c r="N507" s="53"/>
      <c r="O507" s="53"/>
      <c r="P507" s="53"/>
      <c r="Q507" s="53"/>
      <c r="R507" s="53"/>
      <c r="S507" s="53"/>
      <c r="T507" s="53"/>
      <c r="U507" s="53"/>
      <c r="V507" s="53"/>
      <c r="W507" s="53"/>
      <c r="X507" s="53"/>
      <c r="Y507" s="53"/>
      <c r="Z507" s="53"/>
    </row>
    <row r="508" spans="1:26" ht="14.4">
      <c r="A508" s="53"/>
      <c r="B508" s="53"/>
      <c r="C508" s="53"/>
      <c r="D508" s="53"/>
      <c r="E508" s="53"/>
      <c r="F508" s="53"/>
      <c r="G508" s="53"/>
      <c r="H508" s="53"/>
      <c r="I508" s="78"/>
      <c r="J508" s="53"/>
      <c r="K508" s="53"/>
      <c r="L508" s="53"/>
      <c r="M508" s="53"/>
      <c r="N508" s="53"/>
      <c r="O508" s="53"/>
      <c r="P508" s="53"/>
      <c r="Q508" s="53"/>
      <c r="R508" s="53"/>
      <c r="S508" s="53"/>
      <c r="T508" s="53"/>
      <c r="U508" s="53"/>
      <c r="V508" s="53"/>
      <c r="W508" s="53"/>
      <c r="X508" s="53"/>
      <c r="Y508" s="53"/>
      <c r="Z508" s="53"/>
    </row>
    <row r="509" spans="1:26" ht="14.4">
      <c r="A509" s="53"/>
      <c r="B509" s="53"/>
      <c r="C509" s="53"/>
      <c r="D509" s="53"/>
      <c r="E509" s="53"/>
      <c r="F509" s="53"/>
      <c r="G509" s="53"/>
      <c r="H509" s="53"/>
      <c r="I509" s="78"/>
      <c r="J509" s="53"/>
      <c r="K509" s="53"/>
      <c r="L509" s="53"/>
      <c r="M509" s="53"/>
      <c r="N509" s="53"/>
      <c r="O509" s="53"/>
      <c r="P509" s="53"/>
      <c r="Q509" s="53"/>
      <c r="R509" s="53"/>
      <c r="S509" s="53"/>
      <c r="T509" s="53"/>
      <c r="U509" s="53"/>
      <c r="V509" s="53"/>
      <c r="W509" s="53"/>
      <c r="X509" s="53"/>
      <c r="Y509" s="53"/>
      <c r="Z509" s="53"/>
    </row>
    <row r="510" spans="1:26" ht="14.4">
      <c r="A510" s="53"/>
      <c r="B510" s="53"/>
      <c r="C510" s="53"/>
      <c r="D510" s="53"/>
      <c r="E510" s="53"/>
      <c r="F510" s="53"/>
      <c r="G510" s="53"/>
      <c r="H510" s="53"/>
      <c r="I510" s="78"/>
      <c r="J510" s="53"/>
      <c r="K510" s="53"/>
      <c r="L510" s="53"/>
      <c r="M510" s="53"/>
      <c r="N510" s="53"/>
      <c r="O510" s="53"/>
      <c r="P510" s="53"/>
      <c r="Q510" s="53"/>
      <c r="R510" s="53"/>
      <c r="S510" s="53"/>
      <c r="T510" s="53"/>
      <c r="U510" s="53"/>
      <c r="V510" s="53"/>
      <c r="W510" s="53"/>
      <c r="X510" s="53"/>
      <c r="Y510" s="53"/>
      <c r="Z510" s="53"/>
    </row>
    <row r="511" spans="1:26" ht="14.4">
      <c r="A511" s="53"/>
      <c r="B511" s="53"/>
      <c r="C511" s="53"/>
      <c r="D511" s="53"/>
      <c r="E511" s="53"/>
      <c r="F511" s="53"/>
      <c r="G511" s="53"/>
      <c r="H511" s="53"/>
      <c r="I511" s="78"/>
      <c r="J511" s="53"/>
      <c r="K511" s="53"/>
      <c r="L511" s="53"/>
      <c r="M511" s="53"/>
      <c r="N511" s="53"/>
      <c r="O511" s="53"/>
      <c r="P511" s="53"/>
      <c r="Q511" s="53"/>
      <c r="R511" s="53"/>
      <c r="S511" s="53"/>
      <c r="T511" s="53"/>
      <c r="U511" s="53"/>
      <c r="V511" s="53"/>
      <c r="W511" s="53"/>
      <c r="X511" s="53"/>
      <c r="Y511" s="53"/>
      <c r="Z511" s="53"/>
    </row>
    <row r="512" spans="1:26" ht="14.4">
      <c r="A512" s="53"/>
      <c r="B512" s="53"/>
      <c r="C512" s="53"/>
      <c r="D512" s="53"/>
      <c r="E512" s="53"/>
      <c r="F512" s="53"/>
      <c r="G512" s="53"/>
      <c r="H512" s="53"/>
      <c r="I512" s="78"/>
      <c r="J512" s="53"/>
      <c r="K512" s="53"/>
      <c r="L512" s="53"/>
      <c r="M512" s="53"/>
      <c r="N512" s="53"/>
      <c r="O512" s="53"/>
      <c r="P512" s="53"/>
      <c r="Q512" s="53"/>
      <c r="R512" s="53"/>
      <c r="S512" s="53"/>
      <c r="T512" s="53"/>
      <c r="U512" s="53"/>
      <c r="V512" s="53"/>
      <c r="W512" s="53"/>
      <c r="X512" s="53"/>
      <c r="Y512" s="53"/>
      <c r="Z512" s="53"/>
    </row>
    <row r="513" spans="1:26" ht="14.4">
      <c r="A513" s="53"/>
      <c r="B513" s="53"/>
      <c r="C513" s="53"/>
      <c r="D513" s="53"/>
      <c r="E513" s="53"/>
      <c r="F513" s="53"/>
      <c r="G513" s="53"/>
      <c r="H513" s="53"/>
      <c r="I513" s="78"/>
      <c r="J513" s="53"/>
      <c r="K513" s="53"/>
      <c r="L513" s="53"/>
      <c r="M513" s="53"/>
      <c r="N513" s="53"/>
      <c r="O513" s="53"/>
      <c r="P513" s="53"/>
      <c r="Q513" s="53"/>
      <c r="R513" s="53"/>
      <c r="S513" s="53"/>
      <c r="T513" s="53"/>
      <c r="U513" s="53"/>
      <c r="V513" s="53"/>
      <c r="W513" s="53"/>
      <c r="X513" s="53"/>
      <c r="Y513" s="53"/>
      <c r="Z513" s="53"/>
    </row>
    <row r="514" spans="1:26" ht="14.4">
      <c r="A514" s="53"/>
      <c r="B514" s="53"/>
      <c r="C514" s="53"/>
      <c r="D514" s="53"/>
      <c r="E514" s="53"/>
      <c r="F514" s="53"/>
      <c r="G514" s="53"/>
      <c r="H514" s="53"/>
      <c r="I514" s="78"/>
      <c r="J514" s="53"/>
      <c r="K514" s="53"/>
      <c r="L514" s="53"/>
      <c r="M514" s="53"/>
      <c r="N514" s="53"/>
      <c r="O514" s="53"/>
      <c r="P514" s="53"/>
      <c r="Q514" s="53"/>
      <c r="R514" s="53"/>
      <c r="S514" s="53"/>
      <c r="T514" s="53"/>
      <c r="U514" s="53"/>
      <c r="V514" s="53"/>
      <c r="W514" s="53"/>
      <c r="X514" s="53"/>
      <c r="Y514" s="53"/>
      <c r="Z514" s="53"/>
    </row>
    <row r="515" spans="1:26" ht="14.4">
      <c r="A515" s="53"/>
      <c r="B515" s="53"/>
      <c r="C515" s="53"/>
      <c r="D515" s="53"/>
      <c r="E515" s="53"/>
      <c r="F515" s="53"/>
      <c r="G515" s="53"/>
      <c r="H515" s="53"/>
      <c r="I515" s="78"/>
      <c r="J515" s="53"/>
      <c r="K515" s="53"/>
      <c r="L515" s="53"/>
      <c r="M515" s="53"/>
      <c r="N515" s="53"/>
      <c r="O515" s="53"/>
      <c r="P515" s="53"/>
      <c r="Q515" s="53"/>
      <c r="R515" s="53"/>
      <c r="S515" s="53"/>
      <c r="T515" s="53"/>
      <c r="U515" s="53"/>
      <c r="V515" s="53"/>
      <c r="W515" s="53"/>
      <c r="X515" s="53"/>
      <c r="Y515" s="53"/>
      <c r="Z515" s="53"/>
    </row>
    <row r="516" spans="1:26" ht="14.4">
      <c r="A516" s="53"/>
      <c r="B516" s="53"/>
      <c r="C516" s="53"/>
      <c r="D516" s="53"/>
      <c r="E516" s="53"/>
      <c r="F516" s="53"/>
      <c r="G516" s="53"/>
      <c r="H516" s="53"/>
      <c r="I516" s="78"/>
      <c r="J516" s="53"/>
      <c r="K516" s="53"/>
      <c r="L516" s="53"/>
      <c r="M516" s="53"/>
      <c r="N516" s="53"/>
      <c r="O516" s="53"/>
      <c r="P516" s="53"/>
      <c r="Q516" s="53"/>
      <c r="R516" s="53"/>
      <c r="S516" s="53"/>
      <c r="T516" s="53"/>
      <c r="U516" s="53"/>
      <c r="V516" s="53"/>
      <c r="W516" s="53"/>
      <c r="X516" s="53"/>
      <c r="Y516" s="53"/>
      <c r="Z516" s="53"/>
    </row>
    <row r="517" spans="1:26" ht="14.4">
      <c r="A517" s="53"/>
      <c r="B517" s="53"/>
      <c r="C517" s="53"/>
      <c r="D517" s="53"/>
      <c r="E517" s="53"/>
      <c r="F517" s="53"/>
      <c r="G517" s="53"/>
      <c r="H517" s="53"/>
      <c r="I517" s="78"/>
      <c r="J517" s="53"/>
      <c r="K517" s="53"/>
      <c r="L517" s="53"/>
      <c r="M517" s="53"/>
      <c r="N517" s="53"/>
      <c r="O517" s="53"/>
      <c r="P517" s="53"/>
      <c r="Q517" s="53"/>
      <c r="R517" s="53"/>
      <c r="S517" s="53"/>
      <c r="T517" s="53"/>
      <c r="U517" s="53"/>
      <c r="V517" s="53"/>
      <c r="W517" s="53"/>
      <c r="X517" s="53"/>
      <c r="Y517" s="53"/>
      <c r="Z517" s="53"/>
    </row>
    <row r="518" spans="1:26" ht="14.4">
      <c r="A518" s="53"/>
      <c r="B518" s="53"/>
      <c r="C518" s="53"/>
      <c r="D518" s="53"/>
      <c r="E518" s="53"/>
      <c r="F518" s="53"/>
      <c r="G518" s="53"/>
      <c r="H518" s="53"/>
      <c r="I518" s="78"/>
      <c r="J518" s="53"/>
      <c r="K518" s="53"/>
      <c r="L518" s="53"/>
      <c r="M518" s="53"/>
      <c r="N518" s="53"/>
      <c r="O518" s="53"/>
      <c r="P518" s="53"/>
      <c r="Q518" s="53"/>
      <c r="R518" s="53"/>
      <c r="S518" s="53"/>
      <c r="T518" s="53"/>
      <c r="U518" s="53"/>
      <c r="V518" s="53"/>
      <c r="W518" s="53"/>
      <c r="X518" s="53"/>
      <c r="Y518" s="53"/>
      <c r="Z518" s="53"/>
    </row>
    <row r="519" spans="1:26" ht="14.4">
      <c r="A519" s="53"/>
      <c r="B519" s="53"/>
      <c r="C519" s="53"/>
      <c r="D519" s="53"/>
      <c r="E519" s="53"/>
      <c r="F519" s="53"/>
      <c r="G519" s="53"/>
      <c r="H519" s="53"/>
      <c r="I519" s="78"/>
      <c r="J519" s="53"/>
      <c r="K519" s="53"/>
      <c r="L519" s="53"/>
      <c r="M519" s="53"/>
      <c r="N519" s="53"/>
      <c r="O519" s="53"/>
      <c r="P519" s="53"/>
      <c r="Q519" s="53"/>
      <c r="R519" s="53"/>
      <c r="S519" s="53"/>
      <c r="T519" s="53"/>
      <c r="U519" s="53"/>
      <c r="V519" s="53"/>
      <c r="W519" s="53"/>
      <c r="X519" s="53"/>
      <c r="Y519" s="53"/>
      <c r="Z519" s="53"/>
    </row>
    <row r="520" spans="1:26" ht="14.4">
      <c r="A520" s="53"/>
      <c r="B520" s="53"/>
      <c r="C520" s="53"/>
      <c r="D520" s="53"/>
      <c r="E520" s="53"/>
      <c r="F520" s="53"/>
      <c r="G520" s="53"/>
      <c r="H520" s="53"/>
      <c r="I520" s="78"/>
      <c r="J520" s="53"/>
      <c r="K520" s="53"/>
      <c r="L520" s="53"/>
      <c r="M520" s="53"/>
      <c r="N520" s="53"/>
      <c r="O520" s="53"/>
      <c r="P520" s="53"/>
      <c r="Q520" s="53"/>
      <c r="R520" s="53"/>
      <c r="S520" s="53"/>
      <c r="T520" s="53"/>
      <c r="U520" s="53"/>
      <c r="V520" s="53"/>
      <c r="W520" s="53"/>
      <c r="X520" s="53"/>
      <c r="Y520" s="53"/>
      <c r="Z520" s="53"/>
    </row>
    <row r="521" spans="1:26" ht="14.4">
      <c r="A521" s="53"/>
      <c r="B521" s="53"/>
      <c r="C521" s="53"/>
      <c r="D521" s="53"/>
      <c r="E521" s="53"/>
      <c r="F521" s="53"/>
      <c r="G521" s="53"/>
      <c r="H521" s="53"/>
      <c r="I521" s="78"/>
      <c r="J521" s="53"/>
      <c r="K521" s="53"/>
      <c r="L521" s="53"/>
      <c r="M521" s="53"/>
      <c r="N521" s="53"/>
      <c r="O521" s="53"/>
      <c r="P521" s="53"/>
      <c r="Q521" s="53"/>
      <c r="R521" s="53"/>
      <c r="S521" s="53"/>
      <c r="T521" s="53"/>
      <c r="U521" s="53"/>
      <c r="V521" s="53"/>
      <c r="W521" s="53"/>
      <c r="X521" s="53"/>
      <c r="Y521" s="53"/>
      <c r="Z521" s="53"/>
    </row>
    <row r="522" spans="1:26" ht="14.4">
      <c r="A522" s="53"/>
      <c r="B522" s="53"/>
      <c r="C522" s="53"/>
      <c r="D522" s="53"/>
      <c r="E522" s="53"/>
      <c r="F522" s="53"/>
      <c r="G522" s="53"/>
      <c r="H522" s="53"/>
      <c r="I522" s="78"/>
      <c r="J522" s="53"/>
      <c r="K522" s="53"/>
      <c r="L522" s="53"/>
      <c r="M522" s="53"/>
      <c r="N522" s="53"/>
      <c r="O522" s="53"/>
      <c r="P522" s="53"/>
      <c r="Q522" s="53"/>
      <c r="R522" s="53"/>
      <c r="S522" s="53"/>
      <c r="T522" s="53"/>
      <c r="U522" s="53"/>
      <c r="V522" s="53"/>
      <c r="W522" s="53"/>
      <c r="X522" s="53"/>
      <c r="Y522" s="53"/>
      <c r="Z522" s="53"/>
    </row>
    <row r="523" spans="1:26" ht="14.4">
      <c r="A523" s="53"/>
      <c r="B523" s="53"/>
      <c r="C523" s="53"/>
      <c r="D523" s="53"/>
      <c r="E523" s="53"/>
      <c r="F523" s="53"/>
      <c r="G523" s="53"/>
      <c r="H523" s="53"/>
      <c r="I523" s="78"/>
      <c r="J523" s="53"/>
      <c r="K523" s="53"/>
      <c r="L523" s="53"/>
      <c r="M523" s="53"/>
      <c r="N523" s="53"/>
      <c r="O523" s="53"/>
      <c r="P523" s="53"/>
      <c r="Q523" s="53"/>
      <c r="R523" s="53"/>
      <c r="S523" s="53"/>
      <c r="T523" s="53"/>
      <c r="U523" s="53"/>
      <c r="V523" s="53"/>
      <c r="W523" s="53"/>
      <c r="X523" s="53"/>
      <c r="Y523" s="53"/>
      <c r="Z523" s="53"/>
    </row>
    <row r="524" spans="1:26" ht="14.4">
      <c r="A524" s="53"/>
      <c r="B524" s="53"/>
      <c r="C524" s="53"/>
      <c r="D524" s="53"/>
      <c r="E524" s="53"/>
      <c r="F524" s="53"/>
      <c r="G524" s="53"/>
      <c r="H524" s="53"/>
      <c r="I524" s="78"/>
      <c r="J524" s="53"/>
      <c r="K524" s="53"/>
      <c r="L524" s="53"/>
      <c r="M524" s="53"/>
      <c r="N524" s="53"/>
      <c r="O524" s="53"/>
      <c r="P524" s="53"/>
      <c r="Q524" s="53"/>
      <c r="R524" s="53"/>
      <c r="S524" s="53"/>
      <c r="T524" s="53"/>
      <c r="U524" s="53"/>
      <c r="V524" s="53"/>
      <c r="W524" s="53"/>
      <c r="X524" s="53"/>
      <c r="Y524" s="53"/>
      <c r="Z524" s="53"/>
    </row>
    <row r="525" spans="1:26" ht="14.4">
      <c r="A525" s="53"/>
      <c r="B525" s="53"/>
      <c r="C525" s="53"/>
      <c r="D525" s="53"/>
      <c r="E525" s="53"/>
      <c r="F525" s="53"/>
      <c r="G525" s="53"/>
      <c r="H525" s="53"/>
      <c r="I525" s="78"/>
      <c r="J525" s="53"/>
      <c r="K525" s="53"/>
      <c r="L525" s="53"/>
      <c r="M525" s="53"/>
      <c r="N525" s="53"/>
      <c r="O525" s="53"/>
      <c r="P525" s="53"/>
      <c r="Q525" s="53"/>
      <c r="R525" s="53"/>
      <c r="S525" s="53"/>
      <c r="T525" s="53"/>
      <c r="U525" s="53"/>
      <c r="V525" s="53"/>
      <c r="W525" s="53"/>
      <c r="X525" s="53"/>
      <c r="Y525" s="53"/>
      <c r="Z525" s="53"/>
    </row>
    <row r="526" spans="1:26" ht="14.4">
      <c r="A526" s="53"/>
      <c r="B526" s="53"/>
      <c r="C526" s="53"/>
      <c r="D526" s="53"/>
      <c r="E526" s="53"/>
      <c r="F526" s="53"/>
      <c r="G526" s="53"/>
      <c r="H526" s="53"/>
      <c r="I526" s="78"/>
      <c r="J526" s="53"/>
      <c r="K526" s="53"/>
      <c r="L526" s="53"/>
      <c r="M526" s="53"/>
      <c r="N526" s="53"/>
      <c r="O526" s="53"/>
      <c r="P526" s="53"/>
      <c r="Q526" s="53"/>
      <c r="R526" s="53"/>
      <c r="S526" s="53"/>
      <c r="T526" s="53"/>
      <c r="U526" s="53"/>
      <c r="V526" s="53"/>
      <c r="W526" s="53"/>
      <c r="X526" s="53"/>
      <c r="Y526" s="53"/>
      <c r="Z526" s="53"/>
    </row>
    <row r="527" spans="1:26" ht="14.4">
      <c r="A527" s="53"/>
      <c r="B527" s="53"/>
      <c r="C527" s="53"/>
      <c r="D527" s="53"/>
      <c r="E527" s="53"/>
      <c r="F527" s="53"/>
      <c r="G527" s="53"/>
      <c r="H527" s="53"/>
      <c r="I527" s="78"/>
      <c r="J527" s="53"/>
      <c r="K527" s="53"/>
      <c r="L527" s="53"/>
      <c r="M527" s="53"/>
      <c r="N527" s="53"/>
      <c r="O527" s="53"/>
      <c r="P527" s="53"/>
      <c r="Q527" s="53"/>
      <c r="R527" s="53"/>
      <c r="S527" s="53"/>
      <c r="T527" s="53"/>
      <c r="U527" s="53"/>
      <c r="V527" s="53"/>
      <c r="W527" s="53"/>
      <c r="X527" s="53"/>
      <c r="Y527" s="53"/>
      <c r="Z527" s="53"/>
    </row>
    <row r="528" spans="1:26" ht="14.4">
      <c r="A528" s="53"/>
      <c r="B528" s="53"/>
      <c r="C528" s="53"/>
      <c r="D528" s="53"/>
      <c r="E528" s="53"/>
      <c r="F528" s="53"/>
      <c r="G528" s="53"/>
      <c r="H528" s="53"/>
      <c r="I528" s="78"/>
      <c r="J528" s="53"/>
      <c r="K528" s="53"/>
      <c r="L528" s="53"/>
      <c r="M528" s="53"/>
      <c r="N528" s="53"/>
      <c r="O528" s="53"/>
      <c r="P528" s="53"/>
      <c r="Q528" s="53"/>
      <c r="R528" s="53"/>
      <c r="S528" s="53"/>
      <c r="T528" s="53"/>
      <c r="U528" s="53"/>
      <c r="V528" s="53"/>
      <c r="W528" s="53"/>
      <c r="X528" s="53"/>
      <c r="Y528" s="53"/>
      <c r="Z528" s="53"/>
    </row>
    <row r="529" spans="1:26" ht="14.4">
      <c r="A529" s="53"/>
      <c r="B529" s="53"/>
      <c r="C529" s="53"/>
      <c r="D529" s="53"/>
      <c r="E529" s="53"/>
      <c r="F529" s="53"/>
      <c r="G529" s="53"/>
      <c r="H529" s="53"/>
      <c r="I529" s="78"/>
      <c r="J529" s="53"/>
      <c r="K529" s="53"/>
      <c r="L529" s="53"/>
      <c r="M529" s="53"/>
      <c r="N529" s="53"/>
      <c r="O529" s="53"/>
      <c r="P529" s="53"/>
      <c r="Q529" s="53"/>
      <c r="R529" s="53"/>
      <c r="S529" s="53"/>
      <c r="T529" s="53"/>
      <c r="U529" s="53"/>
      <c r="V529" s="53"/>
      <c r="W529" s="53"/>
      <c r="X529" s="53"/>
      <c r="Y529" s="53"/>
      <c r="Z529" s="53"/>
    </row>
    <row r="530" spans="1:26" ht="14.4">
      <c r="A530" s="53"/>
      <c r="B530" s="53"/>
      <c r="C530" s="53"/>
      <c r="D530" s="53"/>
      <c r="E530" s="53"/>
      <c r="F530" s="53"/>
      <c r="G530" s="53"/>
      <c r="H530" s="53"/>
      <c r="I530" s="78"/>
      <c r="J530" s="53"/>
      <c r="K530" s="53"/>
      <c r="L530" s="53"/>
      <c r="M530" s="53"/>
      <c r="N530" s="53"/>
      <c r="O530" s="53"/>
      <c r="P530" s="53"/>
      <c r="Q530" s="53"/>
      <c r="R530" s="53"/>
      <c r="S530" s="53"/>
      <c r="T530" s="53"/>
      <c r="U530" s="53"/>
      <c r="V530" s="53"/>
      <c r="W530" s="53"/>
      <c r="X530" s="53"/>
      <c r="Y530" s="53"/>
      <c r="Z530" s="53"/>
    </row>
    <row r="531" spans="1:26" ht="14.4">
      <c r="A531" s="53"/>
      <c r="B531" s="53"/>
      <c r="C531" s="53"/>
      <c r="D531" s="53"/>
      <c r="E531" s="53"/>
      <c r="F531" s="53"/>
      <c r="G531" s="53"/>
      <c r="H531" s="53"/>
      <c r="I531" s="78"/>
      <c r="J531" s="53"/>
      <c r="K531" s="53"/>
      <c r="L531" s="53"/>
      <c r="M531" s="53"/>
      <c r="N531" s="53"/>
      <c r="O531" s="53"/>
      <c r="P531" s="53"/>
      <c r="Q531" s="53"/>
      <c r="R531" s="53"/>
      <c r="S531" s="53"/>
      <c r="T531" s="53"/>
      <c r="U531" s="53"/>
      <c r="V531" s="53"/>
      <c r="W531" s="53"/>
      <c r="X531" s="53"/>
      <c r="Y531" s="53"/>
      <c r="Z531" s="53"/>
    </row>
    <row r="532" spans="1:26" ht="14.4">
      <c r="A532" s="53"/>
      <c r="B532" s="53"/>
      <c r="C532" s="53"/>
      <c r="D532" s="53"/>
      <c r="E532" s="53"/>
      <c r="F532" s="53"/>
      <c r="G532" s="53"/>
      <c r="H532" s="53"/>
      <c r="I532" s="78"/>
      <c r="J532" s="53"/>
      <c r="K532" s="53"/>
      <c r="L532" s="53"/>
      <c r="M532" s="53"/>
      <c r="N532" s="53"/>
      <c r="O532" s="53"/>
      <c r="P532" s="53"/>
      <c r="Q532" s="53"/>
      <c r="R532" s="53"/>
      <c r="S532" s="53"/>
      <c r="T532" s="53"/>
      <c r="U532" s="53"/>
      <c r="V532" s="53"/>
      <c r="W532" s="53"/>
      <c r="X532" s="53"/>
      <c r="Y532" s="53"/>
      <c r="Z532" s="53"/>
    </row>
    <row r="533" spans="1:26" ht="14.4">
      <c r="A533" s="53"/>
      <c r="B533" s="53"/>
      <c r="C533" s="53"/>
      <c r="D533" s="53"/>
      <c r="E533" s="53"/>
      <c r="F533" s="53"/>
      <c r="G533" s="53"/>
      <c r="H533" s="53"/>
      <c r="I533" s="78"/>
      <c r="J533" s="53"/>
      <c r="K533" s="53"/>
      <c r="L533" s="53"/>
      <c r="M533" s="53"/>
      <c r="N533" s="53"/>
      <c r="O533" s="53"/>
      <c r="P533" s="53"/>
      <c r="Q533" s="53"/>
      <c r="R533" s="53"/>
      <c r="S533" s="53"/>
      <c r="T533" s="53"/>
      <c r="U533" s="53"/>
      <c r="V533" s="53"/>
      <c r="W533" s="53"/>
      <c r="X533" s="53"/>
      <c r="Y533" s="53"/>
      <c r="Z533" s="53"/>
    </row>
    <row r="534" spans="1:26" ht="14.4">
      <c r="A534" s="53"/>
      <c r="B534" s="53"/>
      <c r="C534" s="53"/>
      <c r="D534" s="53"/>
      <c r="E534" s="53"/>
      <c r="F534" s="53"/>
      <c r="G534" s="53"/>
      <c r="H534" s="53"/>
      <c r="I534" s="78"/>
      <c r="J534" s="53"/>
      <c r="K534" s="53"/>
      <c r="L534" s="53"/>
      <c r="M534" s="53"/>
      <c r="N534" s="53"/>
      <c r="O534" s="53"/>
      <c r="P534" s="53"/>
      <c r="Q534" s="53"/>
      <c r="R534" s="53"/>
      <c r="S534" s="53"/>
      <c r="T534" s="53"/>
      <c r="U534" s="53"/>
      <c r="V534" s="53"/>
      <c r="W534" s="53"/>
      <c r="X534" s="53"/>
      <c r="Y534" s="53"/>
      <c r="Z534" s="53"/>
    </row>
    <row r="535" spans="1:26" ht="14.4">
      <c r="A535" s="53"/>
      <c r="B535" s="53"/>
      <c r="C535" s="53"/>
      <c r="D535" s="53"/>
      <c r="E535" s="53"/>
      <c r="F535" s="53"/>
      <c r="G535" s="53"/>
      <c r="H535" s="53"/>
      <c r="I535" s="78"/>
      <c r="J535" s="53"/>
      <c r="K535" s="53"/>
      <c r="L535" s="53"/>
      <c r="M535" s="53"/>
      <c r="N535" s="53"/>
      <c r="O535" s="53"/>
      <c r="P535" s="53"/>
      <c r="Q535" s="53"/>
      <c r="R535" s="53"/>
      <c r="S535" s="53"/>
      <c r="T535" s="53"/>
      <c r="U535" s="53"/>
      <c r="V535" s="53"/>
      <c r="W535" s="53"/>
      <c r="X535" s="53"/>
      <c r="Y535" s="53"/>
      <c r="Z535" s="53"/>
    </row>
    <row r="536" spans="1:26" ht="14.4">
      <c r="A536" s="53"/>
      <c r="B536" s="53"/>
      <c r="C536" s="53"/>
      <c r="D536" s="53"/>
      <c r="E536" s="53"/>
      <c r="F536" s="53"/>
      <c r="G536" s="53"/>
      <c r="H536" s="53"/>
      <c r="I536" s="78"/>
      <c r="J536" s="53"/>
      <c r="K536" s="53"/>
      <c r="L536" s="53"/>
      <c r="M536" s="53"/>
      <c r="N536" s="53"/>
      <c r="O536" s="53"/>
      <c r="P536" s="53"/>
      <c r="Q536" s="53"/>
      <c r="R536" s="53"/>
      <c r="S536" s="53"/>
      <c r="T536" s="53"/>
      <c r="U536" s="53"/>
      <c r="V536" s="53"/>
      <c r="W536" s="53"/>
      <c r="X536" s="53"/>
      <c r="Y536" s="53"/>
      <c r="Z536" s="53"/>
    </row>
    <row r="537" spans="1:26" ht="14.4">
      <c r="A537" s="53"/>
      <c r="B537" s="53"/>
      <c r="C537" s="53"/>
      <c r="D537" s="53"/>
      <c r="E537" s="53"/>
      <c r="F537" s="53"/>
      <c r="G537" s="53"/>
      <c r="H537" s="53"/>
      <c r="I537" s="78"/>
      <c r="J537" s="53"/>
      <c r="K537" s="53"/>
      <c r="L537" s="53"/>
      <c r="M537" s="53"/>
      <c r="N537" s="53"/>
      <c r="O537" s="53"/>
      <c r="P537" s="53"/>
      <c r="Q537" s="53"/>
      <c r="R537" s="53"/>
      <c r="S537" s="53"/>
      <c r="T537" s="53"/>
      <c r="U537" s="53"/>
      <c r="V537" s="53"/>
      <c r="W537" s="53"/>
      <c r="X537" s="53"/>
      <c r="Y537" s="53"/>
      <c r="Z537" s="53"/>
    </row>
    <row r="538" spans="1:26" ht="14.4">
      <c r="A538" s="53"/>
      <c r="B538" s="53"/>
      <c r="C538" s="53"/>
      <c r="D538" s="53"/>
      <c r="E538" s="53"/>
      <c r="F538" s="53"/>
      <c r="G538" s="53"/>
      <c r="H538" s="53"/>
      <c r="I538" s="78"/>
      <c r="J538" s="53"/>
      <c r="K538" s="53"/>
      <c r="L538" s="53"/>
      <c r="M538" s="53"/>
      <c r="N538" s="53"/>
      <c r="O538" s="53"/>
      <c r="P538" s="53"/>
      <c r="Q538" s="53"/>
      <c r="R538" s="53"/>
      <c r="S538" s="53"/>
      <c r="T538" s="53"/>
      <c r="U538" s="53"/>
      <c r="V538" s="53"/>
      <c r="W538" s="53"/>
      <c r="X538" s="53"/>
      <c r="Y538" s="53"/>
      <c r="Z538" s="53"/>
    </row>
    <row r="539" spans="1:26" ht="14.4">
      <c r="A539" s="53"/>
      <c r="B539" s="53"/>
      <c r="C539" s="53"/>
      <c r="D539" s="53"/>
      <c r="E539" s="53"/>
      <c r="F539" s="53"/>
      <c r="G539" s="53"/>
      <c r="H539" s="53"/>
      <c r="I539" s="78"/>
      <c r="J539" s="53"/>
      <c r="K539" s="53"/>
      <c r="L539" s="53"/>
      <c r="M539" s="53"/>
      <c r="N539" s="53"/>
      <c r="O539" s="53"/>
      <c r="P539" s="53"/>
      <c r="Q539" s="53"/>
      <c r="R539" s="53"/>
      <c r="S539" s="53"/>
      <c r="T539" s="53"/>
      <c r="U539" s="53"/>
      <c r="V539" s="53"/>
      <c r="W539" s="53"/>
      <c r="X539" s="53"/>
      <c r="Y539" s="53"/>
      <c r="Z539" s="53"/>
    </row>
    <row r="540" spans="1:26" ht="14.4">
      <c r="A540" s="53"/>
      <c r="B540" s="53"/>
      <c r="C540" s="53"/>
      <c r="D540" s="53"/>
      <c r="E540" s="53"/>
      <c r="F540" s="53"/>
      <c r="G540" s="53"/>
      <c r="H540" s="53"/>
      <c r="I540" s="78"/>
      <c r="J540" s="53"/>
      <c r="K540" s="53"/>
      <c r="L540" s="53"/>
      <c r="M540" s="53"/>
      <c r="N540" s="53"/>
      <c r="O540" s="53"/>
      <c r="P540" s="53"/>
      <c r="Q540" s="53"/>
      <c r="R540" s="53"/>
      <c r="S540" s="53"/>
      <c r="T540" s="53"/>
      <c r="U540" s="53"/>
      <c r="V540" s="53"/>
      <c r="W540" s="53"/>
      <c r="X540" s="53"/>
      <c r="Y540" s="53"/>
      <c r="Z540" s="53"/>
    </row>
    <row r="541" spans="1:26" ht="14.4">
      <c r="A541" s="53"/>
      <c r="B541" s="53"/>
      <c r="C541" s="53"/>
      <c r="D541" s="53"/>
      <c r="E541" s="53"/>
      <c r="F541" s="53"/>
      <c r="G541" s="53"/>
      <c r="H541" s="53"/>
      <c r="I541" s="78"/>
      <c r="J541" s="53"/>
      <c r="K541" s="53"/>
      <c r="L541" s="53"/>
      <c r="M541" s="53"/>
      <c r="N541" s="53"/>
      <c r="O541" s="53"/>
      <c r="P541" s="53"/>
      <c r="Q541" s="53"/>
      <c r="R541" s="53"/>
      <c r="S541" s="53"/>
      <c r="T541" s="53"/>
      <c r="U541" s="53"/>
      <c r="V541" s="53"/>
      <c r="W541" s="53"/>
      <c r="X541" s="53"/>
      <c r="Y541" s="53"/>
      <c r="Z541" s="53"/>
    </row>
    <row r="542" spans="1:26" ht="14.4">
      <c r="A542" s="53"/>
      <c r="B542" s="53"/>
      <c r="C542" s="53"/>
      <c r="D542" s="53"/>
      <c r="E542" s="53"/>
      <c r="F542" s="53"/>
      <c r="G542" s="53"/>
      <c r="H542" s="53"/>
      <c r="I542" s="78"/>
      <c r="J542" s="53"/>
      <c r="K542" s="53"/>
      <c r="L542" s="53"/>
      <c r="M542" s="53"/>
      <c r="N542" s="53"/>
      <c r="O542" s="53"/>
      <c r="P542" s="53"/>
      <c r="Q542" s="53"/>
      <c r="R542" s="53"/>
      <c r="S542" s="53"/>
      <c r="T542" s="53"/>
      <c r="U542" s="53"/>
      <c r="V542" s="53"/>
      <c r="W542" s="53"/>
      <c r="X542" s="53"/>
      <c r="Y542" s="53"/>
      <c r="Z542" s="53"/>
    </row>
    <row r="543" spans="1:26" ht="14.4">
      <c r="A543" s="53"/>
      <c r="B543" s="53"/>
      <c r="C543" s="53"/>
      <c r="D543" s="53"/>
      <c r="E543" s="53"/>
      <c r="F543" s="53"/>
      <c r="G543" s="53"/>
      <c r="H543" s="53"/>
      <c r="I543" s="78"/>
      <c r="J543" s="53"/>
      <c r="K543" s="53"/>
      <c r="L543" s="53"/>
      <c r="M543" s="53"/>
      <c r="N543" s="53"/>
      <c r="O543" s="53"/>
      <c r="P543" s="53"/>
      <c r="Q543" s="53"/>
      <c r="R543" s="53"/>
      <c r="S543" s="53"/>
      <c r="T543" s="53"/>
      <c r="U543" s="53"/>
      <c r="V543" s="53"/>
      <c r="W543" s="53"/>
      <c r="X543" s="53"/>
      <c r="Y543" s="53"/>
      <c r="Z543" s="53"/>
    </row>
    <row r="544" spans="1:26" ht="14.4">
      <c r="A544" s="53"/>
      <c r="B544" s="53"/>
      <c r="C544" s="53"/>
      <c r="D544" s="53"/>
      <c r="E544" s="53"/>
      <c r="F544" s="53"/>
      <c r="G544" s="53"/>
      <c r="H544" s="53"/>
      <c r="I544" s="78"/>
      <c r="J544" s="53"/>
      <c r="K544" s="53"/>
      <c r="L544" s="53"/>
      <c r="M544" s="53"/>
      <c r="N544" s="53"/>
      <c r="O544" s="53"/>
      <c r="P544" s="53"/>
      <c r="Q544" s="53"/>
      <c r="R544" s="53"/>
      <c r="S544" s="53"/>
      <c r="T544" s="53"/>
      <c r="U544" s="53"/>
      <c r="V544" s="53"/>
      <c r="W544" s="53"/>
      <c r="X544" s="53"/>
      <c r="Y544" s="53"/>
      <c r="Z544" s="53"/>
    </row>
    <row r="545" spans="1:26" ht="14.4">
      <c r="A545" s="53"/>
      <c r="B545" s="53"/>
      <c r="C545" s="53"/>
      <c r="D545" s="53"/>
      <c r="E545" s="53"/>
      <c r="F545" s="53"/>
      <c r="G545" s="53"/>
      <c r="H545" s="53"/>
      <c r="I545" s="78"/>
      <c r="J545" s="53"/>
      <c r="K545" s="53"/>
      <c r="L545" s="53"/>
      <c r="M545" s="53"/>
      <c r="N545" s="53"/>
      <c r="O545" s="53"/>
      <c r="P545" s="53"/>
      <c r="Q545" s="53"/>
      <c r="R545" s="53"/>
      <c r="S545" s="53"/>
      <c r="T545" s="53"/>
      <c r="U545" s="53"/>
      <c r="V545" s="53"/>
      <c r="W545" s="53"/>
      <c r="X545" s="53"/>
      <c r="Y545" s="53"/>
      <c r="Z545" s="53"/>
    </row>
    <row r="546" spans="1:26" ht="14.4">
      <c r="A546" s="53"/>
      <c r="B546" s="53"/>
      <c r="C546" s="53"/>
      <c r="D546" s="53"/>
      <c r="E546" s="53"/>
      <c r="F546" s="53"/>
      <c r="G546" s="53"/>
      <c r="H546" s="53"/>
      <c r="I546" s="78"/>
      <c r="J546" s="53"/>
      <c r="K546" s="53"/>
      <c r="L546" s="53"/>
      <c r="M546" s="53"/>
      <c r="N546" s="53"/>
      <c r="O546" s="53"/>
      <c r="P546" s="53"/>
      <c r="Q546" s="53"/>
      <c r="R546" s="53"/>
      <c r="S546" s="53"/>
      <c r="T546" s="53"/>
      <c r="U546" s="53"/>
      <c r="V546" s="53"/>
      <c r="W546" s="53"/>
      <c r="X546" s="53"/>
      <c r="Y546" s="53"/>
      <c r="Z546" s="53"/>
    </row>
    <row r="547" spans="1:26" ht="14.4">
      <c r="A547" s="53"/>
      <c r="B547" s="53"/>
      <c r="C547" s="53"/>
      <c r="D547" s="53"/>
      <c r="E547" s="53"/>
      <c r="F547" s="53"/>
      <c r="G547" s="53"/>
      <c r="H547" s="53"/>
      <c r="I547" s="78"/>
      <c r="J547" s="53"/>
      <c r="K547" s="53"/>
      <c r="L547" s="53"/>
      <c r="M547" s="53"/>
      <c r="N547" s="53"/>
      <c r="O547" s="53"/>
      <c r="P547" s="53"/>
      <c r="Q547" s="53"/>
      <c r="R547" s="53"/>
      <c r="S547" s="53"/>
      <c r="T547" s="53"/>
      <c r="U547" s="53"/>
      <c r="V547" s="53"/>
      <c r="W547" s="53"/>
      <c r="X547" s="53"/>
      <c r="Y547" s="53"/>
      <c r="Z547" s="53"/>
    </row>
    <row r="548" spans="1:26" ht="14.4">
      <c r="A548" s="53"/>
      <c r="B548" s="53"/>
      <c r="C548" s="53"/>
      <c r="D548" s="53"/>
      <c r="E548" s="53"/>
      <c r="F548" s="53"/>
      <c r="G548" s="53"/>
      <c r="H548" s="53"/>
      <c r="I548" s="78"/>
      <c r="J548" s="53"/>
      <c r="K548" s="53"/>
      <c r="L548" s="53"/>
      <c r="M548" s="53"/>
      <c r="N548" s="53"/>
      <c r="O548" s="53"/>
      <c r="P548" s="53"/>
      <c r="Q548" s="53"/>
      <c r="R548" s="53"/>
      <c r="S548" s="53"/>
      <c r="T548" s="53"/>
      <c r="U548" s="53"/>
      <c r="V548" s="53"/>
      <c r="W548" s="53"/>
      <c r="X548" s="53"/>
      <c r="Y548" s="53"/>
      <c r="Z548" s="53"/>
    </row>
    <row r="549" spans="1:26" ht="14.4">
      <c r="A549" s="53"/>
      <c r="B549" s="53"/>
      <c r="C549" s="53"/>
      <c r="D549" s="53"/>
      <c r="E549" s="53"/>
      <c r="F549" s="53"/>
      <c r="G549" s="53"/>
      <c r="H549" s="53"/>
      <c r="I549" s="78"/>
      <c r="J549" s="53"/>
      <c r="K549" s="53"/>
      <c r="L549" s="53"/>
      <c r="M549" s="53"/>
      <c r="N549" s="53"/>
      <c r="O549" s="53"/>
      <c r="P549" s="53"/>
      <c r="Q549" s="53"/>
      <c r="R549" s="53"/>
      <c r="S549" s="53"/>
      <c r="T549" s="53"/>
      <c r="U549" s="53"/>
      <c r="V549" s="53"/>
      <c r="W549" s="53"/>
      <c r="X549" s="53"/>
      <c r="Y549" s="53"/>
      <c r="Z549" s="53"/>
    </row>
    <row r="550" spans="1:26" ht="14.4">
      <c r="A550" s="53"/>
      <c r="B550" s="53"/>
      <c r="C550" s="53"/>
      <c r="D550" s="53"/>
      <c r="E550" s="53"/>
      <c r="F550" s="53"/>
      <c r="G550" s="53"/>
      <c r="H550" s="53"/>
      <c r="I550" s="78"/>
      <c r="J550" s="53"/>
      <c r="K550" s="53"/>
      <c r="L550" s="53"/>
      <c r="M550" s="53"/>
      <c r="N550" s="53"/>
      <c r="O550" s="53"/>
      <c r="P550" s="53"/>
      <c r="Q550" s="53"/>
      <c r="R550" s="53"/>
      <c r="S550" s="53"/>
      <c r="T550" s="53"/>
      <c r="U550" s="53"/>
      <c r="V550" s="53"/>
      <c r="W550" s="53"/>
      <c r="X550" s="53"/>
      <c r="Y550" s="53"/>
      <c r="Z550" s="53"/>
    </row>
    <row r="551" spans="1:26" ht="14.4">
      <c r="A551" s="53"/>
      <c r="B551" s="53"/>
      <c r="C551" s="53"/>
      <c r="D551" s="53"/>
      <c r="E551" s="53"/>
      <c r="F551" s="53"/>
      <c r="G551" s="53"/>
      <c r="H551" s="53"/>
      <c r="I551" s="78"/>
      <c r="J551" s="53"/>
      <c r="K551" s="53"/>
      <c r="L551" s="53"/>
      <c r="M551" s="53"/>
      <c r="N551" s="53"/>
      <c r="O551" s="53"/>
      <c r="P551" s="53"/>
      <c r="Q551" s="53"/>
      <c r="R551" s="53"/>
      <c r="S551" s="53"/>
      <c r="T551" s="53"/>
      <c r="U551" s="53"/>
      <c r="V551" s="53"/>
      <c r="W551" s="53"/>
      <c r="X551" s="53"/>
      <c r="Y551" s="53"/>
      <c r="Z551" s="53"/>
    </row>
    <row r="552" spans="1:26" ht="14.4">
      <c r="A552" s="53"/>
      <c r="B552" s="53"/>
      <c r="C552" s="53"/>
      <c r="D552" s="53"/>
      <c r="E552" s="53"/>
      <c r="F552" s="53"/>
      <c r="G552" s="53"/>
      <c r="H552" s="53"/>
      <c r="I552" s="78"/>
      <c r="J552" s="53"/>
      <c r="K552" s="53"/>
      <c r="L552" s="53"/>
      <c r="M552" s="53"/>
      <c r="N552" s="53"/>
      <c r="O552" s="53"/>
      <c r="P552" s="53"/>
      <c r="Q552" s="53"/>
      <c r="R552" s="53"/>
      <c r="S552" s="53"/>
      <c r="T552" s="53"/>
      <c r="U552" s="53"/>
      <c r="V552" s="53"/>
      <c r="W552" s="53"/>
      <c r="X552" s="53"/>
      <c r="Y552" s="53"/>
      <c r="Z552" s="53"/>
    </row>
    <row r="553" spans="1:26" ht="14.4">
      <c r="A553" s="53"/>
      <c r="B553" s="53"/>
      <c r="C553" s="53"/>
      <c r="D553" s="53"/>
      <c r="E553" s="53"/>
      <c r="F553" s="53"/>
      <c r="G553" s="53"/>
      <c r="H553" s="53"/>
      <c r="I553" s="78"/>
      <c r="J553" s="53"/>
      <c r="K553" s="53"/>
      <c r="L553" s="53"/>
      <c r="M553" s="53"/>
      <c r="N553" s="53"/>
      <c r="O553" s="53"/>
      <c r="P553" s="53"/>
      <c r="Q553" s="53"/>
      <c r="R553" s="53"/>
      <c r="S553" s="53"/>
      <c r="T553" s="53"/>
      <c r="U553" s="53"/>
      <c r="V553" s="53"/>
      <c r="W553" s="53"/>
      <c r="X553" s="53"/>
      <c r="Y553" s="53"/>
      <c r="Z553" s="53"/>
    </row>
    <row r="554" spans="1:26" ht="14.4">
      <c r="A554" s="53"/>
      <c r="B554" s="53"/>
      <c r="C554" s="53"/>
      <c r="D554" s="53"/>
      <c r="E554" s="53"/>
      <c r="F554" s="53"/>
      <c r="G554" s="53"/>
      <c r="H554" s="53"/>
      <c r="I554" s="78"/>
      <c r="J554" s="53"/>
      <c r="K554" s="53"/>
      <c r="L554" s="53"/>
      <c r="M554" s="53"/>
      <c r="N554" s="53"/>
      <c r="O554" s="53"/>
      <c r="P554" s="53"/>
      <c r="Q554" s="53"/>
      <c r="R554" s="53"/>
      <c r="S554" s="53"/>
      <c r="T554" s="53"/>
      <c r="U554" s="53"/>
      <c r="V554" s="53"/>
      <c r="W554" s="53"/>
      <c r="X554" s="53"/>
      <c r="Y554" s="53"/>
      <c r="Z554" s="53"/>
    </row>
    <row r="555" spans="1:26" ht="14.4">
      <c r="A555" s="53"/>
      <c r="B555" s="53"/>
      <c r="C555" s="53"/>
      <c r="D555" s="53"/>
      <c r="E555" s="53"/>
      <c r="F555" s="53"/>
      <c r="G555" s="53"/>
      <c r="H555" s="53"/>
      <c r="I555" s="78"/>
      <c r="J555" s="53"/>
      <c r="K555" s="53"/>
      <c r="L555" s="53"/>
      <c r="M555" s="53"/>
      <c r="N555" s="53"/>
      <c r="O555" s="53"/>
      <c r="P555" s="53"/>
      <c r="Q555" s="53"/>
      <c r="R555" s="53"/>
      <c r="S555" s="53"/>
      <c r="T555" s="53"/>
      <c r="U555" s="53"/>
      <c r="V555" s="53"/>
      <c r="W555" s="53"/>
      <c r="X555" s="53"/>
      <c r="Y555" s="53"/>
      <c r="Z555" s="53"/>
    </row>
    <row r="556" spans="1:26" ht="14.4">
      <c r="A556" s="53"/>
      <c r="B556" s="53"/>
      <c r="C556" s="53"/>
      <c r="D556" s="53"/>
      <c r="E556" s="53"/>
      <c r="F556" s="53"/>
      <c r="G556" s="53"/>
      <c r="H556" s="53"/>
      <c r="I556" s="78"/>
      <c r="J556" s="53"/>
      <c r="K556" s="53"/>
      <c r="L556" s="53"/>
      <c r="M556" s="53"/>
      <c r="N556" s="53"/>
      <c r="O556" s="53"/>
      <c r="P556" s="53"/>
      <c r="Q556" s="53"/>
      <c r="R556" s="53"/>
      <c r="S556" s="53"/>
      <c r="T556" s="53"/>
      <c r="U556" s="53"/>
      <c r="V556" s="53"/>
      <c r="W556" s="53"/>
      <c r="X556" s="53"/>
      <c r="Y556" s="53"/>
      <c r="Z556" s="53"/>
    </row>
    <row r="557" spans="1:26" ht="14.4">
      <c r="A557" s="53"/>
      <c r="B557" s="53"/>
      <c r="C557" s="53"/>
      <c r="D557" s="53"/>
      <c r="E557" s="53"/>
      <c r="F557" s="53"/>
      <c r="G557" s="53"/>
      <c r="H557" s="53"/>
      <c r="I557" s="78"/>
      <c r="J557" s="53"/>
      <c r="K557" s="53"/>
      <c r="L557" s="53"/>
      <c r="M557" s="53"/>
      <c r="N557" s="53"/>
      <c r="O557" s="53"/>
      <c r="P557" s="53"/>
      <c r="Q557" s="53"/>
      <c r="R557" s="53"/>
      <c r="S557" s="53"/>
      <c r="T557" s="53"/>
      <c r="U557" s="53"/>
      <c r="V557" s="53"/>
      <c r="W557" s="53"/>
      <c r="X557" s="53"/>
      <c r="Y557" s="53"/>
      <c r="Z557" s="53"/>
    </row>
    <row r="558" spans="1:26" ht="14.4">
      <c r="A558" s="53"/>
      <c r="B558" s="53"/>
      <c r="C558" s="53"/>
      <c r="D558" s="53"/>
      <c r="E558" s="53"/>
      <c r="F558" s="53"/>
      <c r="G558" s="53"/>
      <c r="H558" s="53"/>
      <c r="I558" s="78"/>
      <c r="J558" s="53"/>
      <c r="K558" s="53"/>
      <c r="L558" s="53"/>
      <c r="M558" s="53"/>
      <c r="N558" s="53"/>
      <c r="O558" s="53"/>
      <c r="P558" s="53"/>
      <c r="Q558" s="53"/>
      <c r="R558" s="53"/>
      <c r="S558" s="53"/>
      <c r="T558" s="53"/>
      <c r="U558" s="53"/>
      <c r="V558" s="53"/>
      <c r="W558" s="53"/>
      <c r="X558" s="53"/>
      <c r="Y558" s="53"/>
      <c r="Z558" s="53"/>
    </row>
    <row r="559" spans="1:26" ht="14.4">
      <c r="A559" s="53"/>
      <c r="B559" s="53"/>
      <c r="C559" s="53"/>
      <c r="D559" s="53"/>
      <c r="E559" s="53"/>
      <c r="F559" s="53"/>
      <c r="G559" s="53"/>
      <c r="H559" s="53"/>
      <c r="I559" s="78"/>
      <c r="J559" s="53"/>
      <c r="K559" s="53"/>
      <c r="L559" s="53"/>
      <c r="M559" s="53"/>
      <c r="N559" s="53"/>
      <c r="O559" s="53"/>
      <c r="P559" s="53"/>
      <c r="Q559" s="53"/>
      <c r="R559" s="53"/>
      <c r="S559" s="53"/>
      <c r="T559" s="53"/>
      <c r="U559" s="53"/>
      <c r="V559" s="53"/>
      <c r="W559" s="53"/>
      <c r="X559" s="53"/>
      <c r="Y559" s="53"/>
      <c r="Z559" s="53"/>
    </row>
    <row r="560" spans="1:26" ht="14.4">
      <c r="A560" s="53"/>
      <c r="B560" s="53"/>
      <c r="C560" s="53"/>
      <c r="D560" s="53"/>
      <c r="E560" s="53"/>
      <c r="F560" s="53"/>
      <c r="G560" s="53"/>
      <c r="H560" s="53"/>
      <c r="I560" s="78"/>
      <c r="J560" s="53"/>
      <c r="K560" s="53"/>
      <c r="L560" s="53"/>
      <c r="M560" s="53"/>
      <c r="N560" s="53"/>
      <c r="O560" s="53"/>
      <c r="P560" s="53"/>
      <c r="Q560" s="53"/>
      <c r="R560" s="53"/>
      <c r="S560" s="53"/>
      <c r="T560" s="53"/>
      <c r="U560" s="53"/>
      <c r="V560" s="53"/>
      <c r="W560" s="53"/>
      <c r="X560" s="53"/>
      <c r="Y560" s="53"/>
      <c r="Z560" s="53"/>
    </row>
    <row r="561" spans="1:26" ht="14.4">
      <c r="A561" s="53"/>
      <c r="B561" s="53"/>
      <c r="C561" s="53"/>
      <c r="D561" s="53"/>
      <c r="E561" s="53"/>
      <c r="F561" s="53"/>
      <c r="G561" s="53"/>
      <c r="H561" s="53"/>
      <c r="I561" s="78"/>
      <c r="J561" s="53"/>
      <c r="K561" s="53"/>
      <c r="L561" s="53"/>
      <c r="M561" s="53"/>
      <c r="N561" s="53"/>
      <c r="O561" s="53"/>
      <c r="P561" s="53"/>
      <c r="Q561" s="53"/>
      <c r="R561" s="53"/>
      <c r="S561" s="53"/>
      <c r="T561" s="53"/>
      <c r="U561" s="53"/>
      <c r="V561" s="53"/>
      <c r="W561" s="53"/>
      <c r="X561" s="53"/>
      <c r="Y561" s="53"/>
      <c r="Z561" s="53"/>
    </row>
    <row r="562" spans="1:26" ht="14.4">
      <c r="A562" s="53"/>
      <c r="B562" s="53"/>
      <c r="C562" s="53"/>
      <c r="D562" s="53"/>
      <c r="E562" s="53"/>
      <c r="F562" s="53"/>
      <c r="G562" s="53"/>
      <c r="H562" s="53"/>
      <c r="I562" s="78"/>
      <c r="J562" s="53"/>
      <c r="K562" s="53"/>
      <c r="L562" s="53"/>
      <c r="M562" s="53"/>
      <c r="N562" s="53"/>
      <c r="O562" s="53"/>
      <c r="P562" s="53"/>
      <c r="Q562" s="53"/>
      <c r="R562" s="53"/>
      <c r="S562" s="53"/>
      <c r="T562" s="53"/>
      <c r="U562" s="53"/>
      <c r="V562" s="53"/>
      <c r="W562" s="53"/>
      <c r="X562" s="53"/>
      <c r="Y562" s="53"/>
      <c r="Z562" s="53"/>
    </row>
    <row r="563" spans="1:26" ht="14.4">
      <c r="A563" s="53"/>
      <c r="B563" s="53"/>
      <c r="C563" s="53"/>
      <c r="D563" s="53"/>
      <c r="E563" s="53"/>
      <c r="F563" s="53"/>
      <c r="G563" s="53"/>
      <c r="H563" s="53"/>
      <c r="I563" s="78"/>
      <c r="J563" s="53"/>
      <c r="K563" s="53"/>
      <c r="L563" s="53"/>
      <c r="M563" s="53"/>
      <c r="N563" s="53"/>
      <c r="O563" s="53"/>
      <c r="P563" s="53"/>
      <c r="Q563" s="53"/>
      <c r="R563" s="53"/>
      <c r="S563" s="53"/>
      <c r="T563" s="53"/>
      <c r="U563" s="53"/>
      <c r="V563" s="53"/>
      <c r="W563" s="53"/>
      <c r="X563" s="53"/>
      <c r="Y563" s="53"/>
      <c r="Z563" s="53"/>
    </row>
    <row r="564" spans="1:26" ht="14.4">
      <c r="A564" s="53"/>
      <c r="B564" s="53"/>
      <c r="C564" s="53"/>
      <c r="D564" s="53"/>
      <c r="E564" s="53"/>
      <c r="F564" s="53"/>
      <c r="G564" s="53"/>
      <c r="H564" s="53"/>
      <c r="I564" s="78"/>
      <c r="J564" s="53"/>
      <c r="K564" s="53"/>
      <c r="L564" s="53"/>
      <c r="M564" s="53"/>
      <c r="N564" s="53"/>
      <c r="O564" s="53"/>
      <c r="P564" s="53"/>
      <c r="Q564" s="53"/>
      <c r="R564" s="53"/>
      <c r="S564" s="53"/>
      <c r="T564" s="53"/>
      <c r="U564" s="53"/>
      <c r="V564" s="53"/>
      <c r="W564" s="53"/>
      <c r="X564" s="53"/>
      <c r="Y564" s="53"/>
      <c r="Z564" s="53"/>
    </row>
    <row r="565" spans="1:26" ht="14.4">
      <c r="A565" s="53"/>
      <c r="B565" s="53"/>
      <c r="C565" s="53"/>
      <c r="D565" s="53"/>
      <c r="E565" s="53"/>
      <c r="F565" s="53"/>
      <c r="G565" s="53"/>
      <c r="H565" s="53"/>
      <c r="I565" s="78"/>
      <c r="J565" s="53"/>
      <c r="K565" s="53"/>
      <c r="L565" s="53"/>
      <c r="M565" s="53"/>
      <c r="N565" s="53"/>
      <c r="O565" s="53"/>
      <c r="P565" s="53"/>
      <c r="Q565" s="53"/>
      <c r="R565" s="53"/>
      <c r="S565" s="53"/>
      <c r="T565" s="53"/>
      <c r="U565" s="53"/>
      <c r="V565" s="53"/>
      <c r="W565" s="53"/>
      <c r="X565" s="53"/>
      <c r="Y565" s="53"/>
      <c r="Z565" s="53"/>
    </row>
    <row r="566" spans="1:26" ht="14.4">
      <c r="A566" s="53"/>
      <c r="B566" s="53"/>
      <c r="C566" s="53"/>
      <c r="D566" s="53"/>
      <c r="E566" s="53"/>
      <c r="F566" s="53"/>
      <c r="G566" s="53"/>
      <c r="H566" s="53"/>
      <c r="I566" s="78"/>
      <c r="J566" s="53"/>
      <c r="K566" s="53"/>
      <c r="L566" s="53"/>
      <c r="M566" s="53"/>
      <c r="N566" s="53"/>
      <c r="O566" s="53"/>
      <c r="P566" s="53"/>
      <c r="Q566" s="53"/>
      <c r="R566" s="53"/>
      <c r="S566" s="53"/>
      <c r="T566" s="53"/>
      <c r="U566" s="53"/>
      <c r="V566" s="53"/>
      <c r="W566" s="53"/>
      <c r="X566" s="53"/>
      <c r="Y566" s="53"/>
      <c r="Z566" s="53"/>
    </row>
    <row r="567" spans="1:26" ht="14.4">
      <c r="A567" s="53"/>
      <c r="B567" s="53"/>
      <c r="C567" s="53"/>
      <c r="D567" s="53"/>
      <c r="E567" s="53"/>
      <c r="F567" s="53"/>
      <c r="G567" s="53"/>
      <c r="H567" s="53"/>
      <c r="I567" s="78"/>
      <c r="J567" s="53"/>
      <c r="K567" s="53"/>
      <c r="L567" s="53"/>
      <c r="M567" s="53"/>
      <c r="N567" s="53"/>
      <c r="O567" s="53"/>
      <c r="P567" s="53"/>
      <c r="Q567" s="53"/>
      <c r="R567" s="53"/>
      <c r="S567" s="53"/>
      <c r="T567" s="53"/>
      <c r="U567" s="53"/>
      <c r="V567" s="53"/>
      <c r="W567" s="53"/>
      <c r="X567" s="53"/>
      <c r="Y567" s="53"/>
      <c r="Z567" s="53"/>
    </row>
    <row r="568" spans="1:26" ht="14.4">
      <c r="A568" s="53"/>
      <c r="B568" s="53"/>
      <c r="C568" s="53"/>
      <c r="D568" s="53"/>
      <c r="E568" s="53"/>
      <c r="F568" s="53"/>
      <c r="G568" s="53"/>
      <c r="H568" s="53"/>
      <c r="I568" s="78"/>
      <c r="J568" s="53"/>
      <c r="K568" s="53"/>
      <c r="L568" s="53"/>
      <c r="M568" s="53"/>
      <c r="N568" s="53"/>
      <c r="O568" s="53"/>
      <c r="P568" s="53"/>
      <c r="Q568" s="53"/>
      <c r="R568" s="53"/>
      <c r="S568" s="53"/>
      <c r="T568" s="53"/>
      <c r="U568" s="53"/>
      <c r="V568" s="53"/>
      <c r="W568" s="53"/>
      <c r="X568" s="53"/>
      <c r="Y568" s="53"/>
      <c r="Z568" s="53"/>
    </row>
    <row r="569" spans="1:26" ht="14.4">
      <c r="A569" s="53"/>
      <c r="B569" s="53"/>
      <c r="C569" s="53"/>
      <c r="D569" s="53"/>
      <c r="E569" s="53"/>
      <c r="F569" s="53"/>
      <c r="G569" s="53"/>
      <c r="H569" s="53"/>
      <c r="I569" s="78"/>
      <c r="J569" s="53"/>
      <c r="K569" s="53"/>
      <c r="L569" s="53"/>
      <c r="M569" s="53"/>
      <c r="N569" s="53"/>
      <c r="O569" s="53"/>
      <c r="P569" s="53"/>
      <c r="Q569" s="53"/>
      <c r="R569" s="53"/>
      <c r="S569" s="53"/>
      <c r="T569" s="53"/>
      <c r="U569" s="53"/>
      <c r="V569" s="53"/>
      <c r="W569" s="53"/>
      <c r="X569" s="53"/>
      <c r="Y569" s="53"/>
      <c r="Z569" s="53"/>
    </row>
    <row r="570" spans="1:26" ht="14.4">
      <c r="A570" s="53"/>
      <c r="B570" s="53"/>
      <c r="C570" s="53"/>
      <c r="D570" s="53"/>
      <c r="E570" s="53"/>
      <c r="F570" s="53"/>
      <c r="G570" s="53"/>
      <c r="H570" s="53"/>
      <c r="I570" s="78"/>
      <c r="J570" s="53"/>
      <c r="K570" s="53"/>
      <c r="L570" s="53"/>
      <c r="M570" s="53"/>
      <c r="N570" s="53"/>
      <c r="O570" s="53"/>
      <c r="P570" s="53"/>
      <c r="Q570" s="53"/>
      <c r="R570" s="53"/>
      <c r="S570" s="53"/>
      <c r="T570" s="53"/>
      <c r="U570" s="53"/>
      <c r="V570" s="53"/>
      <c r="W570" s="53"/>
      <c r="X570" s="53"/>
      <c r="Y570" s="53"/>
      <c r="Z570" s="53"/>
    </row>
    <row r="571" spans="1:26" ht="14.4">
      <c r="A571" s="53"/>
      <c r="B571" s="53"/>
      <c r="C571" s="53"/>
      <c r="D571" s="53"/>
      <c r="E571" s="53"/>
      <c r="F571" s="53"/>
      <c r="G571" s="53"/>
      <c r="H571" s="53"/>
      <c r="I571" s="78"/>
      <c r="J571" s="53"/>
      <c r="K571" s="53"/>
      <c r="L571" s="53"/>
      <c r="M571" s="53"/>
      <c r="N571" s="53"/>
      <c r="O571" s="53"/>
      <c r="P571" s="53"/>
      <c r="Q571" s="53"/>
      <c r="R571" s="53"/>
      <c r="S571" s="53"/>
      <c r="T571" s="53"/>
      <c r="U571" s="53"/>
      <c r="V571" s="53"/>
      <c r="W571" s="53"/>
      <c r="X571" s="53"/>
      <c r="Y571" s="53"/>
      <c r="Z571" s="53"/>
    </row>
    <row r="572" spans="1:26" ht="14.4">
      <c r="A572" s="53"/>
      <c r="B572" s="53"/>
      <c r="C572" s="53"/>
      <c r="D572" s="53"/>
      <c r="E572" s="53"/>
      <c r="F572" s="53"/>
      <c r="G572" s="53"/>
      <c r="H572" s="53"/>
      <c r="I572" s="78"/>
      <c r="J572" s="53"/>
      <c r="K572" s="53"/>
      <c r="L572" s="53"/>
      <c r="M572" s="53"/>
      <c r="N572" s="53"/>
      <c r="O572" s="53"/>
      <c r="P572" s="53"/>
      <c r="Q572" s="53"/>
      <c r="R572" s="53"/>
      <c r="S572" s="53"/>
      <c r="T572" s="53"/>
      <c r="U572" s="53"/>
      <c r="V572" s="53"/>
      <c r="W572" s="53"/>
      <c r="X572" s="53"/>
      <c r="Y572" s="53"/>
      <c r="Z572" s="53"/>
    </row>
    <row r="573" spans="1:26" ht="14.4">
      <c r="A573" s="53"/>
      <c r="B573" s="53"/>
      <c r="C573" s="53"/>
      <c r="D573" s="53"/>
      <c r="E573" s="53"/>
      <c r="F573" s="53"/>
      <c r="G573" s="53"/>
      <c r="H573" s="53"/>
      <c r="I573" s="78"/>
      <c r="J573" s="53"/>
      <c r="K573" s="53"/>
      <c r="L573" s="53"/>
      <c r="M573" s="53"/>
      <c r="N573" s="53"/>
      <c r="O573" s="53"/>
      <c r="P573" s="53"/>
      <c r="Q573" s="53"/>
      <c r="R573" s="53"/>
      <c r="S573" s="53"/>
      <c r="T573" s="53"/>
      <c r="U573" s="53"/>
      <c r="V573" s="53"/>
      <c r="W573" s="53"/>
      <c r="X573" s="53"/>
      <c r="Y573" s="53"/>
      <c r="Z573" s="53"/>
    </row>
    <row r="574" spans="1:26" ht="14.4">
      <c r="A574" s="53"/>
      <c r="B574" s="53"/>
      <c r="C574" s="53"/>
      <c r="D574" s="53"/>
      <c r="E574" s="53"/>
      <c r="F574" s="53"/>
      <c r="G574" s="53"/>
      <c r="H574" s="53"/>
      <c r="I574" s="78"/>
      <c r="J574" s="53"/>
      <c r="K574" s="53"/>
      <c r="L574" s="53"/>
      <c r="M574" s="53"/>
      <c r="N574" s="53"/>
      <c r="O574" s="53"/>
      <c r="P574" s="53"/>
      <c r="Q574" s="53"/>
      <c r="R574" s="53"/>
      <c r="S574" s="53"/>
      <c r="T574" s="53"/>
      <c r="U574" s="53"/>
      <c r="V574" s="53"/>
      <c r="W574" s="53"/>
      <c r="X574" s="53"/>
      <c r="Y574" s="53"/>
      <c r="Z574" s="53"/>
    </row>
    <row r="575" spans="1:26" ht="14.4">
      <c r="A575" s="53"/>
      <c r="B575" s="53"/>
      <c r="C575" s="53"/>
      <c r="D575" s="53"/>
      <c r="E575" s="53"/>
      <c r="F575" s="53"/>
      <c r="G575" s="53"/>
      <c r="H575" s="53"/>
      <c r="I575" s="78"/>
      <c r="J575" s="53"/>
      <c r="K575" s="53"/>
      <c r="L575" s="53"/>
      <c r="M575" s="53"/>
      <c r="N575" s="53"/>
      <c r="O575" s="53"/>
      <c r="P575" s="53"/>
      <c r="Q575" s="53"/>
      <c r="R575" s="53"/>
      <c r="S575" s="53"/>
      <c r="T575" s="53"/>
      <c r="U575" s="53"/>
      <c r="V575" s="53"/>
      <c r="W575" s="53"/>
      <c r="X575" s="53"/>
      <c r="Y575" s="53"/>
      <c r="Z575" s="53"/>
    </row>
    <row r="576" spans="1:26" ht="14.4">
      <c r="A576" s="53"/>
      <c r="B576" s="53"/>
      <c r="C576" s="53"/>
      <c r="D576" s="53"/>
      <c r="E576" s="53"/>
      <c r="F576" s="53"/>
      <c r="G576" s="53"/>
      <c r="H576" s="53"/>
      <c r="I576" s="78"/>
      <c r="J576" s="53"/>
      <c r="K576" s="53"/>
      <c r="L576" s="53"/>
      <c r="M576" s="53"/>
      <c r="N576" s="53"/>
      <c r="O576" s="53"/>
      <c r="P576" s="53"/>
      <c r="Q576" s="53"/>
      <c r="R576" s="53"/>
      <c r="S576" s="53"/>
      <c r="T576" s="53"/>
      <c r="U576" s="53"/>
      <c r="V576" s="53"/>
      <c r="W576" s="53"/>
      <c r="X576" s="53"/>
      <c r="Y576" s="53"/>
      <c r="Z576" s="53"/>
    </row>
    <row r="577" spans="1:26" ht="14.4">
      <c r="A577" s="53"/>
      <c r="B577" s="53"/>
      <c r="C577" s="53"/>
      <c r="D577" s="53"/>
      <c r="E577" s="53"/>
      <c r="F577" s="53"/>
      <c r="G577" s="53"/>
      <c r="H577" s="53"/>
      <c r="I577" s="78"/>
      <c r="J577" s="53"/>
      <c r="K577" s="53"/>
      <c r="L577" s="53"/>
      <c r="M577" s="53"/>
      <c r="N577" s="53"/>
      <c r="O577" s="53"/>
      <c r="P577" s="53"/>
      <c r="Q577" s="53"/>
      <c r="R577" s="53"/>
      <c r="S577" s="53"/>
      <c r="T577" s="53"/>
      <c r="U577" s="53"/>
      <c r="V577" s="53"/>
      <c r="W577" s="53"/>
      <c r="X577" s="53"/>
      <c r="Y577" s="53"/>
      <c r="Z577" s="53"/>
    </row>
    <row r="578" spans="1:26" ht="14.4">
      <c r="A578" s="53"/>
      <c r="B578" s="53"/>
      <c r="C578" s="53"/>
      <c r="D578" s="53"/>
      <c r="E578" s="53"/>
      <c r="F578" s="53"/>
      <c r="G578" s="53"/>
      <c r="H578" s="53"/>
      <c r="I578" s="78"/>
      <c r="J578" s="53"/>
      <c r="K578" s="53"/>
      <c r="L578" s="53"/>
      <c r="M578" s="53"/>
      <c r="N578" s="53"/>
      <c r="O578" s="53"/>
      <c r="P578" s="53"/>
      <c r="Q578" s="53"/>
      <c r="R578" s="53"/>
      <c r="S578" s="53"/>
      <c r="T578" s="53"/>
      <c r="U578" s="53"/>
      <c r="V578" s="53"/>
      <c r="W578" s="53"/>
      <c r="X578" s="53"/>
      <c r="Y578" s="53"/>
      <c r="Z578" s="53"/>
    </row>
    <row r="579" spans="1:26" ht="14.4">
      <c r="A579" s="53"/>
      <c r="B579" s="53"/>
      <c r="C579" s="53"/>
      <c r="D579" s="53"/>
      <c r="E579" s="53"/>
      <c r="F579" s="53"/>
      <c r="G579" s="53"/>
      <c r="H579" s="53"/>
      <c r="I579" s="78"/>
      <c r="J579" s="53"/>
      <c r="K579" s="53"/>
      <c r="L579" s="53"/>
      <c r="M579" s="53"/>
      <c r="N579" s="53"/>
      <c r="O579" s="53"/>
      <c r="P579" s="53"/>
      <c r="Q579" s="53"/>
      <c r="R579" s="53"/>
      <c r="S579" s="53"/>
      <c r="T579" s="53"/>
      <c r="U579" s="53"/>
      <c r="V579" s="53"/>
      <c r="W579" s="53"/>
      <c r="X579" s="53"/>
      <c r="Y579" s="53"/>
      <c r="Z579" s="53"/>
    </row>
    <row r="580" spans="1:26" ht="14.4">
      <c r="A580" s="53"/>
      <c r="B580" s="53"/>
      <c r="C580" s="53"/>
      <c r="D580" s="53"/>
      <c r="E580" s="53"/>
      <c r="F580" s="53"/>
      <c r="G580" s="53"/>
      <c r="H580" s="53"/>
      <c r="I580" s="78"/>
      <c r="J580" s="53"/>
      <c r="K580" s="53"/>
      <c r="L580" s="53"/>
      <c r="M580" s="53"/>
      <c r="N580" s="53"/>
      <c r="O580" s="53"/>
      <c r="P580" s="53"/>
      <c r="Q580" s="53"/>
      <c r="R580" s="53"/>
      <c r="S580" s="53"/>
      <c r="T580" s="53"/>
      <c r="U580" s="53"/>
      <c r="V580" s="53"/>
      <c r="W580" s="53"/>
      <c r="X580" s="53"/>
      <c r="Y580" s="53"/>
      <c r="Z580" s="53"/>
    </row>
    <row r="581" spans="1:26" ht="14.4">
      <c r="A581" s="53"/>
      <c r="B581" s="53"/>
      <c r="C581" s="53"/>
      <c r="D581" s="53"/>
      <c r="E581" s="53"/>
      <c r="F581" s="53"/>
      <c r="G581" s="53"/>
      <c r="H581" s="53"/>
      <c r="I581" s="78"/>
      <c r="J581" s="53"/>
      <c r="K581" s="53"/>
      <c r="L581" s="53"/>
      <c r="M581" s="53"/>
      <c r="N581" s="53"/>
      <c r="O581" s="53"/>
      <c r="P581" s="53"/>
      <c r="Q581" s="53"/>
      <c r="R581" s="53"/>
      <c r="S581" s="53"/>
      <c r="T581" s="53"/>
      <c r="U581" s="53"/>
      <c r="V581" s="53"/>
      <c r="W581" s="53"/>
      <c r="X581" s="53"/>
      <c r="Y581" s="53"/>
      <c r="Z581" s="53"/>
    </row>
    <row r="582" spans="1:26" ht="14.4">
      <c r="A582" s="53"/>
      <c r="B582" s="53"/>
      <c r="C582" s="53"/>
      <c r="D582" s="53"/>
      <c r="E582" s="53"/>
      <c r="F582" s="53"/>
      <c r="G582" s="53"/>
      <c r="H582" s="53"/>
      <c r="I582" s="78"/>
      <c r="J582" s="53"/>
      <c r="K582" s="53"/>
      <c r="L582" s="53"/>
      <c r="M582" s="53"/>
      <c r="N582" s="53"/>
      <c r="O582" s="53"/>
      <c r="P582" s="53"/>
      <c r="Q582" s="53"/>
      <c r="R582" s="53"/>
      <c r="S582" s="53"/>
      <c r="T582" s="53"/>
      <c r="U582" s="53"/>
      <c r="V582" s="53"/>
      <c r="W582" s="53"/>
      <c r="X582" s="53"/>
      <c r="Y582" s="53"/>
      <c r="Z582" s="53"/>
    </row>
    <row r="583" spans="1:26" ht="14.4">
      <c r="A583" s="53"/>
      <c r="B583" s="53"/>
      <c r="C583" s="53"/>
      <c r="D583" s="53"/>
      <c r="E583" s="53"/>
      <c r="F583" s="53"/>
      <c r="G583" s="53"/>
      <c r="H583" s="53"/>
      <c r="I583" s="78"/>
      <c r="J583" s="53"/>
      <c r="K583" s="53"/>
      <c r="L583" s="53"/>
      <c r="M583" s="53"/>
      <c r="N583" s="53"/>
      <c r="O583" s="53"/>
      <c r="P583" s="53"/>
      <c r="Q583" s="53"/>
      <c r="R583" s="53"/>
      <c r="S583" s="53"/>
      <c r="T583" s="53"/>
      <c r="U583" s="53"/>
      <c r="V583" s="53"/>
      <c r="W583" s="53"/>
      <c r="X583" s="53"/>
      <c r="Y583" s="53"/>
      <c r="Z583" s="53"/>
    </row>
    <row r="584" spans="1:26" ht="14.4">
      <c r="A584" s="53"/>
      <c r="B584" s="53"/>
      <c r="C584" s="53"/>
      <c r="D584" s="53"/>
      <c r="E584" s="53"/>
      <c r="F584" s="53"/>
      <c r="G584" s="53"/>
      <c r="H584" s="53"/>
      <c r="I584" s="78"/>
      <c r="J584" s="53"/>
      <c r="K584" s="53"/>
      <c r="L584" s="53"/>
      <c r="M584" s="53"/>
      <c r="N584" s="53"/>
      <c r="O584" s="53"/>
      <c r="P584" s="53"/>
      <c r="Q584" s="53"/>
      <c r="R584" s="53"/>
      <c r="S584" s="53"/>
      <c r="T584" s="53"/>
      <c r="U584" s="53"/>
      <c r="V584" s="53"/>
      <c r="W584" s="53"/>
      <c r="X584" s="53"/>
      <c r="Y584" s="53"/>
      <c r="Z584" s="53"/>
    </row>
    <row r="585" spans="1:26" ht="14.4">
      <c r="A585" s="53"/>
      <c r="B585" s="53"/>
      <c r="C585" s="53"/>
      <c r="D585" s="53"/>
      <c r="E585" s="53"/>
      <c r="F585" s="53"/>
      <c r="G585" s="53"/>
      <c r="H585" s="53"/>
      <c r="I585" s="78"/>
      <c r="J585" s="53"/>
      <c r="K585" s="53"/>
      <c r="L585" s="53"/>
      <c r="M585" s="53"/>
      <c r="N585" s="53"/>
      <c r="O585" s="53"/>
      <c r="P585" s="53"/>
      <c r="Q585" s="53"/>
      <c r="R585" s="53"/>
      <c r="S585" s="53"/>
      <c r="T585" s="53"/>
      <c r="U585" s="53"/>
      <c r="V585" s="53"/>
      <c r="W585" s="53"/>
      <c r="X585" s="53"/>
      <c r="Y585" s="53"/>
      <c r="Z585" s="53"/>
    </row>
    <row r="586" spans="1:26" ht="14.4">
      <c r="A586" s="53"/>
      <c r="B586" s="53"/>
      <c r="C586" s="53"/>
      <c r="D586" s="53"/>
      <c r="E586" s="53"/>
      <c r="F586" s="53"/>
      <c r="G586" s="53"/>
      <c r="H586" s="53"/>
      <c r="I586" s="78"/>
      <c r="J586" s="53"/>
      <c r="K586" s="53"/>
      <c r="L586" s="53"/>
      <c r="M586" s="53"/>
      <c r="N586" s="53"/>
      <c r="O586" s="53"/>
      <c r="P586" s="53"/>
      <c r="Q586" s="53"/>
      <c r="R586" s="53"/>
      <c r="S586" s="53"/>
      <c r="T586" s="53"/>
      <c r="U586" s="53"/>
      <c r="V586" s="53"/>
      <c r="W586" s="53"/>
      <c r="X586" s="53"/>
      <c r="Y586" s="53"/>
      <c r="Z586" s="53"/>
    </row>
    <row r="587" spans="1:26" ht="14.4">
      <c r="A587" s="53"/>
      <c r="B587" s="53"/>
      <c r="C587" s="53"/>
      <c r="D587" s="53"/>
      <c r="E587" s="53"/>
      <c r="F587" s="53"/>
      <c r="G587" s="53"/>
      <c r="H587" s="53"/>
      <c r="I587" s="78"/>
      <c r="J587" s="53"/>
      <c r="K587" s="53"/>
      <c r="L587" s="53"/>
      <c r="M587" s="53"/>
      <c r="N587" s="53"/>
      <c r="O587" s="53"/>
      <c r="P587" s="53"/>
      <c r="Q587" s="53"/>
      <c r="R587" s="53"/>
      <c r="S587" s="53"/>
      <c r="T587" s="53"/>
      <c r="U587" s="53"/>
      <c r="V587" s="53"/>
      <c r="W587" s="53"/>
      <c r="X587" s="53"/>
      <c r="Y587" s="53"/>
      <c r="Z587" s="53"/>
    </row>
    <row r="588" spans="1:26" ht="14.4">
      <c r="A588" s="53"/>
      <c r="B588" s="53"/>
      <c r="C588" s="53"/>
      <c r="D588" s="53"/>
      <c r="E588" s="53"/>
      <c r="F588" s="53"/>
      <c r="G588" s="53"/>
      <c r="H588" s="53"/>
      <c r="I588" s="78"/>
      <c r="J588" s="53"/>
      <c r="K588" s="53"/>
      <c r="L588" s="53"/>
      <c r="M588" s="53"/>
      <c r="N588" s="53"/>
      <c r="O588" s="53"/>
      <c r="P588" s="53"/>
      <c r="Q588" s="53"/>
      <c r="R588" s="53"/>
      <c r="S588" s="53"/>
      <c r="T588" s="53"/>
      <c r="U588" s="53"/>
      <c r="V588" s="53"/>
      <c r="W588" s="53"/>
      <c r="X588" s="53"/>
      <c r="Y588" s="53"/>
      <c r="Z588" s="53"/>
    </row>
    <row r="589" spans="1:26" ht="14.4">
      <c r="A589" s="53"/>
      <c r="B589" s="53"/>
      <c r="C589" s="53"/>
      <c r="D589" s="53"/>
      <c r="E589" s="53"/>
      <c r="F589" s="53"/>
      <c r="G589" s="53"/>
      <c r="H589" s="53"/>
      <c r="I589" s="78"/>
      <c r="J589" s="53"/>
      <c r="K589" s="53"/>
      <c r="L589" s="53"/>
      <c r="M589" s="53"/>
      <c r="N589" s="53"/>
      <c r="O589" s="53"/>
      <c r="P589" s="53"/>
      <c r="Q589" s="53"/>
      <c r="R589" s="53"/>
      <c r="S589" s="53"/>
      <c r="T589" s="53"/>
      <c r="U589" s="53"/>
      <c r="V589" s="53"/>
      <c r="W589" s="53"/>
      <c r="X589" s="53"/>
      <c r="Y589" s="53"/>
      <c r="Z589" s="53"/>
    </row>
    <row r="590" spans="1:26" ht="14.4">
      <c r="A590" s="53"/>
      <c r="B590" s="53"/>
      <c r="C590" s="53"/>
      <c r="D590" s="53"/>
      <c r="E590" s="53"/>
      <c r="F590" s="53"/>
      <c r="G590" s="53"/>
      <c r="H590" s="53"/>
      <c r="I590" s="78"/>
      <c r="J590" s="53"/>
      <c r="K590" s="53"/>
      <c r="L590" s="53"/>
      <c r="M590" s="53"/>
      <c r="N590" s="53"/>
      <c r="O590" s="53"/>
      <c r="P590" s="53"/>
      <c r="Q590" s="53"/>
      <c r="R590" s="53"/>
      <c r="S590" s="53"/>
      <c r="T590" s="53"/>
      <c r="U590" s="53"/>
      <c r="V590" s="53"/>
      <c r="W590" s="53"/>
      <c r="X590" s="53"/>
      <c r="Y590" s="53"/>
      <c r="Z590" s="53"/>
    </row>
    <row r="591" spans="1:26" ht="14.4">
      <c r="A591" s="53"/>
      <c r="B591" s="53"/>
      <c r="C591" s="53"/>
      <c r="D591" s="53"/>
      <c r="E591" s="53"/>
      <c r="F591" s="53"/>
      <c r="G591" s="53"/>
      <c r="H591" s="53"/>
      <c r="I591" s="78"/>
      <c r="J591" s="53"/>
      <c r="K591" s="53"/>
      <c r="L591" s="53"/>
      <c r="M591" s="53"/>
      <c r="N591" s="53"/>
      <c r="O591" s="53"/>
      <c r="P591" s="53"/>
      <c r="Q591" s="53"/>
      <c r="R591" s="53"/>
      <c r="S591" s="53"/>
      <c r="T591" s="53"/>
      <c r="U591" s="53"/>
      <c r="V591" s="53"/>
      <c r="W591" s="53"/>
      <c r="X591" s="53"/>
      <c r="Y591" s="53"/>
      <c r="Z591" s="53"/>
    </row>
    <row r="592" spans="1:26" ht="14.4">
      <c r="A592" s="53"/>
      <c r="B592" s="53"/>
      <c r="C592" s="53"/>
      <c r="D592" s="53"/>
      <c r="E592" s="53"/>
      <c r="F592" s="53"/>
      <c r="G592" s="53"/>
      <c r="H592" s="53"/>
      <c r="I592" s="78"/>
      <c r="J592" s="53"/>
      <c r="K592" s="53"/>
      <c r="L592" s="53"/>
      <c r="M592" s="53"/>
      <c r="N592" s="53"/>
      <c r="O592" s="53"/>
      <c r="P592" s="53"/>
      <c r="Q592" s="53"/>
      <c r="R592" s="53"/>
      <c r="S592" s="53"/>
      <c r="T592" s="53"/>
      <c r="U592" s="53"/>
      <c r="V592" s="53"/>
      <c r="W592" s="53"/>
      <c r="X592" s="53"/>
      <c r="Y592" s="53"/>
      <c r="Z592" s="53"/>
    </row>
    <row r="593" spans="1:26" ht="14.4">
      <c r="A593" s="53"/>
      <c r="B593" s="53"/>
      <c r="C593" s="53"/>
      <c r="D593" s="53"/>
      <c r="E593" s="53"/>
      <c r="F593" s="53"/>
      <c r="G593" s="53"/>
      <c r="H593" s="53"/>
      <c r="I593" s="78"/>
      <c r="J593" s="53"/>
      <c r="K593" s="53"/>
      <c r="L593" s="53"/>
      <c r="M593" s="53"/>
      <c r="N593" s="53"/>
      <c r="O593" s="53"/>
      <c r="P593" s="53"/>
      <c r="Q593" s="53"/>
      <c r="R593" s="53"/>
      <c r="S593" s="53"/>
      <c r="T593" s="53"/>
      <c r="U593" s="53"/>
      <c r="V593" s="53"/>
      <c r="W593" s="53"/>
      <c r="X593" s="53"/>
      <c r="Y593" s="53"/>
      <c r="Z593" s="53"/>
    </row>
    <row r="594" spans="1:26" ht="14.4">
      <c r="A594" s="53"/>
      <c r="B594" s="53"/>
      <c r="C594" s="53"/>
      <c r="D594" s="53"/>
      <c r="E594" s="53"/>
      <c r="F594" s="53"/>
      <c r="G594" s="53"/>
      <c r="H594" s="53"/>
      <c r="I594" s="78"/>
      <c r="J594" s="53"/>
      <c r="K594" s="53"/>
      <c r="L594" s="53"/>
      <c r="M594" s="53"/>
      <c r="N594" s="53"/>
      <c r="O594" s="53"/>
      <c r="P594" s="53"/>
      <c r="Q594" s="53"/>
      <c r="R594" s="53"/>
      <c r="S594" s="53"/>
      <c r="T594" s="53"/>
      <c r="U594" s="53"/>
      <c r="V594" s="53"/>
      <c r="W594" s="53"/>
      <c r="X594" s="53"/>
      <c r="Y594" s="53"/>
      <c r="Z594" s="53"/>
    </row>
    <row r="595" spans="1:26" ht="14.4">
      <c r="A595" s="53"/>
      <c r="B595" s="53"/>
      <c r="C595" s="53"/>
      <c r="D595" s="53"/>
      <c r="E595" s="53"/>
      <c r="F595" s="53"/>
      <c r="G595" s="53"/>
      <c r="H595" s="53"/>
      <c r="I595" s="78"/>
      <c r="J595" s="53"/>
      <c r="K595" s="53"/>
      <c r="L595" s="53"/>
      <c r="M595" s="53"/>
      <c r="N595" s="53"/>
      <c r="O595" s="53"/>
      <c r="P595" s="53"/>
      <c r="Q595" s="53"/>
      <c r="R595" s="53"/>
      <c r="S595" s="53"/>
      <c r="T595" s="53"/>
      <c r="U595" s="53"/>
      <c r="V595" s="53"/>
      <c r="W595" s="53"/>
      <c r="X595" s="53"/>
      <c r="Y595" s="53"/>
      <c r="Z595" s="53"/>
    </row>
    <row r="596" spans="1:26" ht="14.4">
      <c r="A596" s="53"/>
      <c r="B596" s="53"/>
      <c r="C596" s="53"/>
      <c r="D596" s="53"/>
      <c r="E596" s="53"/>
      <c r="F596" s="53"/>
      <c r="G596" s="53"/>
      <c r="H596" s="53"/>
      <c r="I596" s="78"/>
      <c r="J596" s="53"/>
      <c r="K596" s="53"/>
      <c r="L596" s="53"/>
      <c r="M596" s="53"/>
      <c r="N596" s="53"/>
      <c r="O596" s="53"/>
      <c r="P596" s="53"/>
      <c r="Q596" s="53"/>
      <c r="R596" s="53"/>
      <c r="S596" s="53"/>
      <c r="T596" s="53"/>
      <c r="U596" s="53"/>
      <c r="V596" s="53"/>
      <c r="W596" s="53"/>
      <c r="X596" s="53"/>
      <c r="Y596" s="53"/>
      <c r="Z596" s="53"/>
    </row>
    <row r="597" spans="1:26" ht="14.4">
      <c r="A597" s="53"/>
      <c r="B597" s="53"/>
      <c r="C597" s="53"/>
      <c r="D597" s="53"/>
      <c r="E597" s="53"/>
      <c r="F597" s="53"/>
      <c r="G597" s="53"/>
      <c r="H597" s="53"/>
      <c r="I597" s="78"/>
      <c r="J597" s="53"/>
      <c r="K597" s="53"/>
      <c r="L597" s="53"/>
      <c r="M597" s="53"/>
      <c r="N597" s="53"/>
      <c r="O597" s="53"/>
      <c r="P597" s="53"/>
      <c r="Q597" s="53"/>
      <c r="R597" s="53"/>
      <c r="S597" s="53"/>
      <c r="T597" s="53"/>
      <c r="U597" s="53"/>
      <c r="V597" s="53"/>
      <c r="W597" s="53"/>
      <c r="X597" s="53"/>
      <c r="Y597" s="53"/>
      <c r="Z597" s="53"/>
    </row>
    <row r="598" spans="1:26" ht="14.4">
      <c r="A598" s="53"/>
      <c r="B598" s="53"/>
      <c r="C598" s="53"/>
      <c r="D598" s="53"/>
      <c r="E598" s="53"/>
      <c r="F598" s="53"/>
      <c r="G598" s="53"/>
      <c r="H598" s="53"/>
      <c r="I598" s="78"/>
      <c r="J598" s="53"/>
      <c r="K598" s="53"/>
      <c r="L598" s="53"/>
      <c r="M598" s="53"/>
      <c r="N598" s="53"/>
      <c r="O598" s="53"/>
      <c r="P598" s="53"/>
      <c r="Q598" s="53"/>
      <c r="R598" s="53"/>
      <c r="S598" s="53"/>
      <c r="T598" s="53"/>
      <c r="U598" s="53"/>
      <c r="V598" s="53"/>
      <c r="W598" s="53"/>
      <c r="X598" s="53"/>
      <c r="Y598" s="53"/>
      <c r="Z598" s="53"/>
    </row>
    <row r="599" spans="1:26" ht="14.4">
      <c r="A599" s="53"/>
      <c r="B599" s="53"/>
      <c r="C599" s="53"/>
      <c r="D599" s="53"/>
      <c r="E599" s="53"/>
      <c r="F599" s="53"/>
      <c r="G599" s="53"/>
      <c r="H599" s="53"/>
      <c r="I599" s="78"/>
      <c r="J599" s="53"/>
      <c r="K599" s="53"/>
      <c r="L599" s="53"/>
      <c r="M599" s="53"/>
      <c r="N599" s="53"/>
      <c r="O599" s="53"/>
      <c r="P599" s="53"/>
      <c r="Q599" s="53"/>
      <c r="R599" s="53"/>
      <c r="S599" s="53"/>
      <c r="T599" s="53"/>
      <c r="U599" s="53"/>
      <c r="V599" s="53"/>
      <c r="W599" s="53"/>
      <c r="X599" s="53"/>
      <c r="Y599" s="53"/>
      <c r="Z599" s="53"/>
    </row>
    <row r="600" spans="1:26" ht="14.4">
      <c r="A600" s="53"/>
      <c r="B600" s="53"/>
      <c r="C600" s="53"/>
      <c r="D600" s="53"/>
      <c r="E600" s="53"/>
      <c r="F600" s="53"/>
      <c r="G600" s="53"/>
      <c r="H600" s="53"/>
      <c r="I600" s="78"/>
      <c r="J600" s="53"/>
      <c r="K600" s="53"/>
      <c r="L600" s="53"/>
      <c r="M600" s="53"/>
      <c r="N600" s="53"/>
      <c r="O600" s="53"/>
      <c r="P600" s="53"/>
      <c r="Q600" s="53"/>
      <c r="R600" s="53"/>
      <c r="S600" s="53"/>
      <c r="T600" s="53"/>
      <c r="U600" s="53"/>
      <c r="V600" s="53"/>
      <c r="W600" s="53"/>
      <c r="X600" s="53"/>
      <c r="Y600" s="53"/>
      <c r="Z600" s="53"/>
    </row>
    <row r="601" spans="1:26" ht="14.4">
      <c r="A601" s="53"/>
      <c r="B601" s="53"/>
      <c r="C601" s="53"/>
      <c r="D601" s="53"/>
      <c r="E601" s="53"/>
      <c r="F601" s="53"/>
      <c r="G601" s="53"/>
      <c r="H601" s="53"/>
      <c r="I601" s="78"/>
      <c r="J601" s="53"/>
      <c r="K601" s="53"/>
      <c r="L601" s="53"/>
      <c r="M601" s="53"/>
      <c r="N601" s="53"/>
      <c r="O601" s="53"/>
      <c r="P601" s="53"/>
      <c r="Q601" s="53"/>
      <c r="R601" s="53"/>
      <c r="S601" s="53"/>
      <c r="T601" s="53"/>
      <c r="U601" s="53"/>
      <c r="V601" s="53"/>
      <c r="W601" s="53"/>
      <c r="X601" s="53"/>
      <c r="Y601" s="53"/>
      <c r="Z601" s="53"/>
    </row>
    <row r="602" spans="1:26" ht="14.4">
      <c r="A602" s="53"/>
      <c r="B602" s="53"/>
      <c r="C602" s="53"/>
      <c r="D602" s="53"/>
      <c r="E602" s="53"/>
      <c r="F602" s="53"/>
      <c r="G602" s="53"/>
      <c r="H602" s="53"/>
      <c r="I602" s="78"/>
      <c r="J602" s="53"/>
      <c r="K602" s="53"/>
      <c r="L602" s="53"/>
      <c r="M602" s="53"/>
      <c r="N602" s="53"/>
      <c r="O602" s="53"/>
      <c r="P602" s="53"/>
      <c r="Q602" s="53"/>
      <c r="R602" s="53"/>
      <c r="S602" s="53"/>
      <c r="T602" s="53"/>
      <c r="U602" s="53"/>
      <c r="V602" s="53"/>
      <c r="W602" s="53"/>
      <c r="X602" s="53"/>
      <c r="Y602" s="53"/>
      <c r="Z602" s="53"/>
    </row>
    <row r="603" spans="1:26" ht="14.4">
      <c r="A603" s="53"/>
      <c r="B603" s="53"/>
      <c r="C603" s="53"/>
      <c r="D603" s="53"/>
      <c r="E603" s="53"/>
      <c r="F603" s="53"/>
      <c r="G603" s="53"/>
      <c r="H603" s="53"/>
      <c r="I603" s="78"/>
      <c r="J603" s="53"/>
      <c r="K603" s="53"/>
      <c r="L603" s="53"/>
      <c r="M603" s="53"/>
      <c r="N603" s="53"/>
      <c r="O603" s="53"/>
      <c r="P603" s="53"/>
      <c r="Q603" s="53"/>
      <c r="R603" s="53"/>
      <c r="S603" s="53"/>
      <c r="T603" s="53"/>
      <c r="U603" s="53"/>
      <c r="V603" s="53"/>
      <c r="W603" s="53"/>
      <c r="X603" s="53"/>
      <c r="Y603" s="53"/>
      <c r="Z603" s="53"/>
    </row>
    <row r="604" spans="1:26" ht="14.4">
      <c r="A604" s="53"/>
      <c r="B604" s="53"/>
      <c r="C604" s="53"/>
      <c r="D604" s="53"/>
      <c r="E604" s="53"/>
      <c r="F604" s="53"/>
      <c r="G604" s="53"/>
      <c r="H604" s="53"/>
      <c r="I604" s="78"/>
      <c r="J604" s="53"/>
      <c r="K604" s="53"/>
      <c r="L604" s="53"/>
      <c r="M604" s="53"/>
      <c r="N604" s="53"/>
      <c r="O604" s="53"/>
      <c r="P604" s="53"/>
      <c r="Q604" s="53"/>
      <c r="R604" s="53"/>
      <c r="S604" s="53"/>
      <c r="T604" s="53"/>
      <c r="U604" s="53"/>
      <c r="V604" s="53"/>
      <c r="W604" s="53"/>
      <c r="X604" s="53"/>
      <c r="Y604" s="53"/>
      <c r="Z604" s="53"/>
    </row>
    <row r="605" spans="1:26" ht="14.4">
      <c r="A605" s="53"/>
      <c r="B605" s="53"/>
      <c r="C605" s="53"/>
      <c r="D605" s="53"/>
      <c r="E605" s="53"/>
      <c r="F605" s="53"/>
      <c r="G605" s="53"/>
      <c r="H605" s="53"/>
      <c r="I605" s="78"/>
      <c r="J605" s="53"/>
      <c r="K605" s="53"/>
      <c r="L605" s="53"/>
      <c r="M605" s="53"/>
      <c r="N605" s="53"/>
      <c r="O605" s="53"/>
      <c r="P605" s="53"/>
      <c r="Q605" s="53"/>
      <c r="R605" s="53"/>
      <c r="S605" s="53"/>
      <c r="T605" s="53"/>
      <c r="U605" s="53"/>
      <c r="V605" s="53"/>
      <c r="W605" s="53"/>
      <c r="X605" s="53"/>
      <c r="Y605" s="53"/>
      <c r="Z605" s="53"/>
    </row>
    <row r="606" spans="1:26" ht="14.4">
      <c r="A606" s="53"/>
      <c r="B606" s="53"/>
      <c r="C606" s="53"/>
      <c r="D606" s="53"/>
      <c r="E606" s="53"/>
      <c r="F606" s="53"/>
      <c r="G606" s="53"/>
      <c r="H606" s="53"/>
      <c r="I606" s="78"/>
      <c r="J606" s="53"/>
      <c r="K606" s="53"/>
      <c r="L606" s="53"/>
      <c r="M606" s="53"/>
      <c r="N606" s="53"/>
      <c r="O606" s="53"/>
      <c r="P606" s="53"/>
      <c r="Q606" s="53"/>
      <c r="R606" s="53"/>
      <c r="S606" s="53"/>
      <c r="T606" s="53"/>
      <c r="U606" s="53"/>
      <c r="V606" s="53"/>
      <c r="W606" s="53"/>
      <c r="X606" s="53"/>
      <c r="Y606" s="53"/>
      <c r="Z606" s="53"/>
    </row>
    <row r="607" spans="1:26" ht="14.4">
      <c r="A607" s="53"/>
      <c r="B607" s="53"/>
      <c r="C607" s="53"/>
      <c r="D607" s="53"/>
      <c r="E607" s="53"/>
      <c r="F607" s="53"/>
      <c r="G607" s="53"/>
      <c r="H607" s="53"/>
      <c r="I607" s="78"/>
      <c r="J607" s="53"/>
      <c r="K607" s="53"/>
      <c r="L607" s="53"/>
      <c r="M607" s="53"/>
      <c r="N607" s="53"/>
      <c r="O607" s="53"/>
      <c r="P607" s="53"/>
      <c r="Q607" s="53"/>
      <c r="R607" s="53"/>
      <c r="S607" s="53"/>
      <c r="T607" s="53"/>
      <c r="U607" s="53"/>
      <c r="V607" s="53"/>
      <c r="W607" s="53"/>
      <c r="X607" s="53"/>
      <c r="Y607" s="53"/>
      <c r="Z607" s="53"/>
    </row>
    <row r="608" spans="1:26" ht="14.4">
      <c r="A608" s="53"/>
      <c r="B608" s="53"/>
      <c r="C608" s="53"/>
      <c r="D608" s="53"/>
      <c r="E608" s="53"/>
      <c r="F608" s="53"/>
      <c r="G608" s="53"/>
      <c r="H608" s="53"/>
      <c r="I608" s="78"/>
      <c r="J608" s="53"/>
      <c r="K608" s="53"/>
      <c r="L608" s="53"/>
      <c r="M608" s="53"/>
      <c r="N608" s="53"/>
      <c r="O608" s="53"/>
      <c r="P608" s="53"/>
      <c r="Q608" s="53"/>
      <c r="R608" s="53"/>
      <c r="S608" s="53"/>
      <c r="T608" s="53"/>
      <c r="U608" s="53"/>
      <c r="V608" s="53"/>
      <c r="W608" s="53"/>
      <c r="X608" s="53"/>
      <c r="Y608" s="53"/>
      <c r="Z608" s="53"/>
    </row>
    <row r="609" spans="1:26" ht="14.4">
      <c r="A609" s="53"/>
      <c r="B609" s="53"/>
      <c r="C609" s="53"/>
      <c r="D609" s="53"/>
      <c r="E609" s="53"/>
      <c r="F609" s="53"/>
      <c r="G609" s="53"/>
      <c r="H609" s="53"/>
      <c r="I609" s="78"/>
      <c r="J609" s="53"/>
      <c r="K609" s="53"/>
      <c r="L609" s="53"/>
      <c r="M609" s="53"/>
      <c r="N609" s="53"/>
      <c r="O609" s="53"/>
      <c r="P609" s="53"/>
      <c r="Q609" s="53"/>
      <c r="R609" s="53"/>
      <c r="S609" s="53"/>
      <c r="T609" s="53"/>
      <c r="U609" s="53"/>
      <c r="V609" s="53"/>
      <c r="W609" s="53"/>
      <c r="X609" s="53"/>
      <c r="Y609" s="53"/>
      <c r="Z609" s="53"/>
    </row>
    <row r="610" spans="1:26" ht="14.4">
      <c r="A610" s="53"/>
      <c r="B610" s="53"/>
      <c r="C610" s="53"/>
      <c r="D610" s="53"/>
      <c r="E610" s="53"/>
      <c r="F610" s="53"/>
      <c r="G610" s="53"/>
      <c r="H610" s="53"/>
      <c r="I610" s="78"/>
      <c r="J610" s="53"/>
      <c r="K610" s="53"/>
      <c r="L610" s="53"/>
      <c r="M610" s="53"/>
      <c r="N610" s="53"/>
      <c r="O610" s="53"/>
      <c r="P610" s="53"/>
      <c r="Q610" s="53"/>
      <c r="R610" s="53"/>
      <c r="S610" s="53"/>
      <c r="T610" s="53"/>
      <c r="U610" s="53"/>
      <c r="V610" s="53"/>
      <c r="W610" s="53"/>
      <c r="X610" s="53"/>
      <c r="Y610" s="53"/>
      <c r="Z610" s="53"/>
    </row>
    <row r="611" spans="1:26" ht="14.4">
      <c r="A611" s="53"/>
      <c r="B611" s="53"/>
      <c r="C611" s="53"/>
      <c r="D611" s="53"/>
      <c r="E611" s="53"/>
      <c r="F611" s="53"/>
      <c r="G611" s="53"/>
      <c r="H611" s="53"/>
      <c r="I611" s="78"/>
      <c r="J611" s="53"/>
      <c r="K611" s="53"/>
      <c r="L611" s="53"/>
      <c r="M611" s="53"/>
      <c r="N611" s="53"/>
      <c r="O611" s="53"/>
      <c r="P611" s="53"/>
      <c r="Q611" s="53"/>
      <c r="R611" s="53"/>
      <c r="S611" s="53"/>
      <c r="T611" s="53"/>
      <c r="U611" s="53"/>
      <c r="V611" s="53"/>
      <c r="W611" s="53"/>
      <c r="X611" s="53"/>
      <c r="Y611" s="53"/>
      <c r="Z611" s="53"/>
    </row>
    <row r="612" spans="1:26" ht="14.4">
      <c r="A612" s="53"/>
      <c r="B612" s="53"/>
      <c r="C612" s="53"/>
      <c r="D612" s="53"/>
      <c r="E612" s="53"/>
      <c r="F612" s="53"/>
      <c r="G612" s="53"/>
      <c r="H612" s="53"/>
      <c r="I612" s="78"/>
      <c r="J612" s="53"/>
      <c r="K612" s="53"/>
      <c r="L612" s="53"/>
      <c r="M612" s="53"/>
      <c r="N612" s="53"/>
      <c r="O612" s="53"/>
      <c r="P612" s="53"/>
      <c r="Q612" s="53"/>
      <c r="R612" s="53"/>
      <c r="S612" s="53"/>
      <c r="T612" s="53"/>
      <c r="U612" s="53"/>
      <c r="V612" s="53"/>
      <c r="W612" s="53"/>
      <c r="X612" s="53"/>
      <c r="Y612" s="53"/>
      <c r="Z612" s="53"/>
    </row>
    <row r="613" spans="1:26" ht="14.4">
      <c r="A613" s="53"/>
      <c r="B613" s="53"/>
      <c r="C613" s="53"/>
      <c r="D613" s="53"/>
      <c r="E613" s="53"/>
      <c r="F613" s="53"/>
      <c r="G613" s="53"/>
      <c r="H613" s="53"/>
      <c r="I613" s="78"/>
      <c r="J613" s="53"/>
      <c r="K613" s="53"/>
      <c r="L613" s="53"/>
      <c r="M613" s="53"/>
      <c r="N613" s="53"/>
      <c r="O613" s="53"/>
      <c r="P613" s="53"/>
      <c r="Q613" s="53"/>
      <c r="R613" s="53"/>
      <c r="S613" s="53"/>
      <c r="T613" s="53"/>
      <c r="U613" s="53"/>
      <c r="V613" s="53"/>
      <c r="W613" s="53"/>
      <c r="X613" s="53"/>
      <c r="Y613" s="53"/>
      <c r="Z613" s="53"/>
    </row>
    <row r="614" spans="1:26" ht="14.4">
      <c r="A614" s="53"/>
      <c r="B614" s="53"/>
      <c r="C614" s="53"/>
      <c r="D614" s="53"/>
      <c r="E614" s="53"/>
      <c r="F614" s="53"/>
      <c r="G614" s="53"/>
      <c r="H614" s="53"/>
      <c r="I614" s="78"/>
      <c r="J614" s="53"/>
      <c r="K614" s="53"/>
      <c r="L614" s="53"/>
      <c r="M614" s="53"/>
      <c r="N614" s="53"/>
      <c r="O614" s="53"/>
      <c r="P614" s="53"/>
      <c r="Q614" s="53"/>
      <c r="R614" s="53"/>
      <c r="S614" s="53"/>
      <c r="T614" s="53"/>
      <c r="U614" s="53"/>
      <c r="V614" s="53"/>
      <c r="W614" s="53"/>
      <c r="X614" s="53"/>
      <c r="Y614" s="53"/>
      <c r="Z614" s="53"/>
    </row>
    <row r="615" spans="1:26" ht="14.4">
      <c r="A615" s="53"/>
      <c r="B615" s="53"/>
      <c r="C615" s="53"/>
      <c r="D615" s="53"/>
      <c r="E615" s="53"/>
      <c r="F615" s="53"/>
      <c r="G615" s="53"/>
      <c r="H615" s="53"/>
      <c r="I615" s="78"/>
      <c r="J615" s="53"/>
      <c r="K615" s="53"/>
      <c r="L615" s="53"/>
      <c r="M615" s="53"/>
      <c r="N615" s="53"/>
      <c r="O615" s="53"/>
      <c r="P615" s="53"/>
      <c r="Q615" s="53"/>
      <c r="R615" s="53"/>
      <c r="S615" s="53"/>
      <c r="T615" s="53"/>
      <c r="U615" s="53"/>
      <c r="V615" s="53"/>
      <c r="W615" s="53"/>
      <c r="X615" s="53"/>
      <c r="Y615" s="53"/>
      <c r="Z615" s="53"/>
    </row>
    <row r="616" spans="1:26" ht="14.4">
      <c r="A616" s="53"/>
      <c r="B616" s="53"/>
      <c r="C616" s="53"/>
      <c r="D616" s="53"/>
      <c r="E616" s="53"/>
      <c r="F616" s="53"/>
      <c r="G616" s="53"/>
      <c r="H616" s="53"/>
      <c r="I616" s="78"/>
      <c r="J616" s="53"/>
      <c r="K616" s="53"/>
      <c r="L616" s="53"/>
      <c r="M616" s="53"/>
      <c r="N616" s="53"/>
      <c r="O616" s="53"/>
      <c r="P616" s="53"/>
      <c r="Q616" s="53"/>
      <c r="R616" s="53"/>
      <c r="S616" s="53"/>
      <c r="T616" s="53"/>
      <c r="U616" s="53"/>
      <c r="V616" s="53"/>
      <c r="W616" s="53"/>
      <c r="X616" s="53"/>
      <c r="Y616" s="53"/>
      <c r="Z616" s="53"/>
    </row>
    <row r="617" spans="1:26" ht="14.4">
      <c r="A617" s="53"/>
      <c r="B617" s="53"/>
      <c r="C617" s="53"/>
      <c r="D617" s="53"/>
      <c r="E617" s="53"/>
      <c r="F617" s="53"/>
      <c r="G617" s="53"/>
      <c r="H617" s="53"/>
      <c r="I617" s="78"/>
      <c r="J617" s="53"/>
      <c r="K617" s="53"/>
      <c r="L617" s="53"/>
      <c r="M617" s="53"/>
      <c r="N617" s="53"/>
      <c r="O617" s="53"/>
      <c r="P617" s="53"/>
      <c r="Q617" s="53"/>
      <c r="R617" s="53"/>
      <c r="S617" s="53"/>
      <c r="T617" s="53"/>
      <c r="U617" s="53"/>
      <c r="V617" s="53"/>
      <c r="W617" s="53"/>
      <c r="X617" s="53"/>
      <c r="Y617" s="53"/>
      <c r="Z617" s="53"/>
    </row>
    <row r="618" spans="1:26" ht="14.4">
      <c r="A618" s="53"/>
      <c r="B618" s="53"/>
      <c r="C618" s="53"/>
      <c r="D618" s="53"/>
      <c r="E618" s="53"/>
      <c r="F618" s="53"/>
      <c r="G618" s="53"/>
      <c r="H618" s="53"/>
      <c r="I618" s="78"/>
      <c r="J618" s="53"/>
      <c r="K618" s="53"/>
      <c r="L618" s="53"/>
      <c r="M618" s="53"/>
      <c r="N618" s="53"/>
      <c r="O618" s="53"/>
      <c r="P618" s="53"/>
      <c r="Q618" s="53"/>
      <c r="R618" s="53"/>
      <c r="S618" s="53"/>
      <c r="T618" s="53"/>
      <c r="U618" s="53"/>
      <c r="V618" s="53"/>
      <c r="W618" s="53"/>
      <c r="X618" s="53"/>
      <c r="Y618" s="53"/>
      <c r="Z618" s="53"/>
    </row>
    <row r="619" spans="1:26" ht="14.4">
      <c r="A619" s="53"/>
      <c r="B619" s="53"/>
      <c r="C619" s="53"/>
      <c r="D619" s="53"/>
      <c r="E619" s="53"/>
      <c r="F619" s="53"/>
      <c r="G619" s="53"/>
      <c r="H619" s="53"/>
      <c r="I619" s="78"/>
      <c r="J619" s="53"/>
      <c r="K619" s="53"/>
      <c r="L619" s="53"/>
      <c r="M619" s="53"/>
      <c r="N619" s="53"/>
      <c r="O619" s="53"/>
      <c r="P619" s="53"/>
      <c r="Q619" s="53"/>
      <c r="R619" s="53"/>
      <c r="S619" s="53"/>
      <c r="T619" s="53"/>
      <c r="U619" s="53"/>
      <c r="V619" s="53"/>
      <c r="W619" s="53"/>
      <c r="X619" s="53"/>
      <c r="Y619" s="53"/>
      <c r="Z619" s="53"/>
    </row>
    <row r="620" spans="1:26" ht="14.4">
      <c r="A620" s="53"/>
      <c r="B620" s="53"/>
      <c r="C620" s="53"/>
      <c r="D620" s="53"/>
      <c r="E620" s="53"/>
      <c r="F620" s="53"/>
      <c r="G620" s="53"/>
      <c r="H620" s="53"/>
      <c r="I620" s="78"/>
      <c r="J620" s="53"/>
      <c r="K620" s="53"/>
      <c r="L620" s="53"/>
      <c r="M620" s="53"/>
      <c r="N620" s="53"/>
      <c r="O620" s="53"/>
      <c r="P620" s="53"/>
      <c r="Q620" s="53"/>
      <c r="R620" s="53"/>
      <c r="S620" s="53"/>
      <c r="T620" s="53"/>
      <c r="U620" s="53"/>
      <c r="V620" s="53"/>
      <c r="W620" s="53"/>
      <c r="X620" s="53"/>
      <c r="Y620" s="53"/>
      <c r="Z620" s="53"/>
    </row>
    <row r="621" spans="1:26" ht="14.4">
      <c r="A621" s="53"/>
      <c r="B621" s="53"/>
      <c r="C621" s="53"/>
      <c r="D621" s="53"/>
      <c r="E621" s="53"/>
      <c r="F621" s="53"/>
      <c r="G621" s="53"/>
      <c r="H621" s="53"/>
      <c r="I621" s="78"/>
      <c r="J621" s="53"/>
      <c r="K621" s="53"/>
      <c r="L621" s="53"/>
      <c r="M621" s="53"/>
      <c r="N621" s="53"/>
      <c r="O621" s="53"/>
      <c r="P621" s="53"/>
      <c r="Q621" s="53"/>
      <c r="R621" s="53"/>
      <c r="S621" s="53"/>
      <c r="T621" s="53"/>
      <c r="U621" s="53"/>
      <c r="V621" s="53"/>
      <c r="W621" s="53"/>
      <c r="X621" s="53"/>
      <c r="Y621" s="53"/>
      <c r="Z621" s="53"/>
    </row>
    <row r="622" spans="1:26" ht="14.4">
      <c r="A622" s="53"/>
      <c r="B622" s="53"/>
      <c r="C622" s="53"/>
      <c r="D622" s="53"/>
      <c r="E622" s="53"/>
      <c r="F622" s="53"/>
      <c r="G622" s="53"/>
      <c r="H622" s="53"/>
      <c r="I622" s="78"/>
      <c r="J622" s="53"/>
      <c r="K622" s="53"/>
      <c r="L622" s="53"/>
      <c r="M622" s="53"/>
      <c r="N622" s="53"/>
      <c r="O622" s="53"/>
      <c r="P622" s="53"/>
      <c r="Q622" s="53"/>
      <c r="R622" s="53"/>
      <c r="S622" s="53"/>
      <c r="T622" s="53"/>
      <c r="U622" s="53"/>
      <c r="V622" s="53"/>
      <c r="W622" s="53"/>
      <c r="X622" s="53"/>
      <c r="Y622" s="53"/>
      <c r="Z622" s="53"/>
    </row>
    <row r="623" spans="1:26" ht="14.4">
      <c r="A623" s="53"/>
      <c r="B623" s="53"/>
      <c r="C623" s="53"/>
      <c r="D623" s="53"/>
      <c r="E623" s="53"/>
      <c r="F623" s="53"/>
      <c r="G623" s="53"/>
      <c r="H623" s="53"/>
      <c r="I623" s="78"/>
      <c r="J623" s="53"/>
      <c r="K623" s="53"/>
      <c r="L623" s="53"/>
      <c r="M623" s="53"/>
      <c r="N623" s="53"/>
      <c r="O623" s="53"/>
      <c r="P623" s="53"/>
      <c r="Q623" s="53"/>
      <c r="R623" s="53"/>
      <c r="S623" s="53"/>
      <c r="T623" s="53"/>
      <c r="U623" s="53"/>
      <c r="V623" s="53"/>
      <c r="W623" s="53"/>
      <c r="X623" s="53"/>
      <c r="Y623" s="53"/>
      <c r="Z623" s="53"/>
    </row>
    <row r="624" spans="1:26" ht="14.4">
      <c r="A624" s="53"/>
      <c r="B624" s="53"/>
      <c r="C624" s="53"/>
      <c r="D624" s="53"/>
      <c r="E624" s="53"/>
      <c r="F624" s="53"/>
      <c r="G624" s="53"/>
      <c r="H624" s="53"/>
      <c r="I624" s="78"/>
      <c r="J624" s="53"/>
      <c r="K624" s="53"/>
      <c r="L624" s="53"/>
      <c r="M624" s="53"/>
      <c r="N624" s="53"/>
      <c r="O624" s="53"/>
      <c r="P624" s="53"/>
      <c r="Q624" s="53"/>
      <c r="R624" s="53"/>
      <c r="S624" s="53"/>
      <c r="T624" s="53"/>
      <c r="U624" s="53"/>
      <c r="V624" s="53"/>
      <c r="W624" s="53"/>
      <c r="X624" s="53"/>
      <c r="Y624" s="53"/>
      <c r="Z624" s="53"/>
    </row>
    <row r="625" spans="1:26" ht="14.4">
      <c r="A625" s="53"/>
      <c r="B625" s="53"/>
      <c r="C625" s="53"/>
      <c r="D625" s="53"/>
      <c r="E625" s="53"/>
      <c r="F625" s="53"/>
      <c r="G625" s="53"/>
      <c r="H625" s="53"/>
      <c r="I625" s="78"/>
      <c r="J625" s="53"/>
      <c r="K625" s="53"/>
      <c r="L625" s="53"/>
      <c r="M625" s="53"/>
      <c r="N625" s="53"/>
      <c r="O625" s="53"/>
      <c r="P625" s="53"/>
      <c r="Q625" s="53"/>
      <c r="R625" s="53"/>
      <c r="S625" s="53"/>
      <c r="T625" s="53"/>
      <c r="U625" s="53"/>
      <c r="V625" s="53"/>
      <c r="W625" s="53"/>
      <c r="X625" s="53"/>
      <c r="Y625" s="53"/>
      <c r="Z625" s="53"/>
    </row>
    <row r="626" spans="1:26" ht="14.4">
      <c r="A626" s="53"/>
      <c r="B626" s="53"/>
      <c r="C626" s="53"/>
      <c r="D626" s="53"/>
      <c r="E626" s="53"/>
      <c r="F626" s="53"/>
      <c r="G626" s="53"/>
      <c r="H626" s="53"/>
      <c r="I626" s="78"/>
      <c r="J626" s="53"/>
      <c r="K626" s="53"/>
      <c r="L626" s="53"/>
      <c r="M626" s="53"/>
      <c r="N626" s="53"/>
      <c r="O626" s="53"/>
      <c r="P626" s="53"/>
      <c r="Q626" s="53"/>
      <c r="R626" s="53"/>
      <c r="S626" s="53"/>
      <c r="T626" s="53"/>
      <c r="U626" s="53"/>
      <c r="V626" s="53"/>
      <c r="W626" s="53"/>
      <c r="X626" s="53"/>
      <c r="Y626" s="53"/>
      <c r="Z626" s="53"/>
    </row>
    <row r="627" spans="1:26" ht="14.4">
      <c r="A627" s="53"/>
      <c r="B627" s="53"/>
      <c r="C627" s="53"/>
      <c r="D627" s="53"/>
      <c r="E627" s="53"/>
      <c r="F627" s="53"/>
      <c r="G627" s="53"/>
      <c r="H627" s="53"/>
      <c r="I627" s="78"/>
      <c r="J627" s="53"/>
      <c r="K627" s="53"/>
      <c r="L627" s="53"/>
      <c r="M627" s="53"/>
      <c r="N627" s="53"/>
      <c r="O627" s="53"/>
      <c r="P627" s="53"/>
      <c r="Q627" s="53"/>
      <c r="R627" s="53"/>
      <c r="S627" s="53"/>
      <c r="T627" s="53"/>
      <c r="U627" s="53"/>
      <c r="V627" s="53"/>
      <c r="W627" s="53"/>
      <c r="X627" s="53"/>
      <c r="Y627" s="53"/>
      <c r="Z627" s="53"/>
    </row>
    <row r="628" spans="1:26" ht="14.4">
      <c r="A628" s="53"/>
      <c r="B628" s="53"/>
      <c r="C628" s="53"/>
      <c r="D628" s="53"/>
      <c r="E628" s="53"/>
      <c r="F628" s="53"/>
      <c r="G628" s="53"/>
      <c r="H628" s="53"/>
      <c r="I628" s="78"/>
      <c r="J628" s="53"/>
      <c r="K628" s="53"/>
      <c r="L628" s="53"/>
      <c r="M628" s="53"/>
      <c r="N628" s="53"/>
      <c r="O628" s="53"/>
      <c r="P628" s="53"/>
      <c r="Q628" s="53"/>
      <c r="R628" s="53"/>
      <c r="S628" s="53"/>
      <c r="T628" s="53"/>
      <c r="U628" s="53"/>
      <c r="V628" s="53"/>
      <c r="W628" s="53"/>
      <c r="X628" s="53"/>
      <c r="Y628" s="53"/>
      <c r="Z628" s="53"/>
    </row>
    <row r="629" spans="1:26" ht="14.4">
      <c r="A629" s="53"/>
      <c r="B629" s="53"/>
      <c r="C629" s="53"/>
      <c r="D629" s="53"/>
      <c r="E629" s="53"/>
      <c r="F629" s="53"/>
      <c r="G629" s="53"/>
      <c r="H629" s="53"/>
      <c r="I629" s="78"/>
      <c r="J629" s="53"/>
      <c r="K629" s="53"/>
      <c r="L629" s="53"/>
      <c r="M629" s="53"/>
      <c r="N629" s="53"/>
      <c r="O629" s="53"/>
      <c r="P629" s="53"/>
      <c r="Q629" s="53"/>
      <c r="R629" s="53"/>
      <c r="S629" s="53"/>
      <c r="T629" s="53"/>
      <c r="U629" s="53"/>
      <c r="V629" s="53"/>
      <c r="W629" s="53"/>
      <c r="X629" s="53"/>
      <c r="Y629" s="53"/>
      <c r="Z629" s="53"/>
    </row>
    <row r="630" spans="1:26" ht="14.4">
      <c r="A630" s="53"/>
      <c r="B630" s="53"/>
      <c r="C630" s="53"/>
      <c r="D630" s="53"/>
      <c r="E630" s="53"/>
      <c r="F630" s="53"/>
      <c r="G630" s="53"/>
      <c r="H630" s="53"/>
      <c r="I630" s="78"/>
      <c r="J630" s="53"/>
      <c r="K630" s="53"/>
      <c r="L630" s="53"/>
      <c r="M630" s="53"/>
      <c r="N630" s="53"/>
      <c r="O630" s="53"/>
      <c r="P630" s="53"/>
      <c r="Q630" s="53"/>
      <c r="R630" s="53"/>
      <c r="S630" s="53"/>
      <c r="T630" s="53"/>
      <c r="U630" s="53"/>
      <c r="V630" s="53"/>
      <c r="W630" s="53"/>
      <c r="X630" s="53"/>
      <c r="Y630" s="53"/>
      <c r="Z630" s="53"/>
    </row>
    <row r="631" spans="1:26" ht="14.4">
      <c r="A631" s="53"/>
      <c r="B631" s="53"/>
      <c r="C631" s="53"/>
      <c r="D631" s="53"/>
      <c r="E631" s="53"/>
      <c r="F631" s="53"/>
      <c r="G631" s="53"/>
      <c r="H631" s="53"/>
      <c r="I631" s="78"/>
      <c r="J631" s="53"/>
      <c r="K631" s="53"/>
      <c r="L631" s="53"/>
      <c r="M631" s="53"/>
      <c r="N631" s="53"/>
      <c r="O631" s="53"/>
      <c r="P631" s="53"/>
      <c r="Q631" s="53"/>
      <c r="R631" s="53"/>
      <c r="S631" s="53"/>
      <c r="T631" s="53"/>
      <c r="U631" s="53"/>
      <c r="V631" s="53"/>
      <c r="W631" s="53"/>
      <c r="X631" s="53"/>
      <c r="Y631" s="53"/>
      <c r="Z631" s="53"/>
    </row>
    <row r="632" spans="1:26" ht="14.4">
      <c r="A632" s="53"/>
      <c r="B632" s="53"/>
      <c r="C632" s="53"/>
      <c r="D632" s="53"/>
      <c r="E632" s="53"/>
      <c r="F632" s="53"/>
      <c r="G632" s="53"/>
      <c r="H632" s="53"/>
      <c r="I632" s="78"/>
      <c r="J632" s="53"/>
      <c r="K632" s="53"/>
      <c r="L632" s="53"/>
      <c r="M632" s="53"/>
      <c r="N632" s="53"/>
      <c r="O632" s="53"/>
      <c r="P632" s="53"/>
      <c r="Q632" s="53"/>
      <c r="R632" s="53"/>
      <c r="S632" s="53"/>
      <c r="T632" s="53"/>
      <c r="U632" s="53"/>
      <c r="V632" s="53"/>
      <c r="W632" s="53"/>
      <c r="X632" s="53"/>
      <c r="Y632" s="53"/>
      <c r="Z632" s="53"/>
    </row>
    <row r="633" spans="1:26" ht="14.4">
      <c r="A633" s="53"/>
      <c r="B633" s="53"/>
      <c r="C633" s="53"/>
      <c r="D633" s="53"/>
      <c r="E633" s="53"/>
      <c r="F633" s="53"/>
      <c r="G633" s="53"/>
      <c r="H633" s="53"/>
      <c r="I633" s="78"/>
      <c r="J633" s="53"/>
      <c r="K633" s="53"/>
      <c r="L633" s="53"/>
      <c r="M633" s="53"/>
      <c r="N633" s="53"/>
      <c r="O633" s="53"/>
      <c r="P633" s="53"/>
      <c r="Q633" s="53"/>
      <c r="R633" s="53"/>
      <c r="S633" s="53"/>
      <c r="T633" s="53"/>
      <c r="U633" s="53"/>
      <c r="V633" s="53"/>
      <c r="W633" s="53"/>
      <c r="X633" s="53"/>
      <c r="Y633" s="53"/>
      <c r="Z633" s="53"/>
    </row>
    <row r="634" spans="1:26" ht="14.4">
      <c r="A634" s="53"/>
      <c r="B634" s="53"/>
      <c r="C634" s="53"/>
      <c r="D634" s="53"/>
      <c r="E634" s="53"/>
      <c r="F634" s="53"/>
      <c r="G634" s="53"/>
      <c r="H634" s="53"/>
      <c r="I634" s="78"/>
      <c r="J634" s="53"/>
      <c r="K634" s="53"/>
      <c r="L634" s="53"/>
      <c r="M634" s="53"/>
      <c r="N634" s="53"/>
      <c r="O634" s="53"/>
      <c r="P634" s="53"/>
      <c r="Q634" s="53"/>
      <c r="R634" s="53"/>
      <c r="S634" s="53"/>
      <c r="T634" s="53"/>
      <c r="U634" s="53"/>
      <c r="V634" s="53"/>
      <c r="W634" s="53"/>
      <c r="X634" s="53"/>
      <c r="Y634" s="53"/>
      <c r="Z634" s="53"/>
    </row>
    <row r="635" spans="1:26" ht="14.4">
      <c r="A635" s="53"/>
      <c r="B635" s="53"/>
      <c r="C635" s="53"/>
      <c r="D635" s="53"/>
      <c r="E635" s="53"/>
      <c r="F635" s="53"/>
      <c r="G635" s="53"/>
      <c r="H635" s="53"/>
      <c r="I635" s="78"/>
      <c r="J635" s="53"/>
      <c r="K635" s="53"/>
      <c r="L635" s="53"/>
      <c r="M635" s="53"/>
      <c r="N635" s="53"/>
      <c r="O635" s="53"/>
      <c r="P635" s="53"/>
      <c r="Q635" s="53"/>
      <c r="R635" s="53"/>
      <c r="S635" s="53"/>
      <c r="T635" s="53"/>
      <c r="U635" s="53"/>
      <c r="V635" s="53"/>
      <c r="W635" s="53"/>
      <c r="X635" s="53"/>
      <c r="Y635" s="53"/>
      <c r="Z635" s="53"/>
    </row>
    <row r="636" spans="1:26" ht="14.4">
      <c r="A636" s="53"/>
      <c r="B636" s="53"/>
      <c r="C636" s="53"/>
      <c r="D636" s="53"/>
      <c r="E636" s="53"/>
      <c r="F636" s="53"/>
      <c r="G636" s="53"/>
      <c r="H636" s="53"/>
      <c r="I636" s="78"/>
      <c r="J636" s="53"/>
      <c r="K636" s="53"/>
      <c r="L636" s="53"/>
      <c r="M636" s="53"/>
      <c r="N636" s="53"/>
      <c r="O636" s="53"/>
      <c r="P636" s="53"/>
      <c r="Q636" s="53"/>
      <c r="R636" s="53"/>
      <c r="S636" s="53"/>
      <c r="T636" s="53"/>
      <c r="U636" s="53"/>
      <c r="V636" s="53"/>
      <c r="W636" s="53"/>
      <c r="X636" s="53"/>
      <c r="Y636" s="53"/>
      <c r="Z636" s="53"/>
    </row>
    <row r="637" spans="1:26" ht="14.4">
      <c r="A637" s="53"/>
      <c r="B637" s="53"/>
      <c r="C637" s="53"/>
      <c r="D637" s="53"/>
      <c r="E637" s="53"/>
      <c r="F637" s="53"/>
      <c r="G637" s="53"/>
      <c r="H637" s="53"/>
      <c r="I637" s="78"/>
      <c r="J637" s="53"/>
      <c r="K637" s="53"/>
      <c r="L637" s="53"/>
      <c r="M637" s="53"/>
      <c r="N637" s="53"/>
      <c r="O637" s="53"/>
      <c r="P637" s="53"/>
      <c r="Q637" s="53"/>
      <c r="R637" s="53"/>
      <c r="S637" s="53"/>
      <c r="T637" s="53"/>
      <c r="U637" s="53"/>
      <c r="V637" s="53"/>
      <c r="W637" s="53"/>
      <c r="X637" s="53"/>
      <c r="Y637" s="53"/>
      <c r="Z637" s="53"/>
    </row>
    <row r="638" spans="1:26" ht="14.4">
      <c r="A638" s="53"/>
      <c r="B638" s="53"/>
      <c r="C638" s="53"/>
      <c r="D638" s="53"/>
      <c r="E638" s="53"/>
      <c r="F638" s="53"/>
      <c r="G638" s="53"/>
      <c r="H638" s="53"/>
      <c r="I638" s="78"/>
      <c r="J638" s="53"/>
      <c r="K638" s="53"/>
      <c r="L638" s="53"/>
      <c r="M638" s="53"/>
      <c r="N638" s="53"/>
      <c r="O638" s="53"/>
      <c r="P638" s="53"/>
      <c r="Q638" s="53"/>
      <c r="R638" s="53"/>
      <c r="S638" s="53"/>
      <c r="T638" s="53"/>
      <c r="U638" s="53"/>
      <c r="V638" s="53"/>
      <c r="W638" s="53"/>
      <c r="X638" s="53"/>
      <c r="Y638" s="53"/>
      <c r="Z638" s="53"/>
    </row>
    <row r="639" spans="1:26" ht="14.4">
      <c r="A639" s="53"/>
      <c r="B639" s="53"/>
      <c r="C639" s="53"/>
      <c r="D639" s="53"/>
      <c r="E639" s="53"/>
      <c r="F639" s="53"/>
      <c r="G639" s="53"/>
      <c r="H639" s="53"/>
      <c r="I639" s="78"/>
      <c r="J639" s="53"/>
      <c r="K639" s="53"/>
      <c r="L639" s="53"/>
      <c r="M639" s="53"/>
      <c r="N639" s="53"/>
      <c r="O639" s="53"/>
      <c r="P639" s="53"/>
      <c r="Q639" s="53"/>
      <c r="R639" s="53"/>
      <c r="S639" s="53"/>
      <c r="T639" s="53"/>
      <c r="U639" s="53"/>
      <c r="V639" s="53"/>
      <c r="W639" s="53"/>
      <c r="X639" s="53"/>
      <c r="Y639" s="53"/>
      <c r="Z639" s="53"/>
    </row>
    <row r="640" spans="1:26" ht="14.4">
      <c r="A640" s="53"/>
      <c r="B640" s="53"/>
      <c r="C640" s="53"/>
      <c r="D640" s="53"/>
      <c r="E640" s="53"/>
      <c r="F640" s="53"/>
      <c r="G640" s="53"/>
      <c r="H640" s="53"/>
      <c r="I640" s="78"/>
      <c r="J640" s="53"/>
      <c r="K640" s="53"/>
      <c r="L640" s="53"/>
      <c r="M640" s="53"/>
      <c r="N640" s="53"/>
      <c r="O640" s="53"/>
      <c r="P640" s="53"/>
      <c r="Q640" s="53"/>
      <c r="R640" s="53"/>
      <c r="S640" s="53"/>
      <c r="T640" s="53"/>
      <c r="U640" s="53"/>
      <c r="V640" s="53"/>
      <c r="W640" s="53"/>
      <c r="X640" s="53"/>
      <c r="Y640" s="53"/>
      <c r="Z640" s="53"/>
    </row>
    <row r="641" spans="1:26" ht="14.4">
      <c r="A641" s="53"/>
      <c r="B641" s="53"/>
      <c r="C641" s="53"/>
      <c r="D641" s="53"/>
      <c r="E641" s="53"/>
      <c r="F641" s="53"/>
      <c r="G641" s="53"/>
      <c r="H641" s="53"/>
      <c r="I641" s="78"/>
      <c r="J641" s="53"/>
      <c r="K641" s="53"/>
      <c r="L641" s="53"/>
      <c r="M641" s="53"/>
      <c r="N641" s="53"/>
      <c r="O641" s="53"/>
      <c r="P641" s="53"/>
      <c r="Q641" s="53"/>
      <c r="R641" s="53"/>
      <c r="S641" s="53"/>
      <c r="T641" s="53"/>
      <c r="U641" s="53"/>
      <c r="V641" s="53"/>
      <c r="W641" s="53"/>
      <c r="X641" s="53"/>
      <c r="Y641" s="53"/>
      <c r="Z641" s="53"/>
    </row>
    <row r="642" spans="1:26" ht="14.4">
      <c r="A642" s="53"/>
      <c r="B642" s="53"/>
      <c r="C642" s="53"/>
      <c r="D642" s="53"/>
      <c r="E642" s="53"/>
      <c r="F642" s="53"/>
      <c r="G642" s="53"/>
      <c r="H642" s="53"/>
      <c r="I642" s="78"/>
      <c r="J642" s="53"/>
      <c r="K642" s="53"/>
      <c r="L642" s="53"/>
      <c r="M642" s="53"/>
      <c r="N642" s="53"/>
      <c r="O642" s="53"/>
      <c r="P642" s="53"/>
      <c r="Q642" s="53"/>
      <c r="R642" s="53"/>
      <c r="S642" s="53"/>
      <c r="T642" s="53"/>
      <c r="U642" s="53"/>
      <c r="V642" s="53"/>
      <c r="W642" s="53"/>
      <c r="X642" s="53"/>
      <c r="Y642" s="53"/>
      <c r="Z642" s="53"/>
    </row>
    <row r="643" spans="1:26" ht="14.4">
      <c r="A643" s="53"/>
      <c r="B643" s="53"/>
      <c r="C643" s="53"/>
      <c r="D643" s="53"/>
      <c r="E643" s="53"/>
      <c r="F643" s="53"/>
      <c r="G643" s="53"/>
      <c r="H643" s="53"/>
      <c r="I643" s="78"/>
      <c r="J643" s="53"/>
      <c r="K643" s="53"/>
      <c r="L643" s="53"/>
      <c r="M643" s="53"/>
      <c r="N643" s="53"/>
      <c r="O643" s="53"/>
      <c r="P643" s="53"/>
      <c r="Q643" s="53"/>
      <c r="R643" s="53"/>
      <c r="S643" s="53"/>
      <c r="T643" s="53"/>
      <c r="U643" s="53"/>
      <c r="V643" s="53"/>
      <c r="W643" s="53"/>
      <c r="X643" s="53"/>
      <c r="Y643" s="53"/>
      <c r="Z643" s="53"/>
    </row>
    <row r="644" spans="1:26" ht="14.4">
      <c r="A644" s="53"/>
      <c r="B644" s="53"/>
      <c r="C644" s="53"/>
      <c r="D644" s="53"/>
      <c r="E644" s="53"/>
      <c r="F644" s="53"/>
      <c r="G644" s="53"/>
      <c r="H644" s="53"/>
      <c r="I644" s="78"/>
      <c r="J644" s="53"/>
      <c r="K644" s="53"/>
      <c r="L644" s="53"/>
      <c r="M644" s="53"/>
      <c r="N644" s="53"/>
      <c r="O644" s="53"/>
      <c r="P644" s="53"/>
      <c r="Q644" s="53"/>
      <c r="R644" s="53"/>
      <c r="S644" s="53"/>
      <c r="T644" s="53"/>
      <c r="U644" s="53"/>
      <c r="V644" s="53"/>
      <c r="W644" s="53"/>
      <c r="X644" s="53"/>
      <c r="Y644" s="53"/>
      <c r="Z644" s="53"/>
    </row>
    <row r="645" spans="1:26" ht="14.4">
      <c r="A645" s="53"/>
      <c r="B645" s="53"/>
      <c r="C645" s="53"/>
      <c r="D645" s="53"/>
      <c r="E645" s="53"/>
      <c r="F645" s="53"/>
      <c r="G645" s="53"/>
      <c r="H645" s="53"/>
      <c r="I645" s="78"/>
      <c r="J645" s="53"/>
      <c r="K645" s="53"/>
      <c r="L645" s="53"/>
      <c r="M645" s="53"/>
      <c r="N645" s="53"/>
      <c r="O645" s="53"/>
      <c r="P645" s="53"/>
      <c r="Q645" s="53"/>
      <c r="R645" s="53"/>
      <c r="S645" s="53"/>
      <c r="T645" s="53"/>
      <c r="U645" s="53"/>
      <c r="V645" s="53"/>
      <c r="W645" s="53"/>
      <c r="X645" s="53"/>
      <c r="Y645" s="53"/>
      <c r="Z645" s="53"/>
    </row>
    <row r="646" spans="1:26" ht="14.4">
      <c r="A646" s="53"/>
      <c r="B646" s="53"/>
      <c r="C646" s="53"/>
      <c r="D646" s="53"/>
      <c r="E646" s="53"/>
      <c r="F646" s="53"/>
      <c r="G646" s="53"/>
      <c r="H646" s="53"/>
      <c r="I646" s="78"/>
      <c r="J646" s="53"/>
      <c r="K646" s="53"/>
      <c r="L646" s="53"/>
      <c r="M646" s="53"/>
      <c r="N646" s="53"/>
      <c r="O646" s="53"/>
      <c r="P646" s="53"/>
      <c r="Q646" s="53"/>
      <c r="R646" s="53"/>
      <c r="S646" s="53"/>
      <c r="T646" s="53"/>
      <c r="U646" s="53"/>
      <c r="V646" s="53"/>
      <c r="W646" s="53"/>
      <c r="X646" s="53"/>
      <c r="Y646" s="53"/>
      <c r="Z646" s="53"/>
    </row>
    <row r="647" spans="1:26" ht="14.4">
      <c r="A647" s="53"/>
      <c r="B647" s="53"/>
      <c r="C647" s="53"/>
      <c r="D647" s="53"/>
      <c r="E647" s="53"/>
      <c r="F647" s="53"/>
      <c r="G647" s="53"/>
      <c r="H647" s="53"/>
      <c r="I647" s="78"/>
      <c r="J647" s="53"/>
      <c r="K647" s="53"/>
      <c r="L647" s="53"/>
      <c r="M647" s="53"/>
      <c r="N647" s="53"/>
      <c r="O647" s="53"/>
      <c r="P647" s="53"/>
      <c r="Q647" s="53"/>
      <c r="R647" s="53"/>
      <c r="S647" s="53"/>
      <c r="T647" s="53"/>
      <c r="U647" s="53"/>
      <c r="V647" s="53"/>
      <c r="W647" s="53"/>
      <c r="X647" s="53"/>
      <c r="Y647" s="53"/>
      <c r="Z647" s="53"/>
    </row>
    <row r="648" spans="1:26" ht="14.4">
      <c r="A648" s="53"/>
      <c r="B648" s="53"/>
      <c r="C648" s="53"/>
      <c r="D648" s="53"/>
      <c r="E648" s="53"/>
      <c r="F648" s="53"/>
      <c r="G648" s="53"/>
      <c r="H648" s="53"/>
      <c r="I648" s="78"/>
      <c r="J648" s="53"/>
      <c r="K648" s="53"/>
      <c r="L648" s="53"/>
      <c r="M648" s="53"/>
      <c r="N648" s="53"/>
      <c r="O648" s="53"/>
      <c r="P648" s="53"/>
      <c r="Q648" s="53"/>
      <c r="R648" s="53"/>
      <c r="S648" s="53"/>
      <c r="T648" s="53"/>
      <c r="U648" s="53"/>
      <c r="V648" s="53"/>
      <c r="W648" s="53"/>
      <c r="X648" s="53"/>
      <c r="Y648" s="53"/>
      <c r="Z648" s="53"/>
    </row>
    <row r="649" spans="1:26" ht="14.4">
      <c r="A649" s="53"/>
      <c r="B649" s="53"/>
      <c r="C649" s="53"/>
      <c r="D649" s="53"/>
      <c r="E649" s="53"/>
      <c r="F649" s="53"/>
      <c r="G649" s="53"/>
      <c r="H649" s="53"/>
      <c r="I649" s="78"/>
      <c r="J649" s="53"/>
      <c r="K649" s="53"/>
      <c r="L649" s="53"/>
      <c r="M649" s="53"/>
      <c r="N649" s="53"/>
      <c r="O649" s="53"/>
      <c r="P649" s="53"/>
      <c r="Q649" s="53"/>
      <c r="R649" s="53"/>
      <c r="S649" s="53"/>
      <c r="T649" s="53"/>
      <c r="U649" s="53"/>
      <c r="V649" s="53"/>
      <c r="W649" s="53"/>
      <c r="X649" s="53"/>
      <c r="Y649" s="53"/>
      <c r="Z649" s="53"/>
    </row>
    <row r="650" spans="1:26" ht="14.4">
      <c r="A650" s="53"/>
      <c r="B650" s="53"/>
      <c r="C650" s="53"/>
      <c r="D650" s="53"/>
      <c r="E650" s="53"/>
      <c r="F650" s="53"/>
      <c r="G650" s="53"/>
      <c r="H650" s="53"/>
      <c r="I650" s="78"/>
      <c r="J650" s="53"/>
      <c r="K650" s="53"/>
      <c r="L650" s="53"/>
      <c r="M650" s="53"/>
      <c r="N650" s="53"/>
      <c r="O650" s="53"/>
      <c r="P650" s="53"/>
      <c r="Q650" s="53"/>
      <c r="R650" s="53"/>
      <c r="S650" s="53"/>
      <c r="T650" s="53"/>
      <c r="U650" s="53"/>
      <c r="V650" s="53"/>
      <c r="W650" s="53"/>
      <c r="X650" s="53"/>
      <c r="Y650" s="53"/>
      <c r="Z650" s="53"/>
    </row>
    <row r="651" spans="1:26" ht="14.4">
      <c r="A651" s="53"/>
      <c r="B651" s="53"/>
      <c r="C651" s="53"/>
      <c r="D651" s="53"/>
      <c r="E651" s="53"/>
      <c r="F651" s="53"/>
      <c r="G651" s="53"/>
      <c r="H651" s="53"/>
      <c r="I651" s="78"/>
      <c r="J651" s="53"/>
      <c r="K651" s="53"/>
      <c r="L651" s="53"/>
      <c r="M651" s="53"/>
      <c r="N651" s="53"/>
      <c r="O651" s="53"/>
      <c r="P651" s="53"/>
      <c r="Q651" s="53"/>
      <c r="R651" s="53"/>
      <c r="S651" s="53"/>
      <c r="T651" s="53"/>
      <c r="U651" s="53"/>
      <c r="V651" s="53"/>
      <c r="W651" s="53"/>
      <c r="X651" s="53"/>
      <c r="Y651" s="53"/>
      <c r="Z651" s="53"/>
    </row>
    <row r="652" spans="1:26" ht="14.4">
      <c r="A652" s="53"/>
      <c r="B652" s="53"/>
      <c r="C652" s="53"/>
      <c r="D652" s="53"/>
      <c r="E652" s="53"/>
      <c r="F652" s="53"/>
      <c r="G652" s="53"/>
      <c r="H652" s="53"/>
      <c r="I652" s="78"/>
      <c r="J652" s="53"/>
      <c r="K652" s="53"/>
      <c r="L652" s="53"/>
      <c r="M652" s="53"/>
      <c r="N652" s="53"/>
      <c r="O652" s="53"/>
      <c r="P652" s="53"/>
      <c r="Q652" s="53"/>
      <c r="R652" s="53"/>
      <c r="S652" s="53"/>
      <c r="T652" s="53"/>
      <c r="U652" s="53"/>
      <c r="V652" s="53"/>
      <c r="W652" s="53"/>
      <c r="X652" s="53"/>
      <c r="Y652" s="53"/>
      <c r="Z652" s="53"/>
    </row>
    <row r="653" spans="1:26" ht="14.4">
      <c r="A653" s="53"/>
      <c r="B653" s="53"/>
      <c r="C653" s="53"/>
      <c r="D653" s="53"/>
      <c r="E653" s="53"/>
      <c r="F653" s="53"/>
      <c r="G653" s="53"/>
      <c r="H653" s="53"/>
      <c r="I653" s="78"/>
      <c r="J653" s="53"/>
      <c r="K653" s="53"/>
      <c r="L653" s="53"/>
      <c r="M653" s="53"/>
      <c r="N653" s="53"/>
      <c r="O653" s="53"/>
      <c r="P653" s="53"/>
      <c r="Q653" s="53"/>
      <c r="R653" s="53"/>
      <c r="S653" s="53"/>
      <c r="T653" s="53"/>
      <c r="U653" s="53"/>
      <c r="V653" s="53"/>
      <c r="W653" s="53"/>
      <c r="X653" s="53"/>
      <c r="Y653" s="53"/>
      <c r="Z653" s="53"/>
    </row>
    <row r="654" spans="1:26" ht="14.4">
      <c r="A654" s="53"/>
      <c r="B654" s="53"/>
      <c r="C654" s="53"/>
      <c r="D654" s="53"/>
      <c r="E654" s="53"/>
      <c r="F654" s="53"/>
      <c r="G654" s="53"/>
      <c r="H654" s="53"/>
      <c r="I654" s="78"/>
      <c r="J654" s="53"/>
      <c r="K654" s="53"/>
      <c r="L654" s="53"/>
      <c r="M654" s="53"/>
      <c r="N654" s="53"/>
      <c r="O654" s="53"/>
      <c r="P654" s="53"/>
      <c r="Q654" s="53"/>
      <c r="R654" s="53"/>
      <c r="S654" s="53"/>
      <c r="T654" s="53"/>
      <c r="U654" s="53"/>
      <c r="V654" s="53"/>
      <c r="W654" s="53"/>
      <c r="X654" s="53"/>
      <c r="Y654" s="53"/>
      <c r="Z654" s="53"/>
    </row>
    <row r="655" spans="1:26" ht="14.4">
      <c r="A655" s="53"/>
      <c r="B655" s="53"/>
      <c r="C655" s="53"/>
      <c r="D655" s="53"/>
      <c r="E655" s="53"/>
      <c r="F655" s="53"/>
      <c r="G655" s="53"/>
      <c r="H655" s="53"/>
      <c r="I655" s="78"/>
      <c r="J655" s="53"/>
      <c r="K655" s="53"/>
      <c r="L655" s="53"/>
      <c r="M655" s="53"/>
      <c r="N655" s="53"/>
      <c r="O655" s="53"/>
      <c r="P655" s="53"/>
      <c r="Q655" s="53"/>
      <c r="R655" s="53"/>
      <c r="S655" s="53"/>
      <c r="T655" s="53"/>
      <c r="U655" s="53"/>
      <c r="V655" s="53"/>
      <c r="W655" s="53"/>
      <c r="X655" s="53"/>
      <c r="Y655" s="53"/>
      <c r="Z655" s="53"/>
    </row>
    <row r="656" spans="1:26" ht="14.4">
      <c r="A656" s="53"/>
      <c r="B656" s="53"/>
      <c r="C656" s="53"/>
      <c r="D656" s="53"/>
      <c r="E656" s="53"/>
      <c r="F656" s="53"/>
      <c r="G656" s="53"/>
      <c r="H656" s="53"/>
      <c r="I656" s="78"/>
      <c r="J656" s="53"/>
      <c r="K656" s="53"/>
      <c r="L656" s="53"/>
      <c r="M656" s="53"/>
      <c r="N656" s="53"/>
      <c r="O656" s="53"/>
      <c r="P656" s="53"/>
      <c r="Q656" s="53"/>
      <c r="R656" s="53"/>
      <c r="S656" s="53"/>
      <c r="T656" s="53"/>
      <c r="U656" s="53"/>
      <c r="V656" s="53"/>
      <c r="W656" s="53"/>
      <c r="X656" s="53"/>
      <c r="Y656" s="53"/>
      <c r="Z656" s="53"/>
    </row>
    <row r="657" spans="1:26" ht="14.4">
      <c r="A657" s="53"/>
      <c r="B657" s="53"/>
      <c r="C657" s="53"/>
      <c r="D657" s="53"/>
      <c r="E657" s="53"/>
      <c r="F657" s="53"/>
      <c r="G657" s="53"/>
      <c r="H657" s="53"/>
      <c r="I657" s="78"/>
      <c r="J657" s="53"/>
      <c r="K657" s="53"/>
      <c r="L657" s="53"/>
      <c r="M657" s="53"/>
      <c r="N657" s="53"/>
      <c r="O657" s="53"/>
      <c r="P657" s="53"/>
      <c r="Q657" s="53"/>
      <c r="R657" s="53"/>
      <c r="S657" s="53"/>
      <c r="T657" s="53"/>
      <c r="U657" s="53"/>
      <c r="V657" s="53"/>
      <c r="W657" s="53"/>
      <c r="X657" s="53"/>
      <c r="Y657" s="53"/>
      <c r="Z657" s="53"/>
    </row>
    <row r="658" spans="1:26" ht="14.4">
      <c r="A658" s="53"/>
      <c r="B658" s="53"/>
      <c r="C658" s="53"/>
      <c r="D658" s="53"/>
      <c r="E658" s="53"/>
      <c r="F658" s="53"/>
      <c r="G658" s="53"/>
      <c r="H658" s="53"/>
      <c r="I658" s="78"/>
      <c r="J658" s="53"/>
      <c r="K658" s="53"/>
      <c r="L658" s="53"/>
      <c r="M658" s="53"/>
      <c r="N658" s="53"/>
      <c r="O658" s="53"/>
      <c r="P658" s="53"/>
      <c r="Q658" s="53"/>
      <c r="R658" s="53"/>
      <c r="S658" s="53"/>
      <c r="T658" s="53"/>
      <c r="U658" s="53"/>
      <c r="V658" s="53"/>
      <c r="W658" s="53"/>
      <c r="X658" s="53"/>
      <c r="Y658" s="53"/>
      <c r="Z658" s="53"/>
    </row>
    <row r="659" spans="1:26" ht="14.4">
      <c r="A659" s="53"/>
      <c r="B659" s="53"/>
      <c r="C659" s="53"/>
      <c r="D659" s="53"/>
      <c r="E659" s="53"/>
      <c r="F659" s="53"/>
      <c r="G659" s="53"/>
      <c r="H659" s="53"/>
      <c r="I659" s="78"/>
      <c r="J659" s="53"/>
      <c r="K659" s="53"/>
      <c r="L659" s="53"/>
      <c r="M659" s="53"/>
      <c r="N659" s="53"/>
      <c r="O659" s="53"/>
      <c r="P659" s="53"/>
      <c r="Q659" s="53"/>
      <c r="R659" s="53"/>
      <c r="S659" s="53"/>
      <c r="T659" s="53"/>
      <c r="U659" s="53"/>
      <c r="V659" s="53"/>
      <c r="W659" s="53"/>
      <c r="X659" s="53"/>
      <c r="Y659" s="53"/>
      <c r="Z659" s="53"/>
    </row>
    <row r="660" spans="1:26" ht="14.4">
      <c r="A660" s="53"/>
      <c r="B660" s="53"/>
      <c r="C660" s="53"/>
      <c r="D660" s="53"/>
      <c r="E660" s="53"/>
      <c r="F660" s="53"/>
      <c r="G660" s="53"/>
      <c r="H660" s="53"/>
      <c r="I660" s="78"/>
      <c r="J660" s="53"/>
      <c r="K660" s="53"/>
      <c r="L660" s="53"/>
      <c r="M660" s="53"/>
      <c r="N660" s="53"/>
      <c r="O660" s="53"/>
      <c r="P660" s="53"/>
      <c r="Q660" s="53"/>
      <c r="R660" s="53"/>
      <c r="S660" s="53"/>
      <c r="T660" s="53"/>
      <c r="U660" s="53"/>
      <c r="V660" s="53"/>
      <c r="W660" s="53"/>
      <c r="X660" s="53"/>
      <c r="Y660" s="53"/>
      <c r="Z660" s="53"/>
    </row>
    <row r="661" spans="1:26" ht="14.4">
      <c r="A661" s="53"/>
      <c r="B661" s="53"/>
      <c r="C661" s="53"/>
      <c r="D661" s="53"/>
      <c r="E661" s="53"/>
      <c r="F661" s="53"/>
      <c r="G661" s="53"/>
      <c r="H661" s="53"/>
      <c r="I661" s="78"/>
      <c r="J661" s="53"/>
      <c r="K661" s="53"/>
      <c r="L661" s="53"/>
      <c r="M661" s="53"/>
      <c r="N661" s="53"/>
      <c r="O661" s="53"/>
      <c r="P661" s="53"/>
      <c r="Q661" s="53"/>
      <c r="R661" s="53"/>
      <c r="S661" s="53"/>
      <c r="T661" s="53"/>
      <c r="U661" s="53"/>
      <c r="V661" s="53"/>
      <c r="W661" s="53"/>
      <c r="X661" s="53"/>
      <c r="Y661" s="53"/>
      <c r="Z661" s="53"/>
    </row>
    <row r="662" spans="1:26" ht="14.4">
      <c r="A662" s="53"/>
      <c r="B662" s="53"/>
      <c r="C662" s="53"/>
      <c r="D662" s="53"/>
      <c r="E662" s="53"/>
      <c r="F662" s="53"/>
      <c r="G662" s="53"/>
      <c r="H662" s="53"/>
      <c r="I662" s="78"/>
      <c r="J662" s="53"/>
      <c r="K662" s="53"/>
      <c r="L662" s="53"/>
      <c r="M662" s="53"/>
      <c r="N662" s="53"/>
      <c r="O662" s="53"/>
      <c r="P662" s="53"/>
      <c r="Q662" s="53"/>
      <c r="R662" s="53"/>
      <c r="S662" s="53"/>
      <c r="T662" s="53"/>
      <c r="U662" s="53"/>
      <c r="V662" s="53"/>
      <c r="W662" s="53"/>
      <c r="X662" s="53"/>
      <c r="Y662" s="53"/>
      <c r="Z662" s="53"/>
    </row>
    <row r="663" spans="1:26" ht="14.4">
      <c r="A663" s="53"/>
      <c r="B663" s="53"/>
      <c r="C663" s="53"/>
      <c r="D663" s="53"/>
      <c r="E663" s="53"/>
      <c r="F663" s="53"/>
      <c r="G663" s="53"/>
      <c r="H663" s="53"/>
      <c r="I663" s="78"/>
      <c r="J663" s="53"/>
      <c r="K663" s="53"/>
      <c r="L663" s="53"/>
      <c r="M663" s="53"/>
      <c r="N663" s="53"/>
      <c r="O663" s="53"/>
      <c r="P663" s="53"/>
      <c r="Q663" s="53"/>
      <c r="R663" s="53"/>
      <c r="S663" s="53"/>
      <c r="T663" s="53"/>
      <c r="U663" s="53"/>
      <c r="V663" s="53"/>
      <c r="W663" s="53"/>
      <c r="X663" s="53"/>
      <c r="Y663" s="53"/>
      <c r="Z663" s="53"/>
    </row>
    <row r="664" spans="1:26" ht="14.4">
      <c r="A664" s="53"/>
      <c r="B664" s="53"/>
      <c r="C664" s="53"/>
      <c r="D664" s="53"/>
      <c r="E664" s="53"/>
      <c r="F664" s="53"/>
      <c r="G664" s="53"/>
      <c r="H664" s="53"/>
      <c r="I664" s="78"/>
      <c r="J664" s="53"/>
      <c r="K664" s="53"/>
      <c r="L664" s="53"/>
      <c r="M664" s="53"/>
      <c r="N664" s="53"/>
      <c r="O664" s="53"/>
      <c r="P664" s="53"/>
      <c r="Q664" s="53"/>
      <c r="R664" s="53"/>
      <c r="S664" s="53"/>
      <c r="T664" s="53"/>
      <c r="U664" s="53"/>
      <c r="V664" s="53"/>
      <c r="W664" s="53"/>
      <c r="X664" s="53"/>
      <c r="Y664" s="53"/>
      <c r="Z664" s="53"/>
    </row>
    <row r="665" spans="1:26" ht="14.4">
      <c r="A665" s="53"/>
      <c r="B665" s="53"/>
      <c r="C665" s="53"/>
      <c r="D665" s="53"/>
      <c r="E665" s="53"/>
      <c r="F665" s="53"/>
      <c r="G665" s="53"/>
      <c r="H665" s="53"/>
      <c r="I665" s="78"/>
      <c r="J665" s="53"/>
      <c r="K665" s="53"/>
      <c r="L665" s="53"/>
      <c r="M665" s="53"/>
      <c r="N665" s="53"/>
      <c r="O665" s="53"/>
      <c r="P665" s="53"/>
      <c r="Q665" s="53"/>
      <c r="R665" s="53"/>
      <c r="S665" s="53"/>
      <c r="T665" s="53"/>
      <c r="U665" s="53"/>
      <c r="V665" s="53"/>
      <c r="W665" s="53"/>
      <c r="X665" s="53"/>
      <c r="Y665" s="53"/>
      <c r="Z665" s="53"/>
    </row>
    <row r="666" spans="1:26" ht="14.4">
      <c r="A666" s="53"/>
      <c r="B666" s="53"/>
      <c r="C666" s="53"/>
      <c r="D666" s="53"/>
      <c r="E666" s="53"/>
      <c r="F666" s="53"/>
      <c r="G666" s="53"/>
      <c r="H666" s="53"/>
      <c r="I666" s="78"/>
      <c r="J666" s="53"/>
      <c r="K666" s="53"/>
      <c r="L666" s="53"/>
      <c r="M666" s="53"/>
      <c r="N666" s="53"/>
      <c r="O666" s="53"/>
      <c r="P666" s="53"/>
      <c r="Q666" s="53"/>
      <c r="R666" s="53"/>
      <c r="S666" s="53"/>
      <c r="T666" s="53"/>
      <c r="U666" s="53"/>
      <c r="V666" s="53"/>
      <c r="W666" s="53"/>
      <c r="X666" s="53"/>
      <c r="Y666" s="53"/>
      <c r="Z666" s="53"/>
    </row>
    <row r="667" spans="1:26" ht="14.4">
      <c r="A667" s="53"/>
      <c r="B667" s="53"/>
      <c r="C667" s="53"/>
      <c r="D667" s="53"/>
      <c r="E667" s="53"/>
      <c r="F667" s="53"/>
      <c r="G667" s="53"/>
      <c r="H667" s="53"/>
      <c r="I667" s="78"/>
      <c r="J667" s="53"/>
      <c r="K667" s="53"/>
      <c r="L667" s="53"/>
      <c r="M667" s="53"/>
      <c r="N667" s="53"/>
      <c r="O667" s="53"/>
      <c r="P667" s="53"/>
      <c r="Q667" s="53"/>
      <c r="R667" s="53"/>
      <c r="S667" s="53"/>
      <c r="T667" s="53"/>
      <c r="U667" s="53"/>
      <c r="V667" s="53"/>
      <c r="W667" s="53"/>
      <c r="X667" s="53"/>
      <c r="Y667" s="53"/>
      <c r="Z667" s="53"/>
    </row>
    <row r="668" spans="1:26" ht="14.4">
      <c r="A668" s="53"/>
      <c r="B668" s="53"/>
      <c r="C668" s="53"/>
      <c r="D668" s="53"/>
      <c r="E668" s="53"/>
      <c r="F668" s="53"/>
      <c r="G668" s="53"/>
      <c r="H668" s="53"/>
      <c r="I668" s="78"/>
      <c r="J668" s="53"/>
      <c r="K668" s="53"/>
      <c r="L668" s="53"/>
      <c r="M668" s="53"/>
      <c r="N668" s="53"/>
      <c r="O668" s="53"/>
      <c r="P668" s="53"/>
      <c r="Q668" s="53"/>
      <c r="R668" s="53"/>
      <c r="S668" s="53"/>
      <c r="T668" s="53"/>
      <c r="U668" s="53"/>
      <c r="V668" s="53"/>
      <c r="W668" s="53"/>
      <c r="X668" s="53"/>
      <c r="Y668" s="53"/>
      <c r="Z668" s="53"/>
    </row>
    <row r="669" spans="1:26" ht="14.4">
      <c r="A669" s="53"/>
      <c r="B669" s="53"/>
      <c r="C669" s="53"/>
      <c r="D669" s="53"/>
      <c r="E669" s="53"/>
      <c r="F669" s="53"/>
      <c r="G669" s="53"/>
      <c r="H669" s="53"/>
      <c r="I669" s="78"/>
      <c r="J669" s="53"/>
      <c r="K669" s="53"/>
      <c r="L669" s="53"/>
      <c r="M669" s="53"/>
      <c r="N669" s="53"/>
      <c r="O669" s="53"/>
      <c r="P669" s="53"/>
      <c r="Q669" s="53"/>
      <c r="R669" s="53"/>
      <c r="S669" s="53"/>
      <c r="T669" s="53"/>
      <c r="U669" s="53"/>
      <c r="V669" s="53"/>
      <c r="W669" s="53"/>
      <c r="X669" s="53"/>
      <c r="Y669" s="53"/>
      <c r="Z669" s="53"/>
    </row>
    <row r="670" spans="1:26" ht="14.4">
      <c r="A670" s="53"/>
      <c r="B670" s="53"/>
      <c r="C670" s="53"/>
      <c r="D670" s="53"/>
      <c r="E670" s="53"/>
      <c r="F670" s="53"/>
      <c r="G670" s="53"/>
      <c r="H670" s="53"/>
      <c r="I670" s="78"/>
      <c r="J670" s="53"/>
      <c r="K670" s="53"/>
      <c r="L670" s="53"/>
      <c r="M670" s="53"/>
      <c r="N670" s="53"/>
      <c r="O670" s="53"/>
      <c r="P670" s="53"/>
      <c r="Q670" s="53"/>
      <c r="R670" s="53"/>
      <c r="S670" s="53"/>
      <c r="T670" s="53"/>
      <c r="U670" s="53"/>
      <c r="V670" s="53"/>
      <c r="W670" s="53"/>
      <c r="X670" s="53"/>
      <c r="Y670" s="53"/>
      <c r="Z670" s="53"/>
    </row>
    <row r="671" spans="1:26" ht="14.4">
      <c r="A671" s="53"/>
      <c r="B671" s="53"/>
      <c r="C671" s="53"/>
      <c r="D671" s="53"/>
      <c r="E671" s="53"/>
      <c r="F671" s="53"/>
      <c r="G671" s="53"/>
      <c r="H671" s="53"/>
      <c r="I671" s="78"/>
      <c r="J671" s="53"/>
      <c r="K671" s="53"/>
      <c r="L671" s="53"/>
      <c r="M671" s="53"/>
      <c r="N671" s="53"/>
      <c r="O671" s="53"/>
      <c r="P671" s="53"/>
      <c r="Q671" s="53"/>
      <c r="R671" s="53"/>
      <c r="S671" s="53"/>
      <c r="T671" s="53"/>
      <c r="U671" s="53"/>
      <c r="V671" s="53"/>
      <c r="W671" s="53"/>
      <c r="X671" s="53"/>
      <c r="Y671" s="53"/>
      <c r="Z671" s="53"/>
    </row>
    <row r="672" spans="1:26" ht="14.4">
      <c r="A672" s="53"/>
      <c r="B672" s="53"/>
      <c r="C672" s="53"/>
      <c r="D672" s="53"/>
      <c r="E672" s="53"/>
      <c r="F672" s="53"/>
      <c r="G672" s="53"/>
      <c r="H672" s="53"/>
      <c r="I672" s="78"/>
      <c r="J672" s="53"/>
      <c r="K672" s="53"/>
      <c r="L672" s="53"/>
      <c r="M672" s="53"/>
      <c r="N672" s="53"/>
      <c r="O672" s="53"/>
      <c r="P672" s="53"/>
      <c r="Q672" s="53"/>
      <c r="R672" s="53"/>
      <c r="S672" s="53"/>
      <c r="T672" s="53"/>
      <c r="U672" s="53"/>
      <c r="V672" s="53"/>
      <c r="W672" s="53"/>
      <c r="X672" s="53"/>
      <c r="Y672" s="53"/>
      <c r="Z672" s="53"/>
    </row>
    <row r="673" spans="1:26" ht="14.4">
      <c r="A673" s="53"/>
      <c r="B673" s="53"/>
      <c r="C673" s="53"/>
      <c r="D673" s="53"/>
      <c r="E673" s="53"/>
      <c r="F673" s="53"/>
      <c r="G673" s="53"/>
      <c r="H673" s="53"/>
      <c r="I673" s="78"/>
      <c r="J673" s="53"/>
      <c r="K673" s="53"/>
      <c r="L673" s="53"/>
      <c r="M673" s="53"/>
      <c r="N673" s="53"/>
      <c r="O673" s="53"/>
      <c r="P673" s="53"/>
      <c r="Q673" s="53"/>
      <c r="R673" s="53"/>
      <c r="S673" s="53"/>
      <c r="T673" s="53"/>
      <c r="U673" s="53"/>
      <c r="V673" s="53"/>
      <c r="W673" s="53"/>
      <c r="X673" s="53"/>
      <c r="Y673" s="53"/>
      <c r="Z673" s="53"/>
    </row>
    <row r="674" spans="1:26" ht="14.4">
      <c r="A674" s="53"/>
      <c r="B674" s="53"/>
      <c r="C674" s="53"/>
      <c r="D674" s="53"/>
      <c r="E674" s="53"/>
      <c r="F674" s="53"/>
      <c r="G674" s="53"/>
      <c r="H674" s="53"/>
      <c r="I674" s="78"/>
      <c r="J674" s="53"/>
      <c r="K674" s="53"/>
      <c r="L674" s="53"/>
      <c r="M674" s="53"/>
      <c r="N674" s="53"/>
      <c r="O674" s="53"/>
      <c r="P674" s="53"/>
      <c r="Q674" s="53"/>
      <c r="R674" s="53"/>
      <c r="S674" s="53"/>
      <c r="T674" s="53"/>
      <c r="U674" s="53"/>
      <c r="V674" s="53"/>
      <c r="W674" s="53"/>
      <c r="X674" s="53"/>
      <c r="Y674" s="53"/>
      <c r="Z674" s="53"/>
    </row>
    <row r="675" spans="1:26" ht="14.4">
      <c r="A675" s="53"/>
      <c r="B675" s="53"/>
      <c r="C675" s="53"/>
      <c r="D675" s="53"/>
      <c r="E675" s="53"/>
      <c r="F675" s="53"/>
      <c r="G675" s="53"/>
      <c r="H675" s="53"/>
      <c r="I675" s="78"/>
      <c r="J675" s="53"/>
      <c r="K675" s="53"/>
      <c r="L675" s="53"/>
      <c r="M675" s="53"/>
      <c r="N675" s="53"/>
      <c r="O675" s="53"/>
      <c r="P675" s="53"/>
      <c r="Q675" s="53"/>
      <c r="R675" s="53"/>
      <c r="S675" s="53"/>
      <c r="T675" s="53"/>
      <c r="U675" s="53"/>
      <c r="V675" s="53"/>
      <c r="W675" s="53"/>
      <c r="X675" s="53"/>
      <c r="Y675" s="53"/>
      <c r="Z675" s="53"/>
    </row>
    <row r="676" spans="1:26" ht="14.4">
      <c r="A676" s="53"/>
      <c r="B676" s="53"/>
      <c r="C676" s="53"/>
      <c r="D676" s="53"/>
      <c r="E676" s="53"/>
      <c r="F676" s="53"/>
      <c r="G676" s="53"/>
      <c r="H676" s="53"/>
      <c r="I676" s="78"/>
      <c r="J676" s="53"/>
      <c r="K676" s="53"/>
      <c r="L676" s="53"/>
      <c r="M676" s="53"/>
      <c r="N676" s="53"/>
      <c r="O676" s="53"/>
      <c r="P676" s="53"/>
      <c r="Q676" s="53"/>
      <c r="R676" s="53"/>
      <c r="S676" s="53"/>
      <c r="T676" s="53"/>
      <c r="U676" s="53"/>
      <c r="V676" s="53"/>
      <c r="W676" s="53"/>
      <c r="X676" s="53"/>
      <c r="Y676" s="53"/>
      <c r="Z676" s="53"/>
    </row>
    <row r="677" spans="1:26" ht="14.4">
      <c r="A677" s="53"/>
      <c r="B677" s="53"/>
      <c r="C677" s="53"/>
      <c r="D677" s="53"/>
      <c r="E677" s="53"/>
      <c r="F677" s="53"/>
      <c r="G677" s="53"/>
      <c r="H677" s="53"/>
      <c r="I677" s="78"/>
      <c r="J677" s="53"/>
      <c r="K677" s="53"/>
      <c r="L677" s="53"/>
      <c r="M677" s="53"/>
      <c r="N677" s="53"/>
      <c r="O677" s="53"/>
      <c r="P677" s="53"/>
      <c r="Q677" s="53"/>
      <c r="R677" s="53"/>
      <c r="S677" s="53"/>
      <c r="T677" s="53"/>
      <c r="U677" s="53"/>
      <c r="V677" s="53"/>
      <c r="W677" s="53"/>
      <c r="X677" s="53"/>
      <c r="Y677" s="53"/>
      <c r="Z677" s="53"/>
    </row>
    <row r="678" spans="1:26" ht="14.4">
      <c r="A678" s="53"/>
      <c r="B678" s="53"/>
      <c r="C678" s="53"/>
      <c r="D678" s="53"/>
      <c r="E678" s="53"/>
      <c r="F678" s="53"/>
      <c r="G678" s="53"/>
      <c r="H678" s="53"/>
      <c r="I678" s="78"/>
      <c r="J678" s="53"/>
      <c r="K678" s="53"/>
      <c r="L678" s="53"/>
      <c r="M678" s="53"/>
      <c r="N678" s="53"/>
      <c r="O678" s="53"/>
      <c r="P678" s="53"/>
      <c r="Q678" s="53"/>
      <c r="R678" s="53"/>
      <c r="S678" s="53"/>
      <c r="T678" s="53"/>
      <c r="U678" s="53"/>
      <c r="V678" s="53"/>
      <c r="W678" s="53"/>
      <c r="X678" s="53"/>
      <c r="Y678" s="53"/>
      <c r="Z678" s="53"/>
    </row>
    <row r="679" spans="1:26" ht="14.4">
      <c r="A679" s="53"/>
      <c r="B679" s="53"/>
      <c r="C679" s="53"/>
      <c r="D679" s="53"/>
      <c r="E679" s="53"/>
      <c r="F679" s="53"/>
      <c r="G679" s="53"/>
      <c r="H679" s="53"/>
      <c r="I679" s="78"/>
      <c r="J679" s="53"/>
      <c r="K679" s="53"/>
      <c r="L679" s="53"/>
      <c r="M679" s="53"/>
      <c r="N679" s="53"/>
      <c r="O679" s="53"/>
      <c r="P679" s="53"/>
      <c r="Q679" s="53"/>
      <c r="R679" s="53"/>
      <c r="S679" s="53"/>
      <c r="T679" s="53"/>
      <c r="U679" s="53"/>
      <c r="V679" s="53"/>
      <c r="W679" s="53"/>
      <c r="X679" s="53"/>
      <c r="Y679" s="53"/>
      <c r="Z679" s="53"/>
    </row>
    <row r="680" spans="1:26" ht="14.4">
      <c r="A680" s="53"/>
      <c r="B680" s="53"/>
      <c r="C680" s="53"/>
      <c r="D680" s="53"/>
      <c r="E680" s="53"/>
      <c r="F680" s="53"/>
      <c r="G680" s="53"/>
      <c r="H680" s="53"/>
      <c r="I680" s="78"/>
      <c r="J680" s="53"/>
      <c r="K680" s="53"/>
      <c r="L680" s="53"/>
      <c r="M680" s="53"/>
      <c r="N680" s="53"/>
      <c r="O680" s="53"/>
      <c r="P680" s="53"/>
      <c r="Q680" s="53"/>
      <c r="R680" s="53"/>
      <c r="S680" s="53"/>
      <c r="T680" s="53"/>
      <c r="U680" s="53"/>
      <c r="V680" s="53"/>
      <c r="W680" s="53"/>
      <c r="X680" s="53"/>
      <c r="Y680" s="53"/>
      <c r="Z680" s="53"/>
    </row>
    <row r="681" spans="1:26" ht="14.4">
      <c r="A681" s="53"/>
      <c r="B681" s="53"/>
      <c r="C681" s="53"/>
      <c r="D681" s="53"/>
      <c r="E681" s="53"/>
      <c r="F681" s="53"/>
      <c r="G681" s="53"/>
      <c r="H681" s="53"/>
      <c r="I681" s="78"/>
      <c r="J681" s="53"/>
      <c r="K681" s="53"/>
      <c r="L681" s="53"/>
      <c r="M681" s="53"/>
      <c r="N681" s="53"/>
      <c r="O681" s="53"/>
      <c r="P681" s="53"/>
      <c r="Q681" s="53"/>
      <c r="R681" s="53"/>
      <c r="S681" s="53"/>
      <c r="T681" s="53"/>
      <c r="U681" s="53"/>
      <c r="V681" s="53"/>
      <c r="W681" s="53"/>
      <c r="X681" s="53"/>
      <c r="Y681" s="53"/>
      <c r="Z681" s="53"/>
    </row>
    <row r="682" spans="1:26" ht="14.4">
      <c r="A682" s="53"/>
      <c r="B682" s="53"/>
      <c r="C682" s="53"/>
      <c r="D682" s="53"/>
      <c r="E682" s="53"/>
      <c r="F682" s="53"/>
      <c r="G682" s="53"/>
      <c r="H682" s="53"/>
      <c r="I682" s="78"/>
      <c r="J682" s="53"/>
      <c r="K682" s="53"/>
      <c r="L682" s="53"/>
      <c r="M682" s="53"/>
      <c r="N682" s="53"/>
      <c r="O682" s="53"/>
      <c r="P682" s="53"/>
      <c r="Q682" s="53"/>
      <c r="R682" s="53"/>
      <c r="S682" s="53"/>
      <c r="T682" s="53"/>
      <c r="U682" s="53"/>
      <c r="V682" s="53"/>
      <c r="W682" s="53"/>
      <c r="X682" s="53"/>
      <c r="Y682" s="53"/>
      <c r="Z682" s="53"/>
    </row>
    <row r="683" spans="1:26" ht="14.4">
      <c r="A683" s="53"/>
      <c r="B683" s="53"/>
      <c r="C683" s="53"/>
      <c r="D683" s="53"/>
      <c r="E683" s="53"/>
      <c r="F683" s="53"/>
      <c r="G683" s="53"/>
      <c r="H683" s="53"/>
      <c r="I683" s="78"/>
      <c r="J683" s="53"/>
      <c r="K683" s="53"/>
      <c r="L683" s="53"/>
      <c r="M683" s="53"/>
      <c r="N683" s="53"/>
      <c r="O683" s="53"/>
      <c r="P683" s="53"/>
      <c r="Q683" s="53"/>
      <c r="R683" s="53"/>
      <c r="S683" s="53"/>
      <c r="T683" s="53"/>
      <c r="U683" s="53"/>
      <c r="V683" s="53"/>
      <c r="W683" s="53"/>
      <c r="X683" s="53"/>
      <c r="Y683" s="53"/>
      <c r="Z683" s="53"/>
    </row>
    <row r="684" spans="1:26" ht="14.4">
      <c r="A684" s="53"/>
      <c r="B684" s="53"/>
      <c r="C684" s="53"/>
      <c r="D684" s="53"/>
      <c r="E684" s="53"/>
      <c r="F684" s="53"/>
      <c r="G684" s="53"/>
      <c r="H684" s="53"/>
      <c r="I684" s="78"/>
      <c r="J684" s="53"/>
      <c r="K684" s="53"/>
      <c r="L684" s="53"/>
      <c r="M684" s="53"/>
      <c r="N684" s="53"/>
      <c r="O684" s="53"/>
      <c r="P684" s="53"/>
      <c r="Q684" s="53"/>
      <c r="R684" s="53"/>
      <c r="S684" s="53"/>
      <c r="T684" s="53"/>
      <c r="U684" s="53"/>
      <c r="V684" s="53"/>
      <c r="W684" s="53"/>
      <c r="X684" s="53"/>
      <c r="Y684" s="53"/>
      <c r="Z684" s="53"/>
    </row>
    <row r="685" spans="1:26" ht="14.4">
      <c r="A685" s="53"/>
      <c r="B685" s="53"/>
      <c r="C685" s="53"/>
      <c r="D685" s="53"/>
      <c r="E685" s="53"/>
      <c r="F685" s="53"/>
      <c r="G685" s="53"/>
      <c r="H685" s="53"/>
      <c r="I685" s="78"/>
      <c r="J685" s="53"/>
      <c r="K685" s="53"/>
      <c r="L685" s="53"/>
      <c r="M685" s="53"/>
      <c r="N685" s="53"/>
      <c r="O685" s="53"/>
      <c r="P685" s="53"/>
      <c r="Q685" s="53"/>
      <c r="R685" s="53"/>
      <c r="S685" s="53"/>
      <c r="T685" s="53"/>
      <c r="U685" s="53"/>
      <c r="V685" s="53"/>
      <c r="W685" s="53"/>
      <c r="X685" s="53"/>
      <c r="Y685" s="53"/>
      <c r="Z685" s="53"/>
    </row>
    <row r="686" spans="1:26" ht="14.4">
      <c r="A686" s="53"/>
      <c r="B686" s="53"/>
      <c r="C686" s="53"/>
      <c r="D686" s="53"/>
      <c r="E686" s="53"/>
      <c r="F686" s="53"/>
      <c r="G686" s="53"/>
      <c r="H686" s="53"/>
      <c r="I686" s="78"/>
      <c r="J686" s="53"/>
      <c r="K686" s="53"/>
      <c r="L686" s="53"/>
      <c r="M686" s="53"/>
      <c r="N686" s="53"/>
      <c r="O686" s="53"/>
      <c r="P686" s="53"/>
      <c r="Q686" s="53"/>
      <c r="R686" s="53"/>
      <c r="S686" s="53"/>
      <c r="T686" s="53"/>
      <c r="U686" s="53"/>
      <c r="V686" s="53"/>
      <c r="W686" s="53"/>
      <c r="X686" s="53"/>
      <c r="Y686" s="53"/>
      <c r="Z686" s="53"/>
    </row>
    <row r="687" spans="1:26" ht="14.4">
      <c r="A687" s="53"/>
      <c r="B687" s="53"/>
      <c r="C687" s="53"/>
      <c r="D687" s="53"/>
      <c r="E687" s="53"/>
      <c r="F687" s="53"/>
      <c r="G687" s="53"/>
      <c r="H687" s="53"/>
      <c r="I687" s="78"/>
      <c r="J687" s="53"/>
      <c r="K687" s="53"/>
      <c r="L687" s="53"/>
      <c r="M687" s="53"/>
      <c r="N687" s="53"/>
      <c r="O687" s="53"/>
      <c r="P687" s="53"/>
      <c r="Q687" s="53"/>
      <c r="R687" s="53"/>
      <c r="S687" s="53"/>
      <c r="T687" s="53"/>
      <c r="U687" s="53"/>
      <c r="V687" s="53"/>
      <c r="W687" s="53"/>
      <c r="X687" s="53"/>
      <c r="Y687" s="53"/>
      <c r="Z687" s="53"/>
    </row>
    <row r="688" spans="1:26" ht="14.4">
      <c r="A688" s="53"/>
      <c r="B688" s="53"/>
      <c r="C688" s="53"/>
      <c r="D688" s="53"/>
      <c r="E688" s="53"/>
      <c r="F688" s="53"/>
      <c r="G688" s="53"/>
      <c r="H688" s="53"/>
      <c r="I688" s="78"/>
      <c r="J688" s="53"/>
      <c r="K688" s="53"/>
      <c r="L688" s="53"/>
      <c r="M688" s="53"/>
      <c r="N688" s="53"/>
      <c r="O688" s="53"/>
      <c r="P688" s="53"/>
      <c r="Q688" s="53"/>
      <c r="R688" s="53"/>
      <c r="S688" s="53"/>
      <c r="T688" s="53"/>
      <c r="U688" s="53"/>
      <c r="V688" s="53"/>
      <c r="W688" s="53"/>
      <c r="X688" s="53"/>
      <c r="Y688" s="53"/>
      <c r="Z688" s="53"/>
    </row>
    <row r="689" spans="1:26" ht="14.4">
      <c r="A689" s="53"/>
      <c r="B689" s="53"/>
      <c r="C689" s="53"/>
      <c r="D689" s="53"/>
      <c r="E689" s="53"/>
      <c r="F689" s="53"/>
      <c r="G689" s="53"/>
      <c r="H689" s="53"/>
      <c r="I689" s="78"/>
      <c r="J689" s="53"/>
      <c r="K689" s="53"/>
      <c r="L689" s="53"/>
      <c r="M689" s="53"/>
      <c r="N689" s="53"/>
      <c r="O689" s="53"/>
      <c r="P689" s="53"/>
      <c r="Q689" s="53"/>
      <c r="R689" s="53"/>
      <c r="S689" s="53"/>
      <c r="T689" s="53"/>
      <c r="U689" s="53"/>
      <c r="V689" s="53"/>
      <c r="W689" s="53"/>
      <c r="X689" s="53"/>
      <c r="Y689" s="53"/>
      <c r="Z689" s="53"/>
    </row>
    <row r="690" spans="1:26" ht="14.4">
      <c r="A690" s="53"/>
      <c r="B690" s="53"/>
      <c r="C690" s="53"/>
      <c r="D690" s="53"/>
      <c r="E690" s="53"/>
      <c r="F690" s="53"/>
      <c r="G690" s="53"/>
      <c r="H690" s="53"/>
      <c r="I690" s="78"/>
      <c r="J690" s="53"/>
      <c r="K690" s="53"/>
      <c r="L690" s="53"/>
      <c r="M690" s="53"/>
      <c r="N690" s="53"/>
      <c r="O690" s="53"/>
      <c r="P690" s="53"/>
      <c r="Q690" s="53"/>
      <c r="R690" s="53"/>
      <c r="S690" s="53"/>
      <c r="T690" s="53"/>
      <c r="U690" s="53"/>
      <c r="V690" s="53"/>
      <c r="W690" s="53"/>
      <c r="X690" s="53"/>
      <c r="Y690" s="53"/>
      <c r="Z690" s="53"/>
    </row>
    <row r="691" spans="1:26" ht="14.4">
      <c r="A691" s="53"/>
      <c r="B691" s="53"/>
      <c r="C691" s="53"/>
      <c r="D691" s="53"/>
      <c r="E691" s="53"/>
      <c r="F691" s="53"/>
      <c r="G691" s="53"/>
      <c r="H691" s="53"/>
      <c r="I691" s="78"/>
      <c r="J691" s="53"/>
      <c r="K691" s="53"/>
      <c r="L691" s="53"/>
      <c r="M691" s="53"/>
      <c r="N691" s="53"/>
      <c r="O691" s="53"/>
      <c r="P691" s="53"/>
      <c r="Q691" s="53"/>
      <c r="R691" s="53"/>
      <c r="S691" s="53"/>
      <c r="T691" s="53"/>
      <c r="U691" s="53"/>
      <c r="V691" s="53"/>
      <c r="W691" s="53"/>
      <c r="X691" s="53"/>
      <c r="Y691" s="53"/>
      <c r="Z691" s="53"/>
    </row>
    <row r="692" spans="1:26" ht="14.4">
      <c r="A692" s="53"/>
      <c r="B692" s="53"/>
      <c r="C692" s="53"/>
      <c r="D692" s="53"/>
      <c r="E692" s="53"/>
      <c r="F692" s="53"/>
      <c r="G692" s="53"/>
      <c r="H692" s="53"/>
      <c r="I692" s="78"/>
      <c r="J692" s="53"/>
      <c r="K692" s="53"/>
      <c r="L692" s="53"/>
      <c r="M692" s="53"/>
      <c r="N692" s="53"/>
      <c r="O692" s="53"/>
      <c r="P692" s="53"/>
      <c r="Q692" s="53"/>
      <c r="R692" s="53"/>
      <c r="S692" s="53"/>
      <c r="T692" s="53"/>
      <c r="U692" s="53"/>
      <c r="V692" s="53"/>
      <c r="W692" s="53"/>
      <c r="X692" s="53"/>
      <c r="Y692" s="53"/>
      <c r="Z692" s="53"/>
    </row>
    <row r="693" spans="1:26" ht="14.4">
      <c r="A693" s="53"/>
      <c r="B693" s="53"/>
      <c r="C693" s="53"/>
      <c r="D693" s="53"/>
      <c r="E693" s="53"/>
      <c r="F693" s="53"/>
      <c r="G693" s="53"/>
      <c r="H693" s="53"/>
      <c r="I693" s="78"/>
      <c r="J693" s="53"/>
      <c r="K693" s="53"/>
      <c r="L693" s="53"/>
      <c r="M693" s="53"/>
      <c r="N693" s="53"/>
      <c r="O693" s="53"/>
      <c r="P693" s="53"/>
      <c r="Q693" s="53"/>
      <c r="R693" s="53"/>
      <c r="S693" s="53"/>
      <c r="T693" s="53"/>
      <c r="U693" s="53"/>
      <c r="V693" s="53"/>
      <c r="W693" s="53"/>
      <c r="X693" s="53"/>
      <c r="Y693" s="53"/>
      <c r="Z693" s="53"/>
    </row>
    <row r="694" spans="1:26" ht="14.4">
      <c r="A694" s="53"/>
      <c r="B694" s="53"/>
      <c r="C694" s="53"/>
      <c r="D694" s="53"/>
      <c r="E694" s="53"/>
      <c r="F694" s="53"/>
      <c r="G694" s="53"/>
      <c r="H694" s="53"/>
      <c r="I694" s="78"/>
      <c r="J694" s="53"/>
      <c r="K694" s="53"/>
      <c r="L694" s="53"/>
      <c r="M694" s="53"/>
      <c r="N694" s="53"/>
      <c r="O694" s="53"/>
      <c r="P694" s="53"/>
      <c r="Q694" s="53"/>
      <c r="R694" s="53"/>
      <c r="S694" s="53"/>
      <c r="T694" s="53"/>
      <c r="U694" s="53"/>
      <c r="V694" s="53"/>
      <c r="W694" s="53"/>
      <c r="X694" s="53"/>
      <c r="Y694" s="53"/>
      <c r="Z694" s="53"/>
    </row>
    <row r="695" spans="1:26" ht="14.4">
      <c r="A695" s="53"/>
      <c r="B695" s="53"/>
      <c r="C695" s="53"/>
      <c r="D695" s="53"/>
      <c r="E695" s="53"/>
      <c r="F695" s="53"/>
      <c r="G695" s="53"/>
      <c r="H695" s="53"/>
      <c r="I695" s="78"/>
      <c r="J695" s="53"/>
      <c r="K695" s="53"/>
      <c r="L695" s="53"/>
      <c r="M695" s="53"/>
      <c r="N695" s="53"/>
      <c r="O695" s="53"/>
      <c r="P695" s="53"/>
      <c r="Q695" s="53"/>
      <c r="R695" s="53"/>
      <c r="S695" s="53"/>
      <c r="T695" s="53"/>
      <c r="U695" s="53"/>
      <c r="V695" s="53"/>
      <c r="W695" s="53"/>
      <c r="X695" s="53"/>
      <c r="Y695" s="53"/>
      <c r="Z695" s="53"/>
    </row>
    <row r="696" spans="1:26" ht="14.4">
      <c r="A696" s="53"/>
      <c r="B696" s="53"/>
      <c r="C696" s="53"/>
      <c r="D696" s="53"/>
      <c r="E696" s="53"/>
      <c r="F696" s="53"/>
      <c r="G696" s="53"/>
      <c r="H696" s="53"/>
      <c r="I696" s="78"/>
      <c r="J696" s="53"/>
      <c r="K696" s="53"/>
      <c r="L696" s="53"/>
      <c r="M696" s="53"/>
      <c r="N696" s="53"/>
      <c r="O696" s="53"/>
      <c r="P696" s="53"/>
      <c r="Q696" s="53"/>
      <c r="R696" s="53"/>
      <c r="S696" s="53"/>
      <c r="T696" s="53"/>
      <c r="U696" s="53"/>
      <c r="V696" s="53"/>
      <c r="W696" s="53"/>
      <c r="X696" s="53"/>
      <c r="Y696" s="53"/>
      <c r="Z696" s="53"/>
    </row>
    <row r="697" spans="1:26" ht="14.4">
      <c r="A697" s="53"/>
      <c r="B697" s="53"/>
      <c r="C697" s="53"/>
      <c r="D697" s="53"/>
      <c r="E697" s="53"/>
      <c r="F697" s="53"/>
      <c r="G697" s="53"/>
      <c r="H697" s="53"/>
      <c r="I697" s="78"/>
      <c r="J697" s="53"/>
      <c r="K697" s="53"/>
      <c r="L697" s="53"/>
      <c r="M697" s="53"/>
      <c r="N697" s="53"/>
      <c r="O697" s="53"/>
      <c r="P697" s="53"/>
      <c r="Q697" s="53"/>
      <c r="R697" s="53"/>
      <c r="S697" s="53"/>
      <c r="T697" s="53"/>
      <c r="U697" s="53"/>
      <c r="V697" s="53"/>
      <c r="W697" s="53"/>
      <c r="X697" s="53"/>
      <c r="Y697" s="53"/>
      <c r="Z697" s="53"/>
    </row>
    <row r="698" spans="1:26" ht="14.4">
      <c r="A698" s="53"/>
      <c r="B698" s="53"/>
      <c r="C698" s="53"/>
      <c r="D698" s="53"/>
      <c r="E698" s="53"/>
      <c r="F698" s="53"/>
      <c r="G698" s="53"/>
      <c r="H698" s="53"/>
      <c r="I698" s="78"/>
      <c r="J698" s="53"/>
      <c r="K698" s="53"/>
      <c r="L698" s="53"/>
      <c r="M698" s="53"/>
      <c r="N698" s="53"/>
      <c r="O698" s="53"/>
      <c r="P698" s="53"/>
      <c r="Q698" s="53"/>
      <c r="R698" s="53"/>
      <c r="S698" s="53"/>
      <c r="T698" s="53"/>
      <c r="U698" s="53"/>
      <c r="V698" s="53"/>
      <c r="W698" s="53"/>
      <c r="X698" s="53"/>
      <c r="Y698" s="53"/>
      <c r="Z698" s="53"/>
    </row>
    <row r="699" spans="1:26" ht="14.4">
      <c r="A699" s="53"/>
      <c r="B699" s="53"/>
      <c r="C699" s="53"/>
      <c r="D699" s="53"/>
      <c r="E699" s="53"/>
      <c r="F699" s="53"/>
      <c r="G699" s="53"/>
      <c r="H699" s="53"/>
      <c r="I699" s="78"/>
      <c r="J699" s="53"/>
      <c r="K699" s="53"/>
      <c r="L699" s="53"/>
      <c r="M699" s="53"/>
      <c r="N699" s="53"/>
      <c r="O699" s="53"/>
      <c r="P699" s="53"/>
      <c r="Q699" s="53"/>
      <c r="R699" s="53"/>
      <c r="S699" s="53"/>
      <c r="T699" s="53"/>
      <c r="U699" s="53"/>
      <c r="V699" s="53"/>
      <c r="W699" s="53"/>
      <c r="X699" s="53"/>
      <c r="Y699" s="53"/>
      <c r="Z699" s="53"/>
    </row>
    <row r="700" spans="1:26" ht="14.4">
      <c r="A700" s="53"/>
      <c r="B700" s="53"/>
      <c r="C700" s="53"/>
      <c r="D700" s="53"/>
      <c r="E700" s="53"/>
      <c r="F700" s="53"/>
      <c r="G700" s="53"/>
      <c r="H700" s="53"/>
      <c r="I700" s="78"/>
      <c r="J700" s="53"/>
      <c r="K700" s="53"/>
      <c r="L700" s="53"/>
      <c r="M700" s="53"/>
      <c r="N700" s="53"/>
      <c r="O700" s="53"/>
      <c r="P700" s="53"/>
      <c r="Q700" s="53"/>
      <c r="R700" s="53"/>
      <c r="S700" s="53"/>
      <c r="T700" s="53"/>
      <c r="U700" s="53"/>
      <c r="V700" s="53"/>
      <c r="W700" s="53"/>
      <c r="X700" s="53"/>
      <c r="Y700" s="53"/>
      <c r="Z700" s="53"/>
    </row>
    <row r="701" spans="1:26" ht="14.4">
      <c r="A701" s="53"/>
      <c r="B701" s="53"/>
      <c r="C701" s="53"/>
      <c r="D701" s="53"/>
      <c r="E701" s="53"/>
      <c r="F701" s="53"/>
      <c r="G701" s="53"/>
      <c r="H701" s="53"/>
      <c r="I701" s="78"/>
      <c r="J701" s="53"/>
      <c r="K701" s="53"/>
      <c r="L701" s="53"/>
      <c r="M701" s="53"/>
      <c r="N701" s="53"/>
      <c r="O701" s="53"/>
      <c r="P701" s="53"/>
      <c r="Q701" s="53"/>
      <c r="R701" s="53"/>
      <c r="S701" s="53"/>
      <c r="T701" s="53"/>
      <c r="U701" s="53"/>
      <c r="V701" s="53"/>
      <c r="W701" s="53"/>
      <c r="X701" s="53"/>
      <c r="Y701" s="53"/>
      <c r="Z701" s="53"/>
    </row>
    <row r="702" spans="1:26" ht="14.4">
      <c r="A702" s="53"/>
      <c r="B702" s="53"/>
      <c r="C702" s="53"/>
      <c r="D702" s="53"/>
      <c r="E702" s="53"/>
      <c r="F702" s="53"/>
      <c r="G702" s="53"/>
      <c r="H702" s="53"/>
      <c r="I702" s="78"/>
      <c r="J702" s="53"/>
      <c r="K702" s="53"/>
      <c r="L702" s="53"/>
      <c r="M702" s="53"/>
      <c r="N702" s="53"/>
      <c r="O702" s="53"/>
      <c r="P702" s="53"/>
      <c r="Q702" s="53"/>
      <c r="R702" s="53"/>
      <c r="S702" s="53"/>
      <c r="T702" s="53"/>
      <c r="U702" s="53"/>
      <c r="V702" s="53"/>
      <c r="W702" s="53"/>
      <c r="X702" s="53"/>
      <c r="Y702" s="53"/>
      <c r="Z702" s="53"/>
    </row>
    <row r="703" spans="1:26" ht="14.4">
      <c r="A703" s="53"/>
      <c r="B703" s="53"/>
      <c r="C703" s="53"/>
      <c r="D703" s="53"/>
      <c r="E703" s="53"/>
      <c r="F703" s="53"/>
      <c r="G703" s="53"/>
      <c r="H703" s="53"/>
      <c r="I703" s="78"/>
      <c r="J703" s="53"/>
      <c r="K703" s="53"/>
      <c r="L703" s="53"/>
      <c r="M703" s="53"/>
      <c r="N703" s="53"/>
      <c r="O703" s="53"/>
      <c r="P703" s="53"/>
      <c r="Q703" s="53"/>
      <c r="R703" s="53"/>
      <c r="S703" s="53"/>
      <c r="T703" s="53"/>
      <c r="U703" s="53"/>
      <c r="V703" s="53"/>
      <c r="W703" s="53"/>
      <c r="X703" s="53"/>
      <c r="Y703" s="53"/>
      <c r="Z703" s="53"/>
    </row>
    <row r="704" spans="1:26" ht="14.4">
      <c r="A704" s="53"/>
      <c r="B704" s="53"/>
      <c r="C704" s="53"/>
      <c r="D704" s="53"/>
      <c r="E704" s="53"/>
      <c r="F704" s="53"/>
      <c r="G704" s="53"/>
      <c r="H704" s="53"/>
      <c r="I704" s="78"/>
      <c r="J704" s="53"/>
      <c r="K704" s="53"/>
      <c r="L704" s="53"/>
      <c r="M704" s="53"/>
      <c r="N704" s="53"/>
      <c r="O704" s="53"/>
      <c r="P704" s="53"/>
      <c r="Q704" s="53"/>
      <c r="R704" s="53"/>
      <c r="S704" s="53"/>
      <c r="T704" s="53"/>
      <c r="U704" s="53"/>
      <c r="V704" s="53"/>
      <c r="W704" s="53"/>
      <c r="X704" s="53"/>
      <c r="Y704" s="53"/>
      <c r="Z704" s="53"/>
    </row>
    <row r="705" spans="1:26" ht="14.4">
      <c r="A705" s="53"/>
      <c r="B705" s="53"/>
      <c r="C705" s="53"/>
      <c r="D705" s="53"/>
      <c r="E705" s="53"/>
      <c r="F705" s="53"/>
      <c r="G705" s="53"/>
      <c r="H705" s="53"/>
      <c r="I705" s="78"/>
      <c r="J705" s="53"/>
      <c r="K705" s="53"/>
      <c r="L705" s="53"/>
      <c r="M705" s="53"/>
      <c r="N705" s="53"/>
      <c r="O705" s="53"/>
      <c r="P705" s="53"/>
      <c r="Q705" s="53"/>
      <c r="R705" s="53"/>
      <c r="S705" s="53"/>
      <c r="T705" s="53"/>
      <c r="U705" s="53"/>
      <c r="V705" s="53"/>
      <c r="W705" s="53"/>
      <c r="X705" s="53"/>
      <c r="Y705" s="53"/>
      <c r="Z705" s="53"/>
    </row>
    <row r="706" spans="1:26" ht="14.4">
      <c r="A706" s="53"/>
      <c r="B706" s="53"/>
      <c r="C706" s="53"/>
      <c r="D706" s="53"/>
      <c r="E706" s="53"/>
      <c r="F706" s="53"/>
      <c r="G706" s="53"/>
      <c r="H706" s="53"/>
      <c r="I706" s="78"/>
      <c r="J706" s="53"/>
      <c r="K706" s="53"/>
      <c r="L706" s="53"/>
      <c r="M706" s="53"/>
      <c r="N706" s="53"/>
      <c r="O706" s="53"/>
      <c r="P706" s="53"/>
      <c r="Q706" s="53"/>
      <c r="R706" s="53"/>
      <c r="S706" s="53"/>
      <c r="T706" s="53"/>
      <c r="U706" s="53"/>
      <c r="V706" s="53"/>
      <c r="W706" s="53"/>
      <c r="X706" s="53"/>
      <c r="Y706" s="53"/>
      <c r="Z706" s="53"/>
    </row>
    <row r="707" spans="1:26" ht="14.4">
      <c r="A707" s="53"/>
      <c r="B707" s="53"/>
      <c r="C707" s="53"/>
      <c r="D707" s="53"/>
      <c r="E707" s="53"/>
      <c r="F707" s="53"/>
      <c r="G707" s="53"/>
      <c r="H707" s="53"/>
      <c r="I707" s="78"/>
      <c r="J707" s="53"/>
      <c r="K707" s="53"/>
      <c r="L707" s="53"/>
      <c r="M707" s="53"/>
      <c r="N707" s="53"/>
      <c r="O707" s="53"/>
      <c r="P707" s="53"/>
      <c r="Q707" s="53"/>
      <c r="R707" s="53"/>
      <c r="S707" s="53"/>
      <c r="T707" s="53"/>
      <c r="U707" s="53"/>
      <c r="V707" s="53"/>
      <c r="W707" s="53"/>
      <c r="X707" s="53"/>
      <c r="Y707" s="53"/>
      <c r="Z707" s="53"/>
    </row>
    <row r="708" spans="1:26" ht="14.4">
      <c r="A708" s="53"/>
      <c r="B708" s="53"/>
      <c r="C708" s="53"/>
      <c r="D708" s="53"/>
      <c r="E708" s="53"/>
      <c r="F708" s="53"/>
      <c r="G708" s="53"/>
      <c r="H708" s="53"/>
      <c r="I708" s="78"/>
      <c r="J708" s="53"/>
      <c r="K708" s="53"/>
      <c r="L708" s="53"/>
      <c r="M708" s="53"/>
      <c r="N708" s="53"/>
      <c r="O708" s="53"/>
      <c r="P708" s="53"/>
      <c r="Q708" s="53"/>
      <c r="R708" s="53"/>
      <c r="S708" s="53"/>
      <c r="T708" s="53"/>
      <c r="U708" s="53"/>
      <c r="V708" s="53"/>
      <c r="W708" s="53"/>
      <c r="X708" s="53"/>
      <c r="Y708" s="53"/>
      <c r="Z708" s="53"/>
    </row>
    <row r="709" spans="1:26" ht="14.4">
      <c r="A709" s="53"/>
      <c r="B709" s="53"/>
      <c r="C709" s="53"/>
      <c r="D709" s="53"/>
      <c r="E709" s="53"/>
      <c r="F709" s="53"/>
      <c r="G709" s="53"/>
      <c r="H709" s="53"/>
      <c r="I709" s="78"/>
      <c r="J709" s="53"/>
      <c r="K709" s="53"/>
      <c r="L709" s="53"/>
      <c r="M709" s="53"/>
      <c r="N709" s="53"/>
      <c r="O709" s="53"/>
      <c r="P709" s="53"/>
      <c r="Q709" s="53"/>
      <c r="R709" s="53"/>
      <c r="S709" s="53"/>
      <c r="T709" s="53"/>
      <c r="U709" s="53"/>
      <c r="V709" s="53"/>
      <c r="W709" s="53"/>
      <c r="X709" s="53"/>
      <c r="Y709" s="53"/>
      <c r="Z709" s="53"/>
    </row>
    <row r="710" spans="1:26" ht="14.4">
      <c r="A710" s="53"/>
      <c r="B710" s="53"/>
      <c r="C710" s="53"/>
      <c r="D710" s="53"/>
      <c r="E710" s="53"/>
      <c r="F710" s="53"/>
      <c r="G710" s="53"/>
      <c r="H710" s="53"/>
      <c r="I710" s="78"/>
      <c r="J710" s="53"/>
      <c r="K710" s="53"/>
      <c r="L710" s="53"/>
      <c r="M710" s="53"/>
      <c r="N710" s="53"/>
      <c r="O710" s="53"/>
      <c r="P710" s="53"/>
      <c r="Q710" s="53"/>
      <c r="R710" s="53"/>
      <c r="S710" s="53"/>
      <c r="T710" s="53"/>
      <c r="U710" s="53"/>
      <c r="V710" s="53"/>
      <c r="W710" s="53"/>
      <c r="X710" s="53"/>
      <c r="Y710" s="53"/>
      <c r="Z710" s="53"/>
    </row>
    <row r="711" spans="1:26" ht="14.4">
      <c r="A711" s="53"/>
      <c r="B711" s="53"/>
      <c r="C711" s="53"/>
      <c r="D711" s="53"/>
      <c r="E711" s="53"/>
      <c r="F711" s="53"/>
      <c r="G711" s="53"/>
      <c r="H711" s="53"/>
      <c r="I711" s="78"/>
      <c r="J711" s="53"/>
      <c r="K711" s="53"/>
      <c r="L711" s="53"/>
      <c r="M711" s="53"/>
      <c r="N711" s="53"/>
      <c r="O711" s="53"/>
      <c r="P711" s="53"/>
      <c r="Q711" s="53"/>
      <c r="R711" s="53"/>
      <c r="S711" s="53"/>
      <c r="T711" s="53"/>
      <c r="U711" s="53"/>
      <c r="V711" s="53"/>
      <c r="W711" s="53"/>
      <c r="X711" s="53"/>
      <c r="Y711" s="53"/>
      <c r="Z711" s="53"/>
    </row>
    <row r="712" spans="1:26" ht="14.4">
      <c r="A712" s="53"/>
      <c r="B712" s="53"/>
      <c r="C712" s="53"/>
      <c r="D712" s="53"/>
      <c r="E712" s="53"/>
      <c r="F712" s="53"/>
      <c r="G712" s="53"/>
      <c r="H712" s="53"/>
      <c r="I712" s="78"/>
      <c r="J712" s="53"/>
      <c r="K712" s="53"/>
      <c r="L712" s="53"/>
      <c r="M712" s="53"/>
      <c r="N712" s="53"/>
      <c r="O712" s="53"/>
      <c r="P712" s="53"/>
      <c r="Q712" s="53"/>
      <c r="R712" s="53"/>
      <c r="S712" s="53"/>
      <c r="T712" s="53"/>
      <c r="U712" s="53"/>
      <c r="V712" s="53"/>
      <c r="W712" s="53"/>
      <c r="X712" s="53"/>
      <c r="Y712" s="53"/>
      <c r="Z712" s="53"/>
    </row>
    <row r="713" spans="1:26" ht="14.4">
      <c r="A713" s="53"/>
      <c r="B713" s="53"/>
      <c r="C713" s="53"/>
      <c r="D713" s="53"/>
      <c r="E713" s="53"/>
      <c r="F713" s="53"/>
      <c r="G713" s="53"/>
      <c r="H713" s="53"/>
      <c r="I713" s="78"/>
      <c r="J713" s="53"/>
      <c r="K713" s="53"/>
      <c r="L713" s="53"/>
      <c r="M713" s="53"/>
      <c r="N713" s="53"/>
      <c r="O713" s="53"/>
      <c r="P713" s="53"/>
      <c r="Q713" s="53"/>
      <c r="R713" s="53"/>
      <c r="S713" s="53"/>
      <c r="T713" s="53"/>
      <c r="U713" s="53"/>
      <c r="V713" s="53"/>
      <c r="W713" s="53"/>
      <c r="X713" s="53"/>
      <c r="Y713" s="53"/>
      <c r="Z713" s="53"/>
    </row>
    <row r="714" spans="1:26" ht="14.4">
      <c r="A714" s="53"/>
      <c r="B714" s="53"/>
      <c r="C714" s="53"/>
      <c r="D714" s="53"/>
      <c r="E714" s="53"/>
      <c r="F714" s="53"/>
      <c r="G714" s="53"/>
      <c r="H714" s="53"/>
      <c r="I714" s="78"/>
      <c r="J714" s="53"/>
      <c r="K714" s="53"/>
      <c r="L714" s="53"/>
      <c r="M714" s="53"/>
      <c r="N714" s="53"/>
      <c r="O714" s="53"/>
      <c r="P714" s="53"/>
      <c r="Q714" s="53"/>
      <c r="R714" s="53"/>
      <c r="S714" s="53"/>
      <c r="T714" s="53"/>
      <c r="U714" s="53"/>
      <c r="V714" s="53"/>
      <c r="W714" s="53"/>
      <c r="X714" s="53"/>
      <c r="Y714" s="53"/>
      <c r="Z714" s="53"/>
    </row>
    <row r="715" spans="1:26" ht="14.4">
      <c r="A715" s="53"/>
      <c r="B715" s="53"/>
      <c r="C715" s="53"/>
      <c r="D715" s="53"/>
      <c r="E715" s="53"/>
      <c r="F715" s="53"/>
      <c r="G715" s="53"/>
      <c r="H715" s="53"/>
      <c r="I715" s="78"/>
      <c r="J715" s="53"/>
      <c r="K715" s="53"/>
      <c r="L715" s="53"/>
      <c r="M715" s="53"/>
      <c r="N715" s="53"/>
      <c r="O715" s="53"/>
      <c r="P715" s="53"/>
      <c r="Q715" s="53"/>
      <c r="R715" s="53"/>
      <c r="S715" s="53"/>
      <c r="T715" s="53"/>
      <c r="U715" s="53"/>
      <c r="V715" s="53"/>
      <c r="W715" s="53"/>
      <c r="X715" s="53"/>
      <c r="Y715" s="53"/>
      <c r="Z715" s="53"/>
    </row>
    <row r="716" spans="1:26" ht="14.4">
      <c r="A716" s="53"/>
      <c r="B716" s="53"/>
      <c r="C716" s="53"/>
      <c r="D716" s="53"/>
      <c r="E716" s="53"/>
      <c r="F716" s="53"/>
      <c r="G716" s="53"/>
      <c r="H716" s="53"/>
      <c r="I716" s="78"/>
      <c r="J716" s="53"/>
      <c r="K716" s="53"/>
      <c r="L716" s="53"/>
      <c r="M716" s="53"/>
      <c r="N716" s="53"/>
      <c r="O716" s="53"/>
      <c r="P716" s="53"/>
      <c r="Q716" s="53"/>
      <c r="R716" s="53"/>
      <c r="S716" s="53"/>
      <c r="T716" s="53"/>
      <c r="U716" s="53"/>
      <c r="V716" s="53"/>
      <c r="W716" s="53"/>
      <c r="X716" s="53"/>
      <c r="Y716" s="53"/>
      <c r="Z716" s="53"/>
    </row>
    <row r="717" spans="1:26" ht="14.4">
      <c r="A717" s="53"/>
      <c r="B717" s="53"/>
      <c r="C717" s="53"/>
      <c r="D717" s="53"/>
      <c r="E717" s="53"/>
      <c r="F717" s="53"/>
      <c r="G717" s="53"/>
      <c r="H717" s="53"/>
      <c r="I717" s="78"/>
      <c r="J717" s="53"/>
      <c r="K717" s="53"/>
      <c r="L717" s="53"/>
      <c r="M717" s="53"/>
      <c r="N717" s="53"/>
      <c r="O717" s="53"/>
      <c r="P717" s="53"/>
      <c r="Q717" s="53"/>
      <c r="R717" s="53"/>
      <c r="S717" s="53"/>
      <c r="T717" s="53"/>
      <c r="U717" s="53"/>
      <c r="V717" s="53"/>
      <c r="W717" s="53"/>
      <c r="X717" s="53"/>
      <c r="Y717" s="53"/>
      <c r="Z717" s="53"/>
    </row>
    <row r="718" spans="1:26" ht="14.4">
      <c r="A718" s="53"/>
      <c r="B718" s="53"/>
      <c r="C718" s="53"/>
      <c r="D718" s="53"/>
      <c r="E718" s="53"/>
      <c r="F718" s="53"/>
      <c r="G718" s="53"/>
      <c r="H718" s="53"/>
      <c r="I718" s="78"/>
      <c r="J718" s="53"/>
      <c r="K718" s="53"/>
      <c r="L718" s="53"/>
      <c r="M718" s="53"/>
      <c r="N718" s="53"/>
      <c r="O718" s="53"/>
      <c r="P718" s="53"/>
      <c r="Q718" s="53"/>
      <c r="R718" s="53"/>
      <c r="S718" s="53"/>
      <c r="T718" s="53"/>
      <c r="U718" s="53"/>
      <c r="V718" s="53"/>
      <c r="W718" s="53"/>
      <c r="X718" s="53"/>
      <c r="Y718" s="53"/>
      <c r="Z718" s="53"/>
    </row>
    <row r="719" spans="1:26" ht="14.4">
      <c r="A719" s="53"/>
      <c r="B719" s="53"/>
      <c r="C719" s="53"/>
      <c r="D719" s="53"/>
      <c r="E719" s="53"/>
      <c r="F719" s="53"/>
      <c r="G719" s="53"/>
      <c r="H719" s="53"/>
      <c r="I719" s="78"/>
      <c r="J719" s="53"/>
      <c r="K719" s="53"/>
      <c r="L719" s="53"/>
      <c r="M719" s="53"/>
      <c r="N719" s="53"/>
      <c r="O719" s="53"/>
      <c r="P719" s="53"/>
      <c r="Q719" s="53"/>
      <c r="R719" s="53"/>
      <c r="S719" s="53"/>
      <c r="T719" s="53"/>
      <c r="U719" s="53"/>
      <c r="V719" s="53"/>
      <c r="W719" s="53"/>
      <c r="X719" s="53"/>
      <c r="Y719" s="53"/>
      <c r="Z719" s="53"/>
    </row>
    <row r="720" spans="1:26" ht="14.4">
      <c r="A720" s="53"/>
      <c r="B720" s="53"/>
      <c r="C720" s="53"/>
      <c r="D720" s="53"/>
      <c r="E720" s="53"/>
      <c r="F720" s="53"/>
      <c r="G720" s="53"/>
      <c r="H720" s="53"/>
      <c r="I720" s="78"/>
      <c r="J720" s="53"/>
      <c r="K720" s="53"/>
      <c r="L720" s="53"/>
      <c r="M720" s="53"/>
      <c r="N720" s="53"/>
      <c r="O720" s="53"/>
      <c r="P720" s="53"/>
      <c r="Q720" s="53"/>
      <c r="R720" s="53"/>
      <c r="S720" s="53"/>
      <c r="T720" s="53"/>
      <c r="U720" s="53"/>
      <c r="V720" s="53"/>
      <c r="W720" s="53"/>
      <c r="X720" s="53"/>
      <c r="Y720" s="53"/>
      <c r="Z720" s="53"/>
    </row>
    <row r="721" spans="1:26" ht="14.4">
      <c r="A721" s="53"/>
      <c r="B721" s="53"/>
      <c r="C721" s="53"/>
      <c r="D721" s="53"/>
      <c r="E721" s="53"/>
      <c r="F721" s="53"/>
      <c r="G721" s="53"/>
      <c r="H721" s="53"/>
      <c r="I721" s="78"/>
      <c r="J721" s="53"/>
      <c r="K721" s="53"/>
      <c r="L721" s="53"/>
      <c r="M721" s="53"/>
      <c r="N721" s="53"/>
      <c r="O721" s="53"/>
      <c r="P721" s="53"/>
      <c r="Q721" s="53"/>
      <c r="R721" s="53"/>
      <c r="S721" s="53"/>
      <c r="T721" s="53"/>
      <c r="U721" s="53"/>
      <c r="V721" s="53"/>
      <c r="W721" s="53"/>
      <c r="X721" s="53"/>
      <c r="Y721" s="53"/>
      <c r="Z721" s="53"/>
    </row>
    <row r="722" spans="1:26" ht="14.4">
      <c r="A722" s="53"/>
      <c r="B722" s="53"/>
      <c r="C722" s="53"/>
      <c r="D722" s="53"/>
      <c r="E722" s="53"/>
      <c r="F722" s="53"/>
      <c r="G722" s="53"/>
      <c r="H722" s="53"/>
      <c r="I722" s="78"/>
      <c r="J722" s="53"/>
      <c r="K722" s="53"/>
      <c r="L722" s="53"/>
      <c r="M722" s="53"/>
      <c r="N722" s="53"/>
      <c r="O722" s="53"/>
      <c r="P722" s="53"/>
      <c r="Q722" s="53"/>
      <c r="R722" s="53"/>
      <c r="S722" s="53"/>
      <c r="T722" s="53"/>
      <c r="U722" s="53"/>
      <c r="V722" s="53"/>
      <c r="W722" s="53"/>
      <c r="X722" s="53"/>
      <c r="Y722" s="53"/>
      <c r="Z722" s="53"/>
    </row>
    <row r="723" spans="1:26" ht="14.4">
      <c r="A723" s="53"/>
      <c r="B723" s="53"/>
      <c r="C723" s="53"/>
      <c r="D723" s="53"/>
      <c r="E723" s="53"/>
      <c r="F723" s="53"/>
      <c r="G723" s="53"/>
      <c r="H723" s="53"/>
      <c r="I723" s="78"/>
      <c r="J723" s="53"/>
      <c r="K723" s="53"/>
      <c r="L723" s="53"/>
      <c r="M723" s="53"/>
      <c r="N723" s="53"/>
      <c r="O723" s="53"/>
      <c r="P723" s="53"/>
      <c r="Q723" s="53"/>
      <c r="R723" s="53"/>
      <c r="S723" s="53"/>
      <c r="T723" s="53"/>
      <c r="U723" s="53"/>
      <c r="V723" s="53"/>
      <c r="W723" s="53"/>
      <c r="X723" s="53"/>
      <c r="Y723" s="53"/>
      <c r="Z723" s="53"/>
    </row>
    <row r="724" spans="1:26" ht="14.4">
      <c r="A724" s="53"/>
      <c r="B724" s="53"/>
      <c r="C724" s="53"/>
      <c r="D724" s="53"/>
      <c r="E724" s="53"/>
      <c r="F724" s="53"/>
      <c r="G724" s="53"/>
      <c r="H724" s="53"/>
      <c r="I724" s="78"/>
      <c r="J724" s="53"/>
      <c r="K724" s="53"/>
      <c r="L724" s="53"/>
      <c r="M724" s="53"/>
      <c r="N724" s="53"/>
      <c r="O724" s="53"/>
      <c r="P724" s="53"/>
      <c r="Q724" s="53"/>
      <c r="R724" s="53"/>
      <c r="S724" s="53"/>
      <c r="T724" s="53"/>
      <c r="U724" s="53"/>
      <c r="V724" s="53"/>
      <c r="W724" s="53"/>
      <c r="X724" s="53"/>
      <c r="Y724" s="53"/>
      <c r="Z724" s="53"/>
    </row>
    <row r="725" spans="1:26" ht="14.4">
      <c r="A725" s="53"/>
      <c r="B725" s="53"/>
      <c r="C725" s="53"/>
      <c r="D725" s="53"/>
      <c r="E725" s="53"/>
      <c r="F725" s="53"/>
      <c r="G725" s="53"/>
      <c r="H725" s="53"/>
      <c r="I725" s="78"/>
      <c r="J725" s="53"/>
      <c r="K725" s="53"/>
      <c r="L725" s="53"/>
      <c r="M725" s="53"/>
      <c r="N725" s="53"/>
      <c r="O725" s="53"/>
      <c r="P725" s="53"/>
      <c r="Q725" s="53"/>
      <c r="R725" s="53"/>
      <c r="S725" s="53"/>
      <c r="T725" s="53"/>
      <c r="U725" s="53"/>
      <c r="V725" s="53"/>
      <c r="W725" s="53"/>
      <c r="X725" s="53"/>
      <c r="Y725" s="53"/>
      <c r="Z725" s="53"/>
    </row>
    <row r="726" spans="1:26" ht="14.4">
      <c r="A726" s="53"/>
      <c r="B726" s="53"/>
      <c r="C726" s="53"/>
      <c r="D726" s="53"/>
      <c r="E726" s="53"/>
      <c r="F726" s="53"/>
      <c r="G726" s="53"/>
      <c r="H726" s="53"/>
      <c r="I726" s="78"/>
      <c r="J726" s="53"/>
      <c r="K726" s="53"/>
      <c r="L726" s="53"/>
      <c r="M726" s="53"/>
      <c r="N726" s="53"/>
      <c r="O726" s="53"/>
      <c r="P726" s="53"/>
      <c r="Q726" s="53"/>
      <c r="R726" s="53"/>
      <c r="S726" s="53"/>
      <c r="T726" s="53"/>
      <c r="U726" s="53"/>
      <c r="V726" s="53"/>
      <c r="W726" s="53"/>
      <c r="X726" s="53"/>
      <c r="Y726" s="53"/>
      <c r="Z726" s="53"/>
    </row>
    <row r="727" spans="1:26" ht="14.4">
      <c r="A727" s="53"/>
      <c r="B727" s="53"/>
      <c r="C727" s="53"/>
      <c r="D727" s="53"/>
      <c r="E727" s="53"/>
      <c r="F727" s="53"/>
      <c r="G727" s="53"/>
      <c r="H727" s="53"/>
      <c r="I727" s="78"/>
      <c r="J727" s="53"/>
      <c r="K727" s="53"/>
      <c r="L727" s="53"/>
      <c r="M727" s="53"/>
      <c r="N727" s="53"/>
      <c r="O727" s="53"/>
      <c r="P727" s="53"/>
      <c r="Q727" s="53"/>
      <c r="R727" s="53"/>
      <c r="S727" s="53"/>
      <c r="T727" s="53"/>
      <c r="U727" s="53"/>
      <c r="V727" s="53"/>
      <c r="W727" s="53"/>
      <c r="X727" s="53"/>
      <c r="Y727" s="53"/>
      <c r="Z727" s="53"/>
    </row>
    <row r="728" spans="1:26" ht="14.4">
      <c r="A728" s="53"/>
      <c r="B728" s="53"/>
      <c r="C728" s="53"/>
      <c r="D728" s="53"/>
      <c r="E728" s="53"/>
      <c r="F728" s="53"/>
      <c r="G728" s="53"/>
      <c r="H728" s="53"/>
      <c r="I728" s="78"/>
      <c r="J728" s="53"/>
      <c r="K728" s="53"/>
      <c r="L728" s="53"/>
      <c r="M728" s="53"/>
      <c r="N728" s="53"/>
      <c r="O728" s="53"/>
      <c r="P728" s="53"/>
      <c r="Q728" s="53"/>
      <c r="R728" s="53"/>
      <c r="S728" s="53"/>
      <c r="T728" s="53"/>
      <c r="U728" s="53"/>
      <c r="V728" s="53"/>
      <c r="W728" s="53"/>
      <c r="X728" s="53"/>
      <c r="Y728" s="53"/>
      <c r="Z728" s="53"/>
    </row>
    <row r="729" spans="1:26" ht="14.4">
      <c r="A729" s="53"/>
      <c r="B729" s="53"/>
      <c r="C729" s="53"/>
      <c r="D729" s="53"/>
      <c r="E729" s="53"/>
      <c r="F729" s="53"/>
      <c r="G729" s="53"/>
      <c r="H729" s="53"/>
      <c r="I729" s="78"/>
      <c r="J729" s="53"/>
      <c r="K729" s="53"/>
      <c r="L729" s="53"/>
      <c r="M729" s="53"/>
      <c r="N729" s="53"/>
      <c r="O729" s="53"/>
      <c r="P729" s="53"/>
      <c r="Q729" s="53"/>
      <c r="R729" s="53"/>
      <c r="S729" s="53"/>
      <c r="T729" s="53"/>
      <c r="U729" s="53"/>
      <c r="V729" s="53"/>
      <c r="W729" s="53"/>
      <c r="X729" s="53"/>
      <c r="Y729" s="53"/>
      <c r="Z729" s="53"/>
    </row>
    <row r="730" spans="1:26" ht="14.4">
      <c r="A730" s="53"/>
      <c r="B730" s="53"/>
      <c r="C730" s="53"/>
      <c r="D730" s="53"/>
      <c r="E730" s="53"/>
      <c r="F730" s="53"/>
      <c r="G730" s="53"/>
      <c r="H730" s="53"/>
      <c r="I730" s="78"/>
      <c r="J730" s="53"/>
      <c r="K730" s="53"/>
      <c r="L730" s="53"/>
      <c r="M730" s="53"/>
      <c r="N730" s="53"/>
      <c r="O730" s="53"/>
      <c r="P730" s="53"/>
      <c r="Q730" s="53"/>
      <c r="R730" s="53"/>
      <c r="S730" s="53"/>
      <c r="T730" s="53"/>
      <c r="U730" s="53"/>
      <c r="V730" s="53"/>
      <c r="W730" s="53"/>
      <c r="X730" s="53"/>
      <c r="Y730" s="53"/>
      <c r="Z730" s="53"/>
    </row>
    <row r="731" spans="1:26" ht="14.4">
      <c r="A731" s="53"/>
      <c r="B731" s="53"/>
      <c r="C731" s="53"/>
      <c r="D731" s="53"/>
      <c r="E731" s="53"/>
      <c r="F731" s="53"/>
      <c r="G731" s="53"/>
      <c r="H731" s="53"/>
      <c r="I731" s="78"/>
      <c r="J731" s="53"/>
      <c r="K731" s="53"/>
      <c r="L731" s="53"/>
      <c r="M731" s="53"/>
      <c r="N731" s="53"/>
      <c r="O731" s="53"/>
      <c r="P731" s="53"/>
      <c r="Q731" s="53"/>
      <c r="R731" s="53"/>
      <c r="S731" s="53"/>
      <c r="T731" s="53"/>
      <c r="U731" s="53"/>
      <c r="V731" s="53"/>
      <c r="W731" s="53"/>
      <c r="X731" s="53"/>
      <c r="Y731" s="53"/>
      <c r="Z731" s="53"/>
    </row>
    <row r="732" spans="1:26" ht="14.4">
      <c r="A732" s="53"/>
      <c r="B732" s="53"/>
      <c r="C732" s="53"/>
      <c r="D732" s="53"/>
      <c r="E732" s="53"/>
      <c r="F732" s="53"/>
      <c r="G732" s="53"/>
      <c r="H732" s="53"/>
      <c r="I732" s="78"/>
      <c r="J732" s="53"/>
      <c r="K732" s="53"/>
      <c r="L732" s="53"/>
      <c r="M732" s="53"/>
      <c r="N732" s="53"/>
      <c r="O732" s="53"/>
      <c r="P732" s="53"/>
      <c r="Q732" s="53"/>
      <c r="R732" s="53"/>
      <c r="S732" s="53"/>
      <c r="T732" s="53"/>
      <c r="U732" s="53"/>
      <c r="V732" s="53"/>
      <c r="W732" s="53"/>
      <c r="X732" s="53"/>
      <c r="Y732" s="53"/>
      <c r="Z732" s="53"/>
    </row>
    <row r="733" spans="1:26" ht="14.4">
      <c r="A733" s="53"/>
      <c r="B733" s="53"/>
      <c r="C733" s="53"/>
      <c r="D733" s="53"/>
      <c r="E733" s="53"/>
      <c r="F733" s="53"/>
      <c r="G733" s="53"/>
      <c r="H733" s="53"/>
      <c r="I733" s="78"/>
      <c r="J733" s="53"/>
      <c r="K733" s="53"/>
      <c r="L733" s="53"/>
      <c r="M733" s="53"/>
      <c r="N733" s="53"/>
      <c r="O733" s="53"/>
      <c r="P733" s="53"/>
      <c r="Q733" s="53"/>
      <c r="R733" s="53"/>
      <c r="S733" s="53"/>
      <c r="T733" s="53"/>
      <c r="U733" s="53"/>
      <c r="V733" s="53"/>
      <c r="W733" s="53"/>
      <c r="X733" s="53"/>
      <c r="Y733" s="53"/>
      <c r="Z733" s="53"/>
    </row>
    <row r="734" spans="1:26" ht="14.4">
      <c r="A734" s="53"/>
      <c r="B734" s="53"/>
      <c r="C734" s="53"/>
      <c r="D734" s="53"/>
      <c r="E734" s="53"/>
      <c r="F734" s="53"/>
      <c r="G734" s="53"/>
      <c r="H734" s="53"/>
      <c r="I734" s="78"/>
      <c r="J734" s="53"/>
      <c r="K734" s="53"/>
      <c r="L734" s="53"/>
      <c r="M734" s="53"/>
      <c r="N734" s="53"/>
      <c r="O734" s="53"/>
      <c r="P734" s="53"/>
      <c r="Q734" s="53"/>
      <c r="R734" s="53"/>
      <c r="S734" s="53"/>
      <c r="T734" s="53"/>
      <c r="U734" s="53"/>
      <c r="V734" s="53"/>
      <c r="W734" s="53"/>
      <c r="X734" s="53"/>
      <c r="Y734" s="53"/>
      <c r="Z734" s="53"/>
    </row>
    <row r="735" spans="1:26" ht="14.4">
      <c r="A735" s="53"/>
      <c r="B735" s="53"/>
      <c r="C735" s="53"/>
      <c r="D735" s="53"/>
      <c r="E735" s="53"/>
      <c r="F735" s="53"/>
      <c r="G735" s="53"/>
      <c r="H735" s="53"/>
      <c r="I735" s="78"/>
      <c r="J735" s="53"/>
      <c r="K735" s="53"/>
      <c r="L735" s="53"/>
      <c r="M735" s="53"/>
      <c r="N735" s="53"/>
      <c r="O735" s="53"/>
      <c r="P735" s="53"/>
      <c r="Q735" s="53"/>
      <c r="R735" s="53"/>
      <c r="S735" s="53"/>
      <c r="T735" s="53"/>
      <c r="U735" s="53"/>
      <c r="V735" s="53"/>
      <c r="W735" s="53"/>
      <c r="X735" s="53"/>
      <c r="Y735" s="53"/>
      <c r="Z735" s="53"/>
    </row>
    <row r="736" spans="1:26" ht="14.4">
      <c r="A736" s="53"/>
      <c r="B736" s="53"/>
      <c r="C736" s="53"/>
      <c r="D736" s="53"/>
      <c r="E736" s="53"/>
      <c r="F736" s="53"/>
      <c r="G736" s="53"/>
      <c r="H736" s="53"/>
      <c r="I736" s="78"/>
      <c r="J736" s="53"/>
      <c r="K736" s="53"/>
      <c r="L736" s="53"/>
      <c r="M736" s="53"/>
      <c r="N736" s="53"/>
      <c r="O736" s="53"/>
      <c r="P736" s="53"/>
      <c r="Q736" s="53"/>
      <c r="R736" s="53"/>
      <c r="S736" s="53"/>
      <c r="T736" s="53"/>
      <c r="U736" s="53"/>
      <c r="V736" s="53"/>
      <c r="W736" s="53"/>
      <c r="X736" s="53"/>
      <c r="Y736" s="53"/>
      <c r="Z736" s="53"/>
    </row>
    <row r="737" spans="1:26" ht="14.4">
      <c r="A737" s="53"/>
      <c r="B737" s="53"/>
      <c r="C737" s="53"/>
      <c r="D737" s="53"/>
      <c r="E737" s="53"/>
      <c r="F737" s="53"/>
      <c r="G737" s="53"/>
      <c r="H737" s="53"/>
      <c r="I737" s="78"/>
      <c r="J737" s="53"/>
      <c r="K737" s="53"/>
      <c r="L737" s="53"/>
      <c r="M737" s="53"/>
      <c r="N737" s="53"/>
      <c r="O737" s="53"/>
      <c r="P737" s="53"/>
      <c r="Q737" s="53"/>
      <c r="R737" s="53"/>
      <c r="S737" s="53"/>
      <c r="T737" s="53"/>
      <c r="U737" s="53"/>
      <c r="V737" s="53"/>
      <c r="W737" s="53"/>
      <c r="X737" s="53"/>
      <c r="Y737" s="53"/>
      <c r="Z737" s="53"/>
    </row>
    <row r="738" spans="1:26" ht="14.4">
      <c r="A738" s="53"/>
      <c r="B738" s="53"/>
      <c r="C738" s="53"/>
      <c r="D738" s="53"/>
      <c r="E738" s="53"/>
      <c r="F738" s="53"/>
      <c r="G738" s="53"/>
      <c r="H738" s="53"/>
      <c r="I738" s="78"/>
      <c r="J738" s="53"/>
      <c r="K738" s="53"/>
      <c r="L738" s="53"/>
      <c r="M738" s="53"/>
      <c r="N738" s="53"/>
      <c r="O738" s="53"/>
      <c r="P738" s="53"/>
      <c r="Q738" s="53"/>
      <c r="R738" s="53"/>
      <c r="S738" s="53"/>
      <c r="T738" s="53"/>
      <c r="U738" s="53"/>
      <c r="V738" s="53"/>
      <c r="W738" s="53"/>
      <c r="X738" s="53"/>
      <c r="Y738" s="53"/>
      <c r="Z738" s="53"/>
    </row>
    <row r="739" spans="1:26" ht="14.4">
      <c r="A739" s="53"/>
      <c r="B739" s="53"/>
      <c r="C739" s="53"/>
      <c r="D739" s="53"/>
      <c r="E739" s="53"/>
      <c r="F739" s="53"/>
      <c r="G739" s="53"/>
      <c r="H739" s="53"/>
      <c r="I739" s="78"/>
      <c r="J739" s="53"/>
      <c r="K739" s="53"/>
      <c r="L739" s="53"/>
      <c r="M739" s="53"/>
      <c r="N739" s="53"/>
      <c r="O739" s="53"/>
      <c r="P739" s="53"/>
      <c r="Q739" s="53"/>
      <c r="R739" s="53"/>
      <c r="S739" s="53"/>
      <c r="T739" s="53"/>
      <c r="U739" s="53"/>
      <c r="V739" s="53"/>
      <c r="W739" s="53"/>
      <c r="X739" s="53"/>
      <c r="Y739" s="53"/>
      <c r="Z739" s="53"/>
    </row>
    <row r="740" spans="1:26" ht="14.4">
      <c r="A740" s="53"/>
      <c r="B740" s="53"/>
      <c r="C740" s="53"/>
      <c r="D740" s="53"/>
      <c r="E740" s="53"/>
      <c r="F740" s="53"/>
      <c r="G740" s="53"/>
      <c r="H740" s="53"/>
      <c r="I740" s="78"/>
      <c r="J740" s="53"/>
      <c r="K740" s="53"/>
      <c r="L740" s="53"/>
      <c r="M740" s="53"/>
      <c r="N740" s="53"/>
      <c r="O740" s="53"/>
      <c r="P740" s="53"/>
      <c r="Q740" s="53"/>
      <c r="R740" s="53"/>
      <c r="S740" s="53"/>
      <c r="T740" s="53"/>
      <c r="U740" s="53"/>
      <c r="V740" s="53"/>
      <c r="W740" s="53"/>
      <c r="X740" s="53"/>
      <c r="Y740" s="53"/>
      <c r="Z740" s="53"/>
    </row>
    <row r="741" spans="1:26" ht="14.4">
      <c r="A741" s="53"/>
      <c r="B741" s="53"/>
      <c r="C741" s="53"/>
      <c r="D741" s="53"/>
      <c r="E741" s="53"/>
      <c r="F741" s="53"/>
      <c r="G741" s="53"/>
      <c r="H741" s="53"/>
      <c r="I741" s="78"/>
      <c r="J741" s="53"/>
      <c r="K741" s="53"/>
      <c r="L741" s="53"/>
      <c r="M741" s="53"/>
      <c r="N741" s="53"/>
      <c r="O741" s="53"/>
      <c r="P741" s="53"/>
      <c r="Q741" s="53"/>
      <c r="R741" s="53"/>
      <c r="S741" s="53"/>
      <c r="T741" s="53"/>
      <c r="U741" s="53"/>
      <c r="V741" s="53"/>
      <c r="W741" s="53"/>
      <c r="X741" s="53"/>
      <c r="Y741" s="53"/>
      <c r="Z741" s="53"/>
    </row>
    <row r="742" spans="1:26" ht="14.4">
      <c r="A742" s="53"/>
      <c r="B742" s="53"/>
      <c r="C742" s="53"/>
      <c r="D742" s="53"/>
      <c r="E742" s="53"/>
      <c r="F742" s="53"/>
      <c r="G742" s="53"/>
      <c r="H742" s="53"/>
      <c r="I742" s="78"/>
      <c r="J742" s="53"/>
      <c r="K742" s="53"/>
      <c r="L742" s="53"/>
      <c r="M742" s="53"/>
      <c r="N742" s="53"/>
      <c r="O742" s="53"/>
      <c r="P742" s="53"/>
      <c r="Q742" s="53"/>
      <c r="R742" s="53"/>
      <c r="S742" s="53"/>
      <c r="T742" s="53"/>
      <c r="U742" s="53"/>
      <c r="V742" s="53"/>
      <c r="W742" s="53"/>
      <c r="X742" s="53"/>
      <c r="Y742" s="53"/>
      <c r="Z742" s="53"/>
    </row>
    <row r="743" spans="1:26" ht="14.4">
      <c r="A743" s="53"/>
      <c r="B743" s="53"/>
      <c r="C743" s="53"/>
      <c r="D743" s="53"/>
      <c r="E743" s="53"/>
      <c r="F743" s="53"/>
      <c r="G743" s="53"/>
      <c r="H743" s="53"/>
      <c r="I743" s="78"/>
      <c r="J743" s="53"/>
      <c r="K743" s="53"/>
      <c r="L743" s="53"/>
      <c r="M743" s="53"/>
      <c r="N743" s="53"/>
      <c r="O743" s="53"/>
      <c r="P743" s="53"/>
      <c r="Q743" s="53"/>
      <c r="R743" s="53"/>
      <c r="S743" s="53"/>
      <c r="T743" s="53"/>
      <c r="U743" s="53"/>
      <c r="V743" s="53"/>
      <c r="W743" s="53"/>
      <c r="X743" s="53"/>
      <c r="Y743" s="53"/>
      <c r="Z743" s="53"/>
    </row>
    <row r="744" spans="1:26" ht="14.4">
      <c r="A744" s="53"/>
      <c r="B744" s="53"/>
      <c r="C744" s="53"/>
      <c r="D744" s="53"/>
      <c r="E744" s="53"/>
      <c r="F744" s="53"/>
      <c r="G744" s="53"/>
      <c r="H744" s="53"/>
      <c r="I744" s="78"/>
      <c r="J744" s="53"/>
      <c r="K744" s="53"/>
      <c r="L744" s="53"/>
      <c r="M744" s="53"/>
      <c r="N744" s="53"/>
      <c r="O744" s="53"/>
      <c r="P744" s="53"/>
      <c r="Q744" s="53"/>
      <c r="R744" s="53"/>
      <c r="S744" s="53"/>
      <c r="T744" s="53"/>
      <c r="U744" s="53"/>
      <c r="V744" s="53"/>
      <c r="W744" s="53"/>
      <c r="X744" s="53"/>
      <c r="Y744" s="53"/>
      <c r="Z744" s="53"/>
    </row>
    <row r="745" spans="1:26" ht="14.4">
      <c r="A745" s="53"/>
      <c r="B745" s="53"/>
      <c r="C745" s="53"/>
      <c r="D745" s="53"/>
      <c r="E745" s="53"/>
      <c r="F745" s="53"/>
      <c r="G745" s="53"/>
      <c r="H745" s="53"/>
      <c r="I745" s="78"/>
      <c r="J745" s="53"/>
      <c r="K745" s="53"/>
      <c r="L745" s="53"/>
      <c r="M745" s="53"/>
      <c r="N745" s="53"/>
      <c r="O745" s="53"/>
      <c r="P745" s="53"/>
      <c r="Q745" s="53"/>
      <c r="R745" s="53"/>
      <c r="S745" s="53"/>
      <c r="T745" s="53"/>
      <c r="U745" s="53"/>
      <c r="V745" s="53"/>
      <c r="W745" s="53"/>
      <c r="X745" s="53"/>
      <c r="Y745" s="53"/>
      <c r="Z745" s="53"/>
    </row>
    <row r="746" spans="1:26" ht="14.4">
      <c r="A746" s="53"/>
      <c r="B746" s="53"/>
      <c r="C746" s="53"/>
      <c r="D746" s="53"/>
      <c r="E746" s="53"/>
      <c r="F746" s="53"/>
      <c r="G746" s="53"/>
      <c r="H746" s="53"/>
      <c r="I746" s="78"/>
      <c r="J746" s="53"/>
      <c r="K746" s="53"/>
      <c r="L746" s="53"/>
      <c r="M746" s="53"/>
      <c r="N746" s="53"/>
      <c r="O746" s="53"/>
      <c r="P746" s="53"/>
      <c r="Q746" s="53"/>
      <c r="R746" s="53"/>
      <c r="S746" s="53"/>
      <c r="T746" s="53"/>
      <c r="U746" s="53"/>
      <c r="V746" s="53"/>
      <c r="W746" s="53"/>
      <c r="X746" s="53"/>
      <c r="Y746" s="53"/>
      <c r="Z746" s="53"/>
    </row>
    <row r="747" spans="1:26" ht="14.4">
      <c r="A747" s="53"/>
      <c r="B747" s="53"/>
      <c r="C747" s="53"/>
      <c r="D747" s="53"/>
      <c r="E747" s="53"/>
      <c r="F747" s="53"/>
      <c r="G747" s="53"/>
      <c r="H747" s="53"/>
      <c r="I747" s="78"/>
      <c r="J747" s="53"/>
      <c r="K747" s="53"/>
      <c r="L747" s="53"/>
      <c r="M747" s="53"/>
      <c r="N747" s="53"/>
      <c r="O747" s="53"/>
      <c r="P747" s="53"/>
      <c r="Q747" s="53"/>
      <c r="R747" s="53"/>
      <c r="S747" s="53"/>
      <c r="T747" s="53"/>
      <c r="U747" s="53"/>
      <c r="V747" s="53"/>
      <c r="W747" s="53"/>
      <c r="X747" s="53"/>
      <c r="Y747" s="53"/>
      <c r="Z747" s="53"/>
    </row>
    <row r="748" spans="1:26" ht="14.4">
      <c r="A748" s="53"/>
      <c r="B748" s="53"/>
      <c r="C748" s="53"/>
      <c r="D748" s="53"/>
      <c r="E748" s="53"/>
      <c r="F748" s="53"/>
      <c r="G748" s="53"/>
      <c r="H748" s="53"/>
      <c r="I748" s="78"/>
      <c r="J748" s="53"/>
      <c r="K748" s="53"/>
      <c r="L748" s="53"/>
      <c r="M748" s="53"/>
      <c r="N748" s="53"/>
      <c r="O748" s="53"/>
      <c r="P748" s="53"/>
      <c r="Q748" s="53"/>
      <c r="R748" s="53"/>
      <c r="S748" s="53"/>
      <c r="T748" s="53"/>
      <c r="U748" s="53"/>
      <c r="V748" s="53"/>
      <c r="W748" s="53"/>
      <c r="X748" s="53"/>
      <c r="Y748" s="53"/>
      <c r="Z748" s="53"/>
    </row>
    <row r="749" spans="1:26" ht="14.4">
      <c r="A749" s="53"/>
      <c r="B749" s="53"/>
      <c r="C749" s="53"/>
      <c r="D749" s="53"/>
      <c r="E749" s="53"/>
      <c r="F749" s="53"/>
      <c r="G749" s="53"/>
      <c r="H749" s="53"/>
      <c r="I749" s="78"/>
      <c r="J749" s="53"/>
      <c r="K749" s="53"/>
      <c r="L749" s="53"/>
      <c r="M749" s="53"/>
      <c r="N749" s="53"/>
      <c r="O749" s="53"/>
      <c r="P749" s="53"/>
      <c r="Q749" s="53"/>
      <c r="R749" s="53"/>
      <c r="S749" s="53"/>
      <c r="T749" s="53"/>
      <c r="U749" s="53"/>
      <c r="V749" s="53"/>
      <c r="W749" s="53"/>
      <c r="X749" s="53"/>
      <c r="Y749" s="53"/>
      <c r="Z749" s="53"/>
    </row>
    <row r="750" spans="1:26" ht="14.4">
      <c r="A750" s="53"/>
      <c r="B750" s="53"/>
      <c r="C750" s="53"/>
      <c r="D750" s="53"/>
      <c r="E750" s="53"/>
      <c r="F750" s="53"/>
      <c r="G750" s="53"/>
      <c r="H750" s="53"/>
      <c r="I750" s="78"/>
      <c r="J750" s="53"/>
      <c r="K750" s="53"/>
      <c r="L750" s="53"/>
      <c r="M750" s="53"/>
      <c r="N750" s="53"/>
      <c r="O750" s="53"/>
      <c r="P750" s="53"/>
      <c r="Q750" s="53"/>
      <c r="R750" s="53"/>
      <c r="S750" s="53"/>
      <c r="T750" s="53"/>
      <c r="U750" s="53"/>
      <c r="V750" s="53"/>
      <c r="W750" s="53"/>
      <c r="X750" s="53"/>
      <c r="Y750" s="53"/>
      <c r="Z750" s="53"/>
    </row>
    <row r="751" spans="1:26" ht="14.4">
      <c r="A751" s="53"/>
      <c r="B751" s="53"/>
      <c r="C751" s="53"/>
      <c r="D751" s="53"/>
      <c r="E751" s="53"/>
      <c r="F751" s="53"/>
      <c r="G751" s="53"/>
      <c r="H751" s="53"/>
      <c r="I751" s="78"/>
      <c r="J751" s="53"/>
      <c r="K751" s="53"/>
      <c r="L751" s="53"/>
      <c r="M751" s="53"/>
      <c r="N751" s="53"/>
      <c r="O751" s="53"/>
      <c r="P751" s="53"/>
      <c r="Q751" s="53"/>
      <c r="R751" s="53"/>
      <c r="S751" s="53"/>
      <c r="T751" s="53"/>
      <c r="U751" s="53"/>
      <c r="V751" s="53"/>
      <c r="W751" s="53"/>
      <c r="X751" s="53"/>
      <c r="Y751" s="53"/>
      <c r="Z751" s="53"/>
    </row>
    <row r="752" spans="1:26" ht="14.4">
      <c r="A752" s="53"/>
      <c r="B752" s="53"/>
      <c r="C752" s="53"/>
      <c r="D752" s="53"/>
      <c r="E752" s="53"/>
      <c r="F752" s="53"/>
      <c r="G752" s="53"/>
      <c r="H752" s="53"/>
      <c r="I752" s="78"/>
      <c r="J752" s="53"/>
      <c r="K752" s="53"/>
      <c r="L752" s="53"/>
      <c r="M752" s="53"/>
      <c r="N752" s="53"/>
      <c r="O752" s="53"/>
      <c r="P752" s="53"/>
      <c r="Q752" s="53"/>
      <c r="R752" s="53"/>
      <c r="S752" s="53"/>
      <c r="T752" s="53"/>
      <c r="U752" s="53"/>
      <c r="V752" s="53"/>
      <c r="W752" s="53"/>
      <c r="X752" s="53"/>
      <c r="Y752" s="53"/>
      <c r="Z752" s="53"/>
    </row>
    <row r="753" spans="1:26" ht="14.4">
      <c r="A753" s="53"/>
      <c r="B753" s="53"/>
      <c r="C753" s="53"/>
      <c r="D753" s="53"/>
      <c r="E753" s="53"/>
      <c r="F753" s="53"/>
      <c r="G753" s="53"/>
      <c r="H753" s="53"/>
      <c r="I753" s="78"/>
      <c r="J753" s="53"/>
      <c r="K753" s="53"/>
      <c r="L753" s="53"/>
      <c r="M753" s="53"/>
      <c r="N753" s="53"/>
      <c r="O753" s="53"/>
      <c r="P753" s="53"/>
      <c r="Q753" s="53"/>
      <c r="R753" s="53"/>
      <c r="S753" s="53"/>
      <c r="T753" s="53"/>
      <c r="U753" s="53"/>
      <c r="V753" s="53"/>
      <c r="W753" s="53"/>
      <c r="X753" s="53"/>
      <c r="Y753" s="53"/>
      <c r="Z753" s="53"/>
    </row>
    <row r="754" spans="1:26" ht="14.4">
      <c r="A754" s="53"/>
      <c r="B754" s="53"/>
      <c r="C754" s="53"/>
      <c r="D754" s="53"/>
      <c r="E754" s="53"/>
      <c r="F754" s="53"/>
      <c r="G754" s="53"/>
      <c r="H754" s="53"/>
      <c r="I754" s="78"/>
      <c r="J754" s="53"/>
      <c r="K754" s="53"/>
      <c r="L754" s="53"/>
      <c r="M754" s="53"/>
      <c r="N754" s="53"/>
      <c r="O754" s="53"/>
      <c r="P754" s="53"/>
      <c r="Q754" s="53"/>
      <c r="R754" s="53"/>
      <c r="S754" s="53"/>
      <c r="T754" s="53"/>
      <c r="U754" s="53"/>
      <c r="V754" s="53"/>
      <c r="W754" s="53"/>
      <c r="X754" s="53"/>
      <c r="Y754" s="53"/>
      <c r="Z754" s="53"/>
    </row>
    <row r="755" spans="1:26" ht="14.4">
      <c r="A755" s="53"/>
      <c r="B755" s="53"/>
      <c r="C755" s="53"/>
      <c r="D755" s="53"/>
      <c r="E755" s="53"/>
      <c r="F755" s="53"/>
      <c r="G755" s="53"/>
      <c r="H755" s="53"/>
      <c r="I755" s="78"/>
      <c r="J755" s="53"/>
      <c r="K755" s="53"/>
      <c r="L755" s="53"/>
      <c r="M755" s="53"/>
      <c r="N755" s="53"/>
      <c r="O755" s="53"/>
      <c r="P755" s="53"/>
      <c r="Q755" s="53"/>
      <c r="R755" s="53"/>
      <c r="S755" s="53"/>
      <c r="T755" s="53"/>
      <c r="U755" s="53"/>
      <c r="V755" s="53"/>
      <c r="W755" s="53"/>
      <c r="X755" s="53"/>
      <c r="Y755" s="53"/>
      <c r="Z755" s="53"/>
    </row>
    <row r="756" spans="1:26" ht="14.4">
      <c r="A756" s="53"/>
      <c r="B756" s="53"/>
      <c r="C756" s="53"/>
      <c r="D756" s="53"/>
      <c r="E756" s="53"/>
      <c r="F756" s="53"/>
      <c r="G756" s="53"/>
      <c r="H756" s="53"/>
      <c r="I756" s="78"/>
      <c r="J756" s="53"/>
      <c r="K756" s="53"/>
      <c r="L756" s="53"/>
      <c r="M756" s="53"/>
      <c r="N756" s="53"/>
      <c r="O756" s="53"/>
      <c r="P756" s="53"/>
      <c r="Q756" s="53"/>
      <c r="R756" s="53"/>
      <c r="S756" s="53"/>
      <c r="T756" s="53"/>
      <c r="U756" s="53"/>
      <c r="V756" s="53"/>
      <c r="W756" s="53"/>
      <c r="X756" s="53"/>
      <c r="Y756" s="53"/>
      <c r="Z756" s="53"/>
    </row>
    <row r="757" spans="1:26" ht="14.4">
      <c r="A757" s="53"/>
      <c r="B757" s="53"/>
      <c r="C757" s="53"/>
      <c r="D757" s="53"/>
      <c r="E757" s="53"/>
      <c r="F757" s="53"/>
      <c r="G757" s="53"/>
      <c r="H757" s="53"/>
      <c r="I757" s="78"/>
      <c r="J757" s="53"/>
      <c r="K757" s="53"/>
      <c r="L757" s="53"/>
      <c r="M757" s="53"/>
      <c r="N757" s="53"/>
      <c r="O757" s="53"/>
      <c r="P757" s="53"/>
      <c r="Q757" s="53"/>
      <c r="R757" s="53"/>
      <c r="S757" s="53"/>
      <c r="T757" s="53"/>
      <c r="U757" s="53"/>
      <c r="V757" s="53"/>
      <c r="W757" s="53"/>
      <c r="X757" s="53"/>
      <c r="Y757" s="53"/>
      <c r="Z757" s="53"/>
    </row>
    <row r="758" spans="1:26" ht="14.4">
      <c r="A758" s="53"/>
      <c r="B758" s="53"/>
      <c r="C758" s="53"/>
      <c r="D758" s="53"/>
      <c r="E758" s="53"/>
      <c r="F758" s="53"/>
      <c r="G758" s="53"/>
      <c r="H758" s="53"/>
      <c r="I758" s="78"/>
      <c r="J758" s="53"/>
      <c r="K758" s="53"/>
      <c r="L758" s="53"/>
      <c r="M758" s="53"/>
      <c r="N758" s="53"/>
      <c r="O758" s="53"/>
      <c r="P758" s="53"/>
      <c r="Q758" s="53"/>
      <c r="R758" s="53"/>
      <c r="S758" s="53"/>
      <c r="T758" s="53"/>
      <c r="U758" s="53"/>
      <c r="V758" s="53"/>
      <c r="W758" s="53"/>
      <c r="X758" s="53"/>
      <c r="Y758" s="53"/>
      <c r="Z758" s="53"/>
    </row>
    <row r="759" spans="1:26" ht="14.4">
      <c r="A759" s="53"/>
      <c r="B759" s="53"/>
      <c r="C759" s="53"/>
      <c r="D759" s="53"/>
      <c r="E759" s="53"/>
      <c r="F759" s="53"/>
      <c r="G759" s="53"/>
      <c r="H759" s="53"/>
      <c r="I759" s="78"/>
      <c r="J759" s="53"/>
      <c r="K759" s="53"/>
      <c r="L759" s="53"/>
      <c r="M759" s="53"/>
      <c r="N759" s="53"/>
      <c r="O759" s="53"/>
      <c r="P759" s="53"/>
      <c r="Q759" s="53"/>
      <c r="R759" s="53"/>
      <c r="S759" s="53"/>
      <c r="T759" s="53"/>
      <c r="U759" s="53"/>
      <c r="V759" s="53"/>
      <c r="W759" s="53"/>
      <c r="X759" s="53"/>
      <c r="Y759" s="53"/>
      <c r="Z759" s="53"/>
    </row>
    <row r="760" spans="1:26" ht="14.4">
      <c r="A760" s="53"/>
      <c r="B760" s="53"/>
      <c r="C760" s="53"/>
      <c r="D760" s="53"/>
      <c r="E760" s="53"/>
      <c r="F760" s="53"/>
      <c r="G760" s="53"/>
      <c r="H760" s="53"/>
      <c r="I760" s="78"/>
      <c r="J760" s="53"/>
      <c r="K760" s="53"/>
      <c r="L760" s="53"/>
      <c r="M760" s="53"/>
      <c r="N760" s="53"/>
      <c r="O760" s="53"/>
      <c r="P760" s="53"/>
      <c r="Q760" s="53"/>
      <c r="R760" s="53"/>
      <c r="S760" s="53"/>
      <c r="T760" s="53"/>
      <c r="U760" s="53"/>
      <c r="V760" s="53"/>
      <c r="W760" s="53"/>
      <c r="X760" s="53"/>
      <c r="Y760" s="53"/>
      <c r="Z760" s="53"/>
    </row>
    <row r="761" spans="1:26" ht="14.4">
      <c r="A761" s="53"/>
      <c r="B761" s="53"/>
      <c r="C761" s="53"/>
      <c r="D761" s="53"/>
      <c r="E761" s="53"/>
      <c r="F761" s="53"/>
      <c r="G761" s="53"/>
      <c r="H761" s="53"/>
      <c r="I761" s="78"/>
      <c r="J761" s="53"/>
      <c r="K761" s="53"/>
      <c r="L761" s="53"/>
      <c r="M761" s="53"/>
      <c r="N761" s="53"/>
      <c r="O761" s="53"/>
      <c r="P761" s="53"/>
      <c r="Q761" s="53"/>
      <c r="R761" s="53"/>
      <c r="S761" s="53"/>
      <c r="T761" s="53"/>
      <c r="U761" s="53"/>
      <c r="V761" s="53"/>
      <c r="W761" s="53"/>
      <c r="X761" s="53"/>
      <c r="Y761" s="53"/>
      <c r="Z761" s="53"/>
    </row>
    <row r="762" spans="1:26" ht="14.4">
      <c r="A762" s="53"/>
      <c r="B762" s="53"/>
      <c r="C762" s="53"/>
      <c r="D762" s="53"/>
      <c r="E762" s="53"/>
      <c r="F762" s="53"/>
      <c r="G762" s="53"/>
      <c r="H762" s="53"/>
      <c r="I762" s="78"/>
      <c r="J762" s="53"/>
      <c r="K762" s="53"/>
      <c r="L762" s="53"/>
      <c r="M762" s="53"/>
      <c r="N762" s="53"/>
      <c r="O762" s="53"/>
      <c r="P762" s="53"/>
      <c r="Q762" s="53"/>
      <c r="R762" s="53"/>
      <c r="S762" s="53"/>
      <c r="T762" s="53"/>
      <c r="U762" s="53"/>
      <c r="V762" s="53"/>
      <c r="W762" s="53"/>
      <c r="X762" s="53"/>
      <c r="Y762" s="53"/>
      <c r="Z762" s="53"/>
    </row>
    <row r="763" spans="1:26" ht="14.4">
      <c r="A763" s="53"/>
      <c r="B763" s="53"/>
      <c r="C763" s="53"/>
      <c r="D763" s="53"/>
      <c r="E763" s="53"/>
      <c r="F763" s="53"/>
      <c r="G763" s="53"/>
      <c r="H763" s="53"/>
      <c r="I763" s="78"/>
      <c r="J763" s="53"/>
      <c r="K763" s="53"/>
      <c r="L763" s="53"/>
      <c r="M763" s="53"/>
      <c r="N763" s="53"/>
      <c r="O763" s="53"/>
      <c r="P763" s="53"/>
      <c r="Q763" s="53"/>
      <c r="R763" s="53"/>
      <c r="S763" s="53"/>
      <c r="T763" s="53"/>
      <c r="U763" s="53"/>
      <c r="V763" s="53"/>
      <c r="W763" s="53"/>
      <c r="X763" s="53"/>
      <c r="Y763" s="53"/>
      <c r="Z763" s="53"/>
    </row>
    <row r="764" spans="1:26" ht="14.4">
      <c r="A764" s="53"/>
      <c r="B764" s="53"/>
      <c r="C764" s="53"/>
      <c r="D764" s="53"/>
      <c r="E764" s="53"/>
      <c r="F764" s="53"/>
      <c r="G764" s="53"/>
      <c r="H764" s="53"/>
      <c r="I764" s="78"/>
      <c r="J764" s="53"/>
      <c r="K764" s="53"/>
      <c r="L764" s="53"/>
      <c r="M764" s="53"/>
      <c r="N764" s="53"/>
      <c r="O764" s="53"/>
      <c r="P764" s="53"/>
      <c r="Q764" s="53"/>
      <c r="R764" s="53"/>
      <c r="S764" s="53"/>
      <c r="T764" s="53"/>
      <c r="U764" s="53"/>
      <c r="V764" s="53"/>
      <c r="W764" s="53"/>
      <c r="X764" s="53"/>
      <c r="Y764" s="53"/>
      <c r="Z764" s="53"/>
    </row>
    <row r="765" spans="1:26" ht="14.4">
      <c r="A765" s="53"/>
      <c r="B765" s="53"/>
      <c r="C765" s="53"/>
      <c r="D765" s="53"/>
      <c r="E765" s="53"/>
      <c r="F765" s="53"/>
      <c r="G765" s="53"/>
      <c r="H765" s="53"/>
      <c r="I765" s="78"/>
      <c r="J765" s="53"/>
      <c r="K765" s="53"/>
      <c r="L765" s="53"/>
      <c r="M765" s="53"/>
      <c r="N765" s="53"/>
      <c r="O765" s="53"/>
      <c r="P765" s="53"/>
      <c r="Q765" s="53"/>
      <c r="R765" s="53"/>
      <c r="S765" s="53"/>
      <c r="T765" s="53"/>
      <c r="U765" s="53"/>
      <c r="V765" s="53"/>
      <c r="W765" s="53"/>
      <c r="X765" s="53"/>
      <c r="Y765" s="53"/>
      <c r="Z765" s="53"/>
    </row>
    <row r="766" spans="1:26" ht="14.4">
      <c r="A766" s="53"/>
      <c r="B766" s="53"/>
      <c r="C766" s="53"/>
      <c r="D766" s="53"/>
      <c r="E766" s="53"/>
      <c r="F766" s="53"/>
      <c r="G766" s="53"/>
      <c r="H766" s="53"/>
      <c r="I766" s="78"/>
      <c r="J766" s="53"/>
      <c r="K766" s="53"/>
      <c r="L766" s="53"/>
      <c r="M766" s="53"/>
      <c r="N766" s="53"/>
      <c r="O766" s="53"/>
      <c r="P766" s="53"/>
      <c r="Q766" s="53"/>
      <c r="R766" s="53"/>
      <c r="S766" s="53"/>
      <c r="T766" s="53"/>
      <c r="U766" s="53"/>
      <c r="V766" s="53"/>
      <c r="W766" s="53"/>
      <c r="X766" s="53"/>
      <c r="Y766" s="53"/>
      <c r="Z766" s="53"/>
    </row>
    <row r="767" spans="1:26" ht="14.4">
      <c r="A767" s="53"/>
      <c r="B767" s="53"/>
      <c r="C767" s="53"/>
      <c r="D767" s="53"/>
      <c r="E767" s="53"/>
      <c r="F767" s="53"/>
      <c r="G767" s="53"/>
      <c r="H767" s="53"/>
      <c r="I767" s="78"/>
      <c r="J767" s="53"/>
      <c r="K767" s="53"/>
      <c r="L767" s="53"/>
      <c r="M767" s="53"/>
      <c r="N767" s="53"/>
      <c r="O767" s="53"/>
      <c r="P767" s="53"/>
      <c r="Q767" s="53"/>
      <c r="R767" s="53"/>
      <c r="S767" s="53"/>
      <c r="T767" s="53"/>
      <c r="U767" s="53"/>
      <c r="V767" s="53"/>
      <c r="W767" s="53"/>
      <c r="X767" s="53"/>
      <c r="Y767" s="53"/>
      <c r="Z767" s="53"/>
    </row>
    <row r="768" spans="1:26" ht="14.4">
      <c r="A768" s="53"/>
      <c r="B768" s="53"/>
      <c r="C768" s="53"/>
      <c r="D768" s="53"/>
      <c r="E768" s="53"/>
      <c r="F768" s="53"/>
      <c r="G768" s="53"/>
      <c r="H768" s="53"/>
      <c r="I768" s="78"/>
      <c r="J768" s="53"/>
      <c r="K768" s="53"/>
      <c r="L768" s="53"/>
      <c r="M768" s="53"/>
      <c r="N768" s="53"/>
      <c r="O768" s="53"/>
      <c r="P768" s="53"/>
      <c r="Q768" s="53"/>
      <c r="R768" s="53"/>
      <c r="S768" s="53"/>
      <c r="T768" s="53"/>
      <c r="U768" s="53"/>
      <c r="V768" s="53"/>
      <c r="W768" s="53"/>
      <c r="X768" s="53"/>
      <c r="Y768" s="53"/>
      <c r="Z768" s="53"/>
    </row>
    <row r="769" spans="1:26" ht="14.4">
      <c r="A769" s="53"/>
      <c r="B769" s="53"/>
      <c r="C769" s="53"/>
      <c r="D769" s="53"/>
      <c r="E769" s="53"/>
      <c r="F769" s="53"/>
      <c r="G769" s="53"/>
      <c r="H769" s="53"/>
      <c r="I769" s="78"/>
      <c r="J769" s="53"/>
      <c r="K769" s="53"/>
      <c r="L769" s="53"/>
      <c r="M769" s="53"/>
      <c r="N769" s="53"/>
      <c r="O769" s="53"/>
      <c r="P769" s="53"/>
      <c r="Q769" s="53"/>
      <c r="R769" s="53"/>
      <c r="S769" s="53"/>
      <c r="T769" s="53"/>
      <c r="U769" s="53"/>
      <c r="V769" s="53"/>
      <c r="W769" s="53"/>
      <c r="X769" s="53"/>
      <c r="Y769" s="53"/>
      <c r="Z769" s="53"/>
    </row>
    <row r="770" spans="1:26" ht="14.4">
      <c r="A770" s="53"/>
      <c r="B770" s="53"/>
      <c r="C770" s="53"/>
      <c r="D770" s="53"/>
      <c r="E770" s="53"/>
      <c r="F770" s="53"/>
      <c r="G770" s="53"/>
      <c r="H770" s="53"/>
      <c r="I770" s="78"/>
      <c r="J770" s="53"/>
      <c r="K770" s="53"/>
      <c r="L770" s="53"/>
      <c r="M770" s="53"/>
      <c r="N770" s="53"/>
      <c r="O770" s="53"/>
      <c r="P770" s="53"/>
      <c r="Q770" s="53"/>
      <c r="R770" s="53"/>
      <c r="S770" s="53"/>
      <c r="T770" s="53"/>
      <c r="U770" s="53"/>
      <c r="V770" s="53"/>
      <c r="W770" s="53"/>
      <c r="X770" s="53"/>
      <c r="Y770" s="53"/>
      <c r="Z770" s="53"/>
    </row>
    <row r="771" spans="1:26" ht="14.4">
      <c r="A771" s="53"/>
      <c r="B771" s="53"/>
      <c r="C771" s="53"/>
      <c r="D771" s="53"/>
      <c r="E771" s="53"/>
      <c r="F771" s="53"/>
      <c r="G771" s="53"/>
      <c r="H771" s="53"/>
      <c r="I771" s="78"/>
      <c r="J771" s="53"/>
      <c r="K771" s="53"/>
      <c r="L771" s="53"/>
      <c r="M771" s="53"/>
      <c r="N771" s="53"/>
      <c r="O771" s="53"/>
      <c r="P771" s="53"/>
      <c r="Q771" s="53"/>
      <c r="R771" s="53"/>
      <c r="S771" s="53"/>
      <c r="T771" s="53"/>
      <c r="U771" s="53"/>
      <c r="V771" s="53"/>
      <c r="W771" s="53"/>
      <c r="X771" s="53"/>
      <c r="Y771" s="53"/>
      <c r="Z771" s="53"/>
    </row>
    <row r="772" spans="1:26" ht="14.4">
      <c r="A772" s="53"/>
      <c r="B772" s="53"/>
      <c r="C772" s="53"/>
      <c r="D772" s="53"/>
      <c r="E772" s="53"/>
      <c r="F772" s="53"/>
      <c r="G772" s="53"/>
      <c r="H772" s="53"/>
      <c r="I772" s="78"/>
      <c r="J772" s="53"/>
      <c r="K772" s="53"/>
      <c r="L772" s="53"/>
      <c r="M772" s="53"/>
      <c r="N772" s="53"/>
      <c r="O772" s="53"/>
      <c r="P772" s="53"/>
      <c r="Q772" s="53"/>
      <c r="R772" s="53"/>
      <c r="S772" s="53"/>
      <c r="T772" s="53"/>
      <c r="U772" s="53"/>
      <c r="V772" s="53"/>
      <c r="W772" s="53"/>
      <c r="X772" s="53"/>
      <c r="Y772" s="53"/>
      <c r="Z772" s="53"/>
    </row>
    <row r="773" spans="1:26" ht="14.4">
      <c r="A773" s="53"/>
      <c r="B773" s="53"/>
      <c r="C773" s="53"/>
      <c r="D773" s="53"/>
      <c r="E773" s="53"/>
      <c r="F773" s="53"/>
      <c r="G773" s="53"/>
      <c r="H773" s="53"/>
      <c r="I773" s="78"/>
      <c r="J773" s="53"/>
      <c r="K773" s="53"/>
      <c r="L773" s="53"/>
      <c r="M773" s="53"/>
      <c r="N773" s="53"/>
      <c r="O773" s="53"/>
      <c r="P773" s="53"/>
      <c r="Q773" s="53"/>
      <c r="R773" s="53"/>
      <c r="S773" s="53"/>
      <c r="T773" s="53"/>
      <c r="U773" s="53"/>
      <c r="V773" s="53"/>
      <c r="W773" s="53"/>
      <c r="X773" s="53"/>
      <c r="Y773" s="53"/>
      <c r="Z773" s="53"/>
    </row>
    <row r="774" spans="1:26" ht="14.4">
      <c r="A774" s="53"/>
      <c r="B774" s="53"/>
      <c r="C774" s="53"/>
      <c r="D774" s="53"/>
      <c r="E774" s="53"/>
      <c r="F774" s="53"/>
      <c r="G774" s="53"/>
      <c r="H774" s="53"/>
      <c r="I774" s="78"/>
      <c r="J774" s="53"/>
      <c r="K774" s="53"/>
      <c r="L774" s="53"/>
      <c r="M774" s="53"/>
      <c r="N774" s="53"/>
      <c r="O774" s="53"/>
      <c r="P774" s="53"/>
      <c r="Q774" s="53"/>
      <c r="R774" s="53"/>
      <c r="S774" s="53"/>
      <c r="T774" s="53"/>
      <c r="U774" s="53"/>
      <c r="V774" s="53"/>
      <c r="W774" s="53"/>
      <c r="X774" s="53"/>
      <c r="Y774" s="53"/>
      <c r="Z774" s="53"/>
    </row>
    <row r="775" spans="1:26" ht="14.4">
      <c r="A775" s="53"/>
      <c r="B775" s="53"/>
      <c r="C775" s="53"/>
      <c r="D775" s="53"/>
      <c r="E775" s="53"/>
      <c r="F775" s="53"/>
      <c r="G775" s="53"/>
      <c r="H775" s="53"/>
      <c r="I775" s="78"/>
      <c r="J775" s="53"/>
      <c r="K775" s="53"/>
      <c r="L775" s="53"/>
      <c r="M775" s="53"/>
      <c r="N775" s="53"/>
      <c r="O775" s="53"/>
      <c r="P775" s="53"/>
      <c r="Q775" s="53"/>
      <c r="R775" s="53"/>
      <c r="S775" s="53"/>
      <c r="T775" s="53"/>
      <c r="U775" s="53"/>
      <c r="V775" s="53"/>
      <c r="W775" s="53"/>
      <c r="X775" s="53"/>
      <c r="Y775" s="53"/>
      <c r="Z775" s="53"/>
    </row>
    <row r="776" spans="1:26" ht="14.4">
      <c r="A776" s="53"/>
      <c r="B776" s="53"/>
      <c r="C776" s="53"/>
      <c r="D776" s="53"/>
      <c r="E776" s="53"/>
      <c r="F776" s="53"/>
      <c r="G776" s="53"/>
      <c r="H776" s="53"/>
      <c r="I776" s="78"/>
      <c r="J776" s="53"/>
      <c r="K776" s="53"/>
      <c r="L776" s="53"/>
      <c r="M776" s="53"/>
      <c r="N776" s="53"/>
      <c r="O776" s="53"/>
      <c r="P776" s="53"/>
      <c r="Q776" s="53"/>
      <c r="R776" s="53"/>
      <c r="S776" s="53"/>
      <c r="T776" s="53"/>
      <c r="U776" s="53"/>
      <c r="V776" s="53"/>
      <c r="W776" s="53"/>
      <c r="X776" s="53"/>
      <c r="Y776" s="53"/>
      <c r="Z776" s="53"/>
    </row>
    <row r="777" spans="1:26" ht="14.4">
      <c r="A777" s="53"/>
      <c r="B777" s="53"/>
      <c r="C777" s="53"/>
      <c r="D777" s="53"/>
      <c r="E777" s="53"/>
      <c r="F777" s="53"/>
      <c r="G777" s="53"/>
      <c r="H777" s="53"/>
      <c r="I777" s="78"/>
      <c r="J777" s="53"/>
      <c r="K777" s="53"/>
      <c r="L777" s="53"/>
      <c r="M777" s="53"/>
      <c r="N777" s="53"/>
      <c r="O777" s="53"/>
      <c r="P777" s="53"/>
      <c r="Q777" s="53"/>
      <c r="R777" s="53"/>
      <c r="S777" s="53"/>
      <c r="T777" s="53"/>
      <c r="U777" s="53"/>
      <c r="V777" s="53"/>
      <c r="W777" s="53"/>
      <c r="X777" s="53"/>
      <c r="Y777" s="53"/>
      <c r="Z777" s="53"/>
    </row>
    <row r="778" spans="1:26" ht="14.4">
      <c r="A778" s="53"/>
      <c r="B778" s="53"/>
      <c r="C778" s="53"/>
      <c r="D778" s="53"/>
      <c r="E778" s="53"/>
      <c r="F778" s="53"/>
      <c r="G778" s="53"/>
      <c r="H778" s="53"/>
      <c r="I778" s="78"/>
      <c r="J778" s="53"/>
      <c r="K778" s="53"/>
      <c r="L778" s="53"/>
      <c r="M778" s="53"/>
      <c r="N778" s="53"/>
      <c r="O778" s="53"/>
      <c r="P778" s="53"/>
      <c r="Q778" s="53"/>
      <c r="R778" s="53"/>
      <c r="S778" s="53"/>
      <c r="T778" s="53"/>
      <c r="U778" s="53"/>
      <c r="V778" s="53"/>
      <c r="W778" s="53"/>
      <c r="X778" s="53"/>
      <c r="Y778" s="53"/>
      <c r="Z778" s="53"/>
    </row>
    <row r="779" spans="1:26" ht="14.4">
      <c r="A779" s="53"/>
      <c r="B779" s="53"/>
      <c r="C779" s="53"/>
      <c r="D779" s="53"/>
      <c r="E779" s="53"/>
      <c r="F779" s="53"/>
      <c r="G779" s="53"/>
      <c r="H779" s="53"/>
      <c r="I779" s="78"/>
      <c r="J779" s="53"/>
      <c r="K779" s="53"/>
      <c r="L779" s="53"/>
      <c r="M779" s="53"/>
      <c r="N779" s="53"/>
      <c r="O779" s="53"/>
      <c r="P779" s="53"/>
      <c r="Q779" s="53"/>
      <c r="R779" s="53"/>
      <c r="S779" s="53"/>
      <c r="T779" s="53"/>
      <c r="U779" s="53"/>
      <c r="V779" s="53"/>
      <c r="W779" s="53"/>
      <c r="X779" s="53"/>
      <c r="Y779" s="53"/>
      <c r="Z779" s="53"/>
    </row>
    <row r="780" spans="1:26" ht="14.4">
      <c r="A780" s="53"/>
      <c r="B780" s="53"/>
      <c r="C780" s="53"/>
      <c r="D780" s="53"/>
      <c r="E780" s="53"/>
      <c r="F780" s="53"/>
      <c r="G780" s="53"/>
      <c r="H780" s="53"/>
      <c r="I780" s="78"/>
      <c r="J780" s="53"/>
      <c r="K780" s="53"/>
      <c r="L780" s="53"/>
      <c r="M780" s="53"/>
      <c r="N780" s="53"/>
      <c r="O780" s="53"/>
      <c r="P780" s="53"/>
      <c r="Q780" s="53"/>
      <c r="R780" s="53"/>
      <c r="S780" s="53"/>
      <c r="T780" s="53"/>
      <c r="U780" s="53"/>
      <c r="V780" s="53"/>
      <c r="W780" s="53"/>
      <c r="X780" s="53"/>
      <c r="Y780" s="53"/>
      <c r="Z780" s="53"/>
    </row>
    <row r="781" spans="1:26" ht="14.4">
      <c r="A781" s="53"/>
      <c r="B781" s="53"/>
      <c r="C781" s="53"/>
      <c r="D781" s="53"/>
      <c r="E781" s="53"/>
      <c r="F781" s="53"/>
      <c r="G781" s="53"/>
      <c r="H781" s="53"/>
      <c r="I781" s="78"/>
      <c r="J781" s="53"/>
      <c r="K781" s="53"/>
      <c r="L781" s="53"/>
      <c r="M781" s="53"/>
      <c r="N781" s="53"/>
      <c r="O781" s="53"/>
      <c r="P781" s="53"/>
      <c r="Q781" s="53"/>
      <c r="R781" s="53"/>
      <c r="S781" s="53"/>
      <c r="T781" s="53"/>
      <c r="U781" s="53"/>
      <c r="V781" s="53"/>
      <c r="W781" s="53"/>
      <c r="X781" s="53"/>
      <c r="Y781" s="53"/>
      <c r="Z781" s="53"/>
    </row>
    <row r="782" spans="1:26" ht="14.4">
      <c r="A782" s="53"/>
      <c r="B782" s="53"/>
      <c r="C782" s="53"/>
      <c r="D782" s="53"/>
      <c r="E782" s="53"/>
      <c r="F782" s="53"/>
      <c r="G782" s="53"/>
      <c r="H782" s="53"/>
      <c r="I782" s="78"/>
      <c r="J782" s="53"/>
      <c r="K782" s="53"/>
      <c r="L782" s="53"/>
      <c r="M782" s="53"/>
      <c r="N782" s="53"/>
      <c r="O782" s="53"/>
      <c r="P782" s="53"/>
      <c r="Q782" s="53"/>
      <c r="R782" s="53"/>
      <c r="S782" s="53"/>
      <c r="T782" s="53"/>
      <c r="U782" s="53"/>
      <c r="V782" s="53"/>
      <c r="W782" s="53"/>
      <c r="X782" s="53"/>
      <c r="Y782" s="53"/>
      <c r="Z782" s="53"/>
    </row>
    <row r="783" spans="1:26" ht="14.4">
      <c r="A783" s="53"/>
      <c r="B783" s="53"/>
      <c r="C783" s="53"/>
      <c r="D783" s="53"/>
      <c r="E783" s="53"/>
      <c r="F783" s="53"/>
      <c r="G783" s="53"/>
      <c r="H783" s="53"/>
      <c r="I783" s="78"/>
      <c r="J783" s="53"/>
      <c r="K783" s="53"/>
      <c r="L783" s="53"/>
      <c r="M783" s="53"/>
      <c r="N783" s="53"/>
      <c r="O783" s="53"/>
      <c r="P783" s="53"/>
      <c r="Q783" s="53"/>
      <c r="R783" s="53"/>
      <c r="S783" s="53"/>
      <c r="T783" s="53"/>
      <c r="U783" s="53"/>
      <c r="V783" s="53"/>
      <c r="W783" s="53"/>
      <c r="X783" s="53"/>
      <c r="Y783" s="53"/>
      <c r="Z783" s="53"/>
    </row>
    <row r="784" spans="1:26" ht="14.4">
      <c r="A784" s="53"/>
      <c r="B784" s="53"/>
      <c r="C784" s="53"/>
      <c r="D784" s="53"/>
      <c r="E784" s="53"/>
      <c r="F784" s="53"/>
      <c r="G784" s="53"/>
      <c r="H784" s="53"/>
      <c r="I784" s="78"/>
      <c r="J784" s="53"/>
      <c r="K784" s="53"/>
      <c r="L784" s="53"/>
      <c r="M784" s="53"/>
      <c r="N784" s="53"/>
      <c r="O784" s="53"/>
      <c r="P784" s="53"/>
      <c r="Q784" s="53"/>
      <c r="R784" s="53"/>
      <c r="S784" s="53"/>
      <c r="T784" s="53"/>
      <c r="U784" s="53"/>
      <c r="V784" s="53"/>
      <c r="W784" s="53"/>
      <c r="X784" s="53"/>
      <c r="Y784" s="53"/>
      <c r="Z784" s="53"/>
    </row>
    <row r="785" spans="1:26" ht="14.4">
      <c r="A785" s="53"/>
      <c r="B785" s="53"/>
      <c r="C785" s="53"/>
      <c r="D785" s="53"/>
      <c r="E785" s="53"/>
      <c r="F785" s="53"/>
      <c r="G785" s="53"/>
      <c r="H785" s="53"/>
      <c r="I785" s="78"/>
      <c r="J785" s="53"/>
      <c r="K785" s="53"/>
      <c r="L785" s="53"/>
      <c r="M785" s="53"/>
      <c r="N785" s="53"/>
      <c r="O785" s="53"/>
      <c r="P785" s="53"/>
      <c r="Q785" s="53"/>
      <c r="R785" s="53"/>
      <c r="S785" s="53"/>
      <c r="T785" s="53"/>
      <c r="U785" s="53"/>
      <c r="V785" s="53"/>
      <c r="W785" s="53"/>
      <c r="X785" s="53"/>
      <c r="Y785" s="53"/>
      <c r="Z785" s="53"/>
    </row>
    <row r="786" spans="1:26" ht="14.4">
      <c r="A786" s="53"/>
      <c r="B786" s="53"/>
      <c r="C786" s="53"/>
      <c r="D786" s="53"/>
      <c r="E786" s="53"/>
      <c r="F786" s="53"/>
      <c r="G786" s="53"/>
      <c r="H786" s="53"/>
      <c r="I786" s="78"/>
      <c r="J786" s="53"/>
      <c r="K786" s="53"/>
      <c r="L786" s="53"/>
      <c r="M786" s="53"/>
      <c r="N786" s="53"/>
      <c r="O786" s="53"/>
      <c r="P786" s="53"/>
      <c r="Q786" s="53"/>
      <c r="R786" s="53"/>
      <c r="S786" s="53"/>
      <c r="T786" s="53"/>
      <c r="U786" s="53"/>
      <c r="V786" s="53"/>
      <c r="W786" s="53"/>
      <c r="X786" s="53"/>
      <c r="Y786" s="53"/>
      <c r="Z786" s="53"/>
    </row>
    <row r="787" spans="1:26" ht="14.4">
      <c r="A787" s="53"/>
      <c r="B787" s="53"/>
      <c r="C787" s="53"/>
      <c r="D787" s="53"/>
      <c r="E787" s="53"/>
      <c r="F787" s="53"/>
      <c r="G787" s="53"/>
      <c r="H787" s="53"/>
      <c r="I787" s="78"/>
      <c r="J787" s="53"/>
      <c r="K787" s="53"/>
      <c r="L787" s="53"/>
      <c r="M787" s="53"/>
      <c r="N787" s="53"/>
      <c r="O787" s="53"/>
      <c r="P787" s="53"/>
      <c r="Q787" s="53"/>
      <c r="R787" s="53"/>
      <c r="S787" s="53"/>
      <c r="T787" s="53"/>
      <c r="U787" s="53"/>
      <c r="V787" s="53"/>
      <c r="W787" s="53"/>
      <c r="X787" s="53"/>
      <c r="Y787" s="53"/>
      <c r="Z787" s="53"/>
    </row>
    <row r="788" spans="1:26" ht="14.4">
      <c r="A788" s="53"/>
      <c r="B788" s="53"/>
      <c r="C788" s="53"/>
      <c r="D788" s="53"/>
      <c r="E788" s="53"/>
      <c r="F788" s="53"/>
      <c r="G788" s="53"/>
      <c r="H788" s="53"/>
      <c r="I788" s="78"/>
      <c r="J788" s="53"/>
      <c r="K788" s="53"/>
      <c r="L788" s="53"/>
      <c r="M788" s="53"/>
      <c r="N788" s="53"/>
      <c r="O788" s="53"/>
      <c r="P788" s="53"/>
      <c r="Q788" s="53"/>
      <c r="R788" s="53"/>
      <c r="S788" s="53"/>
      <c r="T788" s="53"/>
      <c r="U788" s="53"/>
      <c r="V788" s="53"/>
      <c r="W788" s="53"/>
      <c r="X788" s="53"/>
      <c r="Y788" s="53"/>
      <c r="Z788" s="53"/>
    </row>
    <row r="789" spans="1:26" ht="14.4">
      <c r="A789" s="53"/>
      <c r="B789" s="53"/>
      <c r="C789" s="53"/>
      <c r="D789" s="53"/>
      <c r="E789" s="53"/>
      <c r="F789" s="53"/>
      <c r="G789" s="53"/>
      <c r="H789" s="53"/>
      <c r="I789" s="78"/>
      <c r="J789" s="53"/>
      <c r="K789" s="53"/>
      <c r="L789" s="53"/>
      <c r="M789" s="53"/>
      <c r="N789" s="53"/>
      <c r="O789" s="53"/>
      <c r="P789" s="53"/>
      <c r="Q789" s="53"/>
      <c r="R789" s="53"/>
      <c r="S789" s="53"/>
      <c r="T789" s="53"/>
      <c r="U789" s="53"/>
      <c r="V789" s="53"/>
      <c r="W789" s="53"/>
      <c r="X789" s="53"/>
      <c r="Y789" s="53"/>
      <c r="Z789" s="53"/>
    </row>
    <row r="790" spans="1:26" ht="14.4">
      <c r="A790" s="53"/>
      <c r="B790" s="53"/>
      <c r="C790" s="53"/>
      <c r="D790" s="53"/>
      <c r="E790" s="53"/>
      <c r="F790" s="53"/>
      <c r="G790" s="53"/>
      <c r="H790" s="53"/>
      <c r="I790" s="78"/>
      <c r="J790" s="53"/>
      <c r="K790" s="53"/>
      <c r="L790" s="53"/>
      <c r="M790" s="53"/>
      <c r="N790" s="53"/>
      <c r="O790" s="53"/>
      <c r="P790" s="53"/>
      <c r="Q790" s="53"/>
      <c r="R790" s="53"/>
      <c r="S790" s="53"/>
      <c r="T790" s="53"/>
      <c r="U790" s="53"/>
      <c r="V790" s="53"/>
      <c r="W790" s="53"/>
      <c r="X790" s="53"/>
      <c r="Y790" s="53"/>
      <c r="Z790" s="53"/>
    </row>
    <row r="791" spans="1:26" ht="14.4">
      <c r="A791" s="53"/>
      <c r="B791" s="53"/>
      <c r="C791" s="53"/>
      <c r="D791" s="53"/>
      <c r="E791" s="53"/>
      <c r="F791" s="53"/>
      <c r="G791" s="53"/>
      <c r="H791" s="53"/>
      <c r="I791" s="78"/>
      <c r="J791" s="53"/>
      <c r="K791" s="53"/>
      <c r="L791" s="53"/>
      <c r="M791" s="53"/>
      <c r="N791" s="53"/>
      <c r="O791" s="53"/>
      <c r="P791" s="53"/>
      <c r="Q791" s="53"/>
      <c r="R791" s="53"/>
      <c r="S791" s="53"/>
      <c r="T791" s="53"/>
      <c r="U791" s="53"/>
      <c r="V791" s="53"/>
      <c r="W791" s="53"/>
      <c r="X791" s="53"/>
      <c r="Y791" s="53"/>
      <c r="Z791" s="53"/>
    </row>
    <row r="792" spans="1:26" ht="14.4">
      <c r="A792" s="53"/>
      <c r="B792" s="53"/>
      <c r="C792" s="53"/>
      <c r="D792" s="53"/>
      <c r="E792" s="53"/>
      <c r="F792" s="53"/>
      <c r="G792" s="53"/>
      <c r="H792" s="53"/>
      <c r="I792" s="78"/>
      <c r="J792" s="53"/>
      <c r="K792" s="53"/>
      <c r="L792" s="53"/>
      <c r="M792" s="53"/>
      <c r="N792" s="53"/>
      <c r="O792" s="53"/>
      <c r="P792" s="53"/>
      <c r="Q792" s="53"/>
      <c r="R792" s="53"/>
      <c r="S792" s="53"/>
      <c r="T792" s="53"/>
      <c r="U792" s="53"/>
      <c r="V792" s="53"/>
      <c r="W792" s="53"/>
      <c r="X792" s="53"/>
      <c r="Y792" s="53"/>
      <c r="Z792" s="53"/>
    </row>
    <row r="793" spans="1:26" ht="14.4">
      <c r="A793" s="53"/>
      <c r="B793" s="53"/>
      <c r="C793" s="53"/>
      <c r="D793" s="53"/>
      <c r="E793" s="53"/>
      <c r="F793" s="53"/>
      <c r="G793" s="53"/>
      <c r="H793" s="53"/>
      <c r="I793" s="78"/>
      <c r="J793" s="53"/>
      <c r="K793" s="53"/>
      <c r="L793" s="53"/>
      <c r="M793" s="53"/>
      <c r="N793" s="53"/>
      <c r="O793" s="53"/>
      <c r="P793" s="53"/>
      <c r="Q793" s="53"/>
      <c r="R793" s="53"/>
      <c r="S793" s="53"/>
      <c r="T793" s="53"/>
      <c r="U793" s="53"/>
      <c r="V793" s="53"/>
      <c r="W793" s="53"/>
      <c r="X793" s="53"/>
      <c r="Y793" s="53"/>
      <c r="Z793" s="53"/>
    </row>
    <row r="794" spans="1:26" ht="14.4">
      <c r="A794" s="53"/>
      <c r="B794" s="53"/>
      <c r="C794" s="53"/>
      <c r="D794" s="53"/>
      <c r="E794" s="53"/>
      <c r="F794" s="53"/>
      <c r="G794" s="53"/>
      <c r="H794" s="53"/>
      <c r="I794" s="78"/>
      <c r="J794" s="53"/>
      <c r="K794" s="53"/>
      <c r="L794" s="53"/>
      <c r="M794" s="53"/>
      <c r="N794" s="53"/>
      <c r="O794" s="53"/>
      <c r="P794" s="53"/>
      <c r="Q794" s="53"/>
      <c r="R794" s="53"/>
      <c r="S794" s="53"/>
      <c r="T794" s="53"/>
      <c r="U794" s="53"/>
      <c r="V794" s="53"/>
      <c r="W794" s="53"/>
      <c r="X794" s="53"/>
      <c r="Y794" s="53"/>
      <c r="Z794" s="53"/>
    </row>
    <row r="795" spans="1:26" ht="14.4">
      <c r="A795" s="53"/>
      <c r="B795" s="53"/>
      <c r="C795" s="53"/>
      <c r="D795" s="53"/>
      <c r="E795" s="53"/>
      <c r="F795" s="53"/>
      <c r="G795" s="53"/>
      <c r="H795" s="53"/>
      <c r="I795" s="78"/>
      <c r="J795" s="53"/>
      <c r="K795" s="53"/>
      <c r="L795" s="53"/>
      <c r="M795" s="53"/>
      <c r="N795" s="53"/>
      <c r="O795" s="53"/>
      <c r="P795" s="53"/>
      <c r="Q795" s="53"/>
      <c r="R795" s="53"/>
      <c r="S795" s="53"/>
      <c r="T795" s="53"/>
      <c r="U795" s="53"/>
      <c r="V795" s="53"/>
      <c r="W795" s="53"/>
      <c r="X795" s="53"/>
      <c r="Y795" s="53"/>
      <c r="Z795" s="53"/>
    </row>
    <row r="796" spans="1:26" ht="14.4">
      <c r="A796" s="53"/>
      <c r="B796" s="53"/>
      <c r="C796" s="53"/>
      <c r="D796" s="53"/>
      <c r="E796" s="53"/>
      <c r="F796" s="53"/>
      <c r="G796" s="53"/>
      <c r="H796" s="53"/>
      <c r="I796" s="78"/>
      <c r="J796" s="53"/>
      <c r="K796" s="53"/>
      <c r="L796" s="53"/>
      <c r="M796" s="53"/>
      <c r="N796" s="53"/>
      <c r="O796" s="53"/>
      <c r="P796" s="53"/>
      <c r="Q796" s="53"/>
      <c r="R796" s="53"/>
      <c r="S796" s="53"/>
      <c r="T796" s="53"/>
      <c r="U796" s="53"/>
      <c r="V796" s="53"/>
      <c r="W796" s="53"/>
      <c r="X796" s="53"/>
      <c r="Y796" s="53"/>
      <c r="Z796" s="53"/>
    </row>
    <row r="797" spans="1:26" ht="14.4">
      <c r="A797" s="53"/>
      <c r="B797" s="53"/>
      <c r="C797" s="53"/>
      <c r="D797" s="53"/>
      <c r="E797" s="53"/>
      <c r="F797" s="53"/>
      <c r="G797" s="53"/>
      <c r="H797" s="53"/>
      <c r="I797" s="78"/>
      <c r="J797" s="53"/>
      <c r="K797" s="53"/>
      <c r="L797" s="53"/>
      <c r="M797" s="53"/>
      <c r="N797" s="53"/>
      <c r="O797" s="53"/>
      <c r="P797" s="53"/>
      <c r="Q797" s="53"/>
      <c r="R797" s="53"/>
      <c r="S797" s="53"/>
      <c r="T797" s="53"/>
      <c r="U797" s="53"/>
      <c r="V797" s="53"/>
      <c r="W797" s="53"/>
      <c r="X797" s="53"/>
      <c r="Y797" s="53"/>
      <c r="Z797" s="53"/>
    </row>
    <row r="798" spans="1:26" ht="14.4">
      <c r="A798" s="53"/>
      <c r="B798" s="53"/>
      <c r="C798" s="53"/>
      <c r="D798" s="53"/>
      <c r="E798" s="53"/>
      <c r="F798" s="53"/>
      <c r="G798" s="53"/>
      <c r="H798" s="53"/>
      <c r="I798" s="78"/>
      <c r="J798" s="53"/>
      <c r="K798" s="53"/>
      <c r="L798" s="53"/>
      <c r="M798" s="53"/>
      <c r="N798" s="53"/>
      <c r="O798" s="53"/>
      <c r="P798" s="53"/>
      <c r="Q798" s="53"/>
      <c r="R798" s="53"/>
      <c r="S798" s="53"/>
      <c r="T798" s="53"/>
      <c r="U798" s="53"/>
      <c r="V798" s="53"/>
      <c r="W798" s="53"/>
      <c r="X798" s="53"/>
      <c r="Y798" s="53"/>
      <c r="Z798" s="53"/>
    </row>
    <row r="799" spans="1:26" ht="14.4">
      <c r="A799" s="53"/>
      <c r="B799" s="53"/>
      <c r="C799" s="53"/>
      <c r="D799" s="53"/>
      <c r="E799" s="53"/>
      <c r="F799" s="53"/>
      <c r="G799" s="53"/>
      <c r="H799" s="53"/>
      <c r="I799" s="78"/>
      <c r="J799" s="53"/>
      <c r="K799" s="53"/>
      <c r="L799" s="53"/>
      <c r="M799" s="53"/>
      <c r="N799" s="53"/>
      <c r="O799" s="53"/>
      <c r="P799" s="53"/>
      <c r="Q799" s="53"/>
      <c r="R799" s="53"/>
      <c r="S799" s="53"/>
      <c r="T799" s="53"/>
      <c r="U799" s="53"/>
      <c r="V799" s="53"/>
      <c r="W799" s="53"/>
      <c r="X799" s="53"/>
      <c r="Y799" s="53"/>
      <c r="Z799" s="53"/>
    </row>
    <row r="800" spans="1:26" ht="14.4">
      <c r="A800" s="53"/>
      <c r="B800" s="53"/>
      <c r="C800" s="53"/>
      <c r="D800" s="53"/>
      <c r="E800" s="53"/>
      <c r="F800" s="53"/>
      <c r="G800" s="53"/>
      <c r="H800" s="53"/>
      <c r="I800" s="78"/>
      <c r="J800" s="53"/>
      <c r="K800" s="53"/>
      <c r="L800" s="53"/>
      <c r="M800" s="53"/>
      <c r="N800" s="53"/>
      <c r="O800" s="53"/>
      <c r="P800" s="53"/>
      <c r="Q800" s="53"/>
      <c r="R800" s="53"/>
      <c r="S800" s="53"/>
      <c r="T800" s="53"/>
      <c r="U800" s="53"/>
      <c r="V800" s="53"/>
      <c r="W800" s="53"/>
      <c r="X800" s="53"/>
      <c r="Y800" s="53"/>
      <c r="Z800" s="53"/>
    </row>
    <row r="801" spans="1:26" ht="14.4">
      <c r="A801" s="53"/>
      <c r="B801" s="53"/>
      <c r="C801" s="53"/>
      <c r="D801" s="53"/>
      <c r="E801" s="53"/>
      <c r="F801" s="53"/>
      <c r="G801" s="53"/>
      <c r="H801" s="53"/>
      <c r="I801" s="78"/>
      <c r="J801" s="53"/>
      <c r="K801" s="53"/>
      <c r="L801" s="53"/>
      <c r="M801" s="53"/>
      <c r="N801" s="53"/>
      <c r="O801" s="53"/>
      <c r="P801" s="53"/>
      <c r="Q801" s="53"/>
      <c r="R801" s="53"/>
      <c r="S801" s="53"/>
      <c r="T801" s="53"/>
      <c r="U801" s="53"/>
      <c r="V801" s="53"/>
      <c r="W801" s="53"/>
      <c r="X801" s="53"/>
      <c r="Y801" s="53"/>
      <c r="Z801" s="53"/>
    </row>
    <row r="802" spans="1:26" ht="14.4">
      <c r="A802" s="53"/>
      <c r="B802" s="53"/>
      <c r="C802" s="53"/>
      <c r="D802" s="53"/>
      <c r="E802" s="53"/>
      <c r="F802" s="53"/>
      <c r="G802" s="53"/>
      <c r="H802" s="53"/>
      <c r="I802" s="78"/>
      <c r="J802" s="53"/>
      <c r="K802" s="53"/>
      <c r="L802" s="53"/>
      <c r="M802" s="53"/>
      <c r="N802" s="53"/>
      <c r="O802" s="53"/>
      <c r="P802" s="53"/>
      <c r="Q802" s="53"/>
      <c r="R802" s="53"/>
      <c r="S802" s="53"/>
      <c r="T802" s="53"/>
      <c r="U802" s="53"/>
      <c r="V802" s="53"/>
      <c r="W802" s="53"/>
      <c r="X802" s="53"/>
      <c r="Y802" s="53"/>
      <c r="Z802" s="53"/>
    </row>
    <row r="803" spans="1:26" ht="14.4">
      <c r="A803" s="53"/>
      <c r="B803" s="53"/>
      <c r="C803" s="53"/>
      <c r="D803" s="53"/>
      <c r="E803" s="53"/>
      <c r="F803" s="53"/>
      <c r="G803" s="53"/>
      <c r="H803" s="53"/>
      <c r="I803" s="78"/>
      <c r="J803" s="53"/>
      <c r="K803" s="53"/>
      <c r="L803" s="53"/>
      <c r="M803" s="53"/>
      <c r="N803" s="53"/>
      <c r="O803" s="53"/>
      <c r="P803" s="53"/>
      <c r="Q803" s="53"/>
      <c r="R803" s="53"/>
      <c r="S803" s="53"/>
      <c r="T803" s="53"/>
      <c r="U803" s="53"/>
      <c r="V803" s="53"/>
      <c r="W803" s="53"/>
      <c r="X803" s="53"/>
      <c r="Y803" s="53"/>
      <c r="Z803" s="53"/>
    </row>
    <row r="804" spans="1:26" ht="14.4">
      <c r="A804" s="53"/>
      <c r="B804" s="53"/>
      <c r="C804" s="53"/>
      <c r="D804" s="53"/>
      <c r="E804" s="53"/>
      <c r="F804" s="53"/>
      <c r="G804" s="53"/>
      <c r="H804" s="53"/>
      <c r="I804" s="78"/>
      <c r="J804" s="53"/>
      <c r="K804" s="53"/>
      <c r="L804" s="53"/>
      <c r="M804" s="53"/>
      <c r="N804" s="53"/>
      <c r="O804" s="53"/>
      <c r="P804" s="53"/>
      <c r="Q804" s="53"/>
      <c r="R804" s="53"/>
      <c r="S804" s="53"/>
      <c r="T804" s="53"/>
      <c r="U804" s="53"/>
      <c r="V804" s="53"/>
      <c r="W804" s="53"/>
      <c r="X804" s="53"/>
      <c r="Y804" s="53"/>
      <c r="Z804" s="53"/>
    </row>
    <row r="805" spans="1:26" ht="14.4">
      <c r="A805" s="53"/>
      <c r="B805" s="53"/>
      <c r="C805" s="53"/>
      <c r="D805" s="53"/>
      <c r="E805" s="53"/>
      <c r="F805" s="53"/>
      <c r="G805" s="53"/>
      <c r="H805" s="53"/>
      <c r="I805" s="78"/>
      <c r="J805" s="53"/>
      <c r="K805" s="53"/>
      <c r="L805" s="53"/>
      <c r="M805" s="53"/>
      <c r="N805" s="53"/>
      <c r="O805" s="53"/>
      <c r="P805" s="53"/>
      <c r="Q805" s="53"/>
      <c r="R805" s="53"/>
      <c r="S805" s="53"/>
      <c r="T805" s="53"/>
      <c r="U805" s="53"/>
      <c r="V805" s="53"/>
      <c r="W805" s="53"/>
      <c r="X805" s="53"/>
      <c r="Y805" s="53"/>
      <c r="Z805" s="53"/>
    </row>
    <row r="806" spans="1:26" ht="14.4">
      <c r="A806" s="53"/>
      <c r="B806" s="53"/>
      <c r="C806" s="53"/>
      <c r="D806" s="53"/>
      <c r="E806" s="53"/>
      <c r="F806" s="53"/>
      <c r="G806" s="53"/>
      <c r="H806" s="53"/>
      <c r="I806" s="78"/>
      <c r="J806" s="53"/>
      <c r="K806" s="53"/>
      <c r="L806" s="53"/>
      <c r="M806" s="53"/>
      <c r="N806" s="53"/>
      <c r="O806" s="53"/>
      <c r="P806" s="53"/>
      <c r="Q806" s="53"/>
      <c r="R806" s="53"/>
      <c r="S806" s="53"/>
      <c r="T806" s="53"/>
      <c r="U806" s="53"/>
      <c r="V806" s="53"/>
      <c r="W806" s="53"/>
      <c r="X806" s="53"/>
      <c r="Y806" s="53"/>
      <c r="Z806" s="53"/>
    </row>
    <row r="807" spans="1:26" ht="14.4">
      <c r="A807" s="53"/>
      <c r="B807" s="53"/>
      <c r="C807" s="53"/>
      <c r="D807" s="53"/>
      <c r="E807" s="53"/>
      <c r="F807" s="53"/>
      <c r="G807" s="53"/>
      <c r="H807" s="53"/>
      <c r="I807" s="78"/>
      <c r="J807" s="53"/>
      <c r="K807" s="53"/>
      <c r="L807" s="53"/>
      <c r="M807" s="53"/>
      <c r="N807" s="53"/>
      <c r="O807" s="53"/>
      <c r="P807" s="53"/>
      <c r="Q807" s="53"/>
      <c r="R807" s="53"/>
      <c r="S807" s="53"/>
      <c r="T807" s="53"/>
      <c r="U807" s="53"/>
      <c r="V807" s="53"/>
      <c r="W807" s="53"/>
      <c r="X807" s="53"/>
      <c r="Y807" s="53"/>
      <c r="Z807" s="53"/>
    </row>
    <row r="808" spans="1:26" ht="14.4">
      <c r="A808" s="53"/>
      <c r="B808" s="53"/>
      <c r="C808" s="53"/>
      <c r="D808" s="53"/>
      <c r="E808" s="53"/>
      <c r="F808" s="53"/>
      <c r="G808" s="53"/>
      <c r="H808" s="53"/>
      <c r="I808" s="78"/>
      <c r="J808" s="53"/>
      <c r="K808" s="53"/>
      <c r="L808" s="53"/>
      <c r="M808" s="53"/>
      <c r="N808" s="53"/>
      <c r="O808" s="53"/>
      <c r="P808" s="53"/>
      <c r="Q808" s="53"/>
      <c r="R808" s="53"/>
      <c r="S808" s="53"/>
      <c r="T808" s="53"/>
      <c r="U808" s="53"/>
      <c r="V808" s="53"/>
      <c r="W808" s="53"/>
      <c r="X808" s="53"/>
      <c r="Y808" s="53"/>
      <c r="Z808" s="53"/>
    </row>
    <row r="809" spans="1:26" ht="14.4">
      <c r="A809" s="53"/>
      <c r="B809" s="53"/>
      <c r="C809" s="53"/>
      <c r="D809" s="53"/>
      <c r="E809" s="53"/>
      <c r="F809" s="53"/>
      <c r="G809" s="53"/>
      <c r="H809" s="53"/>
      <c r="I809" s="78"/>
      <c r="J809" s="53"/>
      <c r="K809" s="53"/>
      <c r="L809" s="53"/>
      <c r="M809" s="53"/>
      <c r="N809" s="53"/>
      <c r="O809" s="53"/>
      <c r="P809" s="53"/>
      <c r="Q809" s="53"/>
      <c r="R809" s="53"/>
      <c r="S809" s="53"/>
      <c r="T809" s="53"/>
      <c r="U809" s="53"/>
      <c r="V809" s="53"/>
      <c r="W809" s="53"/>
      <c r="X809" s="53"/>
      <c r="Y809" s="53"/>
      <c r="Z809" s="53"/>
    </row>
    <row r="810" spans="1:26" ht="14.4">
      <c r="A810" s="53"/>
      <c r="B810" s="53"/>
      <c r="C810" s="53"/>
      <c r="D810" s="53"/>
      <c r="E810" s="53"/>
      <c r="F810" s="53"/>
      <c r="G810" s="53"/>
      <c r="H810" s="53"/>
      <c r="I810" s="78"/>
      <c r="J810" s="53"/>
      <c r="K810" s="53"/>
      <c r="L810" s="53"/>
      <c r="M810" s="53"/>
      <c r="N810" s="53"/>
      <c r="O810" s="53"/>
      <c r="P810" s="53"/>
      <c r="Q810" s="53"/>
      <c r="R810" s="53"/>
      <c r="S810" s="53"/>
      <c r="T810" s="53"/>
      <c r="U810" s="53"/>
      <c r="V810" s="53"/>
      <c r="W810" s="53"/>
      <c r="X810" s="53"/>
      <c r="Y810" s="53"/>
      <c r="Z810" s="53"/>
    </row>
    <row r="811" spans="1:26" ht="14.4">
      <c r="A811" s="53"/>
      <c r="B811" s="53"/>
      <c r="C811" s="53"/>
      <c r="D811" s="53"/>
      <c r="E811" s="53"/>
      <c r="F811" s="53"/>
      <c r="G811" s="53"/>
      <c r="H811" s="53"/>
      <c r="I811" s="78"/>
      <c r="J811" s="53"/>
      <c r="K811" s="53"/>
      <c r="L811" s="53"/>
      <c r="M811" s="53"/>
      <c r="N811" s="53"/>
      <c r="O811" s="53"/>
      <c r="P811" s="53"/>
      <c r="Q811" s="53"/>
      <c r="R811" s="53"/>
      <c r="S811" s="53"/>
      <c r="T811" s="53"/>
      <c r="U811" s="53"/>
      <c r="V811" s="53"/>
      <c r="W811" s="53"/>
      <c r="X811" s="53"/>
      <c r="Y811" s="53"/>
      <c r="Z811" s="53"/>
    </row>
    <row r="812" spans="1:26" ht="14.4">
      <c r="A812" s="53"/>
      <c r="B812" s="53"/>
      <c r="C812" s="53"/>
      <c r="D812" s="53"/>
      <c r="E812" s="53"/>
      <c r="F812" s="53"/>
      <c r="G812" s="53"/>
      <c r="H812" s="53"/>
      <c r="I812" s="78"/>
      <c r="J812" s="53"/>
      <c r="K812" s="53"/>
      <c r="L812" s="53"/>
      <c r="M812" s="53"/>
      <c r="N812" s="53"/>
      <c r="O812" s="53"/>
      <c r="P812" s="53"/>
      <c r="Q812" s="53"/>
      <c r="R812" s="53"/>
      <c r="S812" s="53"/>
      <c r="T812" s="53"/>
      <c r="U812" s="53"/>
      <c r="V812" s="53"/>
      <c r="W812" s="53"/>
      <c r="X812" s="53"/>
      <c r="Y812" s="53"/>
      <c r="Z812" s="53"/>
    </row>
    <row r="813" spans="1:26" ht="14.4">
      <c r="A813" s="53"/>
      <c r="B813" s="53"/>
      <c r="C813" s="53"/>
      <c r="D813" s="53"/>
      <c r="E813" s="53"/>
      <c r="F813" s="53"/>
      <c r="G813" s="53"/>
      <c r="H813" s="53"/>
      <c r="I813" s="78"/>
      <c r="J813" s="53"/>
      <c r="K813" s="53"/>
      <c r="L813" s="53"/>
      <c r="M813" s="53"/>
      <c r="N813" s="53"/>
      <c r="O813" s="53"/>
      <c r="P813" s="53"/>
      <c r="Q813" s="53"/>
      <c r="R813" s="53"/>
      <c r="S813" s="53"/>
      <c r="T813" s="53"/>
      <c r="U813" s="53"/>
      <c r="V813" s="53"/>
      <c r="W813" s="53"/>
      <c r="X813" s="53"/>
      <c r="Y813" s="53"/>
      <c r="Z813" s="53"/>
    </row>
    <row r="814" spans="1:26" ht="14.4">
      <c r="A814" s="53"/>
      <c r="B814" s="53"/>
      <c r="C814" s="53"/>
      <c r="D814" s="53"/>
      <c r="E814" s="53"/>
      <c r="F814" s="53"/>
      <c r="G814" s="53"/>
      <c r="H814" s="53"/>
      <c r="I814" s="78"/>
      <c r="J814" s="53"/>
      <c r="K814" s="53"/>
      <c r="L814" s="53"/>
      <c r="M814" s="53"/>
      <c r="N814" s="53"/>
      <c r="O814" s="53"/>
      <c r="P814" s="53"/>
      <c r="Q814" s="53"/>
      <c r="R814" s="53"/>
      <c r="S814" s="53"/>
      <c r="T814" s="53"/>
      <c r="U814" s="53"/>
      <c r="V814" s="53"/>
      <c r="W814" s="53"/>
      <c r="X814" s="53"/>
      <c r="Y814" s="53"/>
      <c r="Z814" s="53"/>
    </row>
    <row r="815" spans="1:26" ht="14.4">
      <c r="A815" s="53"/>
      <c r="B815" s="53"/>
      <c r="C815" s="53"/>
      <c r="D815" s="53"/>
      <c r="E815" s="53"/>
      <c r="F815" s="53"/>
      <c r="G815" s="53"/>
      <c r="H815" s="53"/>
      <c r="I815" s="78"/>
      <c r="J815" s="53"/>
      <c r="K815" s="53"/>
      <c r="L815" s="53"/>
      <c r="M815" s="53"/>
      <c r="N815" s="53"/>
      <c r="O815" s="53"/>
      <c r="P815" s="53"/>
      <c r="Q815" s="53"/>
      <c r="R815" s="53"/>
      <c r="S815" s="53"/>
      <c r="T815" s="53"/>
      <c r="U815" s="53"/>
      <c r="V815" s="53"/>
      <c r="W815" s="53"/>
      <c r="X815" s="53"/>
      <c r="Y815" s="53"/>
      <c r="Z815" s="53"/>
    </row>
    <row r="816" spans="1:26" ht="14.4">
      <c r="A816" s="53"/>
      <c r="B816" s="53"/>
      <c r="C816" s="53"/>
      <c r="D816" s="53"/>
      <c r="E816" s="53"/>
      <c r="F816" s="53"/>
      <c r="G816" s="53"/>
      <c r="H816" s="53"/>
      <c r="I816" s="78"/>
      <c r="J816" s="53"/>
      <c r="K816" s="53"/>
      <c r="L816" s="53"/>
      <c r="M816" s="53"/>
      <c r="N816" s="53"/>
      <c r="O816" s="53"/>
      <c r="P816" s="53"/>
      <c r="Q816" s="53"/>
      <c r="R816" s="53"/>
      <c r="S816" s="53"/>
      <c r="T816" s="53"/>
      <c r="U816" s="53"/>
      <c r="V816" s="53"/>
      <c r="W816" s="53"/>
      <c r="X816" s="53"/>
      <c r="Y816" s="53"/>
      <c r="Z816" s="53"/>
    </row>
    <row r="817" spans="1:26" ht="14.4">
      <c r="A817" s="53"/>
      <c r="B817" s="53"/>
      <c r="C817" s="53"/>
      <c r="D817" s="53"/>
      <c r="E817" s="53"/>
      <c r="F817" s="53"/>
      <c r="G817" s="53"/>
      <c r="H817" s="53"/>
      <c r="I817" s="78"/>
      <c r="J817" s="53"/>
      <c r="K817" s="53"/>
      <c r="L817" s="53"/>
      <c r="M817" s="53"/>
      <c r="N817" s="53"/>
      <c r="O817" s="53"/>
      <c r="P817" s="53"/>
      <c r="Q817" s="53"/>
      <c r="R817" s="53"/>
      <c r="S817" s="53"/>
      <c r="T817" s="53"/>
      <c r="U817" s="53"/>
      <c r="V817" s="53"/>
      <c r="W817" s="53"/>
      <c r="X817" s="53"/>
      <c r="Y817" s="53"/>
      <c r="Z817" s="53"/>
    </row>
    <row r="818" spans="1:26" ht="14.4">
      <c r="A818" s="53"/>
      <c r="B818" s="53"/>
      <c r="C818" s="53"/>
      <c r="D818" s="53"/>
      <c r="E818" s="53"/>
      <c r="F818" s="53"/>
      <c r="G818" s="53"/>
      <c r="H818" s="53"/>
      <c r="I818" s="78"/>
      <c r="J818" s="53"/>
      <c r="K818" s="53"/>
      <c r="L818" s="53"/>
      <c r="M818" s="53"/>
      <c r="N818" s="53"/>
      <c r="O818" s="53"/>
      <c r="P818" s="53"/>
      <c r="Q818" s="53"/>
      <c r="R818" s="53"/>
      <c r="S818" s="53"/>
      <c r="T818" s="53"/>
      <c r="U818" s="53"/>
      <c r="V818" s="53"/>
      <c r="W818" s="53"/>
      <c r="X818" s="53"/>
      <c r="Y818" s="53"/>
      <c r="Z818" s="53"/>
    </row>
    <row r="819" spans="1:26" ht="14.4">
      <c r="A819" s="53"/>
      <c r="B819" s="53"/>
      <c r="C819" s="53"/>
      <c r="D819" s="53"/>
      <c r="E819" s="53"/>
      <c r="F819" s="53"/>
      <c r="G819" s="53"/>
      <c r="H819" s="53"/>
      <c r="I819" s="78"/>
      <c r="J819" s="53"/>
      <c r="K819" s="53"/>
      <c r="L819" s="53"/>
      <c r="M819" s="53"/>
      <c r="N819" s="53"/>
      <c r="O819" s="53"/>
      <c r="P819" s="53"/>
      <c r="Q819" s="53"/>
      <c r="R819" s="53"/>
      <c r="S819" s="53"/>
      <c r="T819" s="53"/>
      <c r="U819" s="53"/>
      <c r="V819" s="53"/>
      <c r="W819" s="53"/>
      <c r="X819" s="53"/>
      <c r="Y819" s="53"/>
      <c r="Z819" s="53"/>
    </row>
    <row r="820" spans="1:26" ht="14.4">
      <c r="A820" s="53"/>
      <c r="B820" s="53"/>
      <c r="C820" s="53"/>
      <c r="D820" s="53"/>
      <c r="E820" s="53"/>
      <c r="F820" s="53"/>
      <c r="G820" s="53"/>
      <c r="H820" s="53"/>
      <c r="I820" s="78"/>
      <c r="J820" s="53"/>
      <c r="K820" s="53"/>
      <c r="L820" s="53"/>
      <c r="M820" s="53"/>
      <c r="N820" s="53"/>
      <c r="O820" s="53"/>
      <c r="P820" s="53"/>
      <c r="Q820" s="53"/>
      <c r="R820" s="53"/>
      <c r="S820" s="53"/>
      <c r="T820" s="53"/>
      <c r="U820" s="53"/>
      <c r="V820" s="53"/>
      <c r="W820" s="53"/>
      <c r="X820" s="53"/>
      <c r="Y820" s="53"/>
      <c r="Z820" s="53"/>
    </row>
    <row r="821" spans="1:26" ht="14.4">
      <c r="A821" s="53"/>
      <c r="B821" s="53"/>
      <c r="C821" s="53"/>
      <c r="D821" s="53"/>
      <c r="E821" s="53"/>
      <c r="F821" s="53"/>
      <c r="G821" s="53"/>
      <c r="H821" s="53"/>
      <c r="I821" s="78"/>
      <c r="J821" s="53"/>
      <c r="K821" s="53"/>
      <c r="L821" s="53"/>
      <c r="M821" s="53"/>
      <c r="N821" s="53"/>
      <c r="O821" s="53"/>
      <c r="P821" s="53"/>
      <c r="Q821" s="53"/>
      <c r="R821" s="53"/>
      <c r="S821" s="53"/>
      <c r="T821" s="53"/>
      <c r="U821" s="53"/>
      <c r="V821" s="53"/>
      <c r="W821" s="53"/>
      <c r="X821" s="53"/>
      <c r="Y821" s="53"/>
      <c r="Z821" s="53"/>
    </row>
    <row r="822" spans="1:26" ht="14.4">
      <c r="A822" s="53"/>
      <c r="B822" s="53"/>
      <c r="C822" s="53"/>
      <c r="D822" s="53"/>
      <c r="E822" s="53"/>
      <c r="F822" s="53"/>
      <c r="G822" s="53"/>
      <c r="H822" s="53"/>
      <c r="I822" s="78"/>
      <c r="J822" s="53"/>
      <c r="K822" s="53"/>
      <c r="L822" s="53"/>
      <c r="M822" s="53"/>
      <c r="N822" s="53"/>
      <c r="O822" s="53"/>
      <c r="P822" s="53"/>
      <c r="Q822" s="53"/>
      <c r="R822" s="53"/>
      <c r="S822" s="53"/>
      <c r="T822" s="53"/>
      <c r="U822" s="53"/>
      <c r="V822" s="53"/>
      <c r="W822" s="53"/>
      <c r="X822" s="53"/>
      <c r="Y822" s="53"/>
      <c r="Z822" s="53"/>
    </row>
    <row r="823" spans="1:26" ht="14.4">
      <c r="A823" s="53"/>
      <c r="B823" s="53"/>
      <c r="C823" s="53"/>
      <c r="D823" s="53"/>
      <c r="E823" s="53"/>
      <c r="F823" s="53"/>
      <c r="G823" s="53"/>
      <c r="H823" s="53"/>
      <c r="I823" s="78"/>
      <c r="J823" s="53"/>
      <c r="K823" s="53"/>
      <c r="L823" s="53"/>
      <c r="M823" s="53"/>
      <c r="N823" s="53"/>
      <c r="O823" s="53"/>
      <c r="P823" s="53"/>
      <c r="Q823" s="53"/>
      <c r="R823" s="53"/>
      <c r="S823" s="53"/>
      <c r="T823" s="53"/>
      <c r="U823" s="53"/>
      <c r="V823" s="53"/>
      <c r="W823" s="53"/>
      <c r="X823" s="53"/>
      <c r="Y823" s="53"/>
      <c r="Z823" s="53"/>
    </row>
    <row r="824" spans="1:26" ht="14.4">
      <c r="A824" s="53"/>
      <c r="B824" s="53"/>
      <c r="C824" s="53"/>
      <c r="D824" s="53"/>
      <c r="E824" s="53"/>
      <c r="F824" s="53"/>
      <c r="G824" s="53"/>
      <c r="H824" s="53"/>
      <c r="I824" s="78"/>
      <c r="J824" s="53"/>
      <c r="K824" s="53"/>
      <c r="L824" s="53"/>
      <c r="M824" s="53"/>
      <c r="N824" s="53"/>
      <c r="O824" s="53"/>
      <c r="P824" s="53"/>
      <c r="Q824" s="53"/>
      <c r="R824" s="53"/>
      <c r="S824" s="53"/>
      <c r="T824" s="53"/>
      <c r="U824" s="53"/>
      <c r="V824" s="53"/>
      <c r="W824" s="53"/>
      <c r="X824" s="53"/>
      <c r="Y824" s="53"/>
      <c r="Z824" s="53"/>
    </row>
    <row r="825" spans="1:26" ht="14.4">
      <c r="A825" s="53"/>
      <c r="B825" s="53"/>
      <c r="C825" s="53"/>
      <c r="D825" s="53"/>
      <c r="E825" s="53"/>
      <c r="F825" s="53"/>
      <c r="G825" s="53"/>
      <c r="H825" s="53"/>
      <c r="I825" s="78"/>
      <c r="J825" s="53"/>
      <c r="K825" s="53"/>
      <c r="L825" s="53"/>
      <c r="M825" s="53"/>
      <c r="N825" s="53"/>
      <c r="O825" s="53"/>
      <c r="P825" s="53"/>
      <c r="Q825" s="53"/>
      <c r="R825" s="53"/>
      <c r="S825" s="53"/>
      <c r="T825" s="53"/>
      <c r="U825" s="53"/>
      <c r="V825" s="53"/>
      <c r="W825" s="53"/>
      <c r="X825" s="53"/>
      <c r="Y825" s="53"/>
      <c r="Z825" s="53"/>
    </row>
    <row r="826" spans="1:26" ht="14.4">
      <c r="A826" s="53"/>
      <c r="B826" s="53"/>
      <c r="C826" s="53"/>
      <c r="D826" s="53"/>
      <c r="E826" s="53"/>
      <c r="F826" s="53"/>
      <c r="G826" s="53"/>
      <c r="H826" s="53"/>
      <c r="I826" s="78"/>
      <c r="J826" s="53"/>
      <c r="K826" s="53"/>
      <c r="L826" s="53"/>
      <c r="M826" s="53"/>
      <c r="N826" s="53"/>
      <c r="O826" s="53"/>
      <c r="P826" s="53"/>
      <c r="Q826" s="53"/>
      <c r="R826" s="53"/>
      <c r="S826" s="53"/>
      <c r="T826" s="53"/>
      <c r="U826" s="53"/>
      <c r="V826" s="53"/>
      <c r="W826" s="53"/>
      <c r="X826" s="53"/>
      <c r="Y826" s="53"/>
      <c r="Z826" s="53"/>
    </row>
    <row r="827" spans="1:26" ht="14.4">
      <c r="A827" s="53"/>
      <c r="B827" s="53"/>
      <c r="C827" s="53"/>
      <c r="D827" s="53"/>
      <c r="E827" s="53"/>
      <c r="F827" s="53"/>
      <c r="G827" s="53"/>
      <c r="H827" s="53"/>
      <c r="I827" s="78"/>
      <c r="J827" s="53"/>
      <c r="K827" s="53"/>
      <c r="L827" s="53"/>
      <c r="M827" s="53"/>
      <c r="N827" s="53"/>
      <c r="O827" s="53"/>
      <c r="P827" s="53"/>
      <c r="Q827" s="53"/>
      <c r="R827" s="53"/>
      <c r="S827" s="53"/>
      <c r="T827" s="53"/>
      <c r="U827" s="53"/>
      <c r="V827" s="53"/>
      <c r="W827" s="53"/>
      <c r="X827" s="53"/>
      <c r="Y827" s="53"/>
      <c r="Z827" s="53"/>
    </row>
    <row r="828" spans="1:26" ht="14.4">
      <c r="A828" s="53"/>
      <c r="B828" s="53"/>
      <c r="C828" s="53"/>
      <c r="D828" s="53"/>
      <c r="E828" s="53"/>
      <c r="F828" s="53"/>
      <c r="G828" s="53"/>
      <c r="H828" s="53"/>
      <c r="I828" s="78"/>
      <c r="J828" s="53"/>
      <c r="K828" s="53"/>
      <c r="L828" s="53"/>
      <c r="M828" s="53"/>
      <c r="N828" s="53"/>
      <c r="O828" s="53"/>
      <c r="P828" s="53"/>
      <c r="Q828" s="53"/>
      <c r="R828" s="53"/>
      <c r="S828" s="53"/>
      <c r="T828" s="53"/>
      <c r="U828" s="53"/>
      <c r="V828" s="53"/>
      <c r="W828" s="53"/>
      <c r="X828" s="53"/>
      <c r="Y828" s="53"/>
      <c r="Z828" s="53"/>
    </row>
    <row r="829" spans="1:26" ht="14.4">
      <c r="A829" s="53"/>
      <c r="B829" s="53"/>
      <c r="C829" s="53"/>
      <c r="D829" s="53"/>
      <c r="E829" s="53"/>
      <c r="F829" s="53"/>
      <c r="G829" s="53"/>
      <c r="H829" s="53"/>
      <c r="I829" s="78"/>
      <c r="J829" s="53"/>
      <c r="K829" s="53"/>
      <c r="L829" s="53"/>
      <c r="M829" s="53"/>
      <c r="N829" s="53"/>
      <c r="O829" s="53"/>
      <c r="P829" s="53"/>
      <c r="Q829" s="53"/>
      <c r="R829" s="53"/>
      <c r="S829" s="53"/>
      <c r="T829" s="53"/>
      <c r="U829" s="53"/>
      <c r="V829" s="53"/>
      <c r="W829" s="53"/>
      <c r="X829" s="53"/>
      <c r="Y829" s="53"/>
      <c r="Z829" s="53"/>
    </row>
    <row r="830" spans="1:26" ht="14.4">
      <c r="A830" s="53"/>
      <c r="B830" s="53"/>
      <c r="C830" s="53"/>
      <c r="D830" s="53"/>
      <c r="E830" s="53"/>
      <c r="F830" s="53"/>
      <c r="G830" s="53"/>
      <c r="H830" s="53"/>
      <c r="I830" s="78"/>
      <c r="J830" s="53"/>
      <c r="K830" s="53"/>
      <c r="L830" s="53"/>
      <c r="M830" s="53"/>
      <c r="N830" s="53"/>
      <c r="O830" s="53"/>
      <c r="P830" s="53"/>
      <c r="Q830" s="53"/>
      <c r="R830" s="53"/>
      <c r="S830" s="53"/>
      <c r="T830" s="53"/>
      <c r="U830" s="53"/>
      <c r="V830" s="53"/>
      <c r="W830" s="53"/>
      <c r="X830" s="53"/>
      <c r="Y830" s="53"/>
      <c r="Z830" s="53"/>
    </row>
    <row r="831" spans="1:26" ht="14.4">
      <c r="A831" s="53"/>
      <c r="B831" s="53"/>
      <c r="C831" s="53"/>
      <c r="D831" s="53"/>
      <c r="E831" s="53"/>
      <c r="F831" s="53"/>
      <c r="G831" s="53"/>
      <c r="H831" s="53"/>
      <c r="I831" s="78"/>
      <c r="J831" s="53"/>
      <c r="K831" s="53"/>
      <c r="L831" s="53"/>
      <c r="M831" s="53"/>
      <c r="N831" s="53"/>
      <c r="O831" s="53"/>
      <c r="P831" s="53"/>
      <c r="Q831" s="53"/>
      <c r="R831" s="53"/>
      <c r="S831" s="53"/>
      <c r="T831" s="53"/>
      <c r="U831" s="53"/>
      <c r="V831" s="53"/>
      <c r="W831" s="53"/>
      <c r="X831" s="53"/>
      <c r="Y831" s="53"/>
      <c r="Z831" s="53"/>
    </row>
    <row r="832" spans="1:26" ht="14.4">
      <c r="A832" s="53"/>
      <c r="B832" s="53"/>
      <c r="C832" s="53"/>
      <c r="D832" s="53"/>
      <c r="E832" s="53"/>
      <c r="F832" s="53"/>
      <c r="G832" s="53"/>
      <c r="H832" s="53"/>
      <c r="I832" s="78"/>
      <c r="J832" s="53"/>
      <c r="K832" s="53"/>
      <c r="L832" s="53"/>
      <c r="M832" s="53"/>
      <c r="N832" s="53"/>
      <c r="O832" s="53"/>
      <c r="P832" s="53"/>
      <c r="Q832" s="53"/>
      <c r="R832" s="53"/>
      <c r="S832" s="53"/>
      <c r="T832" s="53"/>
      <c r="U832" s="53"/>
      <c r="V832" s="53"/>
      <c r="W832" s="53"/>
      <c r="X832" s="53"/>
      <c r="Y832" s="53"/>
      <c r="Z832" s="53"/>
    </row>
    <row r="833" spans="1:26" ht="14.4">
      <c r="A833" s="53"/>
      <c r="B833" s="53"/>
      <c r="C833" s="53"/>
      <c r="D833" s="53"/>
      <c r="E833" s="53"/>
      <c r="F833" s="53"/>
      <c r="G833" s="53"/>
      <c r="H833" s="53"/>
      <c r="I833" s="78"/>
      <c r="J833" s="53"/>
      <c r="K833" s="53"/>
      <c r="L833" s="53"/>
      <c r="M833" s="53"/>
      <c r="N833" s="53"/>
      <c r="O833" s="53"/>
      <c r="P833" s="53"/>
      <c r="Q833" s="53"/>
      <c r="R833" s="53"/>
      <c r="S833" s="53"/>
      <c r="T833" s="53"/>
      <c r="U833" s="53"/>
      <c r="V833" s="53"/>
      <c r="W833" s="53"/>
      <c r="X833" s="53"/>
      <c r="Y833" s="53"/>
      <c r="Z833" s="53"/>
    </row>
    <row r="834" spans="1:26" ht="14.4">
      <c r="A834" s="53"/>
      <c r="B834" s="53"/>
      <c r="C834" s="53"/>
      <c r="D834" s="53"/>
      <c r="E834" s="53"/>
      <c r="F834" s="53"/>
      <c r="G834" s="53"/>
      <c r="H834" s="53"/>
      <c r="I834" s="78"/>
      <c r="J834" s="53"/>
      <c r="K834" s="53"/>
      <c r="L834" s="53"/>
      <c r="M834" s="53"/>
      <c r="N834" s="53"/>
      <c r="O834" s="53"/>
      <c r="P834" s="53"/>
      <c r="Q834" s="53"/>
      <c r="R834" s="53"/>
      <c r="S834" s="53"/>
      <c r="T834" s="53"/>
      <c r="U834" s="53"/>
      <c r="V834" s="53"/>
      <c r="W834" s="53"/>
      <c r="X834" s="53"/>
      <c r="Y834" s="53"/>
      <c r="Z834" s="53"/>
    </row>
    <row r="835" spans="1:26" ht="14.4">
      <c r="A835" s="53"/>
      <c r="B835" s="53"/>
      <c r="C835" s="53"/>
      <c r="D835" s="53"/>
      <c r="E835" s="53"/>
      <c r="F835" s="53"/>
      <c r="G835" s="53"/>
      <c r="H835" s="53"/>
      <c r="I835" s="78"/>
      <c r="J835" s="53"/>
      <c r="K835" s="53"/>
      <c r="L835" s="53"/>
      <c r="M835" s="53"/>
      <c r="N835" s="53"/>
      <c r="O835" s="53"/>
      <c r="P835" s="53"/>
      <c r="Q835" s="53"/>
      <c r="R835" s="53"/>
      <c r="S835" s="53"/>
      <c r="T835" s="53"/>
      <c r="U835" s="53"/>
      <c r="V835" s="53"/>
      <c r="W835" s="53"/>
      <c r="X835" s="53"/>
      <c r="Y835" s="53"/>
      <c r="Z835" s="53"/>
    </row>
    <row r="836" spans="1:26" ht="14.4">
      <c r="A836" s="53"/>
      <c r="B836" s="53"/>
      <c r="C836" s="53"/>
      <c r="D836" s="53"/>
      <c r="E836" s="53"/>
      <c r="F836" s="53"/>
      <c r="G836" s="53"/>
      <c r="H836" s="53"/>
      <c r="I836" s="78"/>
      <c r="J836" s="53"/>
      <c r="K836" s="53"/>
      <c r="L836" s="53"/>
      <c r="M836" s="53"/>
      <c r="N836" s="53"/>
      <c r="O836" s="53"/>
      <c r="P836" s="53"/>
      <c r="Q836" s="53"/>
      <c r="R836" s="53"/>
      <c r="S836" s="53"/>
      <c r="T836" s="53"/>
      <c r="U836" s="53"/>
      <c r="V836" s="53"/>
      <c r="W836" s="53"/>
      <c r="X836" s="53"/>
      <c r="Y836" s="53"/>
      <c r="Z836" s="53"/>
    </row>
    <row r="837" spans="1:26" ht="14.4">
      <c r="A837" s="53"/>
      <c r="B837" s="53"/>
      <c r="C837" s="53"/>
      <c r="D837" s="53"/>
      <c r="E837" s="53"/>
      <c r="F837" s="53"/>
      <c r="G837" s="53"/>
      <c r="H837" s="53"/>
      <c r="I837" s="78"/>
      <c r="J837" s="53"/>
      <c r="K837" s="53"/>
      <c r="L837" s="53"/>
      <c r="M837" s="53"/>
      <c r="N837" s="53"/>
      <c r="O837" s="53"/>
      <c r="P837" s="53"/>
      <c r="Q837" s="53"/>
      <c r="R837" s="53"/>
      <c r="S837" s="53"/>
      <c r="T837" s="53"/>
      <c r="U837" s="53"/>
      <c r="V837" s="53"/>
      <c r="W837" s="53"/>
      <c r="X837" s="53"/>
      <c r="Y837" s="53"/>
      <c r="Z837" s="53"/>
    </row>
    <row r="838" spans="1:26" ht="14.4">
      <c r="A838" s="53"/>
      <c r="B838" s="53"/>
      <c r="C838" s="53"/>
      <c r="D838" s="53"/>
      <c r="E838" s="53"/>
      <c r="F838" s="53"/>
      <c r="G838" s="53"/>
      <c r="H838" s="53"/>
      <c r="I838" s="78"/>
      <c r="J838" s="53"/>
      <c r="K838" s="53"/>
      <c r="L838" s="53"/>
      <c r="M838" s="53"/>
      <c r="N838" s="53"/>
      <c r="O838" s="53"/>
      <c r="P838" s="53"/>
      <c r="Q838" s="53"/>
      <c r="R838" s="53"/>
      <c r="S838" s="53"/>
      <c r="T838" s="53"/>
      <c r="U838" s="53"/>
      <c r="V838" s="53"/>
      <c r="W838" s="53"/>
      <c r="X838" s="53"/>
      <c r="Y838" s="53"/>
      <c r="Z838" s="53"/>
    </row>
    <row r="839" spans="1:26" ht="14.4">
      <c r="A839" s="53"/>
      <c r="B839" s="53"/>
      <c r="C839" s="53"/>
      <c r="D839" s="53"/>
      <c r="E839" s="53"/>
      <c r="F839" s="53"/>
      <c r="G839" s="53"/>
      <c r="H839" s="53"/>
      <c r="I839" s="78"/>
      <c r="J839" s="53"/>
      <c r="K839" s="53"/>
      <c r="L839" s="53"/>
      <c r="M839" s="53"/>
      <c r="N839" s="53"/>
      <c r="O839" s="53"/>
      <c r="P839" s="53"/>
      <c r="Q839" s="53"/>
      <c r="R839" s="53"/>
      <c r="S839" s="53"/>
      <c r="T839" s="53"/>
      <c r="U839" s="53"/>
      <c r="V839" s="53"/>
      <c r="W839" s="53"/>
      <c r="X839" s="53"/>
      <c r="Y839" s="53"/>
      <c r="Z839" s="53"/>
    </row>
    <row r="840" spans="1:26" ht="14.4">
      <c r="A840" s="53"/>
      <c r="B840" s="53"/>
      <c r="C840" s="53"/>
      <c r="D840" s="53"/>
      <c r="E840" s="53"/>
      <c r="F840" s="53"/>
      <c r="G840" s="53"/>
      <c r="H840" s="53"/>
      <c r="I840" s="78"/>
      <c r="J840" s="53"/>
      <c r="K840" s="53"/>
      <c r="L840" s="53"/>
      <c r="M840" s="53"/>
      <c r="N840" s="53"/>
      <c r="O840" s="53"/>
      <c r="P840" s="53"/>
      <c r="Q840" s="53"/>
      <c r="R840" s="53"/>
      <c r="S840" s="53"/>
      <c r="T840" s="53"/>
      <c r="U840" s="53"/>
      <c r="V840" s="53"/>
      <c r="W840" s="53"/>
      <c r="X840" s="53"/>
      <c r="Y840" s="53"/>
      <c r="Z840" s="53"/>
    </row>
    <row r="841" spans="1:26" ht="14.4">
      <c r="A841" s="53"/>
      <c r="B841" s="53"/>
      <c r="C841" s="53"/>
      <c r="D841" s="53"/>
      <c r="E841" s="53"/>
      <c r="F841" s="53"/>
      <c r="G841" s="53"/>
      <c r="H841" s="53"/>
      <c r="I841" s="78"/>
      <c r="J841" s="53"/>
      <c r="K841" s="53"/>
      <c r="L841" s="53"/>
      <c r="M841" s="53"/>
      <c r="N841" s="53"/>
      <c r="O841" s="53"/>
      <c r="P841" s="53"/>
      <c r="Q841" s="53"/>
      <c r="R841" s="53"/>
      <c r="S841" s="53"/>
      <c r="T841" s="53"/>
      <c r="U841" s="53"/>
      <c r="V841" s="53"/>
      <c r="W841" s="53"/>
      <c r="X841" s="53"/>
      <c r="Y841" s="53"/>
      <c r="Z841" s="53"/>
    </row>
    <row r="842" spans="1:26" ht="14.4">
      <c r="A842" s="53"/>
      <c r="B842" s="53"/>
      <c r="C842" s="53"/>
      <c r="D842" s="53"/>
      <c r="E842" s="53"/>
      <c r="F842" s="53"/>
      <c r="G842" s="53"/>
      <c r="H842" s="53"/>
      <c r="I842" s="78"/>
      <c r="J842" s="53"/>
      <c r="K842" s="53"/>
      <c r="L842" s="53"/>
      <c r="M842" s="53"/>
      <c r="N842" s="53"/>
      <c r="O842" s="53"/>
      <c r="P842" s="53"/>
      <c r="Q842" s="53"/>
      <c r="R842" s="53"/>
      <c r="S842" s="53"/>
      <c r="T842" s="53"/>
      <c r="U842" s="53"/>
      <c r="V842" s="53"/>
      <c r="W842" s="53"/>
      <c r="X842" s="53"/>
      <c r="Y842" s="53"/>
      <c r="Z842" s="53"/>
    </row>
    <row r="843" spans="1:26" ht="14.4">
      <c r="A843" s="53"/>
      <c r="B843" s="53"/>
      <c r="C843" s="53"/>
      <c r="D843" s="53"/>
      <c r="E843" s="53"/>
      <c r="F843" s="53"/>
      <c r="G843" s="53"/>
      <c r="H843" s="53"/>
      <c r="I843" s="78"/>
      <c r="J843" s="53"/>
      <c r="K843" s="53"/>
      <c r="L843" s="53"/>
      <c r="M843" s="53"/>
      <c r="N843" s="53"/>
      <c r="O843" s="53"/>
      <c r="P843" s="53"/>
      <c r="Q843" s="53"/>
      <c r="R843" s="53"/>
      <c r="S843" s="53"/>
      <c r="T843" s="53"/>
      <c r="U843" s="53"/>
      <c r="V843" s="53"/>
      <c r="W843" s="53"/>
      <c r="X843" s="53"/>
      <c r="Y843" s="53"/>
      <c r="Z843" s="53"/>
    </row>
    <row r="844" spans="1:26" ht="14.4">
      <c r="A844" s="53"/>
      <c r="B844" s="53"/>
      <c r="C844" s="53"/>
      <c r="D844" s="53"/>
      <c r="E844" s="53"/>
      <c r="F844" s="53"/>
      <c r="G844" s="53"/>
      <c r="H844" s="53"/>
      <c r="I844" s="78"/>
      <c r="J844" s="53"/>
      <c r="K844" s="53"/>
      <c r="L844" s="53"/>
      <c r="M844" s="53"/>
      <c r="N844" s="53"/>
      <c r="O844" s="53"/>
      <c r="P844" s="53"/>
      <c r="Q844" s="53"/>
      <c r="R844" s="53"/>
      <c r="S844" s="53"/>
      <c r="T844" s="53"/>
      <c r="U844" s="53"/>
      <c r="V844" s="53"/>
      <c r="W844" s="53"/>
      <c r="X844" s="53"/>
      <c r="Y844" s="53"/>
      <c r="Z844" s="53"/>
    </row>
    <row r="845" spans="1:26" ht="14.4">
      <c r="A845" s="53"/>
      <c r="B845" s="53"/>
      <c r="C845" s="53"/>
      <c r="D845" s="53"/>
      <c r="E845" s="53"/>
      <c r="F845" s="53"/>
      <c r="G845" s="53"/>
      <c r="H845" s="53"/>
      <c r="I845" s="78"/>
      <c r="J845" s="53"/>
      <c r="K845" s="53"/>
      <c r="L845" s="53"/>
      <c r="M845" s="53"/>
      <c r="N845" s="53"/>
      <c r="O845" s="53"/>
      <c r="P845" s="53"/>
      <c r="Q845" s="53"/>
      <c r="R845" s="53"/>
      <c r="S845" s="53"/>
      <c r="T845" s="53"/>
      <c r="U845" s="53"/>
      <c r="V845" s="53"/>
      <c r="W845" s="53"/>
      <c r="X845" s="53"/>
      <c r="Y845" s="53"/>
      <c r="Z845" s="53"/>
    </row>
    <row r="846" spans="1:26" ht="14.4">
      <c r="A846" s="53"/>
      <c r="B846" s="53"/>
      <c r="C846" s="53"/>
      <c r="D846" s="53"/>
      <c r="E846" s="53"/>
      <c r="F846" s="53"/>
      <c r="G846" s="53"/>
      <c r="H846" s="53"/>
      <c r="I846" s="78"/>
      <c r="J846" s="53"/>
      <c r="K846" s="53"/>
      <c r="L846" s="53"/>
      <c r="M846" s="53"/>
      <c r="N846" s="53"/>
      <c r="O846" s="53"/>
      <c r="P846" s="53"/>
      <c r="Q846" s="53"/>
      <c r="R846" s="53"/>
      <c r="S846" s="53"/>
      <c r="T846" s="53"/>
      <c r="U846" s="53"/>
      <c r="V846" s="53"/>
      <c r="W846" s="53"/>
      <c r="X846" s="53"/>
      <c r="Y846" s="53"/>
      <c r="Z846" s="53"/>
    </row>
    <row r="847" spans="1:26" ht="14.4">
      <c r="A847" s="53"/>
      <c r="B847" s="53"/>
      <c r="C847" s="53"/>
      <c r="D847" s="53"/>
      <c r="E847" s="53"/>
      <c r="F847" s="53"/>
      <c r="G847" s="53"/>
      <c r="H847" s="53"/>
      <c r="I847" s="78"/>
      <c r="J847" s="53"/>
      <c r="K847" s="53"/>
      <c r="L847" s="53"/>
      <c r="M847" s="53"/>
      <c r="N847" s="53"/>
      <c r="O847" s="53"/>
      <c r="P847" s="53"/>
      <c r="Q847" s="53"/>
      <c r="R847" s="53"/>
      <c r="S847" s="53"/>
      <c r="T847" s="53"/>
      <c r="U847" s="53"/>
      <c r="V847" s="53"/>
      <c r="W847" s="53"/>
      <c r="X847" s="53"/>
      <c r="Y847" s="53"/>
      <c r="Z847" s="53"/>
    </row>
    <row r="848" spans="1:26" ht="14.4">
      <c r="A848" s="53"/>
      <c r="B848" s="53"/>
      <c r="C848" s="53"/>
      <c r="D848" s="53"/>
      <c r="E848" s="53"/>
      <c r="F848" s="53"/>
      <c r="G848" s="53"/>
      <c r="H848" s="53"/>
      <c r="I848" s="78"/>
      <c r="J848" s="53"/>
      <c r="K848" s="53"/>
      <c r="L848" s="53"/>
      <c r="M848" s="53"/>
      <c r="N848" s="53"/>
      <c r="O848" s="53"/>
      <c r="P848" s="53"/>
      <c r="Q848" s="53"/>
      <c r="R848" s="53"/>
      <c r="S848" s="53"/>
      <c r="T848" s="53"/>
      <c r="U848" s="53"/>
      <c r="V848" s="53"/>
      <c r="W848" s="53"/>
      <c r="X848" s="53"/>
      <c r="Y848" s="53"/>
      <c r="Z848" s="53"/>
    </row>
    <row r="849" spans="1:26" ht="14.4">
      <c r="A849" s="53"/>
      <c r="B849" s="53"/>
      <c r="C849" s="53"/>
      <c r="D849" s="53"/>
      <c r="E849" s="53"/>
      <c r="F849" s="53"/>
      <c r="G849" s="53"/>
      <c r="H849" s="53"/>
      <c r="I849" s="78"/>
      <c r="J849" s="53"/>
      <c r="K849" s="53"/>
      <c r="L849" s="53"/>
      <c r="M849" s="53"/>
      <c r="N849" s="53"/>
      <c r="O849" s="53"/>
      <c r="P849" s="53"/>
      <c r="Q849" s="53"/>
      <c r="R849" s="53"/>
      <c r="S849" s="53"/>
      <c r="T849" s="53"/>
      <c r="U849" s="53"/>
      <c r="V849" s="53"/>
      <c r="W849" s="53"/>
      <c r="X849" s="53"/>
      <c r="Y849" s="53"/>
      <c r="Z849" s="53"/>
    </row>
    <row r="850" spans="1:26" ht="14.4">
      <c r="A850" s="53"/>
      <c r="B850" s="53"/>
      <c r="C850" s="53"/>
      <c r="D850" s="53"/>
      <c r="E850" s="53"/>
      <c r="F850" s="53"/>
      <c r="G850" s="53"/>
      <c r="H850" s="53"/>
      <c r="I850" s="78"/>
      <c r="J850" s="53"/>
      <c r="K850" s="53"/>
      <c r="L850" s="53"/>
      <c r="M850" s="53"/>
      <c r="N850" s="53"/>
      <c r="O850" s="53"/>
      <c r="P850" s="53"/>
      <c r="Q850" s="53"/>
      <c r="R850" s="53"/>
      <c r="S850" s="53"/>
      <c r="T850" s="53"/>
      <c r="U850" s="53"/>
      <c r="V850" s="53"/>
      <c r="W850" s="53"/>
      <c r="X850" s="53"/>
      <c r="Y850" s="53"/>
      <c r="Z850" s="53"/>
    </row>
    <row r="851" spans="1:26" ht="14.4">
      <c r="A851" s="53"/>
      <c r="B851" s="53"/>
      <c r="C851" s="53"/>
      <c r="D851" s="53"/>
      <c r="E851" s="53"/>
      <c r="F851" s="53"/>
      <c r="G851" s="53"/>
      <c r="H851" s="53"/>
      <c r="I851" s="78"/>
      <c r="J851" s="53"/>
      <c r="K851" s="53"/>
      <c r="L851" s="53"/>
      <c r="M851" s="53"/>
      <c r="N851" s="53"/>
      <c r="O851" s="53"/>
      <c r="P851" s="53"/>
      <c r="Q851" s="53"/>
      <c r="R851" s="53"/>
      <c r="S851" s="53"/>
      <c r="T851" s="53"/>
      <c r="U851" s="53"/>
      <c r="V851" s="53"/>
      <c r="W851" s="53"/>
      <c r="X851" s="53"/>
      <c r="Y851" s="53"/>
      <c r="Z851" s="53"/>
    </row>
    <row r="852" spans="1:26" ht="14.4">
      <c r="A852" s="53"/>
      <c r="B852" s="53"/>
      <c r="C852" s="53"/>
      <c r="D852" s="53"/>
      <c r="E852" s="53"/>
      <c r="F852" s="53"/>
      <c r="G852" s="53"/>
      <c r="H852" s="53"/>
      <c r="I852" s="78"/>
      <c r="J852" s="53"/>
      <c r="K852" s="53"/>
      <c r="L852" s="53"/>
      <c r="M852" s="53"/>
      <c r="N852" s="53"/>
      <c r="O852" s="53"/>
      <c r="P852" s="53"/>
      <c r="Q852" s="53"/>
      <c r="R852" s="53"/>
      <c r="S852" s="53"/>
      <c r="T852" s="53"/>
      <c r="U852" s="53"/>
      <c r="V852" s="53"/>
      <c r="W852" s="53"/>
      <c r="X852" s="53"/>
      <c r="Y852" s="53"/>
      <c r="Z852" s="53"/>
    </row>
    <row r="853" spans="1:26" ht="14.4">
      <c r="A853" s="53"/>
      <c r="B853" s="53"/>
      <c r="C853" s="53"/>
      <c r="D853" s="53"/>
      <c r="E853" s="53"/>
      <c r="F853" s="53"/>
      <c r="G853" s="53"/>
      <c r="H853" s="53"/>
      <c r="I853" s="78"/>
      <c r="J853" s="53"/>
      <c r="K853" s="53"/>
      <c r="L853" s="53"/>
      <c r="M853" s="53"/>
      <c r="N853" s="53"/>
      <c r="O853" s="53"/>
      <c r="P853" s="53"/>
      <c r="Q853" s="53"/>
      <c r="R853" s="53"/>
      <c r="S853" s="53"/>
      <c r="T853" s="53"/>
      <c r="U853" s="53"/>
      <c r="V853" s="53"/>
      <c r="W853" s="53"/>
      <c r="X853" s="53"/>
      <c r="Y853" s="53"/>
      <c r="Z853" s="53"/>
    </row>
    <row r="854" spans="1:26" ht="14.4">
      <c r="A854" s="53"/>
      <c r="B854" s="53"/>
      <c r="C854" s="53"/>
      <c r="D854" s="53"/>
      <c r="E854" s="53"/>
      <c r="F854" s="53"/>
      <c r="G854" s="53"/>
      <c r="H854" s="53"/>
      <c r="I854" s="78"/>
      <c r="J854" s="53"/>
      <c r="K854" s="53"/>
      <c r="L854" s="53"/>
      <c r="M854" s="53"/>
      <c r="N854" s="53"/>
      <c r="O854" s="53"/>
      <c r="P854" s="53"/>
      <c r="Q854" s="53"/>
      <c r="R854" s="53"/>
      <c r="S854" s="53"/>
      <c r="T854" s="53"/>
      <c r="U854" s="53"/>
      <c r="V854" s="53"/>
      <c r="W854" s="53"/>
      <c r="X854" s="53"/>
      <c r="Y854" s="53"/>
      <c r="Z854" s="53"/>
    </row>
    <row r="855" spans="1:26" ht="14.4">
      <c r="A855" s="53"/>
      <c r="B855" s="53"/>
      <c r="C855" s="53"/>
      <c r="D855" s="53"/>
      <c r="E855" s="53"/>
      <c r="F855" s="53"/>
      <c r="G855" s="53"/>
      <c r="H855" s="53"/>
      <c r="I855" s="78"/>
      <c r="J855" s="53"/>
      <c r="K855" s="53"/>
      <c r="L855" s="53"/>
      <c r="M855" s="53"/>
      <c r="N855" s="53"/>
      <c r="O855" s="53"/>
      <c r="P855" s="53"/>
      <c r="Q855" s="53"/>
      <c r="R855" s="53"/>
      <c r="S855" s="53"/>
      <c r="T855" s="53"/>
      <c r="U855" s="53"/>
      <c r="V855" s="53"/>
      <c r="W855" s="53"/>
      <c r="X855" s="53"/>
      <c r="Y855" s="53"/>
      <c r="Z855" s="53"/>
    </row>
    <row r="856" spans="1:26" ht="14.4">
      <c r="A856" s="53"/>
      <c r="B856" s="53"/>
      <c r="C856" s="53"/>
      <c r="D856" s="53"/>
      <c r="E856" s="53"/>
      <c r="F856" s="53"/>
      <c r="G856" s="53"/>
      <c r="H856" s="53"/>
      <c r="I856" s="78"/>
      <c r="J856" s="53"/>
      <c r="K856" s="53"/>
      <c r="L856" s="53"/>
      <c r="M856" s="53"/>
      <c r="N856" s="53"/>
      <c r="O856" s="53"/>
      <c r="P856" s="53"/>
      <c r="Q856" s="53"/>
      <c r="R856" s="53"/>
      <c r="S856" s="53"/>
      <c r="T856" s="53"/>
      <c r="U856" s="53"/>
      <c r="V856" s="53"/>
      <c r="W856" s="53"/>
      <c r="X856" s="53"/>
      <c r="Y856" s="53"/>
      <c r="Z856" s="53"/>
    </row>
    <row r="857" spans="1:26" ht="14.4">
      <c r="A857" s="53"/>
      <c r="B857" s="53"/>
      <c r="C857" s="53"/>
      <c r="D857" s="53"/>
      <c r="E857" s="53"/>
      <c r="F857" s="53"/>
      <c r="G857" s="53"/>
      <c r="H857" s="53"/>
      <c r="I857" s="78"/>
      <c r="J857" s="53"/>
      <c r="K857" s="53"/>
      <c r="L857" s="53"/>
      <c r="M857" s="53"/>
      <c r="N857" s="53"/>
      <c r="O857" s="53"/>
      <c r="P857" s="53"/>
      <c r="Q857" s="53"/>
      <c r="R857" s="53"/>
      <c r="S857" s="53"/>
      <c r="T857" s="53"/>
      <c r="U857" s="53"/>
      <c r="V857" s="53"/>
      <c r="W857" s="53"/>
      <c r="X857" s="53"/>
      <c r="Y857" s="53"/>
      <c r="Z857" s="53"/>
    </row>
    <row r="858" spans="1:26" ht="14.4">
      <c r="A858" s="53"/>
      <c r="B858" s="53"/>
      <c r="C858" s="53"/>
      <c r="D858" s="53"/>
      <c r="E858" s="53"/>
      <c r="F858" s="53"/>
      <c r="G858" s="53"/>
      <c r="H858" s="53"/>
      <c r="I858" s="78"/>
      <c r="J858" s="53"/>
      <c r="K858" s="53"/>
      <c r="L858" s="53"/>
      <c r="M858" s="53"/>
      <c r="N858" s="53"/>
      <c r="O858" s="53"/>
      <c r="P858" s="53"/>
      <c r="Q858" s="53"/>
      <c r="R858" s="53"/>
      <c r="S858" s="53"/>
      <c r="T858" s="53"/>
      <c r="U858" s="53"/>
      <c r="V858" s="53"/>
      <c r="W858" s="53"/>
      <c r="X858" s="53"/>
      <c r="Y858" s="53"/>
      <c r="Z858" s="53"/>
    </row>
    <row r="859" spans="1:26" ht="14.4">
      <c r="A859" s="53"/>
      <c r="B859" s="53"/>
      <c r="C859" s="53"/>
      <c r="D859" s="53"/>
      <c r="E859" s="53"/>
      <c r="F859" s="53"/>
      <c r="G859" s="53"/>
      <c r="H859" s="53"/>
      <c r="I859" s="78"/>
      <c r="J859" s="53"/>
      <c r="K859" s="53"/>
      <c r="L859" s="53"/>
      <c r="M859" s="53"/>
      <c r="N859" s="53"/>
      <c r="O859" s="53"/>
      <c r="P859" s="53"/>
      <c r="Q859" s="53"/>
      <c r="R859" s="53"/>
      <c r="S859" s="53"/>
      <c r="T859" s="53"/>
      <c r="U859" s="53"/>
      <c r="V859" s="53"/>
      <c r="W859" s="53"/>
      <c r="X859" s="53"/>
      <c r="Y859" s="53"/>
      <c r="Z859" s="53"/>
    </row>
    <row r="860" spans="1:26" ht="14.4">
      <c r="A860" s="53"/>
      <c r="B860" s="53"/>
      <c r="C860" s="53"/>
      <c r="D860" s="53"/>
      <c r="E860" s="53"/>
      <c r="F860" s="53"/>
      <c r="G860" s="53"/>
      <c r="H860" s="53"/>
      <c r="I860" s="78"/>
      <c r="J860" s="53"/>
      <c r="K860" s="53"/>
      <c r="L860" s="53"/>
      <c r="M860" s="53"/>
      <c r="N860" s="53"/>
      <c r="O860" s="53"/>
      <c r="P860" s="53"/>
      <c r="Q860" s="53"/>
      <c r="R860" s="53"/>
      <c r="S860" s="53"/>
      <c r="T860" s="53"/>
      <c r="U860" s="53"/>
      <c r="V860" s="53"/>
      <c r="W860" s="53"/>
      <c r="X860" s="53"/>
      <c r="Y860" s="53"/>
      <c r="Z860" s="53"/>
    </row>
    <row r="861" spans="1:26" ht="14.4">
      <c r="A861" s="53"/>
      <c r="B861" s="53"/>
      <c r="C861" s="53"/>
      <c r="D861" s="53"/>
      <c r="E861" s="53"/>
      <c r="F861" s="53"/>
      <c r="G861" s="53"/>
      <c r="H861" s="53"/>
      <c r="I861" s="78"/>
      <c r="J861" s="53"/>
      <c r="K861" s="53"/>
      <c r="L861" s="53"/>
      <c r="M861" s="53"/>
      <c r="N861" s="53"/>
      <c r="O861" s="53"/>
      <c r="P861" s="53"/>
      <c r="Q861" s="53"/>
      <c r="R861" s="53"/>
      <c r="S861" s="53"/>
      <c r="T861" s="53"/>
      <c r="U861" s="53"/>
      <c r="V861" s="53"/>
      <c r="W861" s="53"/>
      <c r="X861" s="53"/>
      <c r="Y861" s="53"/>
      <c r="Z861" s="53"/>
    </row>
    <row r="862" spans="1:26" ht="14.4">
      <c r="A862" s="53"/>
      <c r="B862" s="53"/>
      <c r="C862" s="53"/>
      <c r="D862" s="53"/>
      <c r="E862" s="53"/>
      <c r="F862" s="53"/>
      <c r="G862" s="53"/>
      <c r="H862" s="53"/>
      <c r="I862" s="78"/>
      <c r="J862" s="53"/>
      <c r="K862" s="53"/>
      <c r="L862" s="53"/>
      <c r="M862" s="53"/>
      <c r="N862" s="53"/>
      <c r="O862" s="53"/>
      <c r="P862" s="53"/>
      <c r="Q862" s="53"/>
      <c r="R862" s="53"/>
      <c r="S862" s="53"/>
      <c r="T862" s="53"/>
      <c r="U862" s="53"/>
      <c r="V862" s="53"/>
      <c r="W862" s="53"/>
      <c r="X862" s="53"/>
      <c r="Y862" s="53"/>
      <c r="Z862" s="53"/>
    </row>
    <row r="863" spans="1:26" ht="14.4">
      <c r="A863" s="53"/>
      <c r="B863" s="53"/>
      <c r="C863" s="53"/>
      <c r="D863" s="53"/>
      <c r="E863" s="53"/>
      <c r="F863" s="53"/>
      <c r="G863" s="53"/>
      <c r="H863" s="53"/>
      <c r="I863" s="78"/>
      <c r="J863" s="53"/>
      <c r="K863" s="53"/>
      <c r="L863" s="53"/>
      <c r="M863" s="53"/>
      <c r="N863" s="53"/>
      <c r="O863" s="53"/>
      <c r="P863" s="53"/>
      <c r="Q863" s="53"/>
      <c r="R863" s="53"/>
      <c r="S863" s="53"/>
      <c r="T863" s="53"/>
      <c r="U863" s="53"/>
      <c r="V863" s="53"/>
      <c r="W863" s="53"/>
      <c r="X863" s="53"/>
      <c r="Y863" s="53"/>
      <c r="Z863" s="53"/>
    </row>
    <row r="864" spans="1:26" ht="14.4">
      <c r="A864" s="53"/>
      <c r="B864" s="53"/>
      <c r="C864" s="53"/>
      <c r="D864" s="53"/>
      <c r="E864" s="53"/>
      <c r="F864" s="53"/>
      <c r="G864" s="53"/>
      <c r="H864" s="53"/>
      <c r="I864" s="78"/>
      <c r="J864" s="53"/>
      <c r="K864" s="53"/>
      <c r="L864" s="53"/>
      <c r="M864" s="53"/>
      <c r="N864" s="53"/>
      <c r="O864" s="53"/>
      <c r="P864" s="53"/>
      <c r="Q864" s="53"/>
      <c r="R864" s="53"/>
      <c r="S864" s="53"/>
      <c r="T864" s="53"/>
      <c r="U864" s="53"/>
      <c r="V864" s="53"/>
      <c r="W864" s="53"/>
      <c r="X864" s="53"/>
      <c r="Y864" s="53"/>
      <c r="Z864" s="53"/>
    </row>
    <row r="865" spans="1:26" ht="14.4">
      <c r="A865" s="53"/>
      <c r="B865" s="53"/>
      <c r="C865" s="53"/>
      <c r="D865" s="53"/>
      <c r="E865" s="53"/>
      <c r="F865" s="53"/>
      <c r="G865" s="53"/>
      <c r="H865" s="53"/>
      <c r="I865" s="78"/>
      <c r="J865" s="53"/>
      <c r="K865" s="53"/>
      <c r="L865" s="53"/>
      <c r="M865" s="53"/>
      <c r="N865" s="53"/>
      <c r="O865" s="53"/>
      <c r="P865" s="53"/>
      <c r="Q865" s="53"/>
      <c r="R865" s="53"/>
      <c r="S865" s="53"/>
      <c r="T865" s="53"/>
      <c r="U865" s="53"/>
      <c r="V865" s="53"/>
      <c r="W865" s="53"/>
      <c r="X865" s="53"/>
      <c r="Y865" s="53"/>
      <c r="Z865" s="53"/>
    </row>
    <row r="866" spans="1:26" ht="14.4">
      <c r="A866" s="53"/>
      <c r="B866" s="53"/>
      <c r="C866" s="53"/>
      <c r="D866" s="53"/>
      <c r="E866" s="53"/>
      <c r="F866" s="53"/>
      <c r="G866" s="53"/>
      <c r="H866" s="53"/>
      <c r="I866" s="78"/>
      <c r="J866" s="53"/>
      <c r="K866" s="53"/>
      <c r="L866" s="53"/>
      <c r="M866" s="53"/>
      <c r="N866" s="53"/>
      <c r="O866" s="53"/>
      <c r="P866" s="53"/>
      <c r="Q866" s="53"/>
      <c r="R866" s="53"/>
      <c r="S866" s="53"/>
      <c r="T866" s="53"/>
      <c r="U866" s="53"/>
      <c r="V866" s="53"/>
      <c r="W866" s="53"/>
      <c r="X866" s="53"/>
      <c r="Y866" s="53"/>
      <c r="Z866" s="53"/>
    </row>
    <row r="867" spans="1:26" ht="14.4">
      <c r="A867" s="53"/>
      <c r="B867" s="53"/>
      <c r="C867" s="53"/>
      <c r="D867" s="53"/>
      <c r="E867" s="53"/>
      <c r="F867" s="53"/>
      <c r="G867" s="53"/>
      <c r="H867" s="53"/>
      <c r="I867" s="78"/>
      <c r="J867" s="53"/>
      <c r="K867" s="53"/>
      <c r="L867" s="53"/>
      <c r="M867" s="53"/>
      <c r="N867" s="53"/>
      <c r="O867" s="53"/>
      <c r="P867" s="53"/>
      <c r="Q867" s="53"/>
      <c r="R867" s="53"/>
      <c r="S867" s="53"/>
      <c r="T867" s="53"/>
      <c r="U867" s="53"/>
      <c r="V867" s="53"/>
      <c r="W867" s="53"/>
      <c r="X867" s="53"/>
      <c r="Y867" s="53"/>
      <c r="Z867" s="53"/>
    </row>
    <row r="868" spans="1:26" ht="14.4">
      <c r="A868" s="53"/>
      <c r="B868" s="53"/>
      <c r="C868" s="53"/>
      <c r="D868" s="53"/>
      <c r="E868" s="53"/>
      <c r="F868" s="53"/>
      <c r="G868" s="53"/>
      <c r="H868" s="53"/>
      <c r="I868" s="78"/>
      <c r="J868" s="53"/>
      <c r="K868" s="53"/>
      <c r="L868" s="53"/>
      <c r="M868" s="53"/>
      <c r="N868" s="53"/>
      <c r="O868" s="53"/>
      <c r="P868" s="53"/>
      <c r="Q868" s="53"/>
      <c r="R868" s="53"/>
      <c r="S868" s="53"/>
      <c r="T868" s="53"/>
      <c r="U868" s="53"/>
      <c r="V868" s="53"/>
      <c r="W868" s="53"/>
      <c r="X868" s="53"/>
      <c r="Y868" s="53"/>
      <c r="Z868" s="53"/>
    </row>
    <row r="869" spans="1:26" ht="14.4">
      <c r="A869" s="53"/>
      <c r="B869" s="53"/>
      <c r="C869" s="53"/>
      <c r="D869" s="53"/>
      <c r="E869" s="53"/>
      <c r="F869" s="53"/>
      <c r="G869" s="53"/>
      <c r="H869" s="53"/>
      <c r="I869" s="78"/>
      <c r="J869" s="53"/>
      <c r="K869" s="53"/>
      <c r="L869" s="53"/>
      <c r="M869" s="53"/>
      <c r="N869" s="53"/>
      <c r="O869" s="53"/>
      <c r="P869" s="53"/>
      <c r="Q869" s="53"/>
      <c r="R869" s="53"/>
      <c r="S869" s="53"/>
      <c r="T869" s="53"/>
      <c r="U869" s="53"/>
      <c r="V869" s="53"/>
      <c r="W869" s="53"/>
      <c r="X869" s="53"/>
      <c r="Y869" s="53"/>
      <c r="Z869" s="53"/>
    </row>
    <row r="870" spans="1:26" ht="14.4">
      <c r="A870" s="53"/>
      <c r="B870" s="53"/>
      <c r="C870" s="53"/>
      <c r="D870" s="53"/>
      <c r="E870" s="53"/>
      <c r="F870" s="53"/>
      <c r="G870" s="53"/>
      <c r="H870" s="53"/>
      <c r="I870" s="78"/>
      <c r="J870" s="53"/>
      <c r="K870" s="53"/>
      <c r="L870" s="53"/>
      <c r="M870" s="53"/>
      <c r="N870" s="53"/>
      <c r="O870" s="53"/>
      <c r="P870" s="53"/>
      <c r="Q870" s="53"/>
      <c r="R870" s="53"/>
      <c r="S870" s="53"/>
      <c r="T870" s="53"/>
      <c r="U870" s="53"/>
      <c r="V870" s="53"/>
      <c r="W870" s="53"/>
      <c r="X870" s="53"/>
      <c r="Y870" s="53"/>
      <c r="Z870" s="53"/>
    </row>
    <row r="871" spans="1:26" ht="14.4">
      <c r="A871" s="53"/>
      <c r="B871" s="53"/>
      <c r="C871" s="53"/>
      <c r="D871" s="53"/>
      <c r="E871" s="53"/>
      <c r="F871" s="53"/>
      <c r="G871" s="53"/>
      <c r="H871" s="53"/>
      <c r="I871" s="78"/>
      <c r="J871" s="53"/>
      <c r="K871" s="53"/>
      <c r="L871" s="53"/>
      <c r="M871" s="53"/>
      <c r="N871" s="53"/>
      <c r="O871" s="53"/>
      <c r="P871" s="53"/>
      <c r="Q871" s="53"/>
      <c r="R871" s="53"/>
      <c r="S871" s="53"/>
      <c r="T871" s="53"/>
      <c r="U871" s="53"/>
      <c r="V871" s="53"/>
      <c r="W871" s="53"/>
      <c r="X871" s="53"/>
      <c r="Y871" s="53"/>
      <c r="Z871" s="53"/>
    </row>
    <row r="872" spans="1:26" ht="14.4">
      <c r="A872" s="53"/>
      <c r="B872" s="53"/>
      <c r="C872" s="53"/>
      <c r="D872" s="53"/>
      <c r="E872" s="53"/>
      <c r="F872" s="53"/>
      <c r="G872" s="53"/>
      <c r="H872" s="53"/>
      <c r="I872" s="78"/>
      <c r="J872" s="53"/>
      <c r="K872" s="53"/>
      <c r="L872" s="53"/>
      <c r="M872" s="53"/>
      <c r="N872" s="53"/>
      <c r="O872" s="53"/>
      <c r="P872" s="53"/>
      <c r="Q872" s="53"/>
      <c r="R872" s="53"/>
      <c r="S872" s="53"/>
      <c r="T872" s="53"/>
      <c r="U872" s="53"/>
      <c r="V872" s="53"/>
      <c r="W872" s="53"/>
      <c r="X872" s="53"/>
      <c r="Y872" s="53"/>
      <c r="Z872" s="53"/>
    </row>
    <row r="873" spans="1:26" ht="14.4">
      <c r="A873" s="53"/>
      <c r="B873" s="53"/>
      <c r="C873" s="53"/>
      <c r="D873" s="53"/>
      <c r="E873" s="53"/>
      <c r="F873" s="53"/>
      <c r="G873" s="53"/>
      <c r="H873" s="53"/>
      <c r="I873" s="78"/>
      <c r="J873" s="53"/>
      <c r="K873" s="53"/>
      <c r="L873" s="53"/>
      <c r="M873" s="53"/>
      <c r="N873" s="53"/>
      <c r="O873" s="53"/>
      <c r="P873" s="53"/>
      <c r="Q873" s="53"/>
      <c r="R873" s="53"/>
      <c r="S873" s="53"/>
      <c r="T873" s="53"/>
      <c r="U873" s="53"/>
      <c r="V873" s="53"/>
      <c r="W873" s="53"/>
      <c r="X873" s="53"/>
      <c r="Y873" s="53"/>
      <c r="Z873" s="53"/>
    </row>
    <row r="874" spans="1:26" ht="14.4">
      <c r="A874" s="53"/>
      <c r="B874" s="53"/>
      <c r="C874" s="53"/>
      <c r="D874" s="53"/>
      <c r="E874" s="53"/>
      <c r="F874" s="53"/>
      <c r="G874" s="53"/>
      <c r="H874" s="53"/>
      <c r="I874" s="78"/>
      <c r="J874" s="53"/>
      <c r="K874" s="53"/>
      <c r="L874" s="53"/>
      <c r="M874" s="53"/>
      <c r="N874" s="53"/>
      <c r="O874" s="53"/>
      <c r="P874" s="53"/>
      <c r="Q874" s="53"/>
      <c r="R874" s="53"/>
      <c r="S874" s="53"/>
      <c r="T874" s="53"/>
      <c r="U874" s="53"/>
      <c r="V874" s="53"/>
      <c r="W874" s="53"/>
      <c r="X874" s="53"/>
      <c r="Y874" s="53"/>
      <c r="Z874" s="53"/>
    </row>
    <row r="875" spans="1:26" ht="14.4">
      <c r="A875" s="53"/>
      <c r="B875" s="53"/>
      <c r="C875" s="53"/>
      <c r="D875" s="53"/>
      <c r="E875" s="53"/>
      <c r="F875" s="53"/>
      <c r="G875" s="53"/>
      <c r="H875" s="53"/>
      <c r="I875" s="78"/>
      <c r="J875" s="53"/>
      <c r="K875" s="53"/>
      <c r="L875" s="53"/>
      <c r="M875" s="53"/>
      <c r="N875" s="53"/>
      <c r="O875" s="53"/>
      <c r="P875" s="53"/>
      <c r="Q875" s="53"/>
      <c r="R875" s="53"/>
      <c r="S875" s="53"/>
      <c r="T875" s="53"/>
      <c r="U875" s="53"/>
      <c r="V875" s="53"/>
      <c r="W875" s="53"/>
      <c r="X875" s="53"/>
      <c r="Y875" s="53"/>
      <c r="Z875" s="53"/>
    </row>
    <row r="876" spans="1:26" ht="14.4">
      <c r="A876" s="53"/>
      <c r="B876" s="53"/>
      <c r="C876" s="53"/>
      <c r="D876" s="53"/>
      <c r="E876" s="53"/>
      <c r="F876" s="53"/>
      <c r="G876" s="53"/>
      <c r="H876" s="53"/>
      <c r="I876" s="78"/>
      <c r="J876" s="53"/>
      <c r="K876" s="53"/>
      <c r="L876" s="53"/>
      <c r="M876" s="53"/>
      <c r="N876" s="53"/>
      <c r="O876" s="53"/>
      <c r="P876" s="53"/>
      <c r="Q876" s="53"/>
      <c r="R876" s="53"/>
      <c r="S876" s="53"/>
      <c r="T876" s="53"/>
      <c r="U876" s="53"/>
      <c r="V876" s="53"/>
      <c r="W876" s="53"/>
      <c r="X876" s="53"/>
      <c r="Y876" s="53"/>
      <c r="Z876" s="53"/>
    </row>
    <row r="877" spans="1:26" ht="14.4">
      <c r="A877" s="53"/>
      <c r="B877" s="53"/>
      <c r="C877" s="53"/>
      <c r="D877" s="53"/>
      <c r="E877" s="53"/>
      <c r="F877" s="53"/>
      <c r="G877" s="53"/>
      <c r="H877" s="53"/>
      <c r="I877" s="78"/>
      <c r="J877" s="53"/>
      <c r="K877" s="53"/>
      <c r="L877" s="53"/>
      <c r="M877" s="53"/>
      <c r="N877" s="53"/>
      <c r="O877" s="53"/>
      <c r="P877" s="53"/>
      <c r="Q877" s="53"/>
      <c r="R877" s="53"/>
      <c r="S877" s="53"/>
      <c r="T877" s="53"/>
      <c r="U877" s="53"/>
      <c r="V877" s="53"/>
      <c r="W877" s="53"/>
      <c r="X877" s="53"/>
      <c r="Y877" s="53"/>
      <c r="Z877" s="53"/>
    </row>
    <row r="878" spans="1:26" ht="14.4">
      <c r="A878" s="53"/>
      <c r="B878" s="53"/>
      <c r="C878" s="53"/>
      <c r="D878" s="53"/>
      <c r="E878" s="53"/>
      <c r="F878" s="53"/>
      <c r="G878" s="53"/>
      <c r="H878" s="53"/>
      <c r="I878" s="78"/>
      <c r="J878" s="53"/>
      <c r="K878" s="53"/>
      <c r="L878" s="53"/>
      <c r="M878" s="53"/>
      <c r="N878" s="53"/>
      <c r="O878" s="53"/>
      <c r="P878" s="53"/>
      <c r="Q878" s="53"/>
      <c r="R878" s="53"/>
      <c r="S878" s="53"/>
      <c r="T878" s="53"/>
      <c r="U878" s="53"/>
      <c r="V878" s="53"/>
      <c r="W878" s="53"/>
      <c r="X878" s="53"/>
      <c r="Y878" s="53"/>
      <c r="Z878" s="53"/>
    </row>
    <row r="879" spans="1:26" ht="14.4">
      <c r="A879" s="53"/>
      <c r="B879" s="53"/>
      <c r="C879" s="53"/>
      <c r="D879" s="53"/>
      <c r="E879" s="53"/>
      <c r="F879" s="53"/>
      <c r="G879" s="53"/>
      <c r="H879" s="53"/>
      <c r="I879" s="78"/>
      <c r="J879" s="53"/>
      <c r="K879" s="53"/>
      <c r="L879" s="53"/>
      <c r="M879" s="53"/>
      <c r="N879" s="53"/>
      <c r="O879" s="53"/>
      <c r="P879" s="53"/>
      <c r="Q879" s="53"/>
      <c r="R879" s="53"/>
      <c r="S879" s="53"/>
      <c r="T879" s="53"/>
      <c r="U879" s="53"/>
      <c r="V879" s="53"/>
      <c r="W879" s="53"/>
      <c r="X879" s="53"/>
      <c r="Y879" s="53"/>
      <c r="Z879" s="53"/>
    </row>
    <row r="880" spans="1:26" ht="14.4">
      <c r="A880" s="53"/>
      <c r="B880" s="53"/>
      <c r="C880" s="53"/>
      <c r="D880" s="53"/>
      <c r="E880" s="53"/>
      <c r="F880" s="53"/>
      <c r="G880" s="53"/>
      <c r="H880" s="53"/>
      <c r="I880" s="78"/>
      <c r="J880" s="53"/>
      <c r="K880" s="53"/>
      <c r="L880" s="53"/>
      <c r="M880" s="53"/>
      <c r="N880" s="53"/>
      <c r="O880" s="53"/>
      <c r="P880" s="53"/>
      <c r="Q880" s="53"/>
      <c r="R880" s="53"/>
      <c r="S880" s="53"/>
      <c r="T880" s="53"/>
      <c r="U880" s="53"/>
      <c r="V880" s="53"/>
      <c r="W880" s="53"/>
      <c r="X880" s="53"/>
      <c r="Y880" s="53"/>
      <c r="Z880" s="53"/>
    </row>
    <row r="881" spans="1:26" ht="14.4">
      <c r="A881" s="53"/>
      <c r="B881" s="53"/>
      <c r="C881" s="53"/>
      <c r="D881" s="53"/>
      <c r="E881" s="53"/>
      <c r="F881" s="53"/>
      <c r="G881" s="53"/>
      <c r="H881" s="53"/>
      <c r="I881" s="78"/>
      <c r="J881" s="53"/>
      <c r="K881" s="53"/>
      <c r="L881" s="53"/>
      <c r="M881" s="53"/>
      <c r="N881" s="53"/>
      <c r="O881" s="53"/>
      <c r="P881" s="53"/>
      <c r="Q881" s="53"/>
      <c r="R881" s="53"/>
      <c r="S881" s="53"/>
      <c r="T881" s="53"/>
      <c r="U881" s="53"/>
      <c r="V881" s="53"/>
      <c r="W881" s="53"/>
      <c r="X881" s="53"/>
      <c r="Y881" s="53"/>
      <c r="Z881" s="53"/>
    </row>
    <row r="882" spans="1:26" ht="14.4">
      <c r="A882" s="53"/>
      <c r="B882" s="53"/>
      <c r="C882" s="53"/>
      <c r="D882" s="53"/>
      <c r="E882" s="53"/>
      <c r="F882" s="53"/>
      <c r="G882" s="53"/>
      <c r="H882" s="53"/>
      <c r="I882" s="78"/>
      <c r="J882" s="53"/>
      <c r="K882" s="53"/>
      <c r="L882" s="53"/>
      <c r="M882" s="53"/>
      <c r="N882" s="53"/>
      <c r="O882" s="53"/>
      <c r="P882" s="53"/>
      <c r="Q882" s="53"/>
      <c r="R882" s="53"/>
      <c r="S882" s="53"/>
      <c r="T882" s="53"/>
      <c r="U882" s="53"/>
      <c r="V882" s="53"/>
      <c r="W882" s="53"/>
      <c r="X882" s="53"/>
      <c r="Y882" s="53"/>
      <c r="Z882" s="53"/>
    </row>
    <row r="883" spans="1:26" ht="14.4">
      <c r="A883" s="53"/>
      <c r="B883" s="53"/>
      <c r="C883" s="53"/>
      <c r="D883" s="53"/>
      <c r="E883" s="53"/>
      <c r="F883" s="53"/>
      <c r="G883" s="53"/>
      <c r="H883" s="53"/>
      <c r="I883" s="78"/>
      <c r="J883" s="53"/>
      <c r="K883" s="53"/>
      <c r="L883" s="53"/>
      <c r="M883" s="53"/>
      <c r="N883" s="53"/>
      <c r="O883" s="53"/>
      <c r="P883" s="53"/>
      <c r="Q883" s="53"/>
      <c r="R883" s="53"/>
      <c r="S883" s="53"/>
      <c r="T883" s="53"/>
      <c r="U883" s="53"/>
      <c r="V883" s="53"/>
      <c r="W883" s="53"/>
      <c r="X883" s="53"/>
      <c r="Y883" s="53"/>
      <c r="Z883" s="53"/>
    </row>
    <row r="884" spans="1:26" ht="14.4">
      <c r="A884" s="53"/>
      <c r="B884" s="53"/>
      <c r="C884" s="53"/>
      <c r="D884" s="53"/>
      <c r="E884" s="53"/>
      <c r="F884" s="53"/>
      <c r="G884" s="53"/>
      <c r="H884" s="53"/>
      <c r="I884" s="78"/>
      <c r="J884" s="53"/>
      <c r="K884" s="53"/>
      <c r="L884" s="53"/>
      <c r="M884" s="53"/>
      <c r="N884" s="53"/>
      <c r="O884" s="53"/>
      <c r="P884" s="53"/>
      <c r="Q884" s="53"/>
      <c r="R884" s="53"/>
      <c r="S884" s="53"/>
      <c r="T884" s="53"/>
      <c r="U884" s="53"/>
      <c r="V884" s="53"/>
      <c r="W884" s="53"/>
      <c r="X884" s="53"/>
      <c r="Y884" s="53"/>
      <c r="Z884" s="53"/>
    </row>
    <row r="885" spans="1:26" ht="14.4">
      <c r="A885" s="53"/>
      <c r="B885" s="53"/>
      <c r="C885" s="53"/>
      <c r="D885" s="53"/>
      <c r="E885" s="53"/>
      <c r="F885" s="53"/>
      <c r="G885" s="53"/>
      <c r="H885" s="53"/>
      <c r="I885" s="78"/>
      <c r="J885" s="53"/>
      <c r="K885" s="53"/>
      <c r="L885" s="53"/>
      <c r="M885" s="53"/>
      <c r="N885" s="53"/>
      <c r="O885" s="53"/>
      <c r="P885" s="53"/>
      <c r="Q885" s="53"/>
      <c r="R885" s="53"/>
      <c r="S885" s="53"/>
      <c r="T885" s="53"/>
      <c r="U885" s="53"/>
      <c r="V885" s="53"/>
      <c r="W885" s="53"/>
      <c r="X885" s="53"/>
      <c r="Y885" s="53"/>
      <c r="Z885" s="53"/>
    </row>
    <row r="886" spans="1:26" ht="14.4">
      <c r="A886" s="53"/>
      <c r="B886" s="53"/>
      <c r="C886" s="53"/>
      <c r="D886" s="53"/>
      <c r="E886" s="53"/>
      <c r="F886" s="53"/>
      <c r="G886" s="53"/>
      <c r="H886" s="53"/>
      <c r="I886" s="78"/>
      <c r="J886" s="53"/>
      <c r="K886" s="53"/>
      <c r="L886" s="53"/>
      <c r="M886" s="53"/>
      <c r="N886" s="53"/>
      <c r="O886" s="53"/>
      <c r="P886" s="53"/>
      <c r="Q886" s="53"/>
      <c r="R886" s="53"/>
      <c r="S886" s="53"/>
      <c r="T886" s="53"/>
      <c r="U886" s="53"/>
      <c r="V886" s="53"/>
      <c r="W886" s="53"/>
      <c r="X886" s="53"/>
      <c r="Y886" s="53"/>
      <c r="Z886" s="53"/>
    </row>
    <row r="887" spans="1:26" ht="14.4">
      <c r="A887" s="53"/>
      <c r="B887" s="53"/>
      <c r="C887" s="53"/>
      <c r="D887" s="53"/>
      <c r="E887" s="53"/>
      <c r="F887" s="53"/>
      <c r="G887" s="53"/>
      <c r="H887" s="53"/>
      <c r="I887" s="78"/>
      <c r="J887" s="53"/>
      <c r="K887" s="53"/>
      <c r="L887" s="53"/>
      <c r="M887" s="53"/>
      <c r="N887" s="53"/>
      <c r="O887" s="53"/>
      <c r="P887" s="53"/>
      <c r="Q887" s="53"/>
      <c r="R887" s="53"/>
      <c r="S887" s="53"/>
      <c r="T887" s="53"/>
      <c r="U887" s="53"/>
      <c r="V887" s="53"/>
      <c r="W887" s="53"/>
      <c r="X887" s="53"/>
      <c r="Y887" s="53"/>
      <c r="Z887" s="53"/>
    </row>
    <row r="888" spans="1:26" ht="14.4">
      <c r="A888" s="53"/>
      <c r="B888" s="53"/>
      <c r="C888" s="53"/>
      <c r="D888" s="53"/>
      <c r="E888" s="53"/>
      <c r="F888" s="53"/>
      <c r="G888" s="53"/>
      <c r="H888" s="53"/>
      <c r="I888" s="78"/>
      <c r="J888" s="53"/>
      <c r="K888" s="53"/>
      <c r="L888" s="53"/>
      <c r="M888" s="53"/>
      <c r="N888" s="53"/>
      <c r="O888" s="53"/>
      <c r="P888" s="53"/>
      <c r="Q888" s="53"/>
      <c r="R888" s="53"/>
      <c r="S888" s="53"/>
      <c r="T888" s="53"/>
      <c r="U888" s="53"/>
      <c r="V888" s="53"/>
      <c r="W888" s="53"/>
      <c r="X888" s="53"/>
      <c r="Y888" s="53"/>
      <c r="Z888" s="53"/>
    </row>
    <row r="889" spans="1:26" ht="14.4">
      <c r="A889" s="53"/>
      <c r="B889" s="53"/>
      <c r="C889" s="53"/>
      <c r="D889" s="53"/>
      <c r="E889" s="53"/>
      <c r="F889" s="53"/>
      <c r="G889" s="53"/>
      <c r="H889" s="53"/>
      <c r="I889" s="78"/>
      <c r="J889" s="53"/>
      <c r="K889" s="53"/>
      <c r="L889" s="53"/>
      <c r="M889" s="53"/>
      <c r="N889" s="53"/>
      <c r="O889" s="53"/>
      <c r="P889" s="53"/>
      <c r="Q889" s="53"/>
      <c r="R889" s="53"/>
      <c r="S889" s="53"/>
      <c r="T889" s="53"/>
      <c r="U889" s="53"/>
      <c r="V889" s="53"/>
      <c r="W889" s="53"/>
      <c r="X889" s="53"/>
      <c r="Y889" s="53"/>
      <c r="Z889" s="53"/>
    </row>
    <row r="890" spans="1:26" ht="14.4">
      <c r="A890" s="53"/>
      <c r="B890" s="53"/>
      <c r="C890" s="53"/>
      <c r="D890" s="53"/>
      <c r="E890" s="53"/>
      <c r="F890" s="53"/>
      <c r="G890" s="53"/>
      <c r="H890" s="53"/>
      <c r="I890" s="78"/>
      <c r="J890" s="53"/>
      <c r="K890" s="53"/>
      <c r="L890" s="53"/>
      <c r="M890" s="53"/>
      <c r="N890" s="53"/>
      <c r="O890" s="53"/>
      <c r="P890" s="53"/>
      <c r="Q890" s="53"/>
      <c r="R890" s="53"/>
      <c r="S890" s="53"/>
      <c r="T890" s="53"/>
      <c r="U890" s="53"/>
      <c r="V890" s="53"/>
      <c r="W890" s="53"/>
      <c r="X890" s="53"/>
      <c r="Y890" s="53"/>
      <c r="Z890" s="53"/>
    </row>
    <row r="891" spans="1:26" ht="14.4">
      <c r="A891" s="53"/>
      <c r="B891" s="53"/>
      <c r="C891" s="53"/>
      <c r="D891" s="53"/>
      <c r="E891" s="53"/>
      <c r="F891" s="53"/>
      <c r="G891" s="53"/>
      <c r="H891" s="53"/>
      <c r="I891" s="78"/>
      <c r="J891" s="53"/>
      <c r="K891" s="53"/>
      <c r="L891" s="53"/>
      <c r="M891" s="53"/>
      <c r="N891" s="53"/>
      <c r="O891" s="53"/>
      <c r="P891" s="53"/>
      <c r="Q891" s="53"/>
      <c r="R891" s="53"/>
      <c r="S891" s="53"/>
      <c r="T891" s="53"/>
      <c r="U891" s="53"/>
      <c r="V891" s="53"/>
      <c r="W891" s="53"/>
      <c r="X891" s="53"/>
      <c r="Y891" s="53"/>
      <c r="Z891" s="53"/>
    </row>
    <row r="892" spans="1:26" ht="14.4">
      <c r="A892" s="53"/>
      <c r="B892" s="53"/>
      <c r="C892" s="53"/>
      <c r="D892" s="53"/>
      <c r="E892" s="53"/>
      <c r="F892" s="53"/>
      <c r="G892" s="53"/>
      <c r="H892" s="53"/>
      <c r="I892" s="78"/>
      <c r="J892" s="53"/>
      <c r="K892" s="53"/>
      <c r="L892" s="53"/>
      <c r="M892" s="53"/>
      <c r="N892" s="53"/>
      <c r="O892" s="53"/>
      <c r="P892" s="53"/>
      <c r="Q892" s="53"/>
      <c r="R892" s="53"/>
      <c r="S892" s="53"/>
      <c r="T892" s="53"/>
      <c r="U892" s="53"/>
      <c r="V892" s="53"/>
      <c r="W892" s="53"/>
      <c r="X892" s="53"/>
      <c r="Y892" s="53"/>
      <c r="Z892" s="53"/>
    </row>
    <row r="893" spans="1:26" ht="14.4">
      <c r="A893" s="53"/>
      <c r="B893" s="53"/>
      <c r="C893" s="53"/>
      <c r="D893" s="53"/>
      <c r="E893" s="53"/>
      <c r="F893" s="53"/>
      <c r="G893" s="53"/>
      <c r="H893" s="53"/>
      <c r="I893" s="78"/>
      <c r="J893" s="53"/>
      <c r="K893" s="53"/>
      <c r="L893" s="53"/>
      <c r="M893" s="53"/>
      <c r="N893" s="53"/>
      <c r="O893" s="53"/>
      <c r="P893" s="53"/>
      <c r="Q893" s="53"/>
      <c r="R893" s="53"/>
      <c r="S893" s="53"/>
      <c r="T893" s="53"/>
      <c r="U893" s="53"/>
      <c r="V893" s="53"/>
      <c r="W893" s="53"/>
      <c r="X893" s="53"/>
      <c r="Y893" s="53"/>
      <c r="Z893" s="53"/>
    </row>
    <row r="894" spans="1:26" ht="14.4">
      <c r="A894" s="53"/>
      <c r="B894" s="53"/>
      <c r="C894" s="53"/>
      <c r="D894" s="53"/>
      <c r="E894" s="53"/>
      <c r="F894" s="53"/>
      <c r="G894" s="53"/>
      <c r="H894" s="53"/>
      <c r="I894" s="78"/>
      <c r="J894" s="53"/>
      <c r="K894" s="53"/>
      <c r="L894" s="53"/>
      <c r="M894" s="53"/>
      <c r="N894" s="53"/>
      <c r="O894" s="53"/>
      <c r="P894" s="53"/>
      <c r="Q894" s="53"/>
      <c r="R894" s="53"/>
      <c r="S894" s="53"/>
      <c r="T894" s="53"/>
      <c r="U894" s="53"/>
      <c r="V894" s="53"/>
      <c r="W894" s="53"/>
      <c r="X894" s="53"/>
      <c r="Y894" s="53"/>
      <c r="Z894" s="53"/>
    </row>
    <row r="895" spans="1:26" ht="14.4">
      <c r="A895" s="53"/>
      <c r="B895" s="53"/>
      <c r="C895" s="53"/>
      <c r="D895" s="53"/>
      <c r="E895" s="53"/>
      <c r="F895" s="53"/>
      <c r="G895" s="53"/>
      <c r="H895" s="53"/>
      <c r="I895" s="78"/>
      <c r="J895" s="53"/>
      <c r="K895" s="53"/>
      <c r="L895" s="53"/>
      <c r="M895" s="53"/>
      <c r="N895" s="53"/>
      <c r="O895" s="53"/>
      <c r="P895" s="53"/>
      <c r="Q895" s="53"/>
      <c r="R895" s="53"/>
      <c r="S895" s="53"/>
      <c r="T895" s="53"/>
      <c r="U895" s="53"/>
      <c r="V895" s="53"/>
      <c r="W895" s="53"/>
      <c r="X895" s="53"/>
      <c r="Y895" s="53"/>
      <c r="Z895" s="53"/>
    </row>
    <row r="896" spans="1:26" ht="14.4">
      <c r="A896" s="53"/>
      <c r="B896" s="53"/>
      <c r="C896" s="53"/>
      <c r="D896" s="53"/>
      <c r="E896" s="53"/>
      <c r="F896" s="53"/>
      <c r="G896" s="53"/>
      <c r="H896" s="53"/>
      <c r="I896" s="78"/>
      <c r="J896" s="53"/>
      <c r="K896" s="53"/>
      <c r="L896" s="53"/>
      <c r="M896" s="53"/>
      <c r="N896" s="53"/>
      <c r="O896" s="53"/>
      <c r="P896" s="53"/>
      <c r="Q896" s="53"/>
      <c r="R896" s="53"/>
      <c r="S896" s="53"/>
      <c r="T896" s="53"/>
      <c r="U896" s="53"/>
      <c r="V896" s="53"/>
      <c r="W896" s="53"/>
      <c r="X896" s="53"/>
      <c r="Y896" s="53"/>
      <c r="Z896" s="53"/>
    </row>
    <row r="897" spans="1:26" ht="14.4">
      <c r="A897" s="53"/>
      <c r="B897" s="53"/>
      <c r="C897" s="53"/>
      <c r="D897" s="53"/>
      <c r="E897" s="53"/>
      <c r="F897" s="53"/>
      <c r="G897" s="53"/>
      <c r="H897" s="53"/>
      <c r="I897" s="78"/>
      <c r="J897" s="53"/>
      <c r="K897" s="53"/>
      <c r="L897" s="53"/>
      <c r="M897" s="53"/>
      <c r="N897" s="53"/>
      <c r="O897" s="53"/>
      <c r="P897" s="53"/>
      <c r="Q897" s="53"/>
      <c r="R897" s="53"/>
      <c r="S897" s="53"/>
      <c r="T897" s="53"/>
      <c r="U897" s="53"/>
      <c r="V897" s="53"/>
      <c r="W897" s="53"/>
      <c r="X897" s="53"/>
      <c r="Y897" s="53"/>
      <c r="Z897" s="53"/>
    </row>
    <row r="898" spans="1:26" ht="14.4">
      <c r="A898" s="53"/>
      <c r="B898" s="53"/>
      <c r="C898" s="53"/>
      <c r="D898" s="53"/>
      <c r="E898" s="53"/>
      <c r="F898" s="53"/>
      <c r="G898" s="53"/>
      <c r="H898" s="53"/>
      <c r="I898" s="78"/>
      <c r="J898" s="53"/>
      <c r="K898" s="53"/>
      <c r="L898" s="53"/>
      <c r="M898" s="53"/>
      <c r="N898" s="53"/>
      <c r="O898" s="53"/>
      <c r="P898" s="53"/>
      <c r="Q898" s="53"/>
      <c r="R898" s="53"/>
      <c r="S898" s="53"/>
      <c r="T898" s="53"/>
      <c r="U898" s="53"/>
      <c r="V898" s="53"/>
      <c r="W898" s="53"/>
      <c r="X898" s="53"/>
      <c r="Y898" s="53"/>
      <c r="Z898" s="53"/>
    </row>
    <row r="899" spans="1:26" ht="14.4">
      <c r="A899" s="53"/>
      <c r="B899" s="53"/>
      <c r="C899" s="53"/>
      <c r="D899" s="53"/>
      <c r="E899" s="53"/>
      <c r="F899" s="53"/>
      <c r="G899" s="53"/>
      <c r="H899" s="53"/>
      <c r="I899" s="78"/>
      <c r="J899" s="53"/>
      <c r="K899" s="53"/>
      <c r="L899" s="53"/>
      <c r="M899" s="53"/>
      <c r="N899" s="53"/>
      <c r="O899" s="53"/>
      <c r="P899" s="53"/>
      <c r="Q899" s="53"/>
      <c r="R899" s="53"/>
      <c r="S899" s="53"/>
      <c r="T899" s="53"/>
      <c r="U899" s="53"/>
      <c r="V899" s="53"/>
      <c r="W899" s="53"/>
      <c r="X899" s="53"/>
      <c r="Y899" s="53"/>
      <c r="Z899" s="53"/>
    </row>
    <row r="900" spans="1:26" ht="14.4">
      <c r="A900" s="53"/>
      <c r="B900" s="53"/>
      <c r="C900" s="53"/>
      <c r="D900" s="53"/>
      <c r="E900" s="53"/>
      <c r="F900" s="53"/>
      <c r="G900" s="53"/>
      <c r="H900" s="53"/>
      <c r="I900" s="78"/>
      <c r="J900" s="53"/>
      <c r="K900" s="53"/>
      <c r="L900" s="53"/>
      <c r="M900" s="53"/>
      <c r="N900" s="53"/>
      <c r="O900" s="53"/>
      <c r="P900" s="53"/>
      <c r="Q900" s="53"/>
      <c r="R900" s="53"/>
      <c r="S900" s="53"/>
      <c r="T900" s="53"/>
      <c r="U900" s="53"/>
      <c r="V900" s="53"/>
      <c r="W900" s="53"/>
      <c r="X900" s="53"/>
      <c r="Y900" s="53"/>
      <c r="Z900" s="53"/>
    </row>
    <row r="901" spans="1:26" ht="14.4">
      <c r="A901" s="53"/>
      <c r="B901" s="53"/>
      <c r="C901" s="53"/>
      <c r="D901" s="53"/>
      <c r="E901" s="53"/>
      <c r="F901" s="53"/>
      <c r="G901" s="53"/>
      <c r="H901" s="53"/>
      <c r="I901" s="78"/>
      <c r="J901" s="53"/>
      <c r="K901" s="53"/>
      <c r="L901" s="53"/>
      <c r="M901" s="53"/>
      <c r="N901" s="53"/>
      <c r="O901" s="53"/>
      <c r="P901" s="53"/>
      <c r="Q901" s="53"/>
      <c r="R901" s="53"/>
      <c r="S901" s="53"/>
      <c r="T901" s="53"/>
      <c r="U901" s="53"/>
      <c r="V901" s="53"/>
      <c r="W901" s="53"/>
      <c r="X901" s="53"/>
      <c r="Y901" s="53"/>
      <c r="Z901" s="53"/>
    </row>
    <row r="902" spans="1:26" ht="14.4">
      <c r="A902" s="53"/>
      <c r="B902" s="53"/>
      <c r="C902" s="53"/>
      <c r="D902" s="53"/>
      <c r="E902" s="53"/>
      <c r="F902" s="53"/>
      <c r="G902" s="53"/>
      <c r="H902" s="53"/>
      <c r="I902" s="78"/>
      <c r="J902" s="53"/>
      <c r="K902" s="53"/>
      <c r="L902" s="53"/>
      <c r="M902" s="53"/>
      <c r="N902" s="53"/>
      <c r="O902" s="53"/>
      <c r="P902" s="53"/>
      <c r="Q902" s="53"/>
      <c r="R902" s="53"/>
      <c r="S902" s="53"/>
      <c r="T902" s="53"/>
      <c r="U902" s="53"/>
      <c r="V902" s="53"/>
      <c r="W902" s="53"/>
      <c r="X902" s="53"/>
      <c r="Y902" s="53"/>
      <c r="Z902" s="53"/>
    </row>
    <row r="903" spans="1:26" ht="14.4">
      <c r="A903" s="53"/>
      <c r="B903" s="53"/>
      <c r="C903" s="53"/>
      <c r="D903" s="53"/>
      <c r="E903" s="53"/>
      <c r="F903" s="53"/>
      <c r="G903" s="53"/>
      <c r="H903" s="53"/>
      <c r="I903" s="78"/>
      <c r="J903" s="53"/>
      <c r="K903" s="53"/>
      <c r="L903" s="53"/>
      <c r="M903" s="53"/>
      <c r="N903" s="53"/>
      <c r="O903" s="53"/>
      <c r="P903" s="53"/>
      <c r="Q903" s="53"/>
      <c r="R903" s="53"/>
      <c r="S903" s="53"/>
      <c r="T903" s="53"/>
      <c r="U903" s="53"/>
      <c r="V903" s="53"/>
      <c r="W903" s="53"/>
      <c r="X903" s="53"/>
      <c r="Y903" s="53"/>
      <c r="Z903" s="53"/>
    </row>
    <row r="904" spans="1:26" ht="14.4">
      <c r="A904" s="53"/>
      <c r="B904" s="53"/>
      <c r="C904" s="53"/>
      <c r="D904" s="53"/>
      <c r="E904" s="53"/>
      <c r="F904" s="53"/>
      <c r="G904" s="53"/>
      <c r="H904" s="53"/>
      <c r="I904" s="78"/>
      <c r="J904" s="53"/>
      <c r="K904" s="53"/>
      <c r="L904" s="53"/>
      <c r="M904" s="53"/>
      <c r="N904" s="53"/>
      <c r="O904" s="53"/>
      <c r="P904" s="53"/>
      <c r="Q904" s="53"/>
      <c r="R904" s="53"/>
      <c r="S904" s="53"/>
      <c r="T904" s="53"/>
      <c r="U904" s="53"/>
      <c r="V904" s="53"/>
      <c r="W904" s="53"/>
      <c r="X904" s="53"/>
      <c r="Y904" s="53"/>
      <c r="Z904" s="53"/>
    </row>
    <row r="905" spans="1:26" ht="14.4">
      <c r="A905" s="53"/>
      <c r="B905" s="53"/>
      <c r="C905" s="53"/>
      <c r="D905" s="53"/>
      <c r="E905" s="53"/>
      <c r="F905" s="53"/>
      <c r="G905" s="53"/>
      <c r="H905" s="53"/>
      <c r="I905" s="78"/>
      <c r="J905" s="53"/>
      <c r="K905" s="53"/>
      <c r="L905" s="53"/>
      <c r="M905" s="53"/>
      <c r="N905" s="53"/>
      <c r="O905" s="53"/>
      <c r="P905" s="53"/>
      <c r="Q905" s="53"/>
      <c r="R905" s="53"/>
      <c r="S905" s="53"/>
      <c r="T905" s="53"/>
      <c r="U905" s="53"/>
      <c r="V905" s="53"/>
      <c r="W905" s="53"/>
      <c r="X905" s="53"/>
      <c r="Y905" s="53"/>
      <c r="Z905" s="53"/>
    </row>
    <row r="906" spans="1:26" ht="14.4">
      <c r="A906" s="53"/>
      <c r="B906" s="53"/>
      <c r="C906" s="53"/>
      <c r="D906" s="53"/>
      <c r="E906" s="53"/>
      <c r="F906" s="53"/>
      <c r="G906" s="53"/>
      <c r="H906" s="53"/>
      <c r="I906" s="78"/>
      <c r="J906" s="53"/>
      <c r="K906" s="53"/>
      <c r="L906" s="53"/>
      <c r="M906" s="53"/>
      <c r="N906" s="53"/>
      <c r="O906" s="53"/>
      <c r="P906" s="53"/>
      <c r="Q906" s="53"/>
      <c r="R906" s="53"/>
      <c r="S906" s="53"/>
      <c r="T906" s="53"/>
      <c r="U906" s="53"/>
      <c r="V906" s="53"/>
      <c r="W906" s="53"/>
      <c r="X906" s="53"/>
      <c r="Y906" s="53"/>
      <c r="Z906" s="53"/>
    </row>
    <row r="907" spans="1:26" ht="14.4">
      <c r="A907" s="53"/>
      <c r="B907" s="53"/>
      <c r="C907" s="53"/>
      <c r="D907" s="53"/>
      <c r="E907" s="53"/>
      <c r="F907" s="53"/>
      <c r="G907" s="53"/>
      <c r="H907" s="53"/>
      <c r="I907" s="78"/>
      <c r="J907" s="53"/>
      <c r="K907" s="53"/>
      <c r="L907" s="53"/>
      <c r="M907" s="53"/>
      <c r="N907" s="53"/>
      <c r="O907" s="53"/>
      <c r="P907" s="53"/>
      <c r="Q907" s="53"/>
      <c r="R907" s="53"/>
      <c r="S907" s="53"/>
      <c r="T907" s="53"/>
      <c r="U907" s="53"/>
      <c r="V907" s="53"/>
      <c r="W907" s="53"/>
      <c r="X907" s="53"/>
      <c r="Y907" s="53"/>
      <c r="Z907" s="53"/>
    </row>
    <row r="908" spans="1:26" ht="14.4">
      <c r="A908" s="53"/>
      <c r="B908" s="53"/>
      <c r="C908" s="53"/>
      <c r="D908" s="53"/>
      <c r="E908" s="53"/>
      <c r="F908" s="53"/>
      <c r="G908" s="53"/>
      <c r="H908" s="53"/>
      <c r="I908" s="78"/>
      <c r="J908" s="53"/>
      <c r="K908" s="53"/>
      <c r="L908" s="53"/>
      <c r="M908" s="53"/>
      <c r="N908" s="53"/>
      <c r="O908" s="53"/>
      <c r="P908" s="53"/>
      <c r="Q908" s="53"/>
      <c r="R908" s="53"/>
      <c r="S908" s="53"/>
      <c r="T908" s="53"/>
      <c r="U908" s="53"/>
      <c r="V908" s="53"/>
      <c r="W908" s="53"/>
      <c r="X908" s="53"/>
      <c r="Y908" s="53"/>
      <c r="Z908" s="53"/>
    </row>
    <row r="909" spans="1:26" ht="14.4">
      <c r="A909" s="53"/>
      <c r="B909" s="53"/>
      <c r="C909" s="53"/>
      <c r="D909" s="53"/>
      <c r="E909" s="53"/>
      <c r="F909" s="53"/>
      <c r="G909" s="53"/>
      <c r="H909" s="53"/>
      <c r="I909" s="78"/>
      <c r="J909" s="53"/>
      <c r="K909" s="53"/>
      <c r="L909" s="53"/>
      <c r="M909" s="53"/>
      <c r="N909" s="53"/>
      <c r="O909" s="53"/>
      <c r="P909" s="53"/>
      <c r="Q909" s="53"/>
      <c r="R909" s="53"/>
      <c r="S909" s="53"/>
      <c r="T909" s="53"/>
      <c r="U909" s="53"/>
      <c r="V909" s="53"/>
      <c r="W909" s="53"/>
      <c r="X909" s="53"/>
      <c r="Y909" s="53"/>
      <c r="Z909" s="53"/>
    </row>
    <row r="910" spans="1:26" ht="14.4">
      <c r="A910" s="53"/>
      <c r="B910" s="53"/>
      <c r="C910" s="53"/>
      <c r="D910" s="53"/>
      <c r="E910" s="53"/>
      <c r="F910" s="53"/>
      <c r="G910" s="53"/>
      <c r="H910" s="53"/>
      <c r="I910" s="78"/>
      <c r="J910" s="53"/>
      <c r="K910" s="53"/>
      <c r="L910" s="53"/>
      <c r="M910" s="53"/>
      <c r="N910" s="53"/>
      <c r="O910" s="53"/>
      <c r="P910" s="53"/>
      <c r="Q910" s="53"/>
      <c r="R910" s="53"/>
      <c r="S910" s="53"/>
      <c r="T910" s="53"/>
      <c r="U910" s="53"/>
      <c r="V910" s="53"/>
      <c r="W910" s="53"/>
      <c r="X910" s="53"/>
      <c r="Y910" s="53"/>
      <c r="Z910" s="53"/>
    </row>
    <row r="911" spans="1:26" ht="14.4">
      <c r="A911" s="53"/>
      <c r="B911" s="53"/>
      <c r="C911" s="53"/>
      <c r="D911" s="53"/>
      <c r="E911" s="53"/>
      <c r="F911" s="53"/>
      <c r="G911" s="53"/>
      <c r="H911" s="53"/>
      <c r="I911" s="78"/>
      <c r="J911" s="53"/>
      <c r="K911" s="53"/>
      <c r="L911" s="53"/>
      <c r="M911" s="53"/>
      <c r="N911" s="53"/>
      <c r="O911" s="53"/>
      <c r="P911" s="53"/>
      <c r="Q911" s="53"/>
      <c r="R911" s="53"/>
      <c r="S911" s="53"/>
      <c r="T911" s="53"/>
      <c r="U911" s="53"/>
      <c r="V911" s="53"/>
      <c r="W911" s="53"/>
      <c r="X911" s="53"/>
      <c r="Y911" s="53"/>
      <c r="Z911" s="53"/>
    </row>
    <row r="912" spans="1:26" ht="14.4">
      <c r="A912" s="53"/>
      <c r="B912" s="53"/>
      <c r="C912" s="53"/>
      <c r="D912" s="53"/>
      <c r="E912" s="53"/>
      <c r="F912" s="53"/>
      <c r="G912" s="53"/>
      <c r="H912" s="53"/>
      <c r="I912" s="78"/>
      <c r="J912" s="53"/>
      <c r="K912" s="53"/>
      <c r="L912" s="53"/>
      <c r="M912" s="53"/>
      <c r="N912" s="53"/>
      <c r="O912" s="53"/>
      <c r="P912" s="53"/>
      <c r="Q912" s="53"/>
      <c r="R912" s="53"/>
      <c r="S912" s="53"/>
      <c r="T912" s="53"/>
      <c r="U912" s="53"/>
      <c r="V912" s="53"/>
      <c r="W912" s="53"/>
      <c r="X912" s="53"/>
      <c r="Y912" s="53"/>
      <c r="Z912" s="53"/>
    </row>
    <row r="913" spans="1:26" ht="14.4">
      <c r="A913" s="53"/>
      <c r="B913" s="53"/>
      <c r="C913" s="53"/>
      <c r="D913" s="53"/>
      <c r="E913" s="53"/>
      <c r="F913" s="53"/>
      <c r="G913" s="53"/>
      <c r="H913" s="53"/>
      <c r="I913" s="78"/>
      <c r="J913" s="53"/>
      <c r="K913" s="53"/>
      <c r="L913" s="53"/>
      <c r="M913" s="53"/>
      <c r="N913" s="53"/>
      <c r="O913" s="53"/>
      <c r="P913" s="53"/>
      <c r="Q913" s="53"/>
      <c r="R913" s="53"/>
      <c r="S913" s="53"/>
      <c r="T913" s="53"/>
      <c r="U913" s="53"/>
      <c r="V913" s="53"/>
      <c r="W913" s="53"/>
      <c r="X913" s="53"/>
      <c r="Y913" s="53"/>
      <c r="Z913" s="53"/>
    </row>
    <row r="914" spans="1:26" ht="14.4">
      <c r="A914" s="53"/>
      <c r="B914" s="53"/>
      <c r="C914" s="53"/>
      <c r="D914" s="53"/>
      <c r="E914" s="53"/>
      <c r="F914" s="53"/>
      <c r="G914" s="53"/>
      <c r="H914" s="53"/>
      <c r="I914" s="78"/>
      <c r="J914" s="53"/>
      <c r="K914" s="53"/>
      <c r="L914" s="53"/>
      <c r="M914" s="53"/>
      <c r="N914" s="53"/>
      <c r="O914" s="53"/>
      <c r="P914" s="53"/>
      <c r="Q914" s="53"/>
      <c r="R914" s="53"/>
      <c r="S914" s="53"/>
      <c r="T914" s="53"/>
      <c r="U914" s="53"/>
      <c r="V914" s="53"/>
      <c r="W914" s="53"/>
      <c r="X914" s="53"/>
      <c r="Y914" s="53"/>
      <c r="Z914" s="53"/>
    </row>
    <row r="915" spans="1:26" ht="14.4">
      <c r="A915" s="53"/>
      <c r="B915" s="53"/>
      <c r="C915" s="53"/>
      <c r="D915" s="53"/>
      <c r="E915" s="53"/>
      <c r="F915" s="53"/>
      <c r="G915" s="53"/>
      <c r="H915" s="53"/>
      <c r="I915" s="78"/>
      <c r="J915" s="53"/>
      <c r="K915" s="53"/>
      <c r="L915" s="53"/>
      <c r="M915" s="53"/>
      <c r="N915" s="53"/>
      <c r="O915" s="53"/>
      <c r="P915" s="53"/>
      <c r="Q915" s="53"/>
      <c r="R915" s="53"/>
      <c r="S915" s="53"/>
      <c r="T915" s="53"/>
      <c r="U915" s="53"/>
      <c r="V915" s="53"/>
      <c r="W915" s="53"/>
      <c r="X915" s="53"/>
      <c r="Y915" s="53"/>
      <c r="Z915" s="53"/>
    </row>
    <row r="916" spans="1:26" ht="14.4">
      <c r="A916" s="53"/>
      <c r="B916" s="53"/>
      <c r="C916" s="53"/>
      <c r="D916" s="53"/>
      <c r="E916" s="53"/>
      <c r="F916" s="53"/>
      <c r="G916" s="53"/>
      <c r="H916" s="53"/>
      <c r="I916" s="78"/>
      <c r="J916" s="53"/>
      <c r="K916" s="53"/>
      <c r="L916" s="53"/>
      <c r="M916" s="53"/>
      <c r="N916" s="53"/>
      <c r="O916" s="53"/>
      <c r="P916" s="53"/>
      <c r="Q916" s="53"/>
      <c r="R916" s="53"/>
      <c r="S916" s="53"/>
      <c r="T916" s="53"/>
      <c r="U916" s="53"/>
      <c r="V916" s="53"/>
      <c r="W916" s="53"/>
      <c r="X916" s="53"/>
      <c r="Y916" s="53"/>
      <c r="Z916" s="53"/>
    </row>
    <row r="917" spans="1:26" ht="14.4">
      <c r="A917" s="53"/>
      <c r="B917" s="53"/>
      <c r="C917" s="53"/>
      <c r="D917" s="53"/>
      <c r="E917" s="53"/>
      <c r="F917" s="53"/>
      <c r="G917" s="53"/>
      <c r="H917" s="53"/>
      <c r="I917" s="78"/>
      <c r="J917" s="53"/>
      <c r="K917" s="53"/>
      <c r="L917" s="53"/>
      <c r="M917" s="53"/>
      <c r="N917" s="53"/>
      <c r="O917" s="53"/>
      <c r="P917" s="53"/>
      <c r="Q917" s="53"/>
      <c r="R917" s="53"/>
      <c r="S917" s="53"/>
      <c r="T917" s="53"/>
      <c r="U917" s="53"/>
      <c r="V917" s="53"/>
      <c r="W917" s="53"/>
      <c r="X917" s="53"/>
      <c r="Y917" s="53"/>
      <c r="Z917" s="53"/>
    </row>
    <row r="918" spans="1:26" ht="14.4">
      <c r="A918" s="53"/>
      <c r="B918" s="53"/>
      <c r="C918" s="53"/>
      <c r="D918" s="53"/>
      <c r="E918" s="53"/>
      <c r="F918" s="53"/>
      <c r="G918" s="53"/>
      <c r="H918" s="53"/>
      <c r="I918" s="78"/>
      <c r="J918" s="53"/>
      <c r="K918" s="53"/>
      <c r="L918" s="53"/>
      <c r="M918" s="53"/>
      <c r="N918" s="53"/>
      <c r="O918" s="53"/>
      <c r="P918" s="53"/>
      <c r="Q918" s="53"/>
      <c r="R918" s="53"/>
      <c r="S918" s="53"/>
      <c r="T918" s="53"/>
      <c r="U918" s="53"/>
      <c r="V918" s="53"/>
      <c r="W918" s="53"/>
      <c r="X918" s="53"/>
      <c r="Y918" s="53"/>
      <c r="Z918" s="53"/>
    </row>
    <row r="919" spans="1:26" ht="14.4">
      <c r="A919" s="53"/>
      <c r="B919" s="53"/>
      <c r="C919" s="53"/>
      <c r="D919" s="53"/>
      <c r="E919" s="53"/>
      <c r="F919" s="53"/>
      <c r="G919" s="53"/>
      <c r="H919" s="53"/>
      <c r="I919" s="78"/>
      <c r="J919" s="53"/>
      <c r="K919" s="53"/>
      <c r="L919" s="53"/>
      <c r="M919" s="53"/>
      <c r="N919" s="53"/>
      <c r="O919" s="53"/>
      <c r="P919" s="53"/>
      <c r="Q919" s="53"/>
      <c r="R919" s="53"/>
      <c r="S919" s="53"/>
      <c r="T919" s="53"/>
      <c r="U919" s="53"/>
      <c r="V919" s="53"/>
      <c r="W919" s="53"/>
      <c r="X919" s="53"/>
      <c r="Y919" s="53"/>
      <c r="Z919" s="53"/>
    </row>
    <row r="920" spans="1:26" ht="14.4">
      <c r="A920" s="53"/>
      <c r="B920" s="53"/>
      <c r="C920" s="53"/>
      <c r="D920" s="53"/>
      <c r="E920" s="53"/>
      <c r="F920" s="53"/>
      <c r="G920" s="53"/>
      <c r="H920" s="53"/>
      <c r="I920" s="78"/>
      <c r="J920" s="53"/>
      <c r="K920" s="53"/>
      <c r="L920" s="53"/>
      <c r="M920" s="53"/>
      <c r="N920" s="53"/>
      <c r="O920" s="53"/>
      <c r="P920" s="53"/>
      <c r="Q920" s="53"/>
      <c r="R920" s="53"/>
      <c r="S920" s="53"/>
      <c r="T920" s="53"/>
      <c r="U920" s="53"/>
      <c r="V920" s="53"/>
      <c r="W920" s="53"/>
      <c r="X920" s="53"/>
      <c r="Y920" s="53"/>
      <c r="Z920" s="53"/>
    </row>
    <row r="921" spans="1:26" ht="14.4">
      <c r="A921" s="53"/>
      <c r="B921" s="53"/>
      <c r="C921" s="53"/>
      <c r="D921" s="53"/>
      <c r="E921" s="53"/>
      <c r="F921" s="53"/>
      <c r="G921" s="53"/>
      <c r="H921" s="53"/>
      <c r="I921" s="78"/>
      <c r="J921" s="53"/>
      <c r="K921" s="53"/>
      <c r="L921" s="53"/>
      <c r="M921" s="53"/>
      <c r="N921" s="53"/>
      <c r="O921" s="53"/>
      <c r="P921" s="53"/>
      <c r="Q921" s="53"/>
      <c r="R921" s="53"/>
      <c r="S921" s="53"/>
      <c r="T921" s="53"/>
      <c r="U921" s="53"/>
      <c r="V921" s="53"/>
      <c r="W921" s="53"/>
      <c r="X921" s="53"/>
      <c r="Y921" s="53"/>
      <c r="Z921" s="53"/>
    </row>
    <row r="922" spans="1:26" ht="14.4">
      <c r="A922" s="53"/>
      <c r="B922" s="53"/>
      <c r="C922" s="53"/>
      <c r="D922" s="53"/>
      <c r="E922" s="53"/>
      <c r="F922" s="53"/>
      <c r="G922" s="53"/>
      <c r="H922" s="53"/>
      <c r="I922" s="78"/>
      <c r="J922" s="53"/>
      <c r="K922" s="53"/>
      <c r="L922" s="53"/>
      <c r="M922" s="53"/>
      <c r="N922" s="53"/>
      <c r="O922" s="53"/>
      <c r="P922" s="53"/>
      <c r="Q922" s="53"/>
      <c r="R922" s="53"/>
      <c r="S922" s="53"/>
      <c r="T922" s="53"/>
      <c r="U922" s="53"/>
      <c r="V922" s="53"/>
      <c r="W922" s="53"/>
      <c r="X922" s="53"/>
      <c r="Y922" s="53"/>
      <c r="Z922" s="53"/>
    </row>
    <row r="923" spans="1:26" ht="14.4">
      <c r="A923" s="53"/>
      <c r="B923" s="53"/>
      <c r="C923" s="53"/>
      <c r="D923" s="53"/>
      <c r="E923" s="53"/>
      <c r="F923" s="53"/>
      <c r="G923" s="53"/>
      <c r="H923" s="53"/>
      <c r="I923" s="78"/>
      <c r="J923" s="53"/>
      <c r="K923" s="53"/>
      <c r="L923" s="53"/>
      <c r="M923" s="53"/>
      <c r="N923" s="53"/>
      <c r="O923" s="53"/>
      <c r="P923" s="53"/>
      <c r="Q923" s="53"/>
      <c r="R923" s="53"/>
      <c r="S923" s="53"/>
      <c r="T923" s="53"/>
      <c r="U923" s="53"/>
      <c r="V923" s="53"/>
      <c r="W923" s="53"/>
      <c r="X923" s="53"/>
      <c r="Y923" s="53"/>
      <c r="Z923" s="53"/>
    </row>
    <row r="924" spans="1:26" ht="14.4">
      <c r="A924" s="53"/>
      <c r="B924" s="53"/>
      <c r="C924" s="53"/>
      <c r="D924" s="53"/>
      <c r="E924" s="53"/>
      <c r="F924" s="53"/>
      <c r="G924" s="53"/>
      <c r="H924" s="53"/>
      <c r="I924" s="78"/>
      <c r="J924" s="53"/>
      <c r="K924" s="53"/>
      <c r="L924" s="53"/>
      <c r="M924" s="53"/>
      <c r="N924" s="53"/>
      <c r="O924" s="53"/>
      <c r="P924" s="53"/>
      <c r="Q924" s="53"/>
      <c r="R924" s="53"/>
      <c r="S924" s="53"/>
      <c r="T924" s="53"/>
      <c r="U924" s="53"/>
      <c r="V924" s="53"/>
      <c r="W924" s="53"/>
      <c r="X924" s="53"/>
      <c r="Y924" s="53"/>
      <c r="Z924" s="53"/>
    </row>
    <row r="925" spans="1:26" ht="14.4">
      <c r="A925" s="53"/>
      <c r="B925" s="53"/>
      <c r="C925" s="53"/>
      <c r="D925" s="53"/>
      <c r="E925" s="53"/>
      <c r="F925" s="53"/>
      <c r="G925" s="53"/>
      <c r="H925" s="53"/>
      <c r="I925" s="78"/>
      <c r="J925" s="53"/>
      <c r="K925" s="53"/>
      <c r="L925" s="53"/>
      <c r="M925" s="53"/>
      <c r="N925" s="53"/>
      <c r="O925" s="53"/>
      <c r="P925" s="53"/>
      <c r="Q925" s="53"/>
      <c r="R925" s="53"/>
      <c r="S925" s="53"/>
      <c r="T925" s="53"/>
      <c r="U925" s="53"/>
      <c r="V925" s="53"/>
      <c r="W925" s="53"/>
      <c r="X925" s="53"/>
      <c r="Y925" s="53"/>
      <c r="Z925" s="53"/>
    </row>
    <row r="926" spans="1:26" ht="14.4">
      <c r="A926" s="53"/>
      <c r="B926" s="53"/>
      <c r="C926" s="53"/>
      <c r="D926" s="53"/>
      <c r="E926" s="53"/>
      <c r="F926" s="53"/>
      <c r="G926" s="53"/>
      <c r="H926" s="53"/>
      <c r="I926" s="78"/>
      <c r="J926" s="53"/>
      <c r="K926" s="53"/>
      <c r="L926" s="53"/>
      <c r="M926" s="53"/>
      <c r="N926" s="53"/>
      <c r="O926" s="53"/>
      <c r="P926" s="53"/>
      <c r="Q926" s="53"/>
      <c r="R926" s="53"/>
      <c r="S926" s="53"/>
      <c r="T926" s="53"/>
      <c r="U926" s="53"/>
      <c r="V926" s="53"/>
      <c r="W926" s="53"/>
      <c r="X926" s="53"/>
      <c r="Y926" s="53"/>
      <c r="Z926" s="53"/>
    </row>
    <row r="927" spans="1:26" ht="14.4">
      <c r="A927" s="53"/>
      <c r="B927" s="53"/>
      <c r="C927" s="53"/>
      <c r="D927" s="53"/>
      <c r="E927" s="53"/>
      <c r="F927" s="53"/>
      <c r="G927" s="53"/>
      <c r="H927" s="53"/>
      <c r="I927" s="78"/>
      <c r="J927" s="53"/>
      <c r="K927" s="53"/>
      <c r="L927" s="53"/>
      <c r="M927" s="53"/>
      <c r="N927" s="53"/>
      <c r="O927" s="53"/>
      <c r="P927" s="53"/>
      <c r="Q927" s="53"/>
      <c r="R927" s="53"/>
      <c r="S927" s="53"/>
      <c r="T927" s="53"/>
      <c r="U927" s="53"/>
      <c r="V927" s="53"/>
      <c r="W927" s="53"/>
      <c r="X927" s="53"/>
      <c r="Y927" s="53"/>
      <c r="Z927" s="53"/>
    </row>
    <row r="928" spans="1:26" ht="14.4">
      <c r="A928" s="53"/>
      <c r="B928" s="53"/>
      <c r="C928" s="53"/>
      <c r="D928" s="53"/>
      <c r="E928" s="53"/>
      <c r="F928" s="53"/>
      <c r="G928" s="53"/>
      <c r="H928" s="53"/>
      <c r="I928" s="78"/>
      <c r="J928" s="53"/>
      <c r="K928" s="53"/>
      <c r="L928" s="53"/>
      <c r="M928" s="53"/>
      <c r="N928" s="53"/>
      <c r="O928" s="53"/>
      <c r="P928" s="53"/>
      <c r="Q928" s="53"/>
      <c r="R928" s="53"/>
      <c r="S928" s="53"/>
      <c r="T928" s="53"/>
      <c r="U928" s="53"/>
      <c r="V928" s="53"/>
      <c r="W928" s="53"/>
      <c r="X928" s="53"/>
      <c r="Y928" s="53"/>
      <c r="Z928" s="53"/>
    </row>
    <row r="929" spans="1:26" ht="14.4">
      <c r="A929" s="53"/>
      <c r="B929" s="53"/>
      <c r="C929" s="53"/>
      <c r="D929" s="53"/>
      <c r="E929" s="53"/>
      <c r="F929" s="53"/>
      <c r="G929" s="53"/>
      <c r="H929" s="53"/>
      <c r="I929" s="78"/>
      <c r="J929" s="53"/>
      <c r="K929" s="53"/>
      <c r="L929" s="53"/>
      <c r="M929" s="53"/>
      <c r="N929" s="53"/>
      <c r="O929" s="53"/>
      <c r="P929" s="53"/>
      <c r="Q929" s="53"/>
      <c r="R929" s="53"/>
      <c r="S929" s="53"/>
      <c r="T929" s="53"/>
      <c r="U929" s="53"/>
      <c r="V929" s="53"/>
      <c r="W929" s="53"/>
      <c r="X929" s="53"/>
      <c r="Y929" s="53"/>
      <c r="Z929" s="53"/>
    </row>
    <row r="930" spans="1:26" ht="14.4">
      <c r="A930" s="53"/>
      <c r="B930" s="53"/>
      <c r="C930" s="53"/>
      <c r="D930" s="53"/>
      <c r="E930" s="53"/>
      <c r="F930" s="53"/>
      <c r="G930" s="53"/>
      <c r="H930" s="53"/>
      <c r="I930" s="78"/>
      <c r="J930" s="53"/>
      <c r="K930" s="53"/>
      <c r="L930" s="53"/>
      <c r="M930" s="53"/>
      <c r="N930" s="53"/>
      <c r="O930" s="53"/>
      <c r="P930" s="53"/>
      <c r="Q930" s="53"/>
      <c r="R930" s="53"/>
      <c r="S930" s="53"/>
      <c r="T930" s="53"/>
      <c r="U930" s="53"/>
      <c r="V930" s="53"/>
      <c r="W930" s="53"/>
      <c r="X930" s="53"/>
      <c r="Y930" s="53"/>
      <c r="Z930" s="53"/>
    </row>
    <row r="931" spans="1:26" ht="14.4">
      <c r="A931" s="53"/>
      <c r="B931" s="53"/>
      <c r="C931" s="53"/>
      <c r="D931" s="53"/>
      <c r="E931" s="53"/>
      <c r="F931" s="53"/>
      <c r="G931" s="53"/>
      <c r="H931" s="53"/>
      <c r="I931" s="78"/>
      <c r="J931" s="53"/>
      <c r="K931" s="53"/>
      <c r="L931" s="53"/>
      <c r="M931" s="53"/>
      <c r="N931" s="53"/>
      <c r="O931" s="53"/>
      <c r="P931" s="53"/>
      <c r="Q931" s="53"/>
      <c r="R931" s="53"/>
      <c r="S931" s="53"/>
      <c r="T931" s="53"/>
      <c r="U931" s="53"/>
      <c r="V931" s="53"/>
      <c r="W931" s="53"/>
      <c r="X931" s="53"/>
      <c r="Y931" s="53"/>
      <c r="Z931" s="53"/>
    </row>
    <row r="932" spans="1:26" ht="14.4">
      <c r="A932" s="53"/>
      <c r="B932" s="53"/>
      <c r="C932" s="53"/>
      <c r="D932" s="53"/>
      <c r="E932" s="53"/>
      <c r="F932" s="53"/>
      <c r="G932" s="53"/>
      <c r="H932" s="53"/>
      <c r="I932" s="78"/>
      <c r="J932" s="53"/>
      <c r="K932" s="53"/>
      <c r="L932" s="53"/>
      <c r="M932" s="53"/>
      <c r="N932" s="53"/>
      <c r="O932" s="53"/>
      <c r="P932" s="53"/>
      <c r="Q932" s="53"/>
      <c r="R932" s="53"/>
      <c r="S932" s="53"/>
      <c r="T932" s="53"/>
      <c r="U932" s="53"/>
      <c r="V932" s="53"/>
      <c r="W932" s="53"/>
      <c r="X932" s="53"/>
      <c r="Y932" s="53"/>
      <c r="Z932" s="53"/>
    </row>
    <row r="933" spans="1:26" ht="14.4">
      <c r="A933" s="53"/>
      <c r="B933" s="53"/>
      <c r="C933" s="53"/>
      <c r="D933" s="53"/>
      <c r="E933" s="53"/>
      <c r="F933" s="53"/>
      <c r="G933" s="53"/>
      <c r="H933" s="53"/>
      <c r="I933" s="78"/>
      <c r="J933" s="53"/>
      <c r="K933" s="53"/>
      <c r="L933" s="53"/>
      <c r="M933" s="53"/>
      <c r="N933" s="53"/>
      <c r="O933" s="53"/>
      <c r="P933" s="53"/>
      <c r="Q933" s="53"/>
      <c r="R933" s="53"/>
      <c r="S933" s="53"/>
      <c r="T933" s="53"/>
      <c r="U933" s="53"/>
      <c r="V933" s="53"/>
      <c r="W933" s="53"/>
      <c r="X933" s="53"/>
      <c r="Y933" s="53"/>
      <c r="Z933" s="53"/>
    </row>
    <row r="934" spans="1:26" ht="14.4">
      <c r="A934" s="53"/>
      <c r="B934" s="53"/>
      <c r="C934" s="53"/>
      <c r="D934" s="53"/>
      <c r="E934" s="53"/>
      <c r="F934" s="53"/>
      <c r="G934" s="53"/>
      <c r="H934" s="53"/>
      <c r="I934" s="78"/>
      <c r="J934" s="53"/>
      <c r="K934" s="53"/>
      <c r="L934" s="53"/>
      <c r="M934" s="53"/>
      <c r="N934" s="53"/>
      <c r="O934" s="53"/>
      <c r="P934" s="53"/>
      <c r="Q934" s="53"/>
      <c r="R934" s="53"/>
      <c r="S934" s="53"/>
      <c r="T934" s="53"/>
      <c r="U934" s="53"/>
      <c r="V934" s="53"/>
      <c r="W934" s="53"/>
      <c r="X934" s="53"/>
      <c r="Y934" s="53"/>
      <c r="Z934" s="53"/>
    </row>
    <row r="935" spans="1:26" ht="14.4">
      <c r="A935" s="53"/>
      <c r="B935" s="53"/>
      <c r="C935" s="53"/>
      <c r="D935" s="53"/>
      <c r="E935" s="53"/>
      <c r="F935" s="53"/>
      <c r="G935" s="53"/>
      <c r="H935" s="53"/>
      <c r="I935" s="78"/>
      <c r="J935" s="53"/>
      <c r="K935" s="53"/>
      <c r="L935" s="53"/>
      <c r="M935" s="53"/>
      <c r="N935" s="53"/>
      <c r="O935" s="53"/>
      <c r="P935" s="53"/>
      <c r="Q935" s="53"/>
      <c r="R935" s="53"/>
      <c r="S935" s="53"/>
      <c r="T935" s="53"/>
      <c r="U935" s="53"/>
      <c r="V935" s="53"/>
      <c r="W935" s="53"/>
      <c r="X935" s="53"/>
      <c r="Y935" s="53"/>
      <c r="Z935" s="53"/>
    </row>
    <row r="936" spans="1:26" ht="14.4">
      <c r="A936" s="53"/>
      <c r="B936" s="53"/>
      <c r="C936" s="53"/>
      <c r="D936" s="53"/>
      <c r="E936" s="53"/>
      <c r="F936" s="53"/>
      <c r="G936" s="53"/>
      <c r="H936" s="53"/>
      <c r="I936" s="78"/>
      <c r="J936" s="53"/>
      <c r="K936" s="53"/>
      <c r="L936" s="53"/>
      <c r="M936" s="53"/>
      <c r="N936" s="53"/>
      <c r="O936" s="53"/>
      <c r="P936" s="53"/>
      <c r="Q936" s="53"/>
      <c r="R936" s="53"/>
      <c r="S936" s="53"/>
      <c r="T936" s="53"/>
      <c r="U936" s="53"/>
      <c r="V936" s="53"/>
      <c r="W936" s="53"/>
      <c r="X936" s="53"/>
      <c r="Y936" s="53"/>
      <c r="Z936" s="53"/>
    </row>
    <row r="937" spans="1:26" ht="14.4">
      <c r="A937" s="53"/>
      <c r="B937" s="53"/>
      <c r="C937" s="53"/>
      <c r="D937" s="53"/>
      <c r="E937" s="53"/>
      <c r="F937" s="53"/>
      <c r="G937" s="53"/>
      <c r="H937" s="53"/>
      <c r="I937" s="78"/>
      <c r="J937" s="53"/>
      <c r="K937" s="53"/>
      <c r="L937" s="53"/>
      <c r="M937" s="53"/>
      <c r="N937" s="53"/>
      <c r="O937" s="53"/>
      <c r="P937" s="53"/>
      <c r="Q937" s="53"/>
      <c r="R937" s="53"/>
      <c r="S937" s="53"/>
      <c r="T937" s="53"/>
      <c r="U937" s="53"/>
      <c r="V937" s="53"/>
      <c r="W937" s="53"/>
      <c r="X937" s="53"/>
      <c r="Y937" s="53"/>
      <c r="Z937" s="53"/>
    </row>
    <row r="938" spans="1:26" ht="14.4">
      <c r="A938" s="53"/>
      <c r="B938" s="53"/>
      <c r="C938" s="53"/>
      <c r="D938" s="53"/>
      <c r="E938" s="53"/>
      <c r="F938" s="53"/>
      <c r="G938" s="53"/>
      <c r="H938" s="53"/>
      <c r="I938" s="78"/>
      <c r="J938" s="53"/>
      <c r="K938" s="53"/>
      <c r="L938" s="53"/>
      <c r="M938" s="53"/>
      <c r="N938" s="53"/>
      <c r="O938" s="53"/>
      <c r="P938" s="53"/>
      <c r="Q938" s="53"/>
      <c r="R938" s="53"/>
      <c r="S938" s="53"/>
      <c r="T938" s="53"/>
      <c r="U938" s="53"/>
      <c r="V938" s="53"/>
      <c r="W938" s="53"/>
      <c r="X938" s="53"/>
      <c r="Y938" s="53"/>
      <c r="Z938" s="53"/>
    </row>
    <row r="939" spans="1:26" ht="14.4">
      <c r="A939" s="53"/>
      <c r="B939" s="53"/>
      <c r="C939" s="53"/>
      <c r="D939" s="53"/>
      <c r="E939" s="53"/>
      <c r="F939" s="53"/>
      <c r="G939" s="53"/>
      <c r="H939" s="53"/>
      <c r="I939" s="78"/>
      <c r="J939" s="53"/>
      <c r="K939" s="53"/>
      <c r="L939" s="53"/>
      <c r="M939" s="53"/>
      <c r="N939" s="53"/>
      <c r="O939" s="53"/>
      <c r="P939" s="53"/>
      <c r="Q939" s="53"/>
      <c r="R939" s="53"/>
      <c r="S939" s="53"/>
      <c r="T939" s="53"/>
      <c r="U939" s="53"/>
      <c r="V939" s="53"/>
      <c r="W939" s="53"/>
      <c r="X939" s="53"/>
      <c r="Y939" s="53"/>
      <c r="Z939" s="53"/>
    </row>
    <row r="940" spans="1:26" ht="14.4">
      <c r="A940" s="53"/>
      <c r="B940" s="53"/>
      <c r="C940" s="53"/>
      <c r="D940" s="53"/>
      <c r="E940" s="53"/>
      <c r="F940" s="53"/>
      <c r="G940" s="53"/>
      <c r="H940" s="53"/>
      <c r="I940" s="78"/>
      <c r="J940" s="53"/>
      <c r="K940" s="53"/>
      <c r="L940" s="53"/>
      <c r="M940" s="53"/>
      <c r="N940" s="53"/>
      <c r="O940" s="53"/>
      <c r="P940" s="53"/>
      <c r="Q940" s="53"/>
      <c r="R940" s="53"/>
      <c r="S940" s="53"/>
      <c r="T940" s="53"/>
      <c r="U940" s="53"/>
      <c r="V940" s="53"/>
      <c r="W940" s="53"/>
      <c r="X940" s="53"/>
      <c r="Y940" s="53"/>
      <c r="Z940" s="53"/>
    </row>
    <row r="941" spans="1:26" ht="14.4">
      <c r="A941" s="53"/>
      <c r="B941" s="53"/>
      <c r="C941" s="53"/>
      <c r="D941" s="53"/>
      <c r="E941" s="53"/>
      <c r="F941" s="53"/>
      <c r="G941" s="53"/>
      <c r="H941" s="53"/>
      <c r="I941" s="78"/>
      <c r="J941" s="53"/>
      <c r="K941" s="53"/>
      <c r="L941" s="53"/>
      <c r="M941" s="53"/>
      <c r="N941" s="53"/>
      <c r="O941" s="53"/>
      <c r="P941" s="53"/>
      <c r="Q941" s="53"/>
      <c r="R941" s="53"/>
      <c r="S941" s="53"/>
      <c r="T941" s="53"/>
      <c r="U941" s="53"/>
      <c r="V941" s="53"/>
      <c r="W941" s="53"/>
      <c r="X941" s="53"/>
      <c r="Y941" s="53"/>
      <c r="Z941" s="53"/>
    </row>
    <row r="942" spans="1:26" ht="14.4">
      <c r="A942" s="53"/>
      <c r="B942" s="53"/>
      <c r="C942" s="53"/>
      <c r="D942" s="53"/>
      <c r="E942" s="53"/>
      <c r="F942" s="53"/>
      <c r="G942" s="53"/>
      <c r="H942" s="53"/>
      <c r="I942" s="78"/>
      <c r="J942" s="53"/>
      <c r="K942" s="53"/>
      <c r="L942" s="53"/>
      <c r="M942" s="53"/>
      <c r="N942" s="53"/>
      <c r="O942" s="53"/>
      <c r="P942" s="53"/>
      <c r="Q942" s="53"/>
      <c r="R942" s="53"/>
      <c r="S942" s="53"/>
      <c r="T942" s="53"/>
      <c r="U942" s="53"/>
      <c r="V942" s="53"/>
      <c r="W942" s="53"/>
      <c r="X942" s="53"/>
      <c r="Y942" s="53"/>
      <c r="Z942" s="53"/>
    </row>
    <row r="943" spans="1:26" ht="14.4">
      <c r="A943" s="53"/>
      <c r="B943" s="53"/>
      <c r="C943" s="53"/>
      <c r="D943" s="53"/>
      <c r="E943" s="53"/>
      <c r="F943" s="53"/>
      <c r="G943" s="53"/>
      <c r="H943" s="53"/>
      <c r="I943" s="78"/>
      <c r="J943" s="53"/>
      <c r="K943" s="53"/>
      <c r="L943" s="53"/>
      <c r="M943" s="53"/>
      <c r="N943" s="53"/>
      <c r="O943" s="53"/>
      <c r="P943" s="53"/>
      <c r="Q943" s="53"/>
      <c r="R943" s="53"/>
      <c r="S943" s="53"/>
      <c r="T943" s="53"/>
      <c r="U943" s="53"/>
      <c r="V943" s="53"/>
      <c r="W943" s="53"/>
      <c r="X943" s="53"/>
      <c r="Y943" s="53"/>
      <c r="Z943" s="53"/>
    </row>
    <row r="944" spans="1:26" ht="14.4">
      <c r="A944" s="53"/>
      <c r="B944" s="53"/>
      <c r="C944" s="53"/>
      <c r="D944" s="53"/>
      <c r="E944" s="53"/>
      <c r="F944" s="53"/>
      <c r="G944" s="53"/>
      <c r="H944" s="53"/>
      <c r="I944" s="78"/>
      <c r="J944" s="53"/>
      <c r="K944" s="53"/>
      <c r="L944" s="53"/>
      <c r="M944" s="53"/>
      <c r="N944" s="53"/>
      <c r="O944" s="53"/>
      <c r="P944" s="53"/>
      <c r="Q944" s="53"/>
      <c r="R944" s="53"/>
      <c r="S944" s="53"/>
      <c r="T944" s="53"/>
      <c r="U944" s="53"/>
      <c r="V944" s="53"/>
      <c r="W944" s="53"/>
      <c r="X944" s="53"/>
      <c r="Y944" s="53"/>
      <c r="Z944" s="53"/>
    </row>
    <row r="945" spans="1:26" ht="14.4">
      <c r="A945" s="53"/>
      <c r="B945" s="53"/>
      <c r="C945" s="53"/>
      <c r="D945" s="53"/>
      <c r="E945" s="53"/>
      <c r="F945" s="53"/>
      <c r="G945" s="53"/>
      <c r="H945" s="53"/>
      <c r="I945" s="78"/>
      <c r="J945" s="53"/>
      <c r="K945" s="53"/>
      <c r="L945" s="53"/>
      <c r="M945" s="53"/>
      <c r="N945" s="53"/>
      <c r="O945" s="53"/>
      <c r="P945" s="53"/>
      <c r="Q945" s="53"/>
      <c r="R945" s="53"/>
      <c r="S945" s="53"/>
      <c r="T945" s="53"/>
      <c r="U945" s="53"/>
      <c r="V945" s="53"/>
      <c r="W945" s="53"/>
      <c r="X945" s="53"/>
      <c r="Y945" s="53"/>
      <c r="Z945" s="53"/>
    </row>
    <row r="946" spans="1:26" ht="14.4">
      <c r="A946" s="53"/>
      <c r="B946" s="53"/>
      <c r="C946" s="53"/>
      <c r="D946" s="53"/>
      <c r="E946" s="53"/>
      <c r="F946" s="53"/>
      <c r="G946" s="53"/>
      <c r="H946" s="53"/>
      <c r="I946" s="78"/>
      <c r="J946" s="53"/>
      <c r="K946" s="53"/>
      <c r="L946" s="53"/>
      <c r="M946" s="53"/>
      <c r="N946" s="53"/>
      <c r="O946" s="53"/>
      <c r="P946" s="53"/>
      <c r="Q946" s="53"/>
      <c r="R946" s="53"/>
      <c r="S946" s="53"/>
      <c r="T946" s="53"/>
      <c r="U946" s="53"/>
      <c r="V946" s="53"/>
      <c r="W946" s="53"/>
      <c r="X946" s="53"/>
      <c r="Y946" s="53"/>
      <c r="Z946" s="53"/>
    </row>
    <row r="947" spans="1:26" ht="14.4">
      <c r="A947" s="53"/>
      <c r="B947" s="53"/>
      <c r="C947" s="53"/>
      <c r="D947" s="53"/>
      <c r="E947" s="53"/>
      <c r="F947" s="53"/>
      <c r="G947" s="53"/>
      <c r="H947" s="53"/>
      <c r="I947" s="78"/>
      <c r="J947" s="53"/>
      <c r="K947" s="53"/>
      <c r="L947" s="53"/>
      <c r="M947" s="53"/>
      <c r="N947" s="53"/>
      <c r="O947" s="53"/>
      <c r="P947" s="53"/>
      <c r="Q947" s="53"/>
      <c r="R947" s="53"/>
      <c r="S947" s="53"/>
      <c r="T947" s="53"/>
      <c r="U947" s="53"/>
      <c r="V947" s="53"/>
      <c r="W947" s="53"/>
      <c r="X947" s="53"/>
      <c r="Y947" s="53"/>
      <c r="Z947" s="53"/>
    </row>
    <row r="948" spans="1:26" ht="14.4">
      <c r="A948" s="53"/>
      <c r="B948" s="53"/>
      <c r="C948" s="53"/>
      <c r="D948" s="53"/>
      <c r="E948" s="53"/>
      <c r="F948" s="53"/>
      <c r="G948" s="53"/>
      <c r="H948" s="53"/>
      <c r="I948" s="78"/>
      <c r="J948" s="53"/>
      <c r="K948" s="53"/>
      <c r="L948" s="53"/>
      <c r="M948" s="53"/>
      <c r="N948" s="53"/>
      <c r="O948" s="53"/>
      <c r="P948" s="53"/>
      <c r="Q948" s="53"/>
      <c r="R948" s="53"/>
      <c r="S948" s="53"/>
      <c r="T948" s="53"/>
      <c r="U948" s="53"/>
      <c r="V948" s="53"/>
      <c r="W948" s="53"/>
      <c r="X948" s="53"/>
      <c r="Y948" s="53"/>
      <c r="Z948" s="53"/>
    </row>
    <row r="949" spans="1:26" ht="14.4">
      <c r="A949" s="53"/>
      <c r="B949" s="53"/>
      <c r="C949" s="53"/>
      <c r="D949" s="53"/>
      <c r="E949" s="53"/>
      <c r="F949" s="53"/>
      <c r="G949" s="53"/>
      <c r="H949" s="53"/>
      <c r="I949" s="78"/>
      <c r="J949" s="53"/>
      <c r="K949" s="53"/>
      <c r="L949" s="53"/>
      <c r="M949" s="53"/>
      <c r="N949" s="53"/>
      <c r="O949" s="53"/>
      <c r="P949" s="53"/>
      <c r="Q949" s="53"/>
      <c r="R949" s="53"/>
      <c r="S949" s="53"/>
      <c r="T949" s="53"/>
      <c r="U949" s="53"/>
      <c r="V949" s="53"/>
      <c r="W949" s="53"/>
      <c r="X949" s="53"/>
      <c r="Y949" s="53"/>
      <c r="Z949" s="53"/>
    </row>
    <row r="950" spans="1:26" ht="14.4">
      <c r="A950" s="53"/>
      <c r="B950" s="53"/>
      <c r="C950" s="53"/>
      <c r="D950" s="53"/>
      <c r="E950" s="53"/>
      <c r="F950" s="53"/>
      <c r="G950" s="53"/>
      <c r="H950" s="53"/>
      <c r="I950" s="78"/>
      <c r="J950" s="53"/>
      <c r="K950" s="53"/>
      <c r="L950" s="53"/>
      <c r="M950" s="53"/>
      <c r="N950" s="53"/>
      <c r="O950" s="53"/>
      <c r="P950" s="53"/>
      <c r="Q950" s="53"/>
      <c r="R950" s="53"/>
      <c r="S950" s="53"/>
      <c r="T950" s="53"/>
      <c r="U950" s="53"/>
      <c r="V950" s="53"/>
      <c r="W950" s="53"/>
      <c r="X950" s="53"/>
      <c r="Y950" s="53"/>
      <c r="Z950" s="53"/>
    </row>
    <row r="951" spans="1:26" ht="14.4">
      <c r="A951" s="53"/>
      <c r="B951" s="53"/>
      <c r="C951" s="53"/>
      <c r="D951" s="53"/>
      <c r="E951" s="53"/>
      <c r="F951" s="53"/>
      <c r="G951" s="53"/>
      <c r="H951" s="53"/>
      <c r="I951" s="78"/>
      <c r="J951" s="53"/>
      <c r="K951" s="53"/>
      <c r="L951" s="53"/>
      <c r="M951" s="53"/>
      <c r="N951" s="53"/>
      <c r="O951" s="53"/>
      <c r="P951" s="53"/>
      <c r="Q951" s="53"/>
      <c r="R951" s="53"/>
      <c r="S951" s="53"/>
      <c r="T951" s="53"/>
      <c r="U951" s="53"/>
      <c r="V951" s="53"/>
      <c r="W951" s="53"/>
      <c r="X951" s="53"/>
      <c r="Y951" s="53"/>
      <c r="Z951" s="53"/>
    </row>
    <row r="952" spans="1:26" ht="14.4">
      <c r="A952" s="53"/>
      <c r="B952" s="53"/>
      <c r="C952" s="53"/>
      <c r="D952" s="53"/>
      <c r="E952" s="53"/>
      <c r="F952" s="53"/>
      <c r="G952" s="53"/>
      <c r="H952" s="53"/>
      <c r="I952" s="78"/>
      <c r="J952" s="53"/>
      <c r="K952" s="53"/>
      <c r="L952" s="53"/>
      <c r="M952" s="53"/>
      <c r="N952" s="53"/>
      <c r="O952" s="53"/>
      <c r="P952" s="53"/>
      <c r="Q952" s="53"/>
      <c r="R952" s="53"/>
      <c r="S952" s="53"/>
      <c r="T952" s="53"/>
      <c r="U952" s="53"/>
      <c r="V952" s="53"/>
      <c r="W952" s="53"/>
      <c r="X952" s="53"/>
      <c r="Y952" s="53"/>
      <c r="Z952" s="53"/>
    </row>
    <row r="953" spans="1:26" ht="14.4">
      <c r="A953" s="53"/>
      <c r="B953" s="53"/>
      <c r="C953" s="53"/>
      <c r="D953" s="53"/>
      <c r="E953" s="53"/>
      <c r="F953" s="53"/>
      <c r="G953" s="53"/>
      <c r="H953" s="53"/>
      <c r="I953" s="78"/>
      <c r="J953" s="53"/>
      <c r="K953" s="53"/>
      <c r="L953" s="53"/>
      <c r="M953" s="53"/>
      <c r="N953" s="53"/>
      <c r="O953" s="53"/>
      <c r="P953" s="53"/>
      <c r="Q953" s="53"/>
      <c r="R953" s="53"/>
      <c r="S953" s="53"/>
      <c r="T953" s="53"/>
      <c r="U953" s="53"/>
      <c r="V953" s="53"/>
      <c r="W953" s="53"/>
      <c r="X953" s="53"/>
      <c r="Y953" s="53"/>
      <c r="Z953" s="53"/>
    </row>
    <row r="954" spans="1:26" ht="14.4">
      <c r="A954" s="53"/>
      <c r="B954" s="53"/>
      <c r="C954" s="53"/>
      <c r="D954" s="53"/>
      <c r="E954" s="53"/>
      <c r="F954" s="53"/>
      <c r="G954" s="53"/>
      <c r="H954" s="53"/>
      <c r="I954" s="78"/>
      <c r="J954" s="53"/>
      <c r="K954" s="53"/>
      <c r="L954" s="53"/>
      <c r="M954" s="53"/>
      <c r="N954" s="53"/>
      <c r="O954" s="53"/>
      <c r="P954" s="53"/>
      <c r="Q954" s="53"/>
      <c r="R954" s="53"/>
      <c r="S954" s="53"/>
      <c r="T954" s="53"/>
      <c r="U954" s="53"/>
      <c r="V954" s="53"/>
      <c r="W954" s="53"/>
      <c r="X954" s="53"/>
      <c r="Y954" s="53"/>
      <c r="Z954" s="53"/>
    </row>
    <row r="955" spans="1:26" ht="14.4">
      <c r="A955" s="53"/>
      <c r="B955" s="53"/>
      <c r="C955" s="53"/>
      <c r="D955" s="53"/>
      <c r="E955" s="53"/>
      <c r="F955" s="53"/>
      <c r="G955" s="53"/>
      <c r="H955" s="53"/>
      <c r="I955" s="78"/>
      <c r="J955" s="53"/>
      <c r="K955" s="53"/>
      <c r="L955" s="53"/>
      <c r="M955" s="53"/>
      <c r="N955" s="53"/>
      <c r="O955" s="53"/>
      <c r="P955" s="53"/>
      <c r="Q955" s="53"/>
      <c r="R955" s="53"/>
      <c r="S955" s="53"/>
      <c r="T955" s="53"/>
      <c r="U955" s="53"/>
      <c r="V955" s="53"/>
      <c r="W955" s="53"/>
      <c r="X955" s="53"/>
      <c r="Y955" s="53"/>
      <c r="Z955" s="53"/>
    </row>
    <row r="956" spans="1:26" ht="14.4">
      <c r="A956" s="53"/>
      <c r="B956" s="53"/>
      <c r="C956" s="53"/>
      <c r="D956" s="53"/>
      <c r="E956" s="53"/>
      <c r="F956" s="53"/>
      <c r="G956" s="53"/>
      <c r="H956" s="53"/>
      <c r="I956" s="78"/>
      <c r="J956" s="53"/>
      <c r="K956" s="53"/>
      <c r="L956" s="53"/>
      <c r="M956" s="53"/>
      <c r="N956" s="53"/>
      <c r="O956" s="53"/>
      <c r="P956" s="53"/>
      <c r="Q956" s="53"/>
      <c r="R956" s="53"/>
      <c r="S956" s="53"/>
      <c r="T956" s="53"/>
      <c r="U956" s="53"/>
      <c r="V956" s="53"/>
      <c r="W956" s="53"/>
      <c r="X956" s="53"/>
      <c r="Y956" s="53"/>
      <c r="Z956" s="53"/>
    </row>
    <row r="957" spans="1:26" ht="14.4">
      <c r="A957" s="53"/>
      <c r="B957" s="53"/>
      <c r="C957" s="53"/>
      <c r="D957" s="53"/>
      <c r="E957" s="53"/>
      <c r="F957" s="53"/>
      <c r="G957" s="53"/>
      <c r="H957" s="53"/>
      <c r="I957" s="78"/>
      <c r="J957" s="53"/>
      <c r="K957" s="53"/>
      <c r="L957" s="53"/>
      <c r="M957" s="53"/>
      <c r="N957" s="53"/>
      <c r="O957" s="53"/>
      <c r="P957" s="53"/>
      <c r="Q957" s="53"/>
      <c r="R957" s="53"/>
      <c r="S957" s="53"/>
      <c r="T957" s="53"/>
      <c r="U957" s="53"/>
      <c r="V957" s="53"/>
      <c r="W957" s="53"/>
      <c r="X957" s="53"/>
      <c r="Y957" s="53"/>
      <c r="Z957" s="53"/>
    </row>
    <row r="958" spans="1:26" ht="14.4">
      <c r="A958" s="53"/>
      <c r="B958" s="53"/>
      <c r="C958" s="53"/>
      <c r="D958" s="53"/>
      <c r="E958" s="53"/>
      <c r="F958" s="53"/>
      <c r="G958" s="53"/>
      <c r="H958" s="53"/>
      <c r="I958" s="78"/>
      <c r="J958" s="53"/>
      <c r="K958" s="53"/>
      <c r="L958" s="53"/>
      <c r="M958" s="53"/>
      <c r="N958" s="53"/>
      <c r="O958" s="53"/>
      <c r="P958" s="53"/>
      <c r="Q958" s="53"/>
      <c r="R958" s="53"/>
      <c r="S958" s="53"/>
      <c r="T958" s="53"/>
      <c r="U958" s="53"/>
      <c r="V958" s="53"/>
      <c r="W958" s="53"/>
      <c r="X958" s="53"/>
      <c r="Y958" s="53"/>
      <c r="Z958" s="53"/>
    </row>
    <row r="959" spans="1:26" ht="14.4">
      <c r="A959" s="53"/>
      <c r="B959" s="53"/>
      <c r="C959" s="53"/>
      <c r="D959" s="53"/>
      <c r="E959" s="53"/>
      <c r="F959" s="53"/>
      <c r="G959" s="53"/>
      <c r="H959" s="53"/>
      <c r="I959" s="78"/>
      <c r="J959" s="53"/>
      <c r="K959" s="53"/>
      <c r="L959" s="53"/>
      <c r="M959" s="53"/>
      <c r="N959" s="53"/>
      <c r="O959" s="53"/>
      <c r="P959" s="53"/>
      <c r="Q959" s="53"/>
      <c r="R959" s="53"/>
      <c r="S959" s="53"/>
      <c r="T959" s="53"/>
      <c r="U959" s="53"/>
      <c r="V959" s="53"/>
      <c r="W959" s="53"/>
      <c r="X959" s="53"/>
      <c r="Y959" s="53"/>
      <c r="Z959" s="53"/>
    </row>
    <row r="960" spans="1:26" ht="14.4">
      <c r="A960" s="53"/>
      <c r="B960" s="53"/>
      <c r="C960" s="53"/>
      <c r="D960" s="53"/>
      <c r="E960" s="53"/>
      <c r="F960" s="53"/>
      <c r="G960" s="53"/>
      <c r="H960" s="53"/>
      <c r="I960" s="78"/>
      <c r="J960" s="53"/>
      <c r="K960" s="53"/>
      <c r="L960" s="53"/>
      <c r="M960" s="53"/>
      <c r="N960" s="53"/>
      <c r="O960" s="53"/>
      <c r="P960" s="53"/>
      <c r="Q960" s="53"/>
      <c r="R960" s="53"/>
      <c r="S960" s="53"/>
      <c r="T960" s="53"/>
      <c r="U960" s="53"/>
      <c r="V960" s="53"/>
      <c r="W960" s="53"/>
      <c r="X960" s="53"/>
      <c r="Y960" s="53"/>
      <c r="Z960" s="53"/>
    </row>
    <row r="961" spans="1:26" ht="14.4">
      <c r="A961" s="53"/>
      <c r="B961" s="53"/>
      <c r="C961" s="53"/>
      <c r="D961" s="53"/>
      <c r="E961" s="53"/>
      <c r="F961" s="53"/>
      <c r="G961" s="53"/>
      <c r="H961" s="53"/>
      <c r="I961" s="78"/>
      <c r="J961" s="53"/>
      <c r="K961" s="53"/>
      <c r="L961" s="53"/>
      <c r="M961" s="53"/>
      <c r="N961" s="53"/>
      <c r="O961" s="53"/>
      <c r="P961" s="53"/>
      <c r="Q961" s="53"/>
      <c r="R961" s="53"/>
      <c r="S961" s="53"/>
      <c r="T961" s="53"/>
      <c r="U961" s="53"/>
      <c r="V961" s="53"/>
      <c r="W961" s="53"/>
      <c r="X961" s="53"/>
      <c r="Y961" s="53"/>
      <c r="Z961" s="53"/>
    </row>
    <row r="962" spans="1:26" ht="14.4">
      <c r="A962" s="53"/>
      <c r="B962" s="53"/>
      <c r="C962" s="53"/>
      <c r="D962" s="53"/>
      <c r="E962" s="53"/>
      <c r="F962" s="53"/>
      <c r="G962" s="53"/>
      <c r="H962" s="53"/>
      <c r="I962" s="78"/>
      <c r="J962" s="53"/>
      <c r="K962" s="53"/>
      <c r="L962" s="53"/>
      <c r="M962" s="53"/>
      <c r="N962" s="53"/>
      <c r="O962" s="53"/>
      <c r="P962" s="53"/>
      <c r="Q962" s="53"/>
      <c r="R962" s="53"/>
      <c r="S962" s="53"/>
      <c r="T962" s="53"/>
      <c r="U962" s="53"/>
      <c r="V962" s="53"/>
      <c r="W962" s="53"/>
      <c r="X962" s="53"/>
      <c r="Y962" s="53"/>
      <c r="Z962" s="53"/>
    </row>
    <row r="963" spans="1:26" ht="14.4">
      <c r="A963" s="53"/>
      <c r="B963" s="53"/>
      <c r="C963" s="53"/>
      <c r="D963" s="53"/>
      <c r="E963" s="53"/>
      <c r="F963" s="53"/>
      <c r="G963" s="53"/>
      <c r="H963" s="53"/>
      <c r="I963" s="78"/>
      <c r="J963" s="53"/>
      <c r="K963" s="53"/>
      <c r="L963" s="53"/>
      <c r="M963" s="53"/>
      <c r="N963" s="53"/>
      <c r="O963" s="53"/>
      <c r="P963" s="53"/>
      <c r="Q963" s="53"/>
      <c r="R963" s="53"/>
      <c r="S963" s="53"/>
      <c r="T963" s="53"/>
      <c r="U963" s="53"/>
      <c r="V963" s="53"/>
      <c r="W963" s="53"/>
      <c r="X963" s="53"/>
      <c r="Y963" s="53"/>
      <c r="Z963" s="53"/>
    </row>
    <row r="964" spans="1:26" ht="14.4">
      <c r="A964" s="53"/>
      <c r="B964" s="53"/>
      <c r="C964" s="53"/>
      <c r="D964" s="53"/>
      <c r="E964" s="53"/>
      <c r="F964" s="53"/>
      <c r="G964" s="53"/>
      <c r="H964" s="53"/>
      <c r="I964" s="78"/>
      <c r="J964" s="53"/>
      <c r="K964" s="53"/>
      <c r="L964" s="53"/>
      <c r="M964" s="53"/>
      <c r="N964" s="53"/>
      <c r="O964" s="53"/>
      <c r="P964" s="53"/>
      <c r="Q964" s="53"/>
      <c r="R964" s="53"/>
      <c r="S964" s="53"/>
      <c r="T964" s="53"/>
      <c r="U964" s="53"/>
      <c r="V964" s="53"/>
      <c r="W964" s="53"/>
      <c r="X964" s="53"/>
      <c r="Y964" s="53"/>
      <c r="Z964" s="53"/>
    </row>
    <row r="965" spans="1:26" ht="14.4">
      <c r="A965" s="53"/>
      <c r="B965" s="53"/>
      <c r="C965" s="53"/>
      <c r="D965" s="53"/>
      <c r="E965" s="53"/>
      <c r="F965" s="53"/>
      <c r="G965" s="53"/>
      <c r="H965" s="53"/>
      <c r="I965" s="78"/>
      <c r="J965" s="53"/>
      <c r="K965" s="53"/>
      <c r="L965" s="53"/>
      <c r="M965" s="53"/>
      <c r="N965" s="53"/>
      <c r="O965" s="53"/>
      <c r="P965" s="53"/>
      <c r="Q965" s="53"/>
      <c r="R965" s="53"/>
      <c r="S965" s="53"/>
      <c r="T965" s="53"/>
      <c r="U965" s="53"/>
      <c r="V965" s="53"/>
      <c r="W965" s="53"/>
      <c r="X965" s="53"/>
      <c r="Y965" s="53"/>
      <c r="Z965" s="53"/>
    </row>
    <row r="966" spans="1:26" ht="14.4">
      <c r="A966" s="53"/>
      <c r="B966" s="53"/>
      <c r="C966" s="53"/>
      <c r="D966" s="53"/>
      <c r="E966" s="53"/>
      <c r="F966" s="53"/>
      <c r="G966" s="53"/>
      <c r="H966" s="53"/>
      <c r="I966" s="78"/>
      <c r="J966" s="53"/>
      <c r="K966" s="53"/>
      <c r="L966" s="53"/>
      <c r="M966" s="53"/>
      <c r="N966" s="53"/>
      <c r="O966" s="53"/>
      <c r="P966" s="53"/>
      <c r="Q966" s="53"/>
      <c r="R966" s="53"/>
      <c r="S966" s="53"/>
      <c r="T966" s="53"/>
      <c r="U966" s="53"/>
      <c r="V966" s="53"/>
      <c r="W966" s="53"/>
      <c r="X966" s="53"/>
      <c r="Y966" s="53"/>
      <c r="Z966" s="53"/>
    </row>
    <row r="967" spans="1:26" ht="14.4">
      <c r="A967" s="53"/>
      <c r="B967" s="53"/>
      <c r="C967" s="53"/>
      <c r="D967" s="53"/>
      <c r="E967" s="53"/>
      <c r="F967" s="53"/>
      <c r="G967" s="53"/>
      <c r="H967" s="53"/>
      <c r="I967" s="78"/>
      <c r="J967" s="53"/>
      <c r="K967" s="53"/>
      <c r="L967" s="53"/>
      <c r="M967" s="53"/>
      <c r="N967" s="53"/>
      <c r="O967" s="53"/>
      <c r="P967" s="53"/>
      <c r="Q967" s="53"/>
      <c r="R967" s="53"/>
      <c r="S967" s="53"/>
      <c r="T967" s="53"/>
      <c r="U967" s="53"/>
      <c r="V967" s="53"/>
      <c r="W967" s="53"/>
      <c r="X967" s="53"/>
      <c r="Y967" s="53"/>
      <c r="Z967" s="53"/>
    </row>
    <row r="968" spans="1:26" ht="14.4">
      <c r="A968" s="53"/>
      <c r="B968" s="53"/>
      <c r="C968" s="53"/>
      <c r="D968" s="53"/>
      <c r="E968" s="53"/>
      <c r="F968" s="53"/>
      <c r="G968" s="53"/>
      <c r="H968" s="53"/>
      <c r="I968" s="78"/>
      <c r="J968" s="53"/>
      <c r="K968" s="53"/>
      <c r="L968" s="53"/>
      <c r="M968" s="53"/>
      <c r="N968" s="53"/>
      <c r="O968" s="53"/>
      <c r="P968" s="53"/>
      <c r="Q968" s="53"/>
      <c r="R968" s="53"/>
      <c r="S968" s="53"/>
      <c r="T968" s="53"/>
      <c r="U968" s="53"/>
      <c r="V968" s="53"/>
      <c r="W968" s="53"/>
      <c r="X968" s="53"/>
      <c r="Y968" s="53"/>
      <c r="Z968" s="53"/>
    </row>
    <row r="969" spans="1:26" ht="14.4">
      <c r="A969" s="53"/>
      <c r="B969" s="53"/>
      <c r="C969" s="53"/>
      <c r="D969" s="53"/>
      <c r="E969" s="53"/>
      <c r="F969" s="53"/>
      <c r="G969" s="53"/>
      <c r="H969" s="53"/>
      <c r="I969" s="78"/>
      <c r="J969" s="53"/>
      <c r="K969" s="53"/>
      <c r="L969" s="53"/>
      <c r="M969" s="53"/>
      <c r="N969" s="53"/>
      <c r="O969" s="53"/>
      <c r="P969" s="53"/>
      <c r="Q969" s="53"/>
      <c r="R969" s="53"/>
      <c r="S969" s="53"/>
      <c r="T969" s="53"/>
      <c r="U969" s="53"/>
      <c r="V969" s="53"/>
      <c r="W969" s="53"/>
      <c r="X969" s="53"/>
      <c r="Y969" s="53"/>
      <c r="Z969" s="53"/>
    </row>
    <row r="970" spans="1:26" ht="14.4">
      <c r="A970" s="53"/>
      <c r="B970" s="53"/>
      <c r="C970" s="53"/>
      <c r="D970" s="53"/>
      <c r="E970" s="53"/>
      <c r="F970" s="53"/>
      <c r="G970" s="53"/>
      <c r="H970" s="53"/>
      <c r="I970" s="78"/>
      <c r="J970" s="53"/>
      <c r="K970" s="53"/>
      <c r="L970" s="53"/>
      <c r="M970" s="53"/>
      <c r="N970" s="53"/>
      <c r="O970" s="53"/>
      <c r="P970" s="53"/>
      <c r="Q970" s="53"/>
      <c r="R970" s="53"/>
      <c r="S970" s="53"/>
      <c r="T970" s="53"/>
      <c r="U970" s="53"/>
      <c r="V970" s="53"/>
      <c r="W970" s="53"/>
      <c r="X970" s="53"/>
      <c r="Y970" s="53"/>
      <c r="Z970" s="53"/>
    </row>
    <row r="971" spans="1:26" ht="14.4">
      <c r="A971" s="53"/>
      <c r="B971" s="53"/>
      <c r="C971" s="53"/>
      <c r="D971" s="53"/>
      <c r="E971" s="53"/>
      <c r="F971" s="53"/>
      <c r="G971" s="53"/>
      <c r="H971" s="53"/>
      <c r="I971" s="78"/>
      <c r="J971" s="53"/>
      <c r="K971" s="53"/>
      <c r="L971" s="53"/>
      <c r="M971" s="53"/>
      <c r="N971" s="53"/>
      <c r="O971" s="53"/>
      <c r="P971" s="53"/>
      <c r="Q971" s="53"/>
      <c r="R971" s="53"/>
      <c r="S971" s="53"/>
      <c r="T971" s="53"/>
      <c r="U971" s="53"/>
      <c r="V971" s="53"/>
      <c r="W971" s="53"/>
      <c r="X971" s="53"/>
      <c r="Y971" s="53"/>
      <c r="Z971" s="53"/>
    </row>
    <row r="972" spans="1:26" ht="14.4">
      <c r="A972" s="53"/>
      <c r="B972" s="53"/>
      <c r="C972" s="53"/>
      <c r="D972" s="53"/>
      <c r="E972" s="53"/>
      <c r="F972" s="53"/>
      <c r="G972" s="53"/>
      <c r="H972" s="53"/>
      <c r="I972" s="78"/>
      <c r="J972" s="53"/>
      <c r="K972" s="53"/>
      <c r="L972" s="53"/>
      <c r="M972" s="53"/>
      <c r="N972" s="53"/>
      <c r="O972" s="53"/>
      <c r="P972" s="53"/>
      <c r="Q972" s="53"/>
      <c r="R972" s="53"/>
      <c r="S972" s="53"/>
      <c r="T972" s="53"/>
      <c r="U972" s="53"/>
      <c r="V972" s="53"/>
      <c r="W972" s="53"/>
      <c r="X972" s="53"/>
      <c r="Y972" s="53"/>
      <c r="Z972" s="53"/>
    </row>
    <row r="973" spans="1:26" ht="14.4">
      <c r="A973" s="53"/>
      <c r="B973" s="53"/>
      <c r="C973" s="53"/>
      <c r="D973" s="53"/>
      <c r="E973" s="53"/>
      <c r="F973" s="53"/>
      <c r="G973" s="53"/>
      <c r="H973" s="53"/>
      <c r="I973" s="78"/>
      <c r="J973" s="53"/>
      <c r="K973" s="53"/>
      <c r="L973" s="53"/>
      <c r="M973" s="53"/>
      <c r="N973" s="53"/>
      <c r="O973" s="53"/>
      <c r="P973" s="53"/>
      <c r="Q973" s="53"/>
      <c r="R973" s="53"/>
      <c r="S973" s="53"/>
      <c r="T973" s="53"/>
      <c r="U973" s="53"/>
      <c r="V973" s="53"/>
      <c r="W973" s="53"/>
      <c r="X973" s="53"/>
      <c r="Y973" s="53"/>
      <c r="Z973" s="53"/>
    </row>
    <row r="974" spans="1:26" ht="14.4">
      <c r="A974" s="53"/>
      <c r="B974" s="53"/>
      <c r="C974" s="53"/>
      <c r="D974" s="53"/>
      <c r="E974" s="53"/>
      <c r="F974" s="53"/>
      <c r="G974" s="53"/>
      <c r="H974" s="53"/>
      <c r="I974" s="78"/>
      <c r="J974" s="53"/>
      <c r="K974" s="53"/>
      <c r="L974" s="53"/>
      <c r="M974" s="53"/>
      <c r="N974" s="53"/>
      <c r="O974" s="53"/>
      <c r="P974" s="53"/>
      <c r="Q974" s="53"/>
      <c r="R974" s="53"/>
      <c r="S974" s="53"/>
      <c r="T974" s="53"/>
      <c r="U974" s="53"/>
      <c r="V974" s="53"/>
      <c r="W974" s="53"/>
      <c r="X974" s="53"/>
      <c r="Y974" s="53"/>
      <c r="Z974" s="53"/>
    </row>
    <row r="975" spans="1:26" ht="14.4">
      <c r="A975" s="53"/>
      <c r="B975" s="53"/>
      <c r="C975" s="53"/>
      <c r="D975" s="53"/>
      <c r="E975" s="53"/>
      <c r="F975" s="53"/>
      <c r="G975" s="53"/>
      <c r="H975" s="53"/>
      <c r="I975" s="78"/>
      <c r="J975" s="53"/>
      <c r="K975" s="53"/>
      <c r="L975" s="53"/>
      <c r="M975" s="53"/>
      <c r="N975" s="53"/>
      <c r="O975" s="53"/>
      <c r="P975" s="53"/>
      <c r="Q975" s="53"/>
      <c r="R975" s="53"/>
      <c r="S975" s="53"/>
      <c r="T975" s="53"/>
      <c r="U975" s="53"/>
      <c r="V975" s="53"/>
      <c r="W975" s="53"/>
      <c r="X975" s="53"/>
      <c r="Y975" s="53"/>
      <c r="Z975" s="53"/>
    </row>
    <row r="976" spans="1:26" ht="14.4">
      <c r="A976" s="53"/>
      <c r="B976" s="53"/>
      <c r="C976" s="53"/>
      <c r="D976" s="53"/>
      <c r="E976" s="53"/>
      <c r="F976" s="53"/>
      <c r="G976" s="53"/>
      <c r="H976" s="53"/>
      <c r="I976" s="78"/>
      <c r="J976" s="53"/>
      <c r="K976" s="53"/>
      <c r="L976" s="53"/>
      <c r="M976" s="53"/>
      <c r="N976" s="53"/>
      <c r="O976" s="53"/>
      <c r="P976" s="53"/>
      <c r="Q976" s="53"/>
      <c r="R976" s="53"/>
      <c r="S976" s="53"/>
      <c r="T976" s="53"/>
      <c r="U976" s="53"/>
      <c r="V976" s="53"/>
      <c r="W976" s="53"/>
      <c r="X976" s="53"/>
      <c r="Y976" s="53"/>
      <c r="Z976" s="53"/>
    </row>
    <row r="977" spans="1:26" ht="14.4">
      <c r="A977" s="53"/>
      <c r="B977" s="53"/>
      <c r="C977" s="53"/>
      <c r="D977" s="53"/>
      <c r="E977" s="53"/>
      <c r="F977" s="53"/>
      <c r="G977" s="53"/>
      <c r="H977" s="53"/>
      <c r="I977" s="78"/>
      <c r="J977" s="53"/>
      <c r="K977" s="53"/>
      <c r="L977" s="53"/>
      <c r="M977" s="53"/>
      <c r="N977" s="53"/>
      <c r="O977" s="53"/>
      <c r="P977" s="53"/>
      <c r="Q977" s="53"/>
      <c r="R977" s="53"/>
      <c r="S977" s="53"/>
      <c r="T977" s="53"/>
      <c r="U977" s="53"/>
      <c r="V977" s="53"/>
      <c r="W977" s="53"/>
      <c r="X977" s="53"/>
      <c r="Y977" s="53"/>
      <c r="Z977" s="53"/>
    </row>
    <row r="978" spans="1:26" ht="14.4">
      <c r="A978" s="53"/>
      <c r="B978" s="53"/>
      <c r="C978" s="53"/>
      <c r="D978" s="53"/>
      <c r="E978" s="53"/>
      <c r="F978" s="53"/>
      <c r="G978" s="53"/>
      <c r="H978" s="53"/>
      <c r="I978" s="78"/>
      <c r="J978" s="53"/>
      <c r="K978" s="53"/>
      <c r="L978" s="53"/>
      <c r="M978" s="53"/>
      <c r="N978" s="53"/>
      <c r="O978" s="53"/>
      <c r="P978" s="53"/>
      <c r="Q978" s="53"/>
      <c r="R978" s="53"/>
      <c r="S978" s="53"/>
      <c r="T978" s="53"/>
      <c r="U978" s="53"/>
      <c r="V978" s="53"/>
      <c r="W978" s="53"/>
      <c r="X978" s="53"/>
      <c r="Y978" s="53"/>
      <c r="Z978" s="53"/>
    </row>
    <row r="979" spans="1:26" ht="14.4">
      <c r="A979" s="53"/>
      <c r="B979" s="53"/>
      <c r="C979" s="53"/>
      <c r="D979" s="53"/>
      <c r="E979" s="53"/>
      <c r="F979" s="53"/>
      <c r="G979" s="53"/>
      <c r="H979" s="53"/>
      <c r="I979" s="78"/>
      <c r="J979" s="53"/>
      <c r="K979" s="53"/>
      <c r="L979" s="53"/>
      <c r="M979" s="53"/>
      <c r="N979" s="53"/>
      <c r="O979" s="53"/>
      <c r="P979" s="53"/>
      <c r="Q979" s="53"/>
      <c r="R979" s="53"/>
      <c r="S979" s="53"/>
      <c r="T979" s="53"/>
      <c r="U979" s="53"/>
      <c r="V979" s="53"/>
      <c r="W979" s="53"/>
      <c r="X979" s="53"/>
      <c r="Y979" s="53"/>
      <c r="Z979" s="53"/>
    </row>
    <row r="980" spans="1:26" ht="14.4">
      <c r="A980" s="53"/>
      <c r="B980" s="53"/>
      <c r="C980" s="53"/>
      <c r="D980" s="53"/>
      <c r="E980" s="53"/>
      <c r="F980" s="53"/>
      <c r="G980" s="53"/>
      <c r="H980" s="53"/>
      <c r="I980" s="78"/>
      <c r="J980" s="53"/>
      <c r="K980" s="53"/>
      <c r="L980" s="53"/>
      <c r="M980" s="53"/>
      <c r="N980" s="53"/>
      <c r="O980" s="53"/>
      <c r="P980" s="53"/>
      <c r="Q980" s="53"/>
      <c r="R980" s="53"/>
      <c r="S980" s="53"/>
      <c r="T980" s="53"/>
      <c r="U980" s="53"/>
      <c r="V980" s="53"/>
      <c r="W980" s="53"/>
      <c r="X980" s="53"/>
      <c r="Y980" s="53"/>
      <c r="Z980" s="53"/>
    </row>
    <row r="981" spans="1:26" ht="14.4">
      <c r="A981" s="53"/>
      <c r="B981" s="53"/>
      <c r="C981" s="53"/>
      <c r="D981" s="53"/>
      <c r="E981" s="53"/>
      <c r="F981" s="53"/>
      <c r="G981" s="53"/>
      <c r="H981" s="53"/>
      <c r="I981" s="78"/>
      <c r="J981" s="53"/>
      <c r="K981" s="53"/>
      <c r="L981" s="53"/>
      <c r="M981" s="53"/>
      <c r="N981" s="53"/>
      <c r="O981" s="53"/>
      <c r="P981" s="53"/>
      <c r="Q981" s="53"/>
      <c r="R981" s="53"/>
      <c r="S981" s="53"/>
      <c r="T981" s="53"/>
      <c r="U981" s="53"/>
      <c r="V981" s="53"/>
      <c r="W981" s="53"/>
      <c r="X981" s="53"/>
      <c r="Y981" s="53"/>
      <c r="Z981" s="53"/>
    </row>
    <row r="982" spans="1:26" ht="14.4">
      <c r="A982" s="53"/>
      <c r="B982" s="53"/>
      <c r="C982" s="53"/>
      <c r="D982" s="53"/>
      <c r="E982" s="53"/>
      <c r="F982" s="53"/>
      <c r="G982" s="53"/>
      <c r="H982" s="53"/>
      <c r="I982" s="78"/>
      <c r="J982" s="53"/>
      <c r="K982" s="53"/>
      <c r="L982" s="53"/>
      <c r="M982" s="53"/>
      <c r="N982" s="53"/>
      <c r="O982" s="53"/>
      <c r="P982" s="53"/>
      <c r="Q982" s="53"/>
      <c r="R982" s="53"/>
      <c r="S982" s="53"/>
      <c r="T982" s="53"/>
      <c r="U982" s="53"/>
      <c r="V982" s="53"/>
      <c r="W982" s="53"/>
      <c r="X982" s="53"/>
      <c r="Y982" s="53"/>
      <c r="Z982" s="53"/>
    </row>
    <row r="983" spans="1:26" ht="14.4">
      <c r="A983" s="53"/>
      <c r="B983" s="53"/>
      <c r="C983" s="53"/>
      <c r="D983" s="53"/>
      <c r="E983" s="53"/>
      <c r="F983" s="53"/>
      <c r="G983" s="53"/>
      <c r="H983" s="53"/>
      <c r="I983" s="78"/>
      <c r="J983" s="53"/>
      <c r="K983" s="53"/>
      <c r="L983" s="53"/>
      <c r="M983" s="53"/>
      <c r="N983" s="53"/>
      <c r="O983" s="53"/>
      <c r="P983" s="53"/>
      <c r="Q983" s="53"/>
      <c r="R983" s="53"/>
      <c r="S983" s="53"/>
      <c r="T983" s="53"/>
      <c r="U983" s="53"/>
      <c r="V983" s="53"/>
      <c r="W983" s="53"/>
      <c r="X983" s="53"/>
      <c r="Y983" s="53"/>
      <c r="Z983" s="53"/>
    </row>
    <row r="984" spans="1:26" ht="14.4">
      <c r="A984" s="53"/>
      <c r="B984" s="53"/>
      <c r="C984" s="53"/>
      <c r="D984" s="53"/>
      <c r="E984" s="53"/>
      <c r="F984" s="53"/>
      <c r="G984" s="53"/>
      <c r="H984" s="53"/>
      <c r="I984" s="78"/>
      <c r="J984" s="53"/>
      <c r="K984" s="53"/>
      <c r="L984" s="53"/>
      <c r="M984" s="53"/>
      <c r="N984" s="53"/>
      <c r="O984" s="53"/>
      <c r="P984" s="53"/>
      <c r="Q984" s="53"/>
      <c r="R984" s="53"/>
      <c r="S984" s="53"/>
      <c r="T984" s="53"/>
      <c r="U984" s="53"/>
      <c r="V984" s="53"/>
      <c r="W984" s="53"/>
      <c r="X984" s="53"/>
      <c r="Y984" s="53"/>
      <c r="Z984" s="53"/>
    </row>
    <row r="985" spans="1:26" ht="14.4">
      <c r="A985" s="53"/>
      <c r="B985" s="53"/>
      <c r="C985" s="53"/>
      <c r="D985" s="53"/>
      <c r="E985" s="53"/>
      <c r="F985" s="53"/>
      <c r="G985" s="53"/>
      <c r="H985" s="53"/>
      <c r="I985" s="78"/>
      <c r="J985" s="53"/>
      <c r="K985" s="53"/>
      <c r="L985" s="53"/>
      <c r="M985" s="53"/>
      <c r="N985" s="53"/>
      <c r="O985" s="53"/>
      <c r="P985" s="53"/>
      <c r="Q985" s="53"/>
      <c r="R985" s="53"/>
      <c r="S985" s="53"/>
      <c r="T985" s="53"/>
      <c r="U985" s="53"/>
      <c r="V985" s="53"/>
      <c r="W985" s="53"/>
      <c r="X985" s="53"/>
      <c r="Y985" s="53"/>
      <c r="Z985" s="53"/>
    </row>
    <row r="986" spans="1:26" ht="14.4">
      <c r="A986" s="53"/>
      <c r="B986" s="53"/>
      <c r="C986" s="53"/>
      <c r="D986" s="53"/>
      <c r="E986" s="53"/>
      <c r="F986" s="53"/>
      <c r="G986" s="53"/>
      <c r="H986" s="53"/>
      <c r="I986" s="78"/>
      <c r="J986" s="53"/>
      <c r="K986" s="53"/>
      <c r="L986" s="53"/>
      <c r="M986" s="53"/>
      <c r="N986" s="53"/>
      <c r="O986" s="53"/>
      <c r="P986" s="53"/>
      <c r="Q986" s="53"/>
      <c r="R986" s="53"/>
      <c r="S986" s="53"/>
      <c r="T986" s="53"/>
      <c r="U986" s="53"/>
      <c r="V986" s="53"/>
      <c r="W986" s="53"/>
      <c r="X986" s="53"/>
      <c r="Y986" s="53"/>
      <c r="Z986" s="53"/>
    </row>
    <row r="987" spans="1:26" ht="14.4">
      <c r="A987" s="53"/>
      <c r="B987" s="53"/>
      <c r="C987" s="53"/>
      <c r="D987" s="53"/>
      <c r="E987" s="53"/>
      <c r="F987" s="53"/>
      <c r="G987" s="53"/>
      <c r="H987" s="53"/>
      <c r="I987" s="78"/>
      <c r="J987" s="53"/>
      <c r="K987" s="53"/>
      <c r="L987" s="53"/>
      <c r="M987" s="53"/>
      <c r="N987" s="53"/>
      <c r="O987" s="53"/>
      <c r="P987" s="53"/>
      <c r="Q987" s="53"/>
      <c r="R987" s="53"/>
      <c r="S987" s="53"/>
      <c r="T987" s="53"/>
      <c r="U987" s="53"/>
      <c r="V987" s="53"/>
      <c r="W987" s="53"/>
      <c r="X987" s="53"/>
      <c r="Y987" s="53"/>
      <c r="Z987" s="53"/>
    </row>
    <row r="988" spans="1:26" ht="14.4">
      <c r="A988" s="53"/>
      <c r="B988" s="53"/>
      <c r="C988" s="53"/>
      <c r="D988" s="53"/>
      <c r="E988" s="53"/>
      <c r="F988" s="53"/>
      <c r="G988" s="53"/>
      <c r="H988" s="53"/>
      <c r="I988" s="78"/>
      <c r="J988" s="53"/>
      <c r="K988" s="53"/>
      <c r="L988" s="53"/>
      <c r="M988" s="53"/>
      <c r="N988" s="53"/>
      <c r="O988" s="53"/>
      <c r="P988" s="53"/>
      <c r="Q988" s="53"/>
      <c r="R988" s="53"/>
      <c r="S988" s="53"/>
      <c r="T988" s="53"/>
      <c r="U988" s="53"/>
      <c r="V988" s="53"/>
      <c r="W988" s="53"/>
      <c r="X988" s="53"/>
      <c r="Y988" s="53"/>
      <c r="Z988" s="53"/>
    </row>
    <row r="989" spans="1:26" ht="14.4">
      <c r="A989" s="53"/>
      <c r="B989" s="53"/>
      <c r="C989" s="53"/>
      <c r="D989" s="53"/>
      <c r="E989" s="53"/>
      <c r="F989" s="53"/>
      <c r="G989" s="53"/>
      <c r="H989" s="53"/>
      <c r="I989" s="78"/>
      <c r="J989" s="53"/>
      <c r="K989" s="53"/>
      <c r="L989" s="53"/>
      <c r="M989" s="53"/>
      <c r="N989" s="53"/>
      <c r="O989" s="53"/>
      <c r="P989" s="53"/>
      <c r="Q989" s="53"/>
      <c r="R989" s="53"/>
      <c r="S989" s="53"/>
      <c r="T989" s="53"/>
      <c r="U989" s="53"/>
      <c r="V989" s="53"/>
      <c r="W989" s="53"/>
      <c r="X989" s="53"/>
      <c r="Y989" s="53"/>
      <c r="Z989" s="53"/>
    </row>
    <row r="990" spans="1:26" ht="14.4">
      <c r="A990" s="53"/>
      <c r="B990" s="53"/>
      <c r="C990" s="53"/>
      <c r="D990" s="53"/>
      <c r="E990" s="53"/>
      <c r="F990" s="53"/>
      <c r="G990" s="53"/>
      <c r="H990" s="53"/>
      <c r="I990" s="78"/>
      <c r="J990" s="53"/>
      <c r="K990" s="53"/>
      <c r="L990" s="53"/>
      <c r="M990" s="53"/>
      <c r="N990" s="53"/>
      <c r="O990" s="53"/>
      <c r="P990" s="53"/>
      <c r="Q990" s="53"/>
      <c r="R990" s="53"/>
      <c r="S990" s="53"/>
      <c r="T990" s="53"/>
      <c r="U990" s="53"/>
      <c r="V990" s="53"/>
      <c r="W990" s="53"/>
      <c r="X990" s="53"/>
      <c r="Y990" s="53"/>
      <c r="Z990" s="53"/>
    </row>
    <row r="991" spans="1:26" ht="14.4">
      <c r="A991" s="53"/>
      <c r="B991" s="53"/>
      <c r="C991" s="53"/>
      <c r="D991" s="53"/>
      <c r="E991" s="53"/>
      <c r="F991" s="53"/>
      <c r="G991" s="53"/>
      <c r="H991" s="53"/>
      <c r="I991" s="78"/>
      <c r="J991" s="53"/>
      <c r="K991" s="53"/>
      <c r="L991" s="53"/>
      <c r="M991" s="53"/>
      <c r="N991" s="53"/>
      <c r="O991" s="53"/>
      <c r="P991" s="53"/>
      <c r="Q991" s="53"/>
      <c r="R991" s="53"/>
      <c r="S991" s="53"/>
      <c r="T991" s="53"/>
      <c r="U991" s="53"/>
      <c r="V991" s="53"/>
      <c r="W991" s="53"/>
      <c r="X991" s="53"/>
      <c r="Y991" s="53"/>
      <c r="Z991" s="53"/>
    </row>
    <row r="992" spans="1:26" ht="14.4">
      <c r="A992" s="53"/>
      <c r="B992" s="53"/>
      <c r="C992" s="53"/>
      <c r="D992" s="53"/>
      <c r="E992" s="53"/>
      <c r="F992" s="53"/>
      <c r="G992" s="53"/>
      <c r="H992" s="53"/>
      <c r="I992" s="78"/>
      <c r="J992" s="53"/>
      <c r="K992" s="53"/>
      <c r="L992" s="53"/>
      <c r="M992" s="53"/>
      <c r="N992" s="53"/>
      <c r="O992" s="53"/>
      <c r="P992" s="53"/>
      <c r="Q992" s="53"/>
      <c r="R992" s="53"/>
      <c r="S992" s="53"/>
      <c r="T992" s="53"/>
      <c r="U992" s="53"/>
      <c r="V992" s="53"/>
      <c r="W992" s="53"/>
      <c r="X992" s="53"/>
      <c r="Y992" s="53"/>
      <c r="Z992" s="53"/>
    </row>
    <row r="993" spans="1:26" ht="14.4">
      <c r="A993" s="53"/>
      <c r="B993" s="53"/>
      <c r="C993" s="53"/>
      <c r="D993" s="53"/>
      <c r="E993" s="53"/>
      <c r="F993" s="53"/>
      <c r="G993" s="53"/>
      <c r="H993" s="53"/>
      <c r="I993" s="78"/>
      <c r="J993" s="53"/>
      <c r="K993" s="53"/>
      <c r="L993" s="53"/>
      <c r="M993" s="53"/>
      <c r="N993" s="53"/>
      <c r="O993" s="53"/>
      <c r="P993" s="53"/>
      <c r="Q993" s="53"/>
      <c r="R993" s="53"/>
      <c r="S993" s="53"/>
      <c r="T993" s="53"/>
      <c r="U993" s="53"/>
      <c r="V993" s="53"/>
      <c r="W993" s="53"/>
      <c r="X993" s="53"/>
      <c r="Y993" s="53"/>
      <c r="Z993" s="53"/>
    </row>
    <row r="994" spans="1:26" ht="14.4">
      <c r="A994" s="53"/>
      <c r="B994" s="53"/>
      <c r="C994" s="53"/>
      <c r="D994" s="53"/>
      <c r="E994" s="53"/>
      <c r="F994" s="53"/>
      <c r="G994" s="53"/>
      <c r="H994" s="53"/>
      <c r="I994" s="78"/>
      <c r="J994" s="53"/>
      <c r="K994" s="53"/>
      <c r="L994" s="53"/>
      <c r="M994" s="53"/>
      <c r="N994" s="53"/>
      <c r="O994" s="53"/>
      <c r="P994" s="53"/>
      <c r="Q994" s="53"/>
      <c r="R994" s="53"/>
      <c r="S994" s="53"/>
      <c r="T994" s="53"/>
      <c r="U994" s="53"/>
      <c r="V994" s="53"/>
      <c r="W994" s="53"/>
      <c r="X994" s="53"/>
      <c r="Y994" s="53"/>
      <c r="Z994" s="53"/>
    </row>
    <row r="995" spans="1:26" ht="14.4">
      <c r="A995" s="53"/>
      <c r="B995" s="53"/>
      <c r="C995" s="53"/>
      <c r="D995" s="53"/>
      <c r="E995" s="53"/>
      <c r="F995" s="53"/>
      <c r="G995" s="53"/>
      <c r="H995" s="53"/>
      <c r="I995" s="78"/>
      <c r="J995" s="53"/>
      <c r="K995" s="53"/>
      <c r="L995" s="53"/>
      <c r="M995" s="53"/>
      <c r="N995" s="53"/>
      <c r="O995" s="53"/>
      <c r="P995" s="53"/>
      <c r="Q995" s="53"/>
      <c r="R995" s="53"/>
      <c r="S995" s="53"/>
      <c r="T995" s="53"/>
      <c r="U995" s="53"/>
      <c r="V995" s="53"/>
      <c r="W995" s="53"/>
      <c r="X995" s="53"/>
      <c r="Y995" s="53"/>
      <c r="Z995" s="53"/>
    </row>
    <row r="996" spans="1:26" ht="14.4">
      <c r="A996" s="53"/>
      <c r="B996" s="53"/>
      <c r="C996" s="53"/>
      <c r="D996" s="53"/>
      <c r="E996" s="53"/>
      <c r="F996" s="53"/>
      <c r="G996" s="53"/>
      <c r="H996" s="53"/>
      <c r="I996" s="78"/>
      <c r="J996" s="53"/>
      <c r="K996" s="53"/>
      <c r="L996" s="53"/>
      <c r="M996" s="53"/>
      <c r="N996" s="53"/>
      <c r="O996" s="53"/>
      <c r="P996" s="53"/>
      <c r="Q996" s="53"/>
      <c r="R996" s="53"/>
      <c r="S996" s="53"/>
      <c r="T996" s="53"/>
      <c r="U996" s="53"/>
      <c r="V996" s="53"/>
      <c r="W996" s="53"/>
      <c r="X996" s="53"/>
      <c r="Y996" s="53"/>
      <c r="Z996" s="53"/>
    </row>
    <row r="997" spans="1:26" ht="14.4">
      <c r="A997" s="53"/>
      <c r="B997" s="53"/>
      <c r="C997" s="53"/>
      <c r="D997" s="53"/>
      <c r="E997" s="53"/>
      <c r="F997" s="53"/>
      <c r="G997" s="53"/>
      <c r="H997" s="53"/>
      <c r="I997" s="78"/>
      <c r="J997" s="53"/>
      <c r="K997" s="53"/>
      <c r="L997" s="53"/>
      <c r="M997" s="53"/>
      <c r="N997" s="53"/>
      <c r="O997" s="53"/>
      <c r="P997" s="53"/>
      <c r="Q997" s="53"/>
      <c r="R997" s="53"/>
      <c r="S997" s="53"/>
      <c r="T997" s="53"/>
      <c r="U997" s="53"/>
      <c r="V997" s="53"/>
      <c r="W997" s="53"/>
      <c r="X997" s="53"/>
      <c r="Y997" s="53"/>
      <c r="Z997" s="53"/>
    </row>
    <row r="998" spans="1:26" ht="14.4">
      <c r="A998" s="53"/>
      <c r="B998" s="53"/>
      <c r="C998" s="53"/>
      <c r="D998" s="53"/>
      <c r="E998" s="53"/>
      <c r="F998" s="53"/>
      <c r="G998" s="53"/>
      <c r="H998" s="53"/>
      <c r="I998" s="78"/>
      <c r="J998" s="53"/>
      <c r="K998" s="53"/>
      <c r="L998" s="53"/>
      <c r="M998" s="53"/>
      <c r="N998" s="53"/>
      <c r="O998" s="53"/>
      <c r="P998" s="53"/>
      <c r="Q998" s="53"/>
      <c r="R998" s="53"/>
      <c r="S998" s="53"/>
      <c r="T998" s="53"/>
      <c r="U998" s="53"/>
      <c r="V998" s="53"/>
      <c r="W998" s="53"/>
      <c r="X998" s="53"/>
      <c r="Y998" s="53"/>
      <c r="Z998" s="53"/>
    </row>
    <row r="999" spans="1:26" ht="14.4">
      <c r="A999" s="53"/>
      <c r="B999" s="53"/>
      <c r="C999" s="53"/>
      <c r="D999" s="53"/>
      <c r="E999" s="53"/>
      <c r="F999" s="53"/>
      <c r="G999" s="53"/>
      <c r="H999" s="53"/>
      <c r="I999" s="78"/>
      <c r="J999" s="53"/>
      <c r="K999" s="53"/>
      <c r="L999" s="53"/>
      <c r="M999" s="53"/>
      <c r="N999" s="53"/>
      <c r="O999" s="53"/>
      <c r="P999" s="53"/>
      <c r="Q999" s="53"/>
      <c r="R999" s="53"/>
      <c r="S999" s="53"/>
      <c r="T999" s="53"/>
      <c r="U999" s="53"/>
      <c r="V999" s="53"/>
      <c r="W999" s="53"/>
      <c r="X999" s="53"/>
      <c r="Y999" s="53"/>
      <c r="Z999" s="53"/>
    </row>
    <row r="1000" spans="1:26" ht="14.4">
      <c r="A1000" s="53"/>
      <c r="B1000" s="53"/>
      <c r="C1000" s="53"/>
      <c r="D1000" s="53"/>
      <c r="E1000" s="53"/>
      <c r="F1000" s="53"/>
      <c r="G1000" s="53"/>
      <c r="H1000" s="53"/>
      <c r="I1000" s="78"/>
      <c r="J1000" s="53"/>
      <c r="K1000" s="53"/>
      <c r="L1000" s="53"/>
      <c r="M1000" s="53"/>
      <c r="N1000" s="53"/>
      <c r="O1000" s="53"/>
      <c r="P1000" s="53"/>
      <c r="Q1000" s="53"/>
      <c r="R1000" s="53"/>
      <c r="S1000" s="53"/>
      <c r="T1000" s="53"/>
      <c r="U1000" s="53"/>
      <c r="V1000" s="53"/>
      <c r="W1000" s="53"/>
      <c r="X1000" s="53"/>
      <c r="Y1000" s="53"/>
      <c r="Z1000" s="53"/>
    </row>
  </sheetData>
  <mergeCells count="5">
    <mergeCell ref="A1:I1"/>
    <mergeCell ref="J1:R1"/>
    <mergeCell ref="B359:G361"/>
    <mergeCell ref="B2:I2"/>
    <mergeCell ref="J2:W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CPA Fund Revenue</vt:lpstr>
      <vt:lpstr>CPA Debt Service Details</vt:lpstr>
      <vt:lpstr>Change Surcharge in 2021</vt:lpstr>
      <vt:lpstr>Change Surcharge in 2023</vt:lpstr>
      <vt:lpstr>Town Surcharge Examples</vt:lpstr>
      <vt:lpstr>CPA Projects</vt:lpstr>
      <vt:lpstr>CPA Projects - details</vt:lpstr>
      <vt:lpstr>CPA Fund Summary</vt:lpstr>
      <vt:lpstr>2017</vt:lpstr>
      <vt:lpstr>2016</vt:lpstr>
      <vt:lpstr>2015</vt:lpstr>
      <vt:lpstr>2014</vt:lpstr>
      <vt:lpstr>2013</vt:lpstr>
      <vt:lpstr>2012</vt:lpstr>
      <vt:lpstr>2011</vt:lpstr>
      <vt:lpstr>2010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Carty, Daniel E</dc:creator>
  <cp:lastModifiedBy>Quest Diagnostics Incorporated</cp:lastModifiedBy>
  <dcterms:created xsi:type="dcterms:W3CDTF">2018-10-14T22:09:09Z</dcterms:created>
  <dcterms:modified xsi:type="dcterms:W3CDTF">2018-10-14T22:09:09Z</dcterms:modified>
</cp:coreProperties>
</file>